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BStogner\Projects\"/>
    </mc:Choice>
  </mc:AlternateContent>
  <xr:revisionPtr revIDLastSave="0" documentId="13_ncr:1_{52799D51-1CDB-41DE-BE87-C385096D6AB7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Data" sheetId="1" r:id="rId1"/>
    <sheet name="Category&amp;State" sheetId="2" r:id="rId2"/>
    <sheet name="SubCat&amp;State" sheetId="4" r:id="rId3"/>
    <sheet name="Date&amp;State" sheetId="6" r:id="rId4"/>
    <sheet name="Bonus1" sheetId="7" r:id="rId5"/>
    <sheet name="Bonus2" sheetId="9" r:id="rId6"/>
  </sheets>
  <definedNames>
    <definedName name="_xlnm._FilterDatabase" localSheetId="0" hidden="1">Data!$A$1:$R$4115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17" i="9" l="1"/>
  <c r="R16" i="9"/>
  <c r="R15" i="9"/>
  <c r="R14" i="9"/>
  <c r="R13" i="9"/>
  <c r="R12" i="9"/>
  <c r="O7" i="9"/>
  <c r="O6" i="9"/>
  <c r="O5" i="9"/>
  <c r="O4" i="9"/>
  <c r="O3" i="9"/>
  <c r="O2" i="9"/>
  <c r="K7" i="9"/>
  <c r="K6" i="9"/>
  <c r="K5" i="9"/>
  <c r="K4" i="9"/>
  <c r="K3" i="9"/>
  <c r="K2" i="9"/>
  <c r="C13" i="7" l="1"/>
  <c r="D13" i="7"/>
  <c r="B13" i="7"/>
  <c r="B2" i="7"/>
  <c r="C12" i="7"/>
  <c r="D12" i="7"/>
  <c r="B12" i="7"/>
  <c r="C11" i="7"/>
  <c r="D11" i="7"/>
  <c r="B11" i="7"/>
  <c r="C10" i="7"/>
  <c r="D10" i="7"/>
  <c r="B10" i="7"/>
  <c r="C9" i="7"/>
  <c r="D9" i="7"/>
  <c r="B9" i="7"/>
  <c r="C8" i="7"/>
  <c r="D8" i="7"/>
  <c r="B8" i="7"/>
  <c r="C7" i="7"/>
  <c r="D7" i="7"/>
  <c r="B7" i="7"/>
  <c r="C6" i="7"/>
  <c r="D6" i="7"/>
  <c r="B6" i="7"/>
  <c r="C5" i="7"/>
  <c r="D5" i="7"/>
  <c r="B5" i="7"/>
  <c r="C4" i="7"/>
  <c r="D4" i="7"/>
  <c r="B4" i="7"/>
  <c r="C3" i="7"/>
  <c r="D3" i="7"/>
  <c r="B3" i="7"/>
  <c r="D2" i="7"/>
  <c r="C2" i="7"/>
  <c r="E2" i="7" l="1"/>
  <c r="F2" i="7" s="1"/>
  <c r="E10" i="7"/>
  <c r="F10" i="7" s="1"/>
  <c r="E6" i="7"/>
  <c r="F6" i="7" s="1"/>
  <c r="E13" i="7"/>
  <c r="E9" i="7"/>
  <c r="E5" i="7"/>
  <c r="F5" i="7" s="1"/>
  <c r="E12" i="7"/>
  <c r="E8" i="7"/>
  <c r="F8" i="7" s="1"/>
  <c r="E4" i="7"/>
  <c r="E11" i="7"/>
  <c r="F11" i="7" s="1"/>
  <c r="E7" i="7"/>
  <c r="F7" i="7" s="1"/>
  <c r="E3" i="7"/>
  <c r="F3" i="7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943" i="1"/>
  <c r="R1943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2016" i="1"/>
  <c r="R2016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2078" i="1"/>
  <c r="R2078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2189" i="1"/>
  <c r="R2189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66" i="1"/>
  <c r="R2066" i="1" s="1"/>
  <c r="Q1480" i="1"/>
  <c r="R1480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15" i="1"/>
  <c r="R2015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1973" i="1"/>
  <c r="R1973" i="1" s="1"/>
  <c r="Q1950" i="1"/>
  <c r="R1950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99" i="1"/>
  <c r="R2199" i="1" s="1"/>
  <c r="Q2190" i="1"/>
  <c r="R2190" i="1" s="1"/>
  <c r="Q2191" i="1"/>
  <c r="R2191" i="1" s="1"/>
  <c r="Q2192" i="1"/>
  <c r="R2192" i="1" s="1"/>
  <c r="Q2193" i="1"/>
  <c r="R2193" i="1" s="1"/>
  <c r="Q2626" i="1"/>
  <c r="R2626" i="1" s="1"/>
  <c r="Q2195" i="1"/>
  <c r="R2195" i="1" s="1"/>
  <c r="Q2196" i="1"/>
  <c r="R2196" i="1" s="1"/>
  <c r="Q2197" i="1"/>
  <c r="R2197" i="1" s="1"/>
  <c r="Q2198" i="1"/>
  <c r="R2198" i="1" s="1"/>
  <c r="Q2077" i="1"/>
  <c r="R2077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613" i="1"/>
  <c r="R2613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194" i="1"/>
  <c r="R2194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329" i="1"/>
  <c r="R2329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H3" i="7" l="1"/>
  <c r="G3" i="7"/>
  <c r="G8" i="7"/>
  <c r="H8" i="7"/>
  <c r="G13" i="7"/>
  <c r="H13" i="7"/>
  <c r="F13" i="7"/>
  <c r="H7" i="7"/>
  <c r="G7" i="7"/>
  <c r="G12" i="7"/>
  <c r="H12" i="7"/>
  <c r="G6" i="7"/>
  <c r="H6" i="7"/>
  <c r="F12" i="7"/>
  <c r="H11" i="7"/>
  <c r="G11" i="7"/>
  <c r="G5" i="7"/>
  <c r="H5" i="7"/>
  <c r="G10" i="7"/>
  <c r="H10" i="7"/>
  <c r="G4" i="7"/>
  <c r="H4" i="7"/>
  <c r="G9" i="7"/>
  <c r="H9" i="7"/>
  <c r="G2" i="7"/>
  <c r="H2" i="7"/>
  <c r="F4" i="7"/>
  <c r="F9" i="7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943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2016" i="1"/>
  <c r="P1944" i="1"/>
  <c r="P1945" i="1"/>
  <c r="P1946" i="1"/>
  <c r="P1947" i="1"/>
  <c r="P1948" i="1"/>
  <c r="P1949" i="1"/>
  <c r="P2078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2189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66" i="1"/>
  <c r="P1480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15" i="1"/>
  <c r="P2067" i="1"/>
  <c r="P2068" i="1"/>
  <c r="P2069" i="1"/>
  <c r="P2070" i="1"/>
  <c r="P2071" i="1"/>
  <c r="P2072" i="1"/>
  <c r="P2073" i="1"/>
  <c r="P2074" i="1"/>
  <c r="P2075" i="1"/>
  <c r="P2076" i="1"/>
  <c r="P1973" i="1"/>
  <c r="P1950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99" i="1"/>
  <c r="P2190" i="1"/>
  <c r="P2191" i="1"/>
  <c r="P2192" i="1"/>
  <c r="P2193" i="1"/>
  <c r="P2626" i="1"/>
  <c r="P2195" i="1"/>
  <c r="P2196" i="1"/>
  <c r="P2197" i="1"/>
  <c r="P2198" i="1"/>
  <c r="P2077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613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194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329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943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2016" i="1"/>
  <c r="O1944" i="1"/>
  <c r="O1945" i="1"/>
  <c r="O1946" i="1"/>
  <c r="O1947" i="1"/>
  <c r="O1948" i="1"/>
  <c r="O1949" i="1"/>
  <c r="O2078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2189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66" i="1"/>
  <c r="O1480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15" i="1"/>
  <c r="O2067" i="1"/>
  <c r="O2068" i="1"/>
  <c r="O2069" i="1"/>
  <c r="O2070" i="1"/>
  <c r="O2071" i="1"/>
  <c r="O2072" i="1"/>
  <c r="O2073" i="1"/>
  <c r="O2074" i="1"/>
  <c r="O2075" i="1"/>
  <c r="O2076" i="1"/>
  <c r="O1973" i="1"/>
  <c r="O1950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99" i="1"/>
  <c r="O2190" i="1"/>
  <c r="O2191" i="1"/>
  <c r="O2192" i="1"/>
  <c r="O2193" i="1"/>
  <c r="O2626" i="1"/>
  <c r="O2195" i="1"/>
  <c r="O2196" i="1"/>
  <c r="O2197" i="1"/>
  <c r="O2198" i="1"/>
  <c r="O2077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613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194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329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75" i="1"/>
  <c r="O473" i="1"/>
  <c r="O47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2" i="1"/>
</calcChain>
</file>

<file path=xl/sharedStrings.xml><?xml version="1.0" encoding="utf-8"?>
<sst xmlns="http://schemas.openxmlformats.org/spreadsheetml/2006/main" count="28564" uniqueCount="8419">
  <si>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</si>
  <si>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</si>
  <si>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</si>
  <si>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</si>
  <si>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</si>
  <si>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</si>
  <si>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</si>
  <si>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</si>
  <si>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</si>
  <si>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</si>
  <si>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</si>
  <si>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</si>
  <si>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</si>
  <si>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</si>
  <si>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</si>
  <si>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</si>
  <si>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</si>
  <si>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</si>
  <si>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</si>
  <si>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</si>
  <si>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</si>
  <si>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</si>
  <si>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</si>
  <si>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</si>
  <si>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</si>
  <si>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</si>
  <si>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</si>
  <si>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</si>
  <si>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</si>
  <si>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</si>
  <si>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</si>
  <si>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</si>
  <si>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</si>
  <si>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</si>
  <si>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</si>
  <si>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</si>
  <si>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</si>
  <si>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</si>
  <si>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</si>
  <si>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</si>
  <si>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</si>
  <si>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</si>
  <si>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</si>
  <si>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</si>
  <si>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</si>
  <si>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</si>
  <si>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</si>
  <si>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</si>
  <si>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</si>
  <si>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</si>
  <si>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</si>
  <si>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</si>
  <si>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</si>
  <si>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</si>
  <si>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</si>
  <si>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</si>
  <si>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</si>
  <si>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</si>
  <si>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</si>
  <si>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</si>
  <si>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</si>
  <si>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</si>
  <si>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</si>
  <si>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</si>
  <si>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</si>
  <si>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</si>
  <si>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</si>
  <si>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</si>
  <si>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</si>
  <si>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</si>
  <si>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</si>
  <si>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</si>
  <si>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</si>
  <si>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</si>
  <si>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</si>
  <si>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</si>
  <si>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</si>
  <si>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</si>
  <si>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</si>
  <si>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</si>
  <si>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</si>
  <si>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</si>
  <si>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</si>
  <si>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</si>
  <si>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</si>
  <si>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</si>
  <si>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</si>
  <si>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</si>
  <si>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</si>
  <si>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</si>
  <si>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</si>
  <si>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</si>
  <si>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</si>
  <si>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</si>
  <si>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</si>
  <si>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</si>
  <si>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</si>
  <si>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</si>
  <si>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</si>
  <si>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</si>
  <si>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</si>
  <si>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</si>
  <si>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</si>
  <si>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</si>
  <si>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</si>
  <si>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</si>
  <si>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</si>
  <si>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</si>
  <si>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</si>
  <si>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</si>
  <si>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</si>
  <si>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</si>
  <si>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</si>
  <si>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</si>
  <si>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</si>
  <si>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</si>
  <si>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</si>
  <si>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</si>
  <si>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</si>
  <si>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</si>
  <si>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</si>
  <si>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</si>
  <si>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</si>
  <si>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</si>
  <si>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</si>
  <si>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</si>
  <si>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</si>
  <si>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</si>
  <si>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</si>
  <si>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</si>
  <si>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</si>
  <si>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</si>
  <si>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</si>
  <si>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</si>
  <si>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</si>
  <si>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</si>
  <si>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</si>
  <si>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</si>
  <si>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</si>
  <si>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</si>
  <si>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</si>
  <si>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</si>
  <si>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</si>
  <si>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</si>
  <si>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</si>
  <si>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</si>
  <si>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</si>
  <si>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</si>
  <si>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</si>
  <si>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</si>
  <si>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</si>
  <si>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</si>
  <si>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</si>
  <si>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</si>
  <si>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</si>
  <si>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</si>
  <si>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</si>
  <si>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</si>
  <si>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</si>
  <si>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</si>
  <si>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</si>
  <si>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</si>
  <si>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</si>
  <si>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</si>
  <si>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</si>
  <si>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</si>
  <si>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</si>
  <si>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</si>
  <si>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</si>
  <si>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</si>
  <si>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</si>
  <si>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</si>
  <si>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</si>
  <si>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</si>
  <si>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</si>
  <si>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</si>
  <si>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</si>
  <si>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</si>
  <si>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</si>
  <si>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</si>
  <si>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</si>
  <si>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</si>
  <si>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</si>
  <si>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</si>
  <si>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</si>
  <si>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</si>
  <si>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</si>
  <si>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</si>
  <si>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</si>
  <si>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</si>
  <si>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</si>
  <si>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</si>
  <si>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</si>
  <si>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</si>
  <si>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</si>
  <si>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</si>
  <si>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</si>
  <si>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</si>
  <si>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</si>
  <si>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</si>
  <si>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</si>
  <si>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</si>
  <si>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</si>
  <si>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</si>
  <si>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</si>
  <si>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</si>
  <si>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</si>
  <si>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</si>
  <si>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</si>
  <si>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</si>
  <si>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</si>
  <si>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</si>
  <si>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</si>
  <si>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</si>
  <si>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</si>
  <si>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</si>
  <si>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</si>
  <si>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</si>
  <si>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</si>
  <si>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</si>
  <si>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</si>
  <si>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</si>
  <si>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</si>
  <si>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</si>
  <si>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</si>
  <si>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</si>
  <si>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</si>
  <si>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</si>
  <si>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</si>
  <si>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</si>
  <si>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</si>
  <si>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</si>
  <si>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</si>
  <si>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</si>
  <si>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</si>
  <si>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</si>
  <si>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</si>
  <si>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</si>
  <si>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</si>
  <si>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</si>
  <si>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</si>
  <si>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</si>
  <si>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</si>
  <si>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</si>
  <si>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</si>
  <si>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</si>
  <si>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</si>
  <si>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</si>
  <si>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</si>
  <si>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</si>
  <si>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</si>
  <si>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</si>
  <si>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</si>
  <si>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</si>
  <si>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</si>
  <si>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</si>
  <si>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</si>
  <si>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</si>
  <si>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</si>
  <si>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</si>
  <si>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</si>
  <si>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</si>
  <si>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</si>
  <si>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</si>
  <si>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</si>
  <si>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</si>
  <si>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</si>
  <si>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</si>
  <si>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</si>
  <si>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</si>
  <si>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</si>
  <si>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</si>
  <si>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</si>
  <si>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</si>
  <si>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</si>
  <si>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</si>
  <si>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</si>
  <si>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</si>
  <si>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</si>
  <si>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</si>
  <si>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</si>
  <si>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</si>
  <si>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</si>
  <si>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</si>
  <si>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</si>
  <si>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</si>
  <si>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</si>
  <si>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</si>
  <si>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</si>
  <si>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</si>
  <si>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</si>
  <si>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</si>
  <si>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</si>
  <si>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</si>
  <si>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</si>
  <si>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</si>
  <si>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</si>
  <si>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</si>
  <si>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</si>
  <si>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</si>
  <si>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</si>
  <si>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</si>
  <si>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</si>
  <si>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</si>
  <si>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</si>
  <si>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</si>
  <si>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</si>
  <si>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</si>
  <si>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</si>
  <si>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</si>
  <si>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</si>
  <si>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</si>
  <si>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</si>
  <si>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</si>
  <si>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</si>
  <si>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</si>
  <si>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</si>
  <si>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</si>
  <si>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</si>
  <si>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</si>
  <si>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</si>
  <si>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</si>
  <si>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</si>
  <si>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</si>
  <si>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</si>
  <si>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</si>
  <si>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</si>
  <si>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</si>
  <si>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</si>
  <si>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</si>
  <si>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</si>
  <si>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</si>
  <si>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</si>
  <si>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</si>
  <si>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</si>
  <si>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</si>
  <si>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</si>
  <si>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</si>
  <si>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</si>
  <si>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</si>
  <si>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</si>
  <si>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</si>
  <si>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</si>
  <si>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</si>
  <si>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</si>
  <si>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</si>
  <si>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</si>
  <si>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</si>
  <si>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</si>
  <si>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</si>
  <si>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</si>
  <si>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</si>
  <si>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</si>
  <si>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</si>
  <si>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</si>
  <si>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</si>
  <si>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</si>
  <si>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</si>
  <si>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</si>
  <si>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</si>
  <si>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</si>
  <si>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</si>
  <si>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</si>
  <si>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</si>
  <si>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</si>
  <si>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</si>
  <si>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</si>
  <si>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</si>
  <si>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</si>
  <si>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</si>
  <si>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</si>
  <si>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</si>
  <si>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</si>
  <si>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</si>
  <si>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</si>
  <si>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</si>
  <si>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</si>
  <si>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</si>
  <si>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</si>
  <si>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</si>
  <si>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</si>
  <si>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</si>
  <si>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</si>
  <si>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</si>
  <si>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</si>
  <si>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</si>
  <si>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</si>
  <si>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</si>
  <si>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</si>
  <si>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</si>
  <si>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</si>
  <si>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</si>
  <si>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</si>
  <si>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</si>
  <si>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</si>
  <si>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</si>
  <si>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</si>
  <si>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</si>
  <si>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</si>
  <si>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</si>
  <si>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</si>
  <si>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</si>
  <si>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</si>
  <si>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</si>
  <si>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</si>
  <si>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</si>
  <si>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</si>
  <si>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</si>
  <si>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</si>
  <si>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</si>
  <si>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</si>
  <si>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</si>
  <si>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</si>
  <si>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</si>
  <si>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</si>
  <si>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</si>
  <si>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</si>
  <si>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</si>
  <si>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</si>
  <si>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</si>
  <si>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</si>
  <si>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</si>
  <si>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</si>
  <si>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</si>
  <si>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</si>
  <si>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</si>
  <si>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</si>
  <si>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</si>
  <si>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</si>
  <si>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</si>
  <si>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</si>
  <si>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</si>
  <si>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</si>
  <si>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</si>
  <si>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</si>
  <si>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</si>
  <si>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</si>
  <si>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</si>
  <si>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</si>
  <si>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</si>
  <si>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</si>
  <si>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</si>
  <si>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</si>
  <si>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</si>
  <si>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</si>
  <si>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</si>
  <si>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</si>
  <si>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</si>
  <si>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</si>
  <si>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</si>
  <si>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</si>
  <si>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</si>
  <si>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</si>
  <si>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</si>
  <si>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</si>
  <si>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</si>
  <si>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</si>
  <si>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</si>
  <si>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</si>
  <si>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</si>
  <si>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</si>
  <si>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</si>
  <si>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</si>
  <si>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</si>
  <si>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</si>
  <si>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</si>
  <si>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</si>
  <si>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</si>
  <si>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</si>
  <si>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</si>
  <si>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</si>
  <si>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</si>
  <si>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</si>
  <si>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</si>
  <si>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</si>
  <si>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</si>
  <si>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</si>
  <si>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</si>
  <si>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</si>
  <si>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</si>
  <si>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</si>
  <si>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</si>
  <si>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</si>
  <si>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</si>
  <si>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</si>
  <si>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</si>
  <si>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</si>
  <si>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</si>
  <si>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</si>
  <si>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</si>
  <si>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</si>
  <si>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</si>
  <si>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</si>
  <si>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</si>
  <si>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</si>
  <si>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</si>
  <si>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</si>
  <si>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</si>
  <si>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</si>
  <si>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</si>
  <si>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</si>
  <si>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</si>
  <si>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</si>
  <si>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</si>
  <si>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</si>
  <si>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</si>
  <si>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</si>
  <si>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</si>
  <si>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</si>
  <si>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</si>
  <si>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</si>
  <si>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</si>
  <si>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</si>
  <si>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</si>
  <si>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</si>
  <si>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</si>
  <si>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</si>
  <si>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</si>
  <si>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</si>
  <si>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</si>
  <si>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</si>
  <si>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</si>
  <si>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</si>
  <si>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</si>
  <si>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</si>
  <si>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</si>
  <si>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</si>
  <si>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</si>
  <si>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</si>
  <si>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</si>
  <si>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</si>
  <si>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</si>
  <si>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</si>
  <si>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</si>
  <si>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</si>
  <si>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</si>
  <si>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</si>
  <si>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</si>
  <si>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</si>
  <si>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</si>
  <si>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</si>
  <si>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</si>
  <si>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</si>
  <si>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</si>
  <si>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</si>
  <si>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</si>
  <si>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</si>
  <si>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</si>
  <si>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</si>
  <si>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</si>
  <si>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</si>
  <si>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</si>
  <si>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</si>
  <si>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</si>
  <si>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</si>
  <si>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</si>
  <si>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</si>
  <si>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</si>
  <si>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</si>
  <si>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</si>
  <si>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</si>
  <si>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</si>
  <si>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</si>
  <si>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</si>
  <si>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</si>
  <si>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</si>
  <si>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</si>
  <si>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</si>
  <si>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</si>
  <si>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</si>
  <si>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</si>
  <si>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</si>
  <si>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</si>
  <si>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</si>
  <si>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</si>
  <si>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</si>
  <si>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</si>
  <si>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</si>
  <si>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</si>
  <si>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</si>
  <si>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</si>
  <si>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</si>
  <si>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</si>
  <si>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</si>
  <si>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</si>
  <si>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</si>
  <si>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</si>
  <si>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</si>
  <si>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</si>
  <si>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</si>
  <si>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</si>
  <si>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</si>
  <si>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</si>
  <si>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</si>
  <si>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</si>
  <si>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</si>
  <si>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</si>
  <si>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</si>
  <si>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</si>
  <si>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</si>
  <si>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</si>
  <si>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</si>
  <si>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</si>
  <si>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</si>
  <si>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</si>
  <si>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</si>
  <si>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</si>
  <si>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</si>
  <si>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</si>
  <si>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</si>
  <si>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</si>
  <si>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</si>
  <si>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</si>
  <si>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</si>
  <si>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</si>
  <si>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</si>
  <si>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</si>
  <si>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</si>
  <si>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</si>
  <si>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</si>
  <si>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</si>
  <si>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</si>
  <si>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</si>
  <si>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</si>
  <si>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</si>
  <si>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</si>
  <si>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</si>
  <si>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</si>
  <si>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</si>
  <si>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</si>
  <si>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</si>
  <si>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</si>
  <si>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</si>
  <si>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</si>
  <si>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</si>
  <si>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</si>
  <si>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</si>
  <si>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</si>
  <si>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</si>
  <si>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</si>
  <si>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</si>
  <si>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</si>
  <si>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</si>
  <si>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</si>
  <si>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</si>
  <si>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</si>
  <si>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</si>
  <si>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</si>
  <si>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</si>
  <si>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</si>
  <si>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</si>
  <si>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</si>
  <si>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</si>
  <si>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</si>
  <si>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</si>
  <si>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</si>
  <si>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</si>
  <si>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</si>
  <si>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</si>
  <si>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</si>
  <si>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</si>
  <si>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</si>
  <si>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</si>
  <si>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</si>
  <si>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</si>
  <si>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</si>
  <si>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</si>
  <si>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</si>
  <si>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</si>
  <si>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</si>
  <si>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</si>
  <si>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</si>
  <si>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</si>
  <si>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</si>
  <si>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</si>
  <si>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</si>
  <si>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</si>
  <si>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</si>
  <si>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</si>
  <si>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</si>
  <si>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</si>
  <si>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</si>
  <si>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</si>
  <si>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</si>
  <si>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</si>
  <si>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</si>
  <si>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</si>
  <si>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</si>
  <si>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</si>
  <si>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</si>
  <si>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</si>
  <si>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</si>
  <si>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</si>
  <si>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</si>
  <si>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</si>
  <si>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</si>
  <si>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</si>
  <si>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</si>
  <si>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</si>
  <si>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</si>
  <si>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</si>
  <si>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</si>
  <si>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</si>
  <si>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</si>
  <si>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</si>
  <si>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</si>
  <si>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</si>
  <si>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</si>
  <si>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</si>
  <si>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</si>
  <si>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</si>
  <si>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</si>
  <si>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</si>
  <si>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</si>
  <si>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</si>
  <si>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</si>
  <si>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</si>
  <si>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</si>
  <si>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</si>
  <si>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</si>
  <si>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</si>
  <si>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</si>
  <si>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</si>
  <si>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</si>
  <si>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</si>
  <si>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</si>
  <si>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</si>
  <si>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</si>
  <si>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</si>
  <si>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</si>
  <si>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</si>
  <si>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</si>
  <si>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</si>
  <si>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</si>
  <si>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</si>
  <si>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</si>
  <si>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</si>
  <si>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</si>
  <si>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</si>
  <si>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</si>
  <si>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</si>
  <si>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</si>
  <si>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</si>
  <si>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</si>
  <si>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</si>
  <si>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</si>
  <si>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</si>
  <si>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</si>
  <si>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</si>
  <si>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</si>
  <si>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</si>
  <si>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</si>
  <si>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</si>
  <si>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</si>
  <si>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</si>
  <si>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</si>
  <si>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</si>
  <si>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</si>
  <si>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</si>
  <si>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</si>
  <si>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</si>
  <si>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</si>
  <si>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</si>
  <si>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</si>
  <si>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</si>
  <si>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</si>
  <si>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</si>
  <si>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</si>
  <si>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</si>
  <si>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</si>
  <si>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</si>
  <si>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</si>
  <si>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</si>
  <si>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</si>
  <si>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</si>
  <si>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</si>
  <si>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</si>
  <si>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</si>
  <si>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</si>
  <si>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</si>
  <si>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</si>
  <si>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</si>
  <si>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</si>
  <si>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</si>
  <si>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</si>
  <si>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</si>
  <si>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</si>
  <si>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</si>
  <si>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</si>
  <si>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</si>
  <si>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</si>
  <si>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</si>
  <si>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</si>
  <si>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</si>
  <si>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</si>
  <si>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</si>
  <si>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</si>
  <si>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</si>
  <si>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</si>
  <si>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</si>
  <si>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</si>
  <si>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</si>
  <si>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</si>
  <si>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</si>
  <si>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</si>
  <si>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</si>
  <si>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</si>
  <si>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</si>
  <si>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</si>
  <si>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</si>
  <si>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</si>
  <si>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</si>
  <si>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</si>
  <si>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</si>
  <si>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</si>
  <si>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</si>
  <si>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</si>
  <si>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</si>
  <si>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</si>
  <si>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</si>
  <si>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</si>
  <si>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</si>
  <si>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</si>
  <si>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</si>
  <si>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</si>
  <si>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</si>
  <si>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</si>
  <si>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</si>
  <si>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</si>
  <si>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</si>
  <si>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</si>
  <si>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</si>
  <si>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</si>
  <si>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</si>
  <si>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</si>
  <si>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</si>
  <si>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</si>
  <si>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</si>
  <si>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</si>
  <si>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</si>
  <si>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</si>
  <si>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</si>
  <si>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</si>
  <si>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</si>
  <si>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</si>
  <si>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</si>
  <si>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</si>
  <si>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</si>
  <si>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</si>
  <si>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</si>
  <si>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</si>
  <si>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</si>
  <si>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</si>
  <si>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</si>
  <si>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</si>
  <si>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</si>
  <si>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</si>
  <si>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</si>
  <si>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</si>
  <si>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</si>
  <si>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</si>
  <si>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</si>
  <si>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</si>
  <si>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</si>
  <si>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</si>
  <si>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</si>
  <si>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</si>
  <si>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</si>
  <si>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</si>
  <si>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</si>
  <si>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</si>
  <si>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</si>
  <si>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</si>
  <si>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</si>
  <si>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</si>
  <si>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</si>
  <si>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</si>
  <si>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</si>
  <si>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</si>
  <si>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</si>
  <si>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</si>
  <si>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</si>
  <si>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</si>
  <si>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</si>
  <si>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</si>
  <si>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</si>
  <si>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</si>
  <si>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</si>
  <si>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</si>
  <si>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</si>
  <si>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</si>
  <si>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</si>
  <si>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</si>
  <si>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</si>
  <si>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</si>
  <si>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</si>
  <si>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</si>
  <si>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</si>
  <si>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</si>
  <si>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</si>
  <si>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</si>
  <si>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</si>
  <si>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</si>
  <si>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</si>
  <si>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</si>
  <si>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</si>
  <si>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</si>
  <si>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</si>
  <si>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</si>
  <si>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</si>
  <si>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</si>
  <si>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</si>
  <si>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</si>
  <si>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</si>
  <si>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</si>
  <si>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</si>
  <si>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</si>
  <si>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</si>
  <si>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</si>
  <si>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</si>
  <si>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</si>
  <si>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</si>
  <si>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</si>
  <si>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</si>
  <si>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</si>
  <si>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</si>
  <si>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</si>
  <si>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</si>
  <si>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</si>
  <si>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</si>
  <si>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</si>
  <si>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</si>
  <si>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</si>
  <si>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</si>
  <si>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</si>
  <si>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</si>
  <si>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</si>
  <si>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</si>
  <si>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</si>
  <si>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</si>
  <si>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</si>
  <si>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</si>
  <si>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</si>
  <si>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</si>
  <si>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</si>
  <si>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</si>
  <si>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</si>
  <si>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</si>
  <si>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</si>
  <si>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</si>
  <si>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</si>
  <si>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</si>
  <si>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</si>
  <si>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</si>
  <si>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</si>
  <si>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</si>
  <si>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</si>
  <si>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</si>
  <si>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</si>
  <si>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</si>
  <si>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</si>
  <si>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</si>
  <si>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</si>
  <si>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</si>
  <si>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</si>
  <si>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</si>
  <si>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</si>
  <si>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</si>
  <si>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</si>
  <si>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</si>
  <si>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</si>
  <si>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</si>
  <si>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</si>
  <si>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</si>
  <si>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</si>
  <si>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</si>
  <si>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</si>
  <si>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</si>
  <si>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</si>
  <si>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</si>
  <si>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</si>
  <si>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</si>
  <si>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</si>
  <si>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</si>
  <si>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</si>
  <si>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</si>
  <si>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</si>
  <si>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</si>
  <si>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</si>
  <si>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</si>
  <si>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</si>
  <si>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</si>
  <si>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</si>
  <si>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</si>
  <si>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</si>
  <si>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</si>
  <si>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</si>
  <si>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</si>
  <si>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</si>
  <si>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</si>
  <si>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</si>
  <si>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</si>
  <si>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</si>
  <si>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</si>
  <si>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</si>
  <si>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</si>
  <si>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</si>
  <si>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</si>
  <si>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</si>
  <si>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</si>
  <si>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</si>
  <si>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</si>
  <si>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</si>
  <si>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</si>
  <si>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</si>
  <si>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</si>
  <si>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</si>
  <si>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</si>
  <si>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</si>
  <si>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</si>
  <si>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</si>
  <si>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</si>
  <si>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</si>
  <si>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</si>
  <si>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</si>
  <si>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</si>
  <si>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</si>
  <si>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</si>
  <si>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</si>
  <si>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</si>
  <si>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</si>
  <si>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</si>
  <si>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</si>
  <si>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</si>
  <si>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</si>
  <si>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</si>
  <si>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</si>
  <si>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</si>
  <si>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</si>
  <si>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</si>
  <si>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</si>
  <si>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</si>
  <si>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</si>
  <si>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</si>
  <si>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</si>
  <si>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</si>
  <si>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</si>
  <si>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</si>
  <si>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</si>
  <si>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</si>
  <si>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</si>
  <si>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</si>
  <si>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</si>
  <si>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</si>
  <si>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</si>
  <si>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</si>
  <si>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</si>
  <si>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</si>
  <si>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</si>
  <si>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</si>
  <si>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</si>
  <si>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</si>
  <si>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</si>
  <si>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</si>
  <si>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</si>
  <si>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</si>
  <si>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</si>
  <si>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</si>
  <si>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</si>
  <si>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</si>
  <si>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</si>
  <si>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</si>
  <si>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</si>
  <si>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</si>
  <si>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</si>
  <si>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</si>
  <si>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</si>
  <si>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</si>
  <si>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</si>
  <si>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</si>
  <si>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</si>
  <si>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</si>
  <si>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</si>
  <si>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</si>
  <si>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</si>
  <si>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</si>
  <si>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</si>
  <si>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</si>
  <si>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</si>
  <si>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</si>
  <si>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</si>
  <si>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</si>
  <si>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</si>
  <si>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</si>
  <si>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</si>
  <si>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</si>
  <si>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</si>
  <si>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</si>
  <si>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</si>
  <si>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</si>
  <si>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</si>
  <si>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</si>
  <si>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</si>
  <si>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</si>
  <si>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</si>
  <si>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</si>
  <si>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</si>
  <si>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</si>
  <si>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</si>
  <si>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</si>
  <si>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</si>
  <si>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</si>
  <si>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</si>
  <si>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</si>
  <si>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</si>
  <si>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</si>
  <si>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</si>
  <si>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</si>
  <si>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</si>
  <si>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</si>
  <si>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</si>
  <si>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</si>
  <si>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</si>
  <si>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</si>
  <si>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</si>
  <si>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</si>
  <si>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</si>
  <si>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</si>
  <si>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</si>
  <si>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</si>
  <si>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</si>
  <si>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</si>
  <si>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</si>
  <si>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</si>
  <si>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</si>
  <si>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</si>
  <si>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</si>
  <si>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</si>
  <si>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</si>
  <si>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</si>
  <si>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</si>
  <si>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</si>
  <si>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</si>
  <si>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</si>
  <si>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</si>
  <si>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</si>
  <si>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</si>
  <si>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</si>
  <si>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</si>
  <si>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</si>
  <si>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</si>
  <si>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</si>
  <si>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</si>
  <si>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</si>
  <si>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</si>
  <si>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</si>
  <si>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</si>
  <si>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</si>
  <si>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</si>
  <si>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</si>
  <si>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</si>
  <si>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</si>
  <si>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</si>
  <si>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</si>
  <si>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</si>
  <si>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</si>
  <si>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</si>
  <si>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</si>
  <si>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</si>
  <si>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</si>
  <si>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</si>
  <si>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</si>
  <si>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</si>
  <si>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</si>
  <si>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</si>
  <si>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</si>
  <si>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</si>
  <si>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</si>
  <si>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</si>
  <si>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</si>
  <si>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</si>
  <si>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</si>
  <si>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</si>
  <si>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</si>
  <si>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</si>
  <si>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</si>
  <si>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</si>
  <si>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</si>
  <si>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</si>
  <si>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</si>
  <si>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</si>
  <si>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</si>
  <si>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</si>
  <si>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</si>
  <si>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</si>
  <si>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</si>
  <si>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</si>
  <si>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</si>
  <si>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</si>
  <si>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</si>
  <si>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</si>
  <si>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</si>
  <si>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</si>
  <si>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</si>
  <si>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</si>
  <si>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</si>
  <si>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</si>
  <si>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</si>
  <si>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</si>
  <si>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</si>
  <si>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</si>
  <si>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</si>
  <si>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</si>
  <si>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</si>
  <si>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</si>
  <si>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</si>
  <si>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</si>
  <si>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</si>
  <si>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</si>
  <si>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</si>
  <si>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</si>
  <si>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</si>
  <si>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</si>
  <si>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</si>
  <si>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</si>
  <si>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</si>
  <si>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</si>
  <si>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</si>
  <si>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</si>
  <si>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</si>
  <si>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</si>
  <si>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</si>
  <si>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</si>
  <si>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</si>
  <si>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</si>
  <si>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</si>
  <si>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</si>
  <si>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</si>
  <si>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</si>
  <si>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</si>
  <si>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</si>
  <si>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</si>
  <si>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</si>
  <si>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</si>
  <si>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</si>
  <si>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</si>
  <si>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</si>
  <si>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</si>
  <si>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</si>
  <si>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</si>
  <si>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</si>
  <si>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</si>
  <si>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</si>
  <si>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</si>
  <si>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</si>
  <si>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</si>
  <si>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</si>
  <si>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</si>
  <si>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</si>
  <si>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</si>
  <si>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</si>
  <si>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</si>
  <si>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</si>
  <si>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</si>
  <si>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</si>
  <si>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</si>
  <si>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</si>
  <si>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</si>
  <si>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</si>
  <si>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</si>
  <si>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</si>
  <si>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</si>
  <si>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</si>
  <si>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</si>
  <si>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</si>
  <si>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</si>
  <si>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</si>
  <si>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</si>
  <si>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</si>
  <si>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</si>
  <si>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</si>
  <si>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</si>
  <si>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</si>
  <si>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</si>
  <si>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</si>
  <si>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</si>
  <si>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</si>
  <si>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</si>
  <si>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</si>
  <si>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</si>
  <si>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</si>
  <si>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</si>
  <si>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</si>
  <si>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</si>
  <si>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</si>
  <si>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</si>
  <si>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</si>
  <si>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</si>
  <si>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</si>
  <si>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</si>
  <si>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</si>
  <si>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</si>
  <si>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</si>
  <si>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</si>
  <si>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</si>
  <si>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</si>
  <si>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</si>
  <si>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</si>
  <si>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</si>
  <si>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</si>
  <si>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</si>
  <si>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</si>
  <si>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</si>
  <si>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</si>
  <si>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</si>
  <si>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</si>
  <si>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</si>
  <si>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</si>
  <si>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</si>
  <si>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</si>
  <si>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</si>
  <si>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</si>
  <si>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</si>
  <si>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</si>
  <si>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</si>
  <si>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</si>
  <si>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</si>
  <si>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</si>
  <si>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</si>
  <si>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</si>
  <si>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</si>
  <si>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</si>
  <si>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</si>
  <si>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</si>
  <si>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</si>
  <si>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</si>
  <si>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</si>
  <si>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</si>
  <si>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</si>
  <si>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</si>
  <si>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</si>
  <si>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</si>
  <si>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</si>
  <si>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</si>
  <si>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</si>
  <si>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</si>
  <si>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</si>
  <si>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</si>
  <si>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</si>
  <si>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</si>
  <si>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</si>
  <si>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</si>
  <si>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</si>
  <si>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</si>
  <si>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</si>
  <si>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</si>
  <si>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</si>
  <si>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</si>
  <si>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</si>
  <si>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</si>
  <si>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</si>
  <si>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</si>
  <si>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</si>
  <si>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</si>
  <si>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</si>
  <si>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</si>
  <si>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</si>
  <si>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</si>
  <si>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</si>
  <si>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</si>
  <si>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</si>
  <si>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</si>
  <si>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</si>
  <si>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</si>
  <si>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</si>
  <si>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</si>
  <si>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</si>
  <si>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</si>
  <si>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</si>
  <si>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</si>
  <si>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</si>
  <si>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</si>
  <si>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</si>
  <si>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</si>
  <si>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</si>
  <si>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</si>
  <si>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</si>
  <si>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</si>
  <si>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</si>
  <si>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</si>
  <si>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</si>
  <si>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</si>
  <si>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</si>
  <si>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</si>
  <si>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</si>
  <si>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</si>
  <si>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</si>
  <si>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</si>
  <si>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</si>
  <si>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</si>
  <si>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</si>
  <si>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</si>
  <si>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</si>
  <si>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</si>
  <si>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</si>
  <si>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</si>
  <si>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</si>
  <si>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</si>
  <si>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</si>
  <si>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</si>
  <si>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</si>
  <si>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</si>
  <si>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</si>
  <si>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</si>
  <si>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</si>
  <si>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</si>
  <si>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</si>
  <si>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</si>
  <si>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</si>
  <si>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</si>
  <si>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</si>
  <si>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</si>
  <si>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</si>
  <si>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</si>
  <si>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</si>
  <si>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</si>
  <si>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</si>
  <si>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</si>
  <si>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</si>
  <si>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</si>
  <si>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</si>
  <si>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</si>
  <si>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</si>
  <si>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</si>
  <si>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</si>
  <si>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</si>
  <si>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</si>
  <si>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</si>
  <si>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</si>
  <si>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</si>
  <si>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</si>
  <si>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</si>
  <si>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</si>
  <si>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</si>
  <si>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</si>
  <si>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</si>
  <si>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</si>
  <si>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</si>
  <si>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</si>
  <si>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</si>
  <si>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</si>
  <si>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</si>
  <si>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</si>
  <si>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</si>
  <si>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</si>
  <si>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</si>
  <si>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</si>
  <si>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</si>
  <si>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</si>
  <si>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</si>
  <si>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</si>
  <si>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</si>
  <si>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</si>
  <si>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</si>
  <si>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</si>
  <si>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</si>
  <si>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</si>
  <si>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</si>
  <si>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</si>
  <si>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</si>
  <si>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</si>
  <si>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</si>
  <si>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</si>
  <si>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</si>
  <si>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</si>
  <si>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</si>
  <si>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</si>
  <si>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</si>
  <si>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</si>
  <si>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</si>
  <si>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</si>
  <si>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</si>
  <si>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</si>
  <si>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</si>
  <si>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</si>
  <si>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</si>
  <si>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</si>
  <si>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</si>
  <si>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</si>
  <si>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</si>
  <si>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</si>
  <si>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</si>
  <si>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</si>
  <si>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</si>
  <si>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</si>
  <si>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</si>
  <si>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</si>
  <si>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</si>
  <si>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</si>
  <si>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</si>
  <si>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</si>
  <si>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</si>
  <si>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</si>
  <si>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</si>
  <si>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</si>
  <si>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</si>
  <si>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</si>
  <si>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</si>
  <si>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</si>
  <si>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</si>
  <si>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</si>
  <si>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</si>
  <si>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</si>
  <si>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</si>
  <si>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</si>
  <si>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</si>
  <si>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</si>
  <si>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</si>
  <si>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</si>
  <si>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</si>
  <si>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</si>
  <si>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</si>
  <si>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</si>
  <si>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</si>
  <si>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</si>
  <si>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</si>
  <si>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</si>
  <si>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</si>
  <si>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</si>
  <si>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</si>
  <si>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</si>
  <si>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</si>
  <si>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</si>
  <si>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</si>
  <si>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</si>
  <si>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</si>
  <si>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</si>
  <si>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</si>
  <si>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</si>
  <si>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</si>
  <si>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</si>
  <si>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</si>
  <si>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</si>
  <si>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</si>
  <si>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</si>
  <si>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</si>
  <si>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</si>
  <si>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</si>
  <si>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</si>
  <si>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</si>
  <si>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</si>
  <si>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</si>
  <si>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</si>
  <si>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</si>
  <si>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</si>
  <si>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</si>
  <si>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</si>
  <si>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</si>
  <si>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</si>
  <si>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</si>
  <si>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</si>
  <si>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</si>
  <si>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</si>
  <si>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</si>
  <si>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</si>
  <si>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</si>
  <si>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</si>
  <si>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</si>
  <si>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</si>
  <si>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</si>
  <si>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</si>
  <si>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</si>
  <si>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</si>
  <si>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</si>
  <si>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</si>
  <si>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</si>
  <si>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</si>
  <si>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</si>
  <si>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</si>
  <si>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</si>
  <si>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</si>
  <si>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</si>
  <si>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</si>
  <si>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</si>
  <si>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</si>
  <si>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</si>
  <si>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</si>
  <si>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</si>
  <si>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</si>
  <si>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</si>
  <si>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</si>
  <si>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</si>
  <si>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</si>
  <si>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</si>
  <si>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</si>
  <si>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</si>
  <si>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</si>
  <si>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</si>
  <si>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</si>
  <si>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</si>
  <si>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</si>
  <si>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</si>
  <si>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</si>
  <si>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</si>
  <si>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</si>
  <si>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</si>
  <si>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</si>
  <si>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</si>
  <si>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</si>
  <si>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</si>
  <si>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</si>
  <si>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</si>
  <si>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</si>
  <si>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</si>
  <si>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</si>
  <si>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</si>
  <si>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</si>
  <si>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</si>
  <si>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</si>
  <si>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</si>
  <si>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</si>
  <si>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</si>
  <si>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</si>
  <si>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</si>
  <si>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</si>
  <si>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</si>
  <si>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</si>
  <si>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</si>
  <si>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</si>
  <si>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</si>
  <si>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</si>
  <si>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</si>
  <si>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</si>
  <si>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</si>
  <si>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</si>
  <si>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</si>
  <si>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</si>
  <si>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</si>
  <si>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</si>
  <si>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</si>
  <si>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</si>
  <si>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</si>
  <si>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</si>
  <si>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</si>
  <si>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</si>
  <si>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</si>
  <si>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</si>
  <si>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</si>
  <si>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</si>
  <si>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</si>
  <si>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</si>
  <si>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</si>
  <si>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</si>
  <si>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</si>
  <si>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</si>
  <si>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</si>
  <si>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</si>
  <si>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</si>
  <si>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</si>
  <si>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</si>
  <si>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</si>
  <si>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</si>
  <si>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</si>
  <si>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</si>
  <si>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</si>
  <si>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</si>
  <si>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</si>
  <si>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</si>
  <si>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</si>
  <si>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</si>
  <si>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</si>
  <si>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</si>
  <si>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</si>
  <si>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</si>
  <si>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</si>
  <si>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</si>
  <si>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</si>
  <si>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</si>
  <si>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</si>
  <si>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</si>
  <si>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</si>
  <si>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</si>
  <si>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</si>
  <si>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</si>
  <si>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</si>
  <si>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</si>
  <si>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</si>
  <si>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</si>
  <si>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</si>
  <si>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</si>
  <si>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</si>
  <si>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</si>
  <si>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</si>
  <si>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</si>
  <si>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</si>
  <si>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</si>
  <si>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</si>
  <si>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</si>
  <si>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</si>
  <si>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</si>
  <si>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</si>
  <si>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</si>
  <si>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</si>
  <si>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</si>
  <si>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</si>
  <si>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</si>
  <si>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</si>
  <si>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</si>
  <si>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</si>
  <si>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</si>
  <si>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</si>
  <si>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</si>
  <si>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</si>
  <si>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</si>
  <si>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</si>
  <si>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</si>
  <si>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</si>
  <si>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</si>
  <si>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</si>
  <si>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</si>
  <si>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</si>
  <si>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</si>
  <si>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</si>
  <si>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</si>
  <si>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</si>
  <si>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</si>
  <si>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</si>
  <si>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</si>
  <si>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</si>
  <si>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</si>
  <si>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</si>
  <si>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</si>
  <si>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</si>
  <si>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</si>
  <si>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</si>
  <si>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</si>
  <si>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</si>
  <si>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</si>
  <si>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</si>
  <si>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</si>
  <si>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</si>
  <si>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</si>
  <si>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</si>
  <si>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</si>
  <si>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</si>
  <si>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</si>
  <si>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</si>
  <si>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</si>
  <si>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</si>
  <si>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</si>
  <si>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</si>
  <si>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</si>
  <si>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</si>
  <si>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</si>
  <si>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</si>
  <si>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</si>
  <si>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</si>
  <si>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</si>
  <si>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</si>
  <si>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</si>
  <si>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</si>
  <si>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</si>
  <si>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</si>
  <si>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</si>
  <si>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</si>
  <si>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</si>
  <si>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</si>
  <si>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</si>
  <si>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</si>
  <si>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</si>
  <si>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</si>
  <si>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</si>
  <si>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</si>
  <si>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</si>
  <si>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</si>
  <si>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</si>
  <si>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</si>
  <si>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</si>
  <si>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</si>
  <si>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</si>
  <si>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</si>
  <si>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</si>
  <si>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</si>
  <si>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</si>
  <si>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</si>
  <si>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</si>
  <si>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</si>
  <si>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</si>
  <si>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</si>
  <si>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</si>
  <si>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</si>
  <si>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</si>
  <si>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</si>
  <si>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</si>
  <si>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</si>
  <si>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</si>
  <si>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</si>
  <si>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</si>
  <si>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</si>
  <si>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</si>
  <si>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</si>
  <si>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</si>
  <si>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</si>
  <si>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</si>
  <si>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</si>
  <si>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</si>
  <si>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</si>
  <si>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</si>
  <si>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</si>
  <si>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</si>
  <si>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</si>
  <si>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</si>
  <si>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</si>
  <si>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</si>
  <si>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</si>
  <si>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</si>
  <si>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</si>
  <si>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</si>
  <si>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</si>
  <si>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</si>
  <si>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</si>
  <si>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</si>
  <si>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</si>
  <si>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</si>
  <si>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</si>
  <si>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</si>
  <si>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</si>
  <si>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</si>
  <si>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</si>
  <si>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</si>
  <si>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</si>
  <si>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</si>
  <si>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</si>
  <si>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</si>
  <si>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</si>
  <si>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</si>
  <si>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</si>
  <si>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</si>
  <si>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</si>
  <si>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</si>
  <si>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</si>
  <si>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</si>
  <si>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</si>
  <si>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</si>
  <si>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</si>
  <si>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</si>
  <si>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</si>
  <si>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</si>
  <si>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</si>
  <si>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</si>
  <si>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</si>
  <si>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</si>
  <si>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</si>
  <si>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</si>
  <si>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</si>
  <si>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</si>
  <si>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</si>
  <si>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</si>
  <si>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</si>
  <si>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</si>
  <si>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</si>
  <si>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</si>
  <si>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</si>
  <si>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</si>
  <si>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</si>
  <si>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</si>
  <si>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</si>
  <si>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</si>
  <si>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</si>
  <si>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</si>
  <si>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</si>
  <si>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</si>
  <si>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</si>
  <si>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</si>
  <si>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</si>
  <si>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</si>
  <si>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</si>
  <si>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</si>
  <si>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</si>
  <si>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</si>
  <si>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</si>
  <si>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</si>
  <si>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</si>
  <si>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</si>
  <si>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</si>
  <si>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</si>
  <si>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</si>
  <si>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</si>
  <si>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</si>
  <si>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</si>
  <si>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</si>
  <si>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</si>
  <si>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</si>
  <si>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</si>
  <si>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</si>
  <si>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</si>
  <si>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</si>
  <si>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</si>
  <si>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</si>
  <si>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</si>
  <si>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</si>
  <si>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</si>
  <si>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</si>
  <si>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</si>
  <si>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</si>
  <si>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</si>
  <si>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</si>
  <si>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</si>
  <si>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</si>
  <si>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</si>
  <si>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</si>
  <si>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</si>
  <si>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</si>
  <si>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</si>
  <si>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</si>
  <si>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</si>
  <si>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</si>
  <si>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</si>
  <si>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</si>
  <si>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</si>
  <si>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</si>
  <si>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</si>
  <si>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</si>
  <si>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</si>
  <si>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</si>
  <si>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</si>
  <si>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</si>
  <si>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</si>
  <si>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</si>
  <si>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</si>
  <si>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</si>
  <si>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</si>
  <si>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</si>
  <si>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</si>
  <si>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</si>
  <si>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</si>
  <si>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</si>
  <si>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</si>
  <si>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</si>
  <si>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</si>
  <si>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</si>
  <si>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</si>
  <si>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</si>
  <si>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</si>
  <si>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</si>
  <si>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</si>
  <si>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</si>
  <si>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</si>
  <si>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</si>
  <si>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</si>
  <si>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</si>
  <si>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</si>
  <si>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</si>
  <si>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</si>
  <si>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</si>
  <si>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</si>
  <si>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</si>
  <si>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</si>
  <si>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</si>
  <si>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</si>
  <si>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</si>
  <si>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</si>
  <si>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</si>
  <si>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</si>
  <si>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</si>
  <si>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</si>
  <si>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</si>
  <si>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</si>
  <si>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</si>
  <si>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</si>
  <si>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</si>
  <si>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</si>
  <si>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</si>
  <si>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</si>
  <si>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</si>
  <si>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</si>
  <si>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</si>
  <si>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</si>
  <si>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</si>
  <si>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</si>
  <si>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</si>
  <si>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</si>
  <si>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</si>
  <si>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</si>
  <si>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</si>
  <si>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</si>
  <si>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</si>
  <si>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</si>
  <si>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</si>
  <si>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</si>
  <si>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</si>
  <si>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</si>
  <si>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</si>
  <si>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</si>
  <si>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</si>
  <si>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</si>
  <si>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</si>
  <si>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</si>
  <si>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</si>
  <si>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</si>
  <si>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</si>
  <si>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</si>
  <si>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</si>
  <si>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</si>
  <si>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</si>
  <si>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</si>
  <si>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</si>
  <si>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</si>
  <si>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</si>
  <si>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</si>
  <si>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</si>
  <si>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</si>
  <si>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</si>
  <si>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</si>
  <si>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</si>
  <si>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</si>
  <si>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</si>
  <si>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</si>
  <si>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</si>
  <si>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</si>
  <si>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</si>
  <si>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</si>
  <si>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</si>
  <si>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</si>
  <si>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</si>
  <si>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</si>
  <si>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</si>
  <si>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</si>
  <si>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</si>
  <si>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</si>
  <si>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</si>
  <si>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</si>
  <si>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</si>
  <si>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</si>
  <si>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</si>
  <si>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</si>
  <si>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</si>
  <si>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</si>
  <si>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</si>
  <si>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</si>
  <si>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</si>
  <si>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</si>
  <si>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</si>
  <si>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</si>
  <si>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</si>
  <si>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</si>
  <si>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</si>
  <si>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</si>
  <si>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</si>
  <si>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</si>
  <si>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</si>
  <si>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</si>
  <si>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</si>
  <si>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</si>
  <si>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</si>
  <si>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</si>
  <si>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</si>
  <si>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</si>
  <si>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</si>
  <si>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</si>
  <si>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</si>
  <si>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</si>
  <si>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</si>
  <si>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</si>
  <si>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</si>
  <si>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</si>
  <si>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</si>
  <si>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</si>
  <si>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</si>
  <si>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</si>
  <si>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</si>
  <si>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</si>
  <si>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</si>
  <si>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</si>
  <si>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</si>
  <si>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</si>
  <si>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</si>
  <si>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</si>
  <si>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</si>
  <si>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</si>
  <si>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</si>
  <si>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</si>
  <si>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</si>
  <si>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</si>
  <si>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</si>
  <si>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</si>
  <si>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</si>
  <si>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</si>
  <si>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</si>
  <si>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</si>
  <si>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</si>
  <si>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</si>
  <si>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</si>
  <si>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</si>
  <si>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</si>
  <si>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</si>
  <si>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</si>
  <si>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</si>
  <si>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</si>
  <si>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</si>
  <si>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</si>
  <si>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</si>
  <si>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</si>
  <si>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</si>
  <si>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</si>
  <si>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</si>
  <si>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</si>
  <si>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</si>
  <si>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</si>
  <si>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</si>
  <si>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</si>
  <si>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</si>
  <si>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</si>
  <si>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</si>
  <si>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</si>
  <si>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</si>
  <si>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</si>
  <si>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</si>
  <si>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</si>
  <si>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</si>
  <si>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</si>
  <si>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</si>
  <si>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</si>
  <si>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</si>
  <si>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</si>
  <si>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</si>
  <si>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</si>
  <si>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</si>
  <si>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</si>
  <si>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</si>
  <si>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</si>
  <si>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</si>
  <si>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</si>
  <si>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</si>
  <si>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</si>
  <si>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</si>
  <si>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</si>
  <si>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</si>
  <si>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</si>
  <si>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</si>
  <si>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</si>
  <si>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</si>
  <si>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</si>
  <si>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</si>
  <si>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</si>
  <si>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</si>
  <si>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</si>
  <si>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</si>
  <si>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</si>
  <si>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</si>
  <si>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</si>
  <si>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</si>
  <si>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</si>
  <si>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</si>
  <si>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</si>
  <si>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</si>
  <si>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</si>
  <si>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</si>
  <si>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</si>
  <si>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</si>
  <si>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</si>
  <si>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</si>
  <si>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</si>
  <si>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</si>
  <si>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</si>
  <si>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</si>
  <si>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</si>
  <si>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</si>
  <si>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</si>
  <si>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</si>
  <si>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</si>
  <si>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</si>
  <si>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</si>
  <si>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</si>
  <si>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</si>
  <si>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</si>
  <si>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</si>
  <si>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</si>
  <si>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</si>
  <si>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</si>
  <si>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</si>
  <si>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</si>
  <si>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</si>
  <si>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</si>
  <si>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</si>
  <si>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</si>
  <si>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</si>
  <si>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</si>
  <si>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</si>
  <si>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</si>
  <si>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</si>
  <si>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</si>
  <si>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</si>
  <si>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</si>
  <si>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</si>
  <si>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</si>
  <si>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</si>
  <si>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</si>
  <si>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</si>
  <si>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</si>
  <si>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</si>
  <si>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</si>
  <si>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</si>
  <si>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</si>
  <si>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</si>
  <si>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</si>
  <si>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</si>
  <si>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</si>
  <si>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</si>
  <si>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</si>
  <si>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</si>
  <si>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</si>
  <si>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</si>
  <si>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</si>
  <si>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</si>
  <si>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</si>
  <si>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</si>
  <si>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</si>
  <si>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</si>
  <si>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</si>
  <si>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</si>
  <si>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</si>
  <si>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</si>
  <si>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</si>
  <si>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</si>
  <si>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</si>
  <si>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</si>
  <si>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</si>
  <si>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</si>
  <si>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</si>
  <si>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</si>
  <si>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</si>
  <si>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</si>
  <si>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</si>
  <si>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</si>
  <si>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</si>
  <si>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</si>
  <si>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</si>
  <si>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</si>
  <si>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</si>
  <si>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</si>
  <si>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</si>
  <si>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</si>
  <si>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</si>
  <si>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</si>
  <si>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</si>
  <si>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</si>
  <si>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</si>
  <si>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</si>
  <si>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</si>
  <si>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</si>
  <si>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</si>
  <si>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</si>
  <si>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</si>
  <si>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</si>
  <si>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</si>
  <si>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</si>
  <si>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</si>
  <si>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</si>
  <si>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</si>
  <si>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</si>
  <si>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</si>
  <si>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</si>
  <si>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</si>
  <si>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</si>
  <si>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</si>
  <si>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</si>
  <si>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</si>
  <si>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</si>
  <si>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</si>
  <si>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</si>
  <si>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</si>
  <si>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</si>
  <si>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</si>
  <si>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</si>
  <si>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</si>
  <si>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</si>
  <si>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</si>
  <si>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</si>
  <si>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</si>
  <si>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</si>
  <si>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</si>
  <si>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</si>
  <si>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</si>
  <si>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</si>
  <si>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</si>
  <si>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</si>
  <si>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</si>
  <si>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</si>
  <si>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</si>
  <si>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</si>
  <si>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</si>
  <si>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</si>
  <si>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</si>
  <si>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</si>
  <si>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</si>
  <si>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</si>
  <si>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</si>
  <si>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</si>
  <si>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</si>
  <si>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</si>
  <si>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</si>
  <si>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</si>
  <si>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</si>
  <si>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</si>
  <si>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</si>
  <si>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</si>
  <si>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</si>
  <si>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</si>
  <si>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</si>
  <si>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</si>
  <si>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</si>
  <si>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</si>
  <si>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</si>
  <si>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</si>
  <si>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</si>
  <si>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</si>
  <si>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</si>
  <si>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</si>
  <si>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</si>
  <si>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</si>
  <si>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</si>
  <si>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</si>
  <si>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</si>
  <si>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</si>
  <si>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</si>
  <si>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</si>
  <si>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</si>
  <si>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</si>
  <si>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</si>
  <si>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</si>
  <si>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</si>
  <si>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</si>
  <si>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</si>
  <si>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</si>
  <si>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</si>
  <si>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</si>
  <si>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</si>
  <si>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</si>
  <si>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</si>
  <si>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</si>
  <si>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</si>
  <si>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</si>
  <si>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</si>
  <si>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</si>
  <si>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</si>
  <si>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</si>
  <si>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</si>
  <si>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</si>
  <si>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</si>
  <si>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</si>
  <si>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</si>
  <si>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</si>
  <si>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</si>
  <si>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</si>
  <si>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</si>
  <si>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</si>
  <si>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</si>
  <si>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</si>
  <si>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</si>
  <si>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</si>
  <si>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</si>
  <si>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</si>
  <si>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</si>
  <si>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</si>
  <si>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</si>
  <si>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</si>
  <si>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</si>
  <si>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</si>
  <si>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</si>
  <si>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</si>
  <si>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</si>
  <si>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</si>
  <si>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</si>
  <si>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</si>
  <si>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</si>
  <si>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</si>
  <si>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</si>
  <si>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</si>
  <si>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</si>
  <si>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</si>
  <si>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</si>
  <si>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</si>
  <si>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</si>
  <si>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</si>
  <si>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</si>
  <si>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</si>
  <si>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</si>
  <si>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</si>
  <si>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</si>
  <si>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</si>
  <si>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</si>
  <si>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</si>
  <si>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</si>
  <si>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</si>
  <si>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</si>
  <si>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</si>
  <si>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</si>
  <si>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</si>
  <si>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</si>
  <si>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</si>
  <si>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</si>
  <si>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</si>
  <si>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</si>
  <si>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</si>
  <si>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</si>
  <si>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</si>
  <si>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</si>
  <si>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</si>
  <si>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</si>
  <si>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</si>
  <si>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</si>
  <si>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</si>
  <si>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</si>
  <si>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</si>
  <si>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</si>
  <si>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</si>
  <si>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</si>
  <si>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</si>
  <si>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</si>
  <si>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</si>
  <si>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</si>
  <si>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</si>
  <si>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</si>
  <si>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</si>
  <si>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</si>
  <si>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</si>
  <si>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</si>
  <si>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</si>
  <si>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</si>
  <si>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</si>
  <si>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</si>
  <si>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</si>
  <si>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</si>
  <si>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</si>
  <si>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</si>
  <si>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</si>
  <si>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</si>
  <si>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</si>
  <si>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</si>
  <si>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</si>
  <si>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</si>
  <si>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</si>
  <si>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</si>
  <si>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</si>
  <si>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</si>
  <si>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</si>
  <si>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</si>
  <si>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</si>
  <si>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</si>
  <si>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</si>
  <si>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</si>
  <si>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</si>
  <si>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</si>
  <si>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</si>
  <si>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</si>
  <si>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</si>
  <si>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</si>
  <si>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</si>
  <si>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</si>
  <si>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</si>
  <si>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</si>
  <si>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</si>
  <si>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</si>
  <si>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</si>
  <si>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</si>
  <si>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</si>
  <si>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</si>
  <si>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</si>
  <si>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</si>
  <si>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</si>
  <si>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</si>
  <si>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</si>
  <si>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</si>
  <si>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</si>
  <si>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</si>
  <si>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</si>
  <si>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</si>
  <si>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</si>
  <si>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</si>
  <si>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</si>
  <si>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</si>
  <si>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</si>
  <si>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</si>
  <si>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</si>
  <si>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</si>
  <si>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</si>
  <si>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</si>
  <si>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</si>
  <si>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</si>
  <si>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</si>
  <si>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</si>
  <si>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</si>
  <si>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</si>
  <si>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</si>
  <si>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</si>
  <si>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</si>
  <si>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</si>
  <si>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</si>
  <si>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</si>
  <si>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</si>
  <si>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</si>
  <si>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</si>
  <si>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</si>
  <si>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</si>
  <si>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</si>
  <si>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</si>
  <si>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</si>
  <si>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</si>
  <si>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</si>
  <si>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</si>
  <si>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</si>
  <si>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</si>
  <si>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</si>
  <si>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</si>
  <si>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</si>
  <si>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</si>
  <si>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</si>
  <si>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</si>
  <si>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</si>
  <si>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</si>
  <si>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</si>
  <si>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</si>
  <si>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</si>
  <si>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</si>
  <si>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</si>
  <si>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</si>
  <si>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</si>
  <si>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</si>
  <si>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</si>
  <si>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</si>
  <si>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</si>
  <si>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</si>
  <si>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</si>
  <si>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</si>
  <si>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</si>
  <si>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</si>
  <si>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</si>
  <si>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</si>
  <si>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</si>
  <si>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</si>
  <si>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</si>
  <si>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</si>
  <si>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</si>
  <si>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</si>
  <si>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</si>
  <si>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</si>
  <si>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</si>
  <si>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</si>
  <si>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</si>
  <si>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</si>
  <si>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</si>
  <si>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</si>
  <si>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</si>
  <si>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</si>
  <si>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</si>
  <si>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</si>
  <si>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</si>
  <si>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</si>
  <si>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</si>
  <si>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</si>
  <si>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</si>
  <si>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</si>
  <si>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</si>
  <si>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</si>
  <si>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</si>
  <si>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</si>
  <si>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</si>
  <si>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</si>
  <si>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</si>
  <si>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</si>
  <si>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</si>
  <si>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</si>
  <si>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</si>
  <si>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</si>
  <si>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</si>
  <si>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</si>
  <si>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</si>
  <si>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</si>
  <si>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</si>
  <si>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</si>
  <si>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</si>
  <si>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</si>
  <si>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</si>
  <si>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</si>
  <si>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</si>
  <si>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</si>
  <si>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</si>
  <si>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</si>
  <si>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</si>
  <si>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</si>
  <si>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</si>
  <si>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</si>
  <si>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</si>
  <si>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</si>
  <si>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</si>
  <si>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</si>
  <si>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</si>
  <si>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</si>
  <si>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</si>
  <si>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</si>
  <si>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</si>
  <si>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</si>
  <si>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</si>
  <si>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</si>
  <si>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</si>
  <si>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</si>
  <si>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</si>
  <si>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</si>
  <si>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</si>
  <si>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</si>
  <si>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</si>
  <si>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</si>
  <si>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</si>
  <si>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</si>
  <si>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</si>
  <si>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</si>
  <si>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</si>
  <si>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</si>
  <si>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</si>
  <si>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</si>
  <si>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</si>
  <si>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</si>
  <si>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</si>
  <si>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</si>
  <si>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</si>
  <si>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</si>
  <si>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</si>
  <si>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</si>
  <si>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</si>
  <si>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</si>
  <si>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</si>
  <si>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</si>
  <si>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</si>
  <si>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</si>
  <si>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</si>
  <si>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</si>
  <si>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</si>
  <si>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</si>
  <si>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</si>
  <si>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</si>
  <si>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</si>
  <si>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</si>
  <si>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</si>
  <si>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</si>
  <si>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</si>
  <si>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</si>
  <si>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</si>
  <si>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</si>
  <si>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</si>
  <si>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</si>
  <si>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</si>
  <si>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</si>
  <si>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</si>
  <si>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</si>
  <si>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</si>
  <si>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</si>
  <si>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</si>
  <si>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</si>
  <si>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</si>
  <si>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</si>
  <si>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</si>
  <si>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</si>
  <si>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</si>
  <si>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</si>
  <si>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</si>
  <si>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</si>
  <si>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</si>
  <si>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</si>
  <si>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</si>
  <si>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</si>
  <si>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</si>
  <si>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</si>
  <si>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</si>
  <si>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</si>
  <si>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</si>
  <si>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</si>
  <si>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</si>
  <si>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</si>
  <si>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</si>
  <si>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</si>
  <si>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</si>
  <si>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</si>
  <si>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</si>
  <si>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</si>
  <si>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</si>
  <si>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</si>
  <si>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</si>
  <si>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</si>
  <si>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</si>
  <si>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</si>
  <si>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</si>
  <si>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</si>
  <si>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</si>
  <si>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</si>
  <si>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</si>
  <si>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</si>
  <si>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</si>
  <si>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</si>
  <si>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</si>
  <si>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</si>
  <si>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</si>
  <si>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</si>
  <si>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</si>
  <si>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</si>
  <si>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</si>
  <si>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</si>
  <si>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</si>
  <si>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</si>
  <si>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</si>
  <si>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</si>
  <si>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</si>
  <si>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</si>
  <si>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</si>
  <si>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</si>
  <si>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</si>
  <si>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</si>
  <si>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</si>
  <si>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</si>
  <si>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</si>
  <si>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</si>
  <si>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</si>
  <si>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</si>
  <si>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</si>
  <si>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</si>
  <si>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</si>
  <si>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</si>
  <si>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</si>
  <si>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</si>
  <si>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</si>
  <si>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</si>
  <si>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</si>
  <si>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</si>
  <si>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</si>
  <si>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</si>
  <si>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</si>
  <si>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</si>
  <si>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</si>
  <si>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</si>
  <si>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</si>
  <si>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</si>
  <si>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</si>
  <si>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</si>
  <si>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</si>
  <si>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</si>
  <si>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</si>
  <si>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</si>
  <si>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</si>
  <si>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</si>
  <si>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</si>
  <si>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</si>
  <si>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</si>
  <si>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</si>
  <si>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</si>
  <si>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</si>
  <si>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</si>
  <si>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</si>
  <si>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</si>
  <si>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</si>
  <si>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</si>
  <si>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</si>
  <si>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</si>
  <si>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</si>
  <si>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</si>
  <si>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</si>
  <si>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</si>
  <si>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</si>
  <si>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</si>
  <si>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</si>
  <si>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</si>
  <si>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</si>
  <si>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</si>
  <si>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</si>
  <si>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</si>
  <si>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</si>
  <si>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</si>
  <si>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</si>
  <si>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</si>
  <si>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</si>
  <si>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</si>
  <si>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</si>
  <si>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</si>
  <si>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</si>
  <si>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</si>
  <si>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</si>
  <si>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</si>
  <si>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</si>
  <si>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</si>
  <si>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</si>
  <si>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</si>
  <si>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</si>
  <si>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</si>
  <si>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</si>
  <si>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</si>
  <si>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</si>
  <si>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</si>
  <si>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</si>
  <si>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</si>
  <si>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</si>
  <si>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</si>
  <si>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</si>
  <si>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</si>
  <si>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</si>
  <si>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</si>
  <si>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</si>
  <si>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</si>
  <si>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</si>
  <si>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</si>
  <si>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</si>
  <si>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</si>
  <si>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</si>
  <si>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</si>
  <si>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</si>
  <si>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</si>
  <si>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</si>
  <si>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</si>
  <si>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</si>
  <si>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</si>
  <si>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</si>
  <si>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</si>
  <si>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</si>
  <si>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</si>
  <si>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</si>
  <si>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</si>
  <si>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</si>
  <si>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</si>
  <si>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</si>
  <si>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</si>
  <si>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</si>
  <si>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</si>
  <si>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</si>
  <si>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</si>
  <si>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</si>
  <si>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</si>
  <si>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</si>
  <si>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</si>
  <si>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</si>
  <si>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</si>
  <si>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</si>
  <si>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</si>
  <si>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</si>
  <si>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</si>
  <si>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</si>
  <si>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</si>
  <si>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</si>
  <si>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</si>
  <si>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</si>
  <si>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</si>
  <si>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</si>
  <si>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</si>
  <si>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</si>
  <si>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</si>
  <si>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</si>
  <si>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</si>
  <si>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</si>
  <si>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</si>
  <si>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</si>
  <si>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</si>
  <si>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</si>
  <si>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</si>
  <si>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</si>
  <si>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</si>
  <si>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</si>
  <si>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</si>
  <si>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</si>
  <si>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</si>
  <si>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</si>
  <si>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</si>
  <si>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</si>
  <si>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</si>
  <si>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</si>
  <si>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</si>
  <si>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</si>
  <si>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</si>
  <si>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</si>
  <si>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</si>
  <si>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</si>
  <si>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</si>
  <si>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</si>
  <si>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</si>
  <si>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</si>
  <si>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</si>
  <si>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</si>
  <si>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</si>
  <si>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</si>
  <si>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</si>
  <si>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</si>
  <si>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</si>
  <si>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</si>
  <si>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</si>
  <si>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</si>
  <si>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</si>
  <si>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</si>
  <si>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</si>
  <si>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</si>
  <si>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</si>
  <si>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</si>
  <si>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</si>
  <si>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</si>
  <si>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</si>
  <si>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</si>
  <si>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</si>
  <si>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</si>
  <si>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</si>
  <si>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</si>
  <si>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</si>
  <si>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</si>
  <si>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</si>
  <si>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</si>
  <si>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</si>
  <si>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</si>
  <si>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</si>
  <si>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</si>
  <si>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</si>
  <si>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</si>
  <si>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</si>
  <si>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</si>
  <si>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</si>
  <si>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</si>
  <si>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</si>
  <si>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</si>
  <si>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</si>
  <si>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</si>
  <si>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</si>
  <si>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</si>
  <si>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</si>
  <si>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</si>
  <si>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</si>
  <si>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</si>
  <si>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</si>
  <si>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</si>
  <si>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</si>
  <si>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</si>
  <si>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</si>
  <si>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</si>
  <si>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</si>
  <si>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</si>
  <si>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</si>
  <si>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</si>
  <si>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</si>
  <si>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</si>
  <si>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</si>
  <si>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</si>
  <si>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</si>
  <si>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</si>
  <si>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</si>
  <si>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</si>
  <si>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</si>
  <si>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</si>
  <si>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</si>
  <si>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</si>
  <si>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</si>
  <si>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</si>
  <si>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</si>
  <si>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</si>
  <si>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</si>
  <si>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</si>
  <si>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</si>
  <si>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</si>
  <si>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</si>
  <si>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</si>
  <si>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</si>
  <si>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</si>
  <si>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</si>
  <si>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</si>
  <si>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</si>
  <si>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</si>
  <si>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</si>
  <si>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</si>
  <si>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</si>
  <si>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</si>
  <si>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</si>
  <si>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</si>
  <si>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</si>
  <si>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</si>
  <si>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</si>
  <si>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</si>
  <si>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</si>
  <si>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</si>
  <si>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</si>
  <si>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</si>
  <si>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</si>
  <si>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</si>
  <si>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</si>
  <si>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</si>
  <si>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</si>
  <si>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</si>
  <si>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</si>
  <si>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</si>
  <si>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</si>
  <si>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</si>
  <si>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</si>
  <si>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</si>
  <si>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</si>
  <si>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</si>
  <si>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</si>
  <si>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</si>
  <si>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</si>
  <si>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</si>
  <si>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</si>
  <si>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</si>
  <si>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</si>
  <si>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</si>
  <si>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</si>
  <si>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</si>
  <si>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</si>
  <si>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</si>
  <si>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</si>
  <si>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</si>
  <si>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</si>
  <si>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</si>
  <si>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</si>
  <si>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</si>
  <si>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</si>
  <si>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</si>
  <si>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</si>
  <si>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</si>
  <si>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</si>
  <si>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</si>
  <si>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</si>
  <si>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</si>
  <si>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</si>
  <si>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</si>
  <si>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</si>
  <si>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</si>
  <si>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</si>
  <si>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</si>
  <si>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</si>
  <si>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</si>
  <si>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</si>
  <si>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</si>
  <si>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</si>
  <si>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</si>
  <si>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</si>
  <si>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</si>
  <si>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</si>
  <si>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</si>
  <si>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</si>
  <si>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</si>
  <si>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</si>
  <si>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</si>
  <si>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</si>
  <si>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</si>
  <si>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</si>
  <si>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</si>
  <si>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</si>
  <si>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</si>
  <si>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</si>
  <si>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</si>
  <si>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</si>
  <si>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</si>
  <si>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</si>
  <si>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</si>
  <si>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</si>
  <si>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</si>
  <si>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</si>
  <si>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</si>
  <si>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</si>
  <si>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</si>
  <si>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</si>
  <si>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</si>
  <si>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</si>
  <si>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</si>
  <si>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</si>
  <si>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</si>
  <si>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</si>
  <si>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</si>
  <si>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</si>
  <si>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</si>
  <si>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</si>
  <si>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</si>
  <si>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</si>
  <si>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</si>
  <si>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</si>
  <si>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</si>
  <si>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</si>
  <si>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</si>
  <si>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</si>
  <si>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</si>
  <si>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</si>
  <si>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</si>
  <si>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</si>
  <si>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</si>
  <si>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</si>
  <si>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</si>
  <si>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</si>
  <si>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</si>
  <si>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</si>
  <si>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</si>
  <si>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</si>
  <si>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</si>
  <si>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</si>
  <si>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</si>
  <si>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</si>
  <si>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</si>
  <si>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</si>
  <si>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</si>
  <si>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</si>
  <si>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</si>
  <si>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</si>
  <si>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</si>
  <si>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</si>
  <si>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</si>
  <si>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</si>
  <si>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</si>
  <si>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</si>
  <si>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</si>
  <si>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</si>
  <si>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</si>
  <si>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</si>
  <si>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</si>
  <si>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</si>
  <si>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</si>
  <si>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</si>
  <si>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</si>
  <si>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</si>
  <si>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</si>
  <si>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</si>
  <si>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</si>
  <si>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</si>
  <si>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</si>
  <si>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</si>
  <si>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</si>
  <si>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</si>
  <si>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</si>
  <si>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</si>
  <si>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</si>
  <si>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</si>
  <si>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</si>
  <si>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</si>
  <si>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</si>
  <si>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</si>
  <si>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</si>
  <si>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</si>
  <si>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</si>
  <si>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</si>
  <si>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</si>
  <si>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</si>
  <si>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</si>
  <si>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</si>
  <si>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</si>
  <si>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</si>
  <si>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</si>
  <si>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</si>
  <si>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</si>
  <si>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</si>
  <si>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</si>
  <si>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</si>
  <si>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</si>
  <si>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</si>
  <si>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</si>
  <si>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</si>
  <si>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</si>
  <si>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</si>
  <si>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</si>
  <si>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</si>
  <si>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</si>
  <si>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</si>
  <si>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</si>
  <si>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</si>
  <si>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</si>
  <si>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</si>
  <si>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</si>
  <si>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</si>
  <si>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</si>
  <si>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</si>
  <si>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</si>
  <si>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</si>
  <si>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</si>
  <si>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</si>
  <si>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</si>
  <si>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</si>
  <si>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</si>
  <si>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</si>
  <si>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</si>
  <si>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</si>
  <si>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</si>
  <si>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</si>
  <si>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</si>
  <si>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</si>
  <si>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</si>
  <si>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</si>
  <si>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</si>
  <si>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</si>
  <si>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</si>
  <si>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</si>
  <si>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</si>
  <si>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</si>
  <si>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</si>
  <si>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</si>
  <si>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</si>
  <si>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</si>
  <si>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</si>
  <si>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</si>
  <si>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</si>
  <si>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</si>
  <si>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</si>
  <si>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</si>
  <si>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</si>
  <si>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</si>
  <si>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</si>
  <si>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</si>
  <si>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</si>
  <si>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</si>
  <si>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</si>
  <si>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</si>
  <si>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</si>
  <si>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</si>
  <si>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</si>
  <si>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</si>
  <si>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</si>
  <si>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</si>
  <si>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</si>
  <si>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</si>
  <si>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</si>
  <si>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</si>
  <si>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</si>
  <si>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</si>
  <si>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</si>
  <si>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</si>
  <si>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</si>
  <si>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</si>
  <si>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</si>
  <si>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</si>
  <si>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</si>
  <si>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</si>
  <si>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</si>
  <si>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</si>
  <si>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</si>
  <si>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</si>
  <si>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</si>
  <si>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</si>
  <si>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</si>
  <si>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</si>
  <si>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</si>
  <si>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</si>
  <si>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</si>
  <si>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</si>
  <si>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</si>
  <si>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</si>
  <si>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</si>
  <si>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</si>
  <si>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</si>
  <si>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</si>
  <si>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</si>
  <si>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</si>
  <si>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</si>
  <si>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</si>
  <si>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</si>
  <si>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</si>
  <si>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</si>
  <si>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</si>
  <si>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</si>
  <si>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</si>
  <si>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</si>
  <si>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</si>
  <si>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</si>
  <si>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</si>
  <si>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</si>
  <si>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</si>
  <si>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</si>
  <si>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</si>
  <si>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</si>
  <si>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</si>
  <si>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</si>
  <si>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</si>
  <si>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</si>
  <si>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</si>
  <si>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</si>
  <si>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</si>
  <si>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</si>
  <si>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</si>
  <si>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</si>
  <si>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</si>
  <si>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</si>
  <si>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</si>
  <si>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</si>
  <si>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</si>
  <si>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</si>
  <si>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</si>
  <si>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</si>
  <si>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</si>
  <si>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</si>
  <si>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</si>
  <si>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</si>
  <si>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</si>
  <si>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</si>
  <si>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</si>
  <si>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</si>
  <si>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</si>
  <si>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</si>
  <si>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</si>
  <si>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</si>
  <si>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</si>
  <si>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</si>
  <si>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</si>
  <si>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</si>
  <si>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</si>
  <si>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</si>
  <si>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</si>
  <si>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</si>
  <si>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</si>
  <si>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</si>
  <si>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</si>
  <si>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</si>
  <si>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</si>
  <si>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</si>
  <si>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</si>
  <si>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</si>
  <si>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</si>
  <si>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</si>
  <si>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</si>
  <si>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</si>
  <si>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</si>
  <si>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</si>
  <si>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</si>
  <si>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</si>
  <si>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</si>
  <si>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</si>
  <si>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</si>
  <si>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</si>
  <si>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</si>
  <si>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</si>
  <si>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</si>
  <si>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</si>
  <si>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</si>
  <si>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</si>
  <si>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</si>
  <si>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</si>
  <si>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</si>
  <si>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</si>
  <si>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</si>
  <si>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</si>
  <si>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</si>
  <si>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</si>
  <si>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</si>
  <si>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</si>
  <si>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</si>
  <si>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</si>
  <si>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</si>
  <si>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</si>
  <si>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</si>
  <si>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</si>
  <si>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</si>
  <si>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</si>
  <si>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</si>
  <si>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</si>
  <si>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</si>
  <si>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</si>
  <si>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</si>
  <si>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</si>
  <si>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</si>
  <si>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</si>
  <si>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</si>
  <si>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</si>
  <si>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</si>
  <si>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</si>
  <si>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</si>
  <si>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</si>
  <si>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</si>
  <si>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</si>
  <si>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</si>
  <si>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</si>
  <si>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</si>
  <si>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</si>
  <si>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</si>
  <si>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</si>
  <si>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</si>
  <si>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</si>
  <si>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</si>
  <si>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</si>
  <si>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</si>
  <si>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</si>
  <si>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</si>
  <si>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</si>
  <si>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</si>
  <si>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</si>
  <si>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</si>
  <si>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</si>
  <si>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</si>
  <si>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</si>
  <si>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</si>
  <si>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</si>
  <si>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</si>
  <si>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</si>
  <si>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</si>
  <si>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</si>
  <si>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</si>
  <si>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</si>
  <si>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</si>
  <si>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</si>
  <si>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</si>
  <si>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</si>
  <si>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</si>
  <si>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</si>
  <si>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</si>
  <si>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</si>
  <si>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</si>
  <si>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</si>
  <si>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</si>
  <si>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</si>
  <si>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</si>
  <si>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</si>
  <si>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</si>
  <si>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</si>
  <si>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</si>
  <si>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</si>
  <si>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</si>
  <si>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</si>
  <si>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</si>
  <si>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</si>
  <si>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</si>
  <si>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</si>
  <si>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</si>
  <si>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</si>
  <si>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</si>
  <si>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</si>
  <si>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</si>
  <si>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</si>
  <si>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</si>
  <si>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</si>
  <si>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</si>
  <si>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</si>
  <si>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</si>
  <si>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</si>
  <si>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</si>
  <si>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</si>
  <si>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</si>
  <si>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</si>
  <si>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</si>
  <si>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</si>
  <si>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</si>
  <si>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</si>
  <si>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</si>
  <si>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</si>
  <si>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</si>
  <si>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</si>
  <si>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</si>
  <si>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</si>
  <si>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</si>
  <si>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</si>
  <si>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</si>
  <si>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</si>
  <si>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</si>
  <si>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</si>
  <si>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</si>
  <si>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</si>
  <si>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</si>
  <si>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</si>
  <si>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</si>
  <si>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</si>
  <si>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</si>
  <si>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</si>
  <si>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</si>
  <si>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</si>
  <si>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</si>
  <si>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</si>
  <si>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</si>
  <si>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</si>
  <si>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</si>
  <si>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</si>
  <si>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</si>
  <si>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</si>
  <si>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</si>
  <si>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</si>
  <si>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</si>
  <si>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</si>
  <si>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</si>
  <si>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</si>
  <si>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</si>
  <si>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</si>
  <si>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</si>
  <si>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</si>
  <si>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</si>
  <si>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</si>
  <si>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</si>
  <si>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</si>
  <si>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</si>
  <si>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</si>
  <si>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</si>
  <si>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</si>
  <si>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</si>
  <si>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</si>
  <si>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</si>
  <si>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</si>
  <si>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</si>
  <si>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</si>
  <si>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</si>
  <si>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</si>
  <si>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</si>
  <si>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</si>
  <si>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</si>
  <si>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</si>
  <si>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</si>
  <si>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</si>
  <si>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</si>
  <si>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</si>
  <si>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</si>
  <si>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</si>
  <si>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</si>
  <si>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</si>
  <si>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</si>
  <si>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</si>
  <si>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</si>
  <si>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</si>
  <si>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</si>
  <si>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</si>
  <si>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</si>
  <si>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</si>
  <si>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</si>
  <si>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</si>
  <si>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</si>
  <si>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</si>
  <si>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</si>
  <si>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</si>
  <si>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</si>
  <si>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</si>
  <si>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</si>
  <si>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</si>
  <si>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</si>
  <si>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</si>
  <si>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</si>
  <si>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</si>
  <si>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</si>
  <si>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</si>
  <si>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</si>
  <si>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</si>
  <si>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</si>
  <si>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</si>
  <si>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</si>
  <si>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</si>
  <si>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</si>
  <si>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</si>
  <si>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</si>
  <si>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</si>
  <si>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</si>
  <si>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</si>
  <si>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</si>
  <si>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</si>
  <si>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</si>
  <si>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</si>
  <si>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</si>
  <si>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</si>
  <si>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</si>
  <si>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</si>
  <si>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</si>
  <si>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</si>
  <si>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</si>
  <si>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</si>
  <si>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</si>
  <si>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</si>
  <si>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</si>
  <si>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</si>
  <si>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</si>
  <si>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</si>
  <si>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</si>
  <si>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</si>
  <si>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</si>
  <si>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</si>
  <si>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</si>
  <si>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</si>
  <si>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</si>
  <si>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</si>
  <si>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</si>
  <si>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</si>
  <si>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</si>
  <si>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</si>
  <si>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</si>
  <si>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</si>
  <si>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</si>
  <si>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</si>
  <si>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</si>
  <si>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</si>
  <si>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</si>
  <si>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</si>
  <si>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</si>
  <si>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</si>
  <si>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</si>
  <si>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</si>
  <si>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</si>
  <si>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</si>
  <si>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</si>
  <si>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</si>
  <si>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</si>
  <si>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</si>
  <si>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</si>
  <si>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</si>
  <si>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</si>
  <si>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</si>
  <si>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</si>
  <si>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</si>
  <si>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</si>
  <si>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</si>
  <si>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</si>
  <si>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</si>
  <si>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</si>
  <si>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</si>
  <si>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</si>
  <si>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</si>
  <si>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</si>
  <si>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</si>
  <si>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</si>
  <si>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</si>
  <si>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</si>
  <si>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</si>
  <si>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</si>
  <si>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</si>
  <si>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</si>
  <si>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</si>
  <si>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</si>
  <si>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</si>
  <si>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</si>
  <si>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</si>
  <si>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</si>
  <si>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</si>
  <si>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</si>
  <si>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</si>
  <si>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</si>
  <si>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</si>
  <si>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</si>
  <si>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</si>
  <si>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</si>
  <si>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</si>
  <si>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</si>
  <si>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</si>
  <si>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</si>
  <si>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</si>
  <si>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</si>
  <si>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</si>
  <si>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</si>
  <si>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</si>
  <si>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</si>
  <si>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</si>
  <si>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</si>
  <si>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</si>
  <si>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</si>
  <si>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</si>
  <si>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</si>
  <si>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</si>
  <si>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</si>
  <si>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</si>
  <si>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</si>
  <si>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</si>
  <si>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</si>
  <si>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</si>
  <si>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</si>
  <si>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</si>
  <si>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</si>
  <si>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</si>
  <si>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</si>
  <si>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</si>
  <si>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</si>
  <si>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</si>
  <si>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</si>
  <si>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</si>
  <si>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</si>
  <si>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</si>
  <si>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</si>
  <si>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</si>
  <si>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</si>
  <si>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</si>
  <si>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</si>
  <si>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</si>
  <si>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</si>
  <si>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</si>
  <si>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</si>
  <si>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</si>
  <si>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</si>
  <si>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</si>
  <si>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</si>
  <si>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</si>
  <si>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</si>
  <si>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</si>
  <si>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</si>
  <si>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</si>
  <si>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</si>
  <si>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</si>
  <si>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</si>
  <si>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</si>
  <si>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</si>
  <si>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</si>
  <si>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</si>
  <si>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</si>
  <si>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</si>
  <si>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</si>
  <si>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</si>
  <si>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</si>
  <si>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</si>
  <si>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</si>
  <si>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</si>
  <si>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</si>
  <si>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</si>
  <si>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</si>
  <si>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</si>
  <si>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</si>
  <si>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</si>
  <si>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</si>
  <si>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</si>
  <si>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</si>
  <si>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</si>
  <si>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</si>
  <si>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</si>
  <si>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</si>
  <si>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</si>
  <si>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</si>
  <si>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</si>
  <si>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</si>
  <si>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</si>
  <si>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</si>
  <si>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</si>
  <si>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</si>
  <si>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</si>
  <si>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</si>
  <si>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</si>
  <si>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</si>
  <si>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</si>
  <si>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</si>
  <si>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</si>
  <si>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</si>
  <si>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</si>
  <si>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</si>
  <si>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</si>
  <si>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</si>
  <si>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</si>
  <si>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</si>
  <si>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</si>
  <si>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</si>
  <si>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</si>
  <si>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</si>
  <si>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</si>
  <si>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</si>
  <si>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</si>
  <si>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</si>
  <si>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</si>
  <si>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</si>
  <si>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</si>
  <si>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</si>
  <si>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</si>
  <si>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</si>
  <si>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</si>
  <si>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</si>
  <si>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</si>
  <si>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</si>
  <si>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</si>
  <si>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</si>
  <si>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</si>
  <si>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</si>
  <si>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</si>
  <si>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</si>
  <si>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</si>
  <si>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</si>
  <si>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</si>
  <si>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</si>
  <si>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</si>
  <si>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</si>
  <si>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</si>
  <si>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</si>
  <si>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</si>
  <si>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</si>
  <si>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</si>
  <si>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</si>
  <si>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</si>
  <si>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</si>
  <si>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</si>
  <si>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</si>
  <si>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</si>
  <si>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</si>
  <si>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</si>
  <si>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</si>
  <si>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</si>
  <si>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</si>
  <si>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</si>
  <si>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</si>
  <si>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</si>
  <si>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</si>
  <si>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</si>
  <si>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</si>
  <si>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</si>
  <si>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</si>
  <si>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</si>
  <si>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</si>
  <si>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</si>
  <si>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</si>
  <si>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</si>
  <si>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</si>
  <si>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</si>
  <si>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</si>
  <si>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</si>
  <si>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</si>
  <si>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</si>
  <si>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</si>
  <si>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</si>
  <si>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</si>
  <si>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</si>
  <si>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</si>
  <si>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</si>
  <si>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</si>
  <si>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</si>
  <si>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</si>
  <si>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</si>
  <si>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</si>
  <si>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</si>
  <si>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</si>
  <si>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</si>
  <si>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</si>
  <si>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</si>
  <si>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</si>
  <si>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</si>
  <si>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</si>
  <si>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</si>
  <si>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</si>
  <si>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</si>
  <si>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</si>
  <si>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</si>
  <si>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</si>
  <si>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</si>
  <si>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</si>
  <si>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</si>
  <si>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</si>
  <si>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</si>
  <si>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</si>
  <si>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</si>
  <si>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</si>
  <si>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</si>
  <si>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</si>
  <si>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</si>
  <si>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</si>
  <si>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</si>
  <si>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</si>
  <si>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</si>
  <si>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</si>
  <si>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</si>
  <si>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</si>
  <si>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</si>
  <si>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</si>
  <si>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</si>
  <si>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</si>
  <si>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</si>
  <si>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</si>
  <si>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</si>
  <si>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</si>
  <si>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</si>
  <si>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</si>
  <si>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</si>
  <si>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</si>
  <si>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</si>
  <si>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</si>
  <si>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</si>
  <si>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</si>
  <si>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</si>
  <si>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</si>
  <si>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</si>
  <si>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</si>
  <si>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</si>
  <si>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</si>
  <si>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</si>
  <si>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</si>
  <si>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</si>
  <si>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</si>
  <si>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</si>
  <si>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</si>
  <si>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</si>
  <si>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</si>
  <si>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</si>
  <si>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</si>
  <si>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</si>
  <si>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</si>
  <si>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</si>
  <si>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</si>
  <si>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</si>
  <si>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</si>
  <si>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</si>
  <si>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</si>
  <si>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</si>
  <si>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</si>
  <si>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</si>
  <si>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</si>
  <si>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</si>
  <si>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</si>
  <si>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</si>
  <si>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</si>
  <si>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</si>
  <si>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</si>
  <si>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</si>
  <si>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</si>
  <si>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</si>
  <si>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</si>
  <si>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</si>
  <si>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</si>
  <si>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</si>
  <si>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</si>
  <si>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</si>
  <si>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</si>
  <si>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</si>
  <si>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</si>
  <si>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</si>
  <si>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</si>
  <si>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</si>
  <si>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</si>
  <si>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</si>
  <si>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</si>
  <si>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</si>
  <si>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</si>
  <si>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</si>
  <si>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</si>
  <si>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</si>
  <si>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</si>
  <si>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</si>
  <si>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</si>
  <si>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</si>
  <si>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</si>
  <si>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</si>
  <si>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</si>
  <si>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</si>
  <si>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</si>
  <si>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</si>
  <si>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</si>
  <si>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</si>
  <si>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</si>
  <si>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</si>
  <si>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</si>
  <si>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</si>
  <si>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</si>
  <si>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</si>
  <si>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</si>
  <si>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</si>
  <si>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</si>
  <si>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</si>
  <si>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</si>
  <si>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</si>
  <si>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</si>
  <si>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</si>
  <si>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</si>
  <si>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</si>
  <si>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</si>
  <si>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</si>
  <si>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</si>
  <si>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</si>
  <si>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</si>
  <si>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</si>
  <si>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</si>
  <si>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</si>
  <si>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</si>
  <si>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</si>
  <si>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</si>
  <si>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</si>
  <si>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</si>
  <si>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</si>
  <si>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</si>
  <si>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</si>
  <si>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</si>
  <si>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</si>
  <si>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</si>
  <si>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</si>
  <si>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</si>
  <si>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</si>
  <si>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</si>
  <si>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</si>
  <si>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</si>
  <si>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</si>
  <si>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</si>
  <si>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</si>
  <si>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</si>
  <si>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</si>
  <si>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</si>
  <si>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</si>
  <si>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</si>
  <si>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</si>
  <si>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</si>
  <si>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</si>
  <si>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</si>
  <si>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</si>
  <si>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</si>
  <si>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</si>
  <si>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</si>
  <si>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</si>
  <si>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</si>
  <si>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</si>
  <si>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</si>
  <si>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</si>
  <si>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</si>
  <si>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</si>
  <si>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</si>
  <si>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</si>
  <si>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</si>
  <si>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</si>
  <si>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</si>
  <si>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</si>
  <si>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</si>
  <si>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</si>
  <si>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</si>
  <si>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</si>
  <si>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</si>
  <si>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</si>
  <si>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</si>
  <si>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</si>
  <si>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</si>
  <si>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</si>
  <si>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</si>
  <si>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</si>
  <si>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</si>
  <si>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</si>
  <si>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</si>
  <si>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</si>
  <si>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</si>
  <si>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</si>
  <si>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</si>
  <si>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</si>
  <si>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</si>
  <si>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</si>
  <si>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</si>
  <si>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</si>
  <si>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</si>
  <si>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</si>
  <si>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</si>
  <si>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</si>
  <si>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</si>
  <si>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</si>
  <si>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</si>
  <si>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</si>
  <si>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</si>
  <si>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</si>
  <si>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</si>
  <si>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</si>
  <si>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</si>
  <si>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</si>
  <si>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</si>
  <si>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</si>
  <si>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</si>
  <si>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</si>
  <si>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</si>
  <si>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</si>
  <si>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</si>
  <si>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</si>
  <si>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</si>
  <si>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</si>
  <si>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</si>
  <si>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</si>
  <si>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</si>
  <si>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</si>
  <si>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</si>
  <si>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</si>
  <si>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</si>
  <si>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</si>
  <si>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</si>
  <si>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</si>
  <si>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</si>
  <si>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</si>
  <si>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</si>
  <si>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</si>
  <si>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</si>
  <si>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</si>
  <si>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</si>
  <si>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</si>
  <si>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</si>
  <si>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</si>
  <si>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</si>
  <si>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</si>
  <si>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</si>
  <si>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</si>
  <si>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</si>
  <si>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</si>
  <si>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</si>
  <si>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</si>
  <si>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</si>
  <si>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</si>
  <si>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</si>
  <si>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</si>
  <si>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</si>
  <si>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</si>
  <si>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</si>
  <si>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</si>
  <si>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</si>
  <si>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</si>
  <si>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</si>
  <si>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</si>
  <si>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</si>
  <si>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</si>
  <si>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</si>
  <si>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</si>
  <si>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</si>
  <si>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</si>
  <si>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</si>
  <si>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</si>
  <si>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</si>
  <si>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</si>
  <si>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</si>
  <si>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</si>
  <si>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</si>
  <si>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</si>
  <si>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</si>
  <si>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</si>
  <si>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</si>
  <si>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</si>
  <si>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</si>
  <si>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</si>
  <si>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</si>
  <si>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</si>
  <si>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</si>
  <si>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</si>
  <si>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</si>
  <si>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</si>
  <si>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</si>
  <si>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</si>
  <si>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</si>
  <si>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</si>
  <si>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</si>
  <si>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</si>
  <si>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</si>
  <si>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</si>
  <si>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</si>
  <si>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</si>
  <si>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</si>
  <si>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</si>
  <si>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</si>
  <si>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</si>
  <si>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</si>
  <si>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</si>
  <si>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</si>
  <si>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</si>
  <si>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</si>
  <si>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</si>
  <si>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</si>
  <si>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</si>
  <si>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</si>
  <si>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</si>
  <si>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</si>
  <si>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</si>
  <si>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</si>
  <si>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</si>
  <si>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</si>
  <si>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</si>
  <si>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</si>
  <si>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</si>
  <si>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</si>
  <si>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</si>
  <si>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</si>
  <si>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</si>
  <si>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</si>
  <si>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</si>
  <si>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</si>
  <si>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</si>
  <si>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</si>
  <si>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</si>
  <si>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</si>
  <si>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</si>
  <si>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</si>
  <si>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</si>
  <si>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</si>
  <si>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</si>
  <si>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</si>
  <si>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</si>
  <si>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</si>
  <si>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</si>
  <si>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</si>
  <si>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</si>
  <si>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</si>
  <si>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</si>
  <si>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</si>
  <si>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</si>
  <si>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</si>
  <si>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</si>
  <si>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</si>
  <si>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</si>
  <si>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</si>
  <si>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</si>
  <si>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</si>
  <si>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</si>
  <si>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</si>
  <si>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</si>
  <si>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</si>
  <si>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</si>
  <si>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</si>
  <si>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</si>
  <si>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</si>
  <si>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</si>
  <si>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</si>
  <si>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</si>
  <si>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</si>
  <si>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</si>
  <si>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</si>
  <si>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</si>
  <si>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</si>
  <si>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</si>
  <si>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</si>
  <si>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</si>
  <si>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</si>
  <si>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</si>
  <si>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</si>
  <si>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</si>
  <si>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</si>
  <si>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</si>
  <si>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</si>
  <si>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</si>
  <si>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</si>
  <si>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</si>
  <si>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</si>
  <si>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</si>
  <si>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</si>
  <si>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</si>
  <si>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</si>
  <si>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</si>
  <si>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</si>
  <si>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</si>
  <si>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</si>
  <si>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</si>
  <si>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</si>
  <si>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</si>
  <si>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</si>
  <si>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</si>
  <si>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</si>
  <si>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</si>
  <si>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</si>
  <si>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</si>
  <si>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</si>
  <si>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</si>
  <si>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</si>
  <si>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</si>
  <si>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</si>
  <si>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</si>
  <si>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</si>
  <si>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</si>
  <si>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</si>
  <si>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</si>
  <si>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</si>
  <si>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</si>
  <si>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</si>
  <si>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</si>
  <si>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</si>
  <si>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</si>
  <si>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</si>
  <si>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</si>
  <si>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</si>
  <si>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</si>
  <si>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</si>
  <si>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</si>
  <si>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</si>
  <si>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</si>
  <si>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</si>
  <si>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</si>
  <si>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</si>
  <si>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</si>
  <si>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</si>
  <si>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</si>
  <si>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</si>
  <si>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</si>
  <si>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</si>
  <si>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</si>
  <si>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</si>
  <si>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</si>
  <si>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</si>
  <si>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</si>
  <si>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</si>
  <si>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</si>
  <si>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</si>
  <si>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</si>
  <si>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</si>
  <si>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</si>
  <si>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</si>
  <si>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</si>
  <si>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</si>
  <si>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</si>
  <si>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</si>
  <si>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</si>
  <si>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</si>
  <si>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</si>
  <si>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</si>
  <si>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</si>
  <si>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</si>
  <si>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</si>
  <si>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</si>
  <si>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</si>
  <si>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</si>
  <si>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</si>
  <si>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</si>
  <si>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</si>
  <si>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</si>
  <si>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</si>
  <si>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</si>
  <si>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</si>
  <si>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</si>
  <si>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</si>
  <si>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</si>
  <si>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</si>
  <si>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</si>
  <si>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</si>
  <si>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</si>
  <si>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</si>
  <si>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</si>
  <si>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</si>
  <si>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</si>
  <si>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</si>
  <si>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</si>
  <si>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</si>
  <si>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</si>
  <si>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</si>
  <si>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</si>
  <si>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</si>
  <si>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</si>
  <si>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</si>
  <si>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</si>
  <si>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</si>
  <si>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</si>
  <si>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</si>
  <si>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</si>
  <si>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</si>
  <si>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</si>
  <si>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</si>
  <si>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</si>
  <si>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</si>
  <si>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</si>
  <si>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</si>
  <si>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</si>
  <si>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</si>
  <si>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</si>
  <si>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</si>
  <si>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</si>
  <si>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</si>
  <si>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</si>
  <si>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</si>
  <si>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</si>
  <si>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</si>
  <si>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</si>
  <si>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</si>
  <si>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</si>
  <si>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</si>
  <si>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</si>
  <si>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</si>
  <si>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</si>
  <si>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</si>
  <si>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</si>
  <si>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</si>
  <si>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</si>
  <si>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</si>
  <si>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</si>
  <si>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</si>
  <si>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</si>
  <si>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</si>
  <si>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</si>
  <si>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</si>
  <si>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</si>
  <si>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</si>
  <si>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</si>
  <si>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</si>
  <si>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</si>
  <si>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</si>
  <si>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</si>
  <si>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</si>
  <si>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</si>
  <si>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</si>
  <si>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</si>
  <si>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</si>
  <si>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</si>
  <si>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</si>
  <si>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</si>
  <si>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</si>
  <si>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</si>
  <si>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</si>
  <si>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</si>
  <si>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</si>
  <si>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</si>
  <si>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</si>
  <si>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</si>
  <si>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</si>
  <si>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</si>
  <si>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</si>
  <si>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</si>
  <si>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</si>
  <si>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</si>
  <si>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</si>
  <si>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</si>
  <si>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</si>
  <si>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</si>
  <si>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</si>
  <si>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</si>
  <si>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</si>
  <si>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</si>
  <si>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</si>
  <si>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</si>
  <si>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</si>
  <si>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</si>
  <si>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</si>
  <si>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</si>
  <si>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</si>
  <si>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</si>
  <si>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</si>
  <si>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</si>
  <si>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</si>
  <si>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</si>
  <si>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</si>
  <si>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</si>
  <si>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</si>
  <si>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</si>
  <si>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</si>
  <si>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</si>
  <si>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</si>
  <si>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</si>
  <si>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</si>
  <si>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</si>
  <si>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</si>
  <si>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</si>
  <si>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</si>
  <si>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</si>
  <si>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</si>
  <si>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</si>
  <si>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</si>
  <si>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</si>
  <si>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</si>
  <si>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</si>
  <si>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</si>
  <si>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</si>
  <si>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</si>
  <si>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</si>
  <si>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</si>
  <si>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</si>
  <si>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</si>
  <si>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</si>
  <si>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</si>
  <si>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</si>
  <si>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</si>
  <si>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</si>
  <si>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</si>
  <si>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</si>
  <si>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</si>
  <si>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</si>
  <si>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</si>
  <si>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</si>
  <si>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</si>
  <si>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</si>
  <si>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</si>
  <si>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</si>
  <si>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</si>
  <si>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</si>
  <si>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</si>
  <si>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</si>
  <si>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</si>
  <si>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</si>
  <si>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</si>
  <si>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</si>
  <si>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</si>
  <si>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</si>
  <si>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</si>
  <si>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</si>
  <si>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</si>
  <si>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</si>
  <si>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</si>
  <si>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</si>
  <si>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</si>
  <si>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</si>
  <si>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</si>
  <si>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</si>
  <si>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</si>
  <si>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</si>
  <si>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</si>
  <si>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</si>
  <si>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</si>
  <si>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</si>
  <si>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</si>
  <si>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</si>
  <si>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</si>
  <si>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</si>
  <si>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</si>
  <si>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</si>
  <si>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</si>
  <si>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</si>
  <si>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</si>
  <si>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</si>
  <si>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</si>
  <si>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</si>
  <si>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</si>
  <si>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</si>
  <si>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</si>
  <si>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</si>
  <si>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</si>
  <si>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</si>
  <si>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</si>
  <si>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</si>
  <si>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</si>
  <si>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</si>
  <si>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</si>
  <si>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</si>
  <si>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</si>
  <si>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</si>
  <si>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</si>
  <si>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</si>
  <si>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</si>
  <si>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</si>
  <si>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</si>
  <si>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</si>
  <si>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</si>
  <si>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</si>
  <si>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</si>
  <si>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</si>
  <si>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</si>
  <si>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</si>
  <si>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</si>
  <si>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</si>
  <si>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</si>
  <si>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</si>
  <si>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</si>
  <si>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</si>
  <si>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</si>
  <si>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</si>
  <si>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</si>
  <si>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</si>
  <si>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</si>
  <si>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</si>
  <si>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</si>
  <si>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</si>
  <si>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</si>
  <si>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</si>
  <si>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</si>
  <si>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</si>
  <si>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</si>
  <si>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</si>
  <si>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</si>
  <si>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</si>
  <si>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</si>
  <si>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</si>
  <si>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</si>
  <si>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</si>
  <si>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</si>
  <si>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</si>
  <si>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</si>
  <si>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</si>
  <si>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</si>
  <si>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</si>
  <si>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</si>
  <si>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</si>
  <si>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</si>
  <si>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</si>
  <si>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</si>
  <si>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</si>
  <si>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</si>
  <si>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</si>
  <si>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</si>
  <si>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</si>
  <si>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</si>
  <si>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</si>
  <si>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</si>
  <si>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</si>
  <si>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</si>
  <si>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</si>
  <si>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</si>
  <si>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</si>
  <si>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</si>
  <si>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</si>
  <si>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</si>
  <si>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</si>
  <si>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</si>
  <si>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</si>
  <si>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</si>
  <si>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</si>
  <si>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</si>
  <si>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</si>
  <si>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</si>
  <si>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</si>
  <si>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</si>
  <si>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</si>
  <si>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</si>
  <si>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</si>
  <si>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</si>
  <si>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</si>
  <si>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</si>
  <si>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</si>
  <si>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</si>
  <si>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</si>
  <si>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</si>
  <si>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</si>
  <si>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</si>
  <si>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</si>
  <si>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</si>
  <si>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</si>
  <si>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</si>
  <si>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</si>
  <si>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</si>
  <si>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</si>
  <si>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</si>
  <si>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</si>
  <si>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</si>
  <si>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</si>
  <si>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</si>
  <si>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</si>
  <si>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</si>
  <si>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</si>
  <si>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</si>
  <si>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</si>
  <si>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</si>
  <si>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</si>
  <si>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</si>
  <si>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</si>
  <si>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</si>
  <si>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</si>
  <si>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</si>
  <si>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</si>
  <si>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</si>
  <si>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</si>
  <si>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</si>
  <si>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</si>
  <si>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</si>
  <si>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</si>
  <si>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</si>
  <si>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</si>
  <si>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</si>
  <si>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</si>
  <si>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</si>
  <si>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</si>
  <si>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</si>
  <si>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</si>
  <si>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</si>
  <si>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</si>
  <si>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</si>
  <si>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</si>
  <si>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</si>
  <si>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</si>
  <si>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</si>
  <si>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</si>
  <si>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</si>
  <si>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</si>
  <si>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</si>
  <si>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</si>
  <si>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</si>
  <si>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</si>
  <si>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</si>
  <si>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</si>
  <si>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</si>
  <si>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</si>
  <si>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</si>
  <si>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</si>
  <si>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</si>
  <si>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</si>
  <si>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</si>
  <si>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</si>
  <si>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</si>
  <si>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</si>
  <si>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</si>
  <si>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</si>
  <si>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</si>
  <si>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</si>
  <si>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</si>
  <si>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</si>
  <si>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</si>
  <si>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</si>
  <si>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</si>
  <si>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</si>
  <si>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</si>
  <si>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</si>
  <si>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</si>
  <si>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</si>
  <si>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</si>
  <si>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</si>
  <si>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</si>
  <si>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</si>
  <si>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</si>
  <si>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</si>
  <si>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</si>
  <si>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</si>
  <si>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</si>
  <si>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</si>
  <si>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</si>
  <si>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</si>
  <si>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</si>
  <si>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</si>
  <si>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</si>
  <si>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</si>
  <si>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</si>
  <si>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</si>
  <si>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</si>
  <si>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</si>
  <si>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</si>
  <si>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</si>
  <si>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</si>
  <si>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</si>
  <si>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</si>
  <si>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</si>
  <si>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</si>
  <si>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</si>
  <si>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</si>
  <si>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</si>
  <si>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</si>
  <si>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</si>
  <si>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</si>
  <si>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</si>
  <si>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</si>
  <si>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</si>
  <si>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</si>
  <si>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</si>
  <si>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</si>
  <si>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</si>
  <si>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</si>
  <si>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</si>
  <si>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</si>
  <si>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</si>
  <si>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</si>
  <si>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</si>
  <si>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</si>
  <si>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</si>
  <si>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</si>
  <si>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</si>
  <si>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</si>
  <si>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</si>
  <si>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</si>
  <si>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</si>
  <si>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</si>
  <si>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</si>
  <si>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</si>
  <si>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</si>
  <si>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</si>
  <si>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</si>
  <si>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</si>
  <si>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</si>
  <si>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</si>
  <si>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</si>
  <si>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</si>
  <si>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</si>
  <si>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</si>
  <si>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</si>
  <si>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</si>
  <si>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</si>
  <si>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</si>
  <si>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</si>
  <si>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</si>
  <si>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</si>
  <si>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</si>
  <si>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</si>
  <si>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</si>
  <si>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</si>
  <si>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</si>
  <si>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</si>
  <si>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</si>
  <si>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</si>
  <si>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</si>
  <si>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</si>
  <si>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</si>
  <si>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</si>
  <si>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</si>
  <si>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</si>
  <si>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</si>
  <si>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</si>
  <si>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</si>
  <si>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</si>
  <si>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</si>
  <si>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</si>
  <si>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</si>
  <si>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</si>
  <si>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</si>
  <si>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</si>
  <si>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</si>
  <si>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</si>
  <si>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</si>
  <si>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</si>
  <si>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</si>
  <si>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</si>
  <si>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</si>
  <si>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</si>
  <si>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</si>
  <si>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</si>
  <si>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</si>
  <si>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</si>
  <si>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</si>
  <si>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</si>
  <si>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</si>
  <si>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</si>
  <si>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</si>
  <si>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</si>
  <si>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</si>
  <si>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</si>
  <si>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</si>
  <si>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</si>
  <si>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</si>
  <si>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</si>
  <si>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</si>
  <si>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</si>
  <si>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</si>
  <si>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</si>
  <si>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</si>
  <si>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</si>
  <si>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</si>
  <si>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</si>
  <si>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</si>
  <si>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</si>
  <si>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</si>
  <si>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</si>
  <si>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</si>
  <si>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</si>
  <si>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</si>
  <si>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</si>
  <si>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</si>
  <si>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</si>
  <si>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</si>
  <si>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</si>
  <si>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</si>
  <si>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</si>
  <si>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</si>
  <si>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</si>
  <si>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</si>
  <si>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</si>
  <si>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</si>
  <si>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</si>
  <si>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</si>
  <si>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</si>
  <si>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</si>
  <si>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</si>
  <si>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</si>
  <si>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</si>
  <si>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</si>
  <si>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</si>
  <si>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</si>
  <si>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</si>
  <si>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</si>
  <si>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</si>
  <si>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</si>
  <si>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</si>
  <si>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</si>
  <si>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</si>
  <si>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</si>
  <si>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</si>
  <si>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</si>
  <si>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</si>
  <si>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</si>
  <si>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</si>
  <si>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</si>
  <si>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</si>
  <si>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</si>
  <si>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</si>
  <si>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</si>
  <si>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</si>
  <si>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</si>
  <si>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</si>
  <si>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</si>
  <si>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</si>
  <si>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</si>
  <si>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</si>
  <si>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</si>
  <si>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</si>
  <si>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</si>
  <si>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</si>
  <si>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</si>
  <si>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</si>
  <si>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</si>
  <si>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</si>
  <si>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</si>
  <si>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</si>
  <si>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</si>
  <si>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</si>
  <si>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</si>
  <si>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</si>
  <si>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</si>
  <si>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</si>
  <si>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</si>
  <si>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</si>
  <si>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</si>
  <si>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</si>
  <si>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</si>
  <si>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</si>
  <si>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</si>
  <si>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</si>
  <si>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</si>
  <si>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</si>
  <si>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</si>
  <si>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</si>
  <si>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</si>
  <si>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</si>
  <si>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</si>
  <si>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</si>
  <si>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</si>
  <si>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</si>
  <si>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</si>
  <si>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</si>
  <si>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</si>
  <si>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</si>
  <si>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</si>
  <si>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</si>
  <si>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</si>
  <si>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</si>
  <si>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</si>
  <si>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</si>
  <si>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</si>
  <si>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</si>
  <si>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</si>
  <si>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</si>
  <si>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</si>
  <si>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</si>
  <si>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</si>
  <si>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</si>
  <si>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</si>
  <si>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</si>
  <si>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</si>
  <si>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</si>
  <si>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</si>
  <si>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</si>
  <si>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</si>
  <si>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</si>
  <si>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</si>
  <si>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</si>
  <si>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</si>
  <si>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</si>
  <si>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</si>
  <si>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</si>
  <si>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</si>
  <si>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</si>
  <si>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</si>
  <si>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</si>
  <si>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</si>
  <si>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</si>
  <si>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</si>
  <si>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</si>
  <si>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</si>
  <si>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</si>
  <si>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</si>
  <si>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</si>
  <si>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</si>
  <si>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</si>
  <si>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</si>
  <si>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</si>
  <si>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</si>
  <si>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</si>
  <si>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</si>
  <si>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</si>
  <si>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</si>
  <si>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</si>
  <si>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</si>
  <si>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</si>
  <si>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</si>
  <si>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</si>
  <si>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</si>
  <si>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</si>
  <si>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</si>
  <si>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</si>
  <si>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</si>
  <si>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</si>
  <si>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</si>
  <si>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</si>
  <si>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</si>
  <si>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</si>
  <si>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</si>
  <si>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</si>
  <si>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</si>
  <si>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</si>
  <si>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</si>
  <si>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</si>
  <si>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</si>
  <si>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</si>
  <si>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</si>
  <si>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</si>
  <si>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</si>
  <si>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</si>
  <si>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</si>
  <si>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</si>
  <si>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</si>
  <si>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</si>
  <si>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</si>
  <si>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</si>
  <si>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</si>
  <si>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</si>
  <si>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</si>
  <si>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</si>
  <si>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</si>
  <si>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</si>
  <si>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</si>
  <si>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</si>
  <si>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</si>
  <si>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</si>
  <si>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</si>
  <si>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</si>
  <si>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</si>
  <si>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</si>
  <si>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</si>
  <si>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</si>
  <si>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</si>
  <si>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</si>
  <si>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</si>
  <si>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</si>
  <si>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</si>
  <si>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</si>
  <si>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</si>
  <si>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</si>
  <si>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</si>
  <si>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</si>
  <si>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</si>
  <si>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</si>
  <si>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</si>
  <si>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</si>
  <si>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</si>
  <si>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</si>
  <si>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</si>
  <si>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</si>
  <si>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</si>
  <si>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</si>
  <si>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</si>
  <si>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</si>
  <si>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</si>
  <si>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</si>
  <si>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</si>
  <si>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</si>
  <si>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</si>
  <si>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</si>
  <si>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</si>
  <si>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</si>
  <si>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</si>
  <si>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</si>
  <si>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</si>
  <si>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</si>
  <si>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</si>
  <si>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</si>
  <si>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</si>
  <si>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</si>
  <si>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</si>
  <si>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</si>
  <si>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</si>
  <si>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</si>
  <si>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</si>
  <si>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</si>
  <si>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</si>
  <si>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</si>
  <si>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</si>
  <si>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</si>
  <si>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</si>
  <si>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</si>
  <si>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</si>
  <si>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</si>
  <si>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</si>
  <si>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</si>
  <si>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</si>
  <si>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</si>
  <si>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</si>
  <si>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</si>
  <si>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</si>
  <si>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</si>
  <si>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</si>
  <si>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</si>
  <si>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</si>
  <si>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</si>
  <si>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</si>
  <si>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</si>
  <si>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</si>
  <si>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</si>
  <si>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</si>
  <si>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</si>
  <si>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</si>
  <si>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</si>
  <si>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</si>
  <si>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</si>
  <si>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</si>
  <si>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</si>
  <si>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</si>
  <si>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</si>
  <si>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</si>
  <si>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</si>
  <si>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</si>
  <si>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</si>
  <si>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</si>
  <si>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</si>
  <si>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</si>
  <si>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</si>
  <si>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</si>
  <si>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</si>
  <si>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</si>
  <si>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</si>
  <si>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</si>
  <si>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</si>
  <si>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</si>
  <si>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</si>
  <si>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</si>
  <si>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</si>
  <si>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</si>
  <si>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</si>
  <si>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</si>
  <si>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</si>
  <si>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</si>
  <si>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</si>
  <si>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</si>
  <si>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</si>
  <si>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</si>
  <si>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</si>
  <si>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</si>
  <si>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</si>
  <si>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</si>
  <si>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</si>
  <si>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</si>
  <si>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</si>
  <si>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</si>
  <si>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</si>
  <si>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</si>
  <si>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</si>
  <si>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</si>
  <si>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</si>
  <si>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</si>
  <si>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</si>
  <si>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</si>
  <si>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</si>
  <si>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</si>
  <si>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</si>
  <si>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</si>
  <si>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</si>
  <si>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</si>
  <si>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</si>
  <si>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</si>
  <si>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</si>
  <si>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</si>
  <si>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</si>
  <si>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</si>
  <si>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</si>
  <si>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</si>
  <si>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</si>
  <si>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</si>
  <si>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</si>
  <si>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</si>
  <si>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</si>
  <si>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</si>
  <si>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</si>
  <si>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</si>
  <si>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</si>
  <si>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</si>
  <si>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</si>
  <si>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</si>
  <si>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</si>
  <si>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</si>
  <si>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</si>
  <si>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</si>
  <si>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</si>
  <si>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</si>
  <si>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</si>
  <si>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</si>
  <si>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</si>
  <si>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</si>
  <si>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</si>
  <si>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</si>
  <si>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</si>
  <si>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</si>
  <si>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</si>
  <si>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</si>
  <si>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</si>
  <si>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</si>
  <si>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</si>
  <si>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</si>
  <si>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</si>
  <si>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</si>
  <si>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</si>
  <si>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</si>
  <si>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</si>
  <si>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</si>
  <si>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</si>
  <si>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</si>
  <si>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</si>
  <si>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</si>
  <si>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</si>
  <si>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</si>
  <si>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</si>
  <si>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</si>
  <si>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</si>
  <si>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</si>
  <si>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</si>
  <si>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</si>
  <si>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</si>
  <si>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</si>
  <si>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</si>
  <si>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</si>
  <si>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</si>
  <si>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</si>
  <si>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</si>
  <si>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</si>
  <si>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</si>
  <si>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</si>
  <si>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</si>
  <si>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</si>
  <si>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</si>
  <si>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</si>
  <si>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</si>
  <si>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</si>
  <si>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</si>
  <si>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</si>
  <si>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</si>
  <si>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</si>
  <si>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</si>
  <si>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</si>
  <si>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</si>
  <si>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</si>
  <si>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</si>
  <si>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</si>
  <si>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</si>
  <si>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</si>
  <si>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</si>
  <si>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</si>
  <si>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</si>
  <si>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</si>
  <si>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</si>
  <si>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</si>
  <si>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</si>
  <si>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</si>
  <si>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</si>
  <si>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</si>
  <si>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</si>
  <si>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</si>
  <si>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</si>
  <si>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</si>
  <si>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</si>
  <si>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</si>
  <si>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</si>
  <si>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</si>
  <si>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</si>
  <si>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</si>
  <si>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</si>
  <si>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</si>
  <si>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</si>
  <si>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</si>
  <si>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</si>
  <si>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</si>
  <si>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</si>
  <si>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</si>
  <si>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</si>
  <si>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</si>
  <si>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</si>
  <si>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</si>
  <si>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</si>
  <si>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</si>
  <si>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</si>
  <si>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</si>
  <si>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</si>
  <si>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</si>
  <si>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</si>
  <si>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</si>
  <si>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</si>
  <si>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</si>
  <si>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</si>
  <si>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</si>
  <si>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</si>
  <si>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</si>
  <si>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</si>
  <si>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</si>
  <si>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</si>
  <si>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</si>
  <si>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</si>
  <si>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</si>
  <si>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</si>
  <si>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</si>
  <si>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</si>
  <si>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</si>
  <si>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</si>
  <si>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</si>
  <si>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</si>
  <si>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</si>
  <si>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</si>
  <si>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</si>
  <si>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</si>
  <si>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</si>
  <si>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</si>
  <si>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</si>
  <si>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</si>
  <si>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</si>
  <si>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</si>
  <si>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</si>
  <si>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</si>
  <si>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</si>
  <si>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</si>
  <si>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</si>
  <si>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</si>
  <si>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</si>
  <si>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</si>
  <si>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</si>
  <si>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</si>
  <si>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</si>
  <si>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</si>
  <si>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</si>
  <si>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</si>
  <si>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</si>
  <si>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</si>
  <si>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</si>
  <si>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</si>
  <si>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</si>
  <si>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</si>
  <si>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</si>
  <si>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</si>
  <si>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</si>
  <si>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</si>
  <si>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</si>
  <si>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</si>
  <si>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</si>
  <si>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</si>
  <si>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</si>
  <si>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</si>
  <si>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</si>
  <si>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</si>
  <si>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</si>
  <si>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</si>
  <si>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</si>
  <si>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</si>
  <si>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</si>
  <si>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</si>
  <si>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</si>
  <si>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</si>
  <si>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</si>
  <si>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</si>
  <si>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</si>
  <si>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</si>
  <si>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</si>
  <si>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</si>
  <si>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</si>
  <si>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</si>
  <si>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</si>
  <si>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</si>
  <si>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</si>
  <si>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</si>
  <si>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</si>
  <si>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</si>
  <si>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</si>
  <si>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</si>
  <si>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</si>
  <si>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</si>
  <si>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</si>
  <si>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</si>
  <si>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</si>
  <si>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</si>
  <si>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</si>
  <si>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</si>
  <si>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</si>
  <si>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</si>
  <si>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</si>
  <si>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</si>
  <si>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</si>
  <si>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</si>
  <si>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</si>
  <si>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</si>
  <si>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</si>
  <si>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</si>
  <si>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</si>
  <si>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</si>
  <si>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</si>
  <si>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</si>
  <si>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</si>
  <si>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</si>
  <si>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</si>
  <si>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</si>
  <si>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</si>
  <si>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</si>
  <si>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</si>
  <si>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</si>
  <si>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</si>
  <si>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</si>
  <si>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</si>
  <si>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</si>
  <si>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</si>
  <si>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</si>
  <si>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</si>
  <si>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</si>
  <si>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</si>
  <si>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</si>
  <si>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</si>
  <si>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</si>
  <si>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</si>
  <si>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</si>
  <si>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</si>
  <si>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</si>
  <si>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</si>
  <si>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</si>
  <si>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</si>
  <si>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</si>
  <si>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</si>
  <si>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</si>
  <si>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</si>
  <si>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</si>
  <si>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</si>
  <si>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</si>
  <si>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</si>
  <si>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</si>
  <si>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</si>
  <si>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</si>
  <si>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</si>
  <si>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</si>
  <si>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</si>
  <si>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</si>
  <si>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</si>
  <si>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</si>
  <si>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</si>
  <si>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</si>
  <si>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</si>
  <si>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</si>
  <si>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</si>
  <si>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</si>
  <si>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</si>
  <si>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</si>
  <si>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</si>
  <si>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</si>
  <si>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</si>
  <si>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</si>
  <si>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</si>
  <si>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</si>
  <si>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</si>
  <si>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</si>
  <si>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</si>
  <si>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</si>
  <si>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</si>
  <si>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</si>
  <si>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</si>
  <si>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</si>
  <si>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</si>
  <si>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</si>
  <si>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</si>
  <si>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</si>
  <si>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</si>
  <si>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</si>
  <si>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</si>
  <si>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</si>
  <si>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</si>
  <si>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</si>
  <si>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</si>
  <si>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</si>
  <si>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</si>
  <si>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</si>
  <si>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</si>
  <si>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</si>
  <si>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</si>
  <si>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</si>
  <si>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</si>
  <si>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</si>
  <si>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</si>
  <si>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</si>
  <si>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</si>
  <si>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</si>
  <si>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</si>
  <si>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</si>
  <si>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</si>
  <si>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</si>
  <si>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</si>
  <si>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</si>
  <si>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</si>
  <si>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</si>
  <si>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</si>
  <si>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</si>
  <si>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</si>
  <si>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</si>
  <si>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</si>
  <si>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</si>
  <si>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</si>
  <si>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</si>
  <si>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</si>
  <si>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</si>
  <si>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</si>
  <si>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</si>
  <si>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</si>
  <si>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</si>
  <si>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</si>
  <si>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</si>
  <si>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</si>
  <si>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</si>
  <si>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</si>
  <si>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</si>
  <si>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</si>
  <si>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</si>
  <si>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</si>
  <si>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</si>
  <si>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</si>
  <si>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</si>
  <si>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</si>
  <si>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</si>
  <si>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</si>
  <si>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</si>
  <si>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</si>
  <si>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</si>
  <si>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</si>
  <si>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</si>
  <si>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</si>
  <si>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</si>
  <si>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</si>
  <si>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</si>
  <si>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</si>
  <si>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</si>
  <si>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</si>
  <si>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</si>
  <si>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</si>
  <si>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</si>
  <si>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</si>
  <si>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</si>
  <si>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</si>
  <si>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</si>
  <si>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</si>
  <si>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</si>
  <si>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</si>
  <si>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</si>
  <si>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</si>
  <si>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</si>
  <si>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</si>
  <si>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</si>
  <si>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</si>
  <si>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</si>
  <si>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</si>
  <si>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</si>
  <si>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</si>
  <si>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</si>
  <si>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</si>
  <si>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</si>
  <si>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</si>
  <si>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</si>
  <si>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</si>
  <si>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</si>
  <si>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</si>
  <si>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</si>
  <si>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</si>
  <si>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</si>
  <si>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</si>
  <si>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</si>
  <si>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</si>
  <si>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</si>
  <si>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</si>
  <si>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</si>
  <si>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</si>
  <si>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</si>
  <si>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</si>
  <si>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</si>
  <si>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</si>
  <si>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</si>
  <si>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</si>
  <si>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</si>
  <si>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</si>
  <si>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</si>
  <si>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</si>
  <si>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</si>
  <si>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</si>
  <si>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</si>
  <si>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</si>
  <si>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</si>
  <si>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</si>
  <si>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</si>
  <si>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</si>
  <si>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</si>
  <si>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</si>
  <si>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</si>
  <si>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</si>
  <si>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</si>
  <si>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</si>
  <si>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</si>
  <si>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</si>
  <si>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</si>
  <si>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</si>
  <si>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</si>
  <si>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</si>
  <si>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</si>
  <si>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</si>
  <si>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</si>
  <si>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</si>
  <si>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</si>
  <si>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</si>
  <si>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</si>
  <si>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</si>
  <si>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</si>
  <si>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</si>
  <si>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</si>
  <si>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</si>
  <si>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</si>
  <si>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</si>
  <si>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</si>
  <si>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</si>
  <si>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</si>
  <si>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</si>
  <si>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</si>
  <si>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</si>
  <si>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</si>
  <si>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</si>
  <si>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</si>
  <si>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</si>
  <si>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</si>
  <si>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</si>
  <si>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</si>
  <si>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</si>
  <si>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</si>
  <si>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</si>
  <si>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</si>
  <si>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</si>
  <si>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</si>
  <si>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</si>
  <si>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</si>
  <si>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</si>
  <si>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</si>
  <si>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</si>
  <si>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</si>
  <si>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</si>
  <si>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</si>
  <si>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</si>
  <si>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</si>
  <si>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</si>
  <si>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</si>
  <si>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</si>
  <si>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</si>
  <si>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</si>
  <si>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</si>
  <si>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</si>
  <si>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</si>
  <si>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</si>
  <si>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</si>
  <si>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</si>
  <si>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</si>
  <si>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</si>
  <si>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</si>
  <si>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</si>
  <si>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</si>
  <si>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</si>
  <si>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</si>
  <si>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</si>
  <si>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</si>
  <si>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</si>
  <si>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</si>
  <si>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</si>
  <si>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</si>
  <si>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</si>
  <si>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</si>
  <si>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</si>
  <si>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</si>
  <si>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</si>
  <si>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</si>
  <si>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</si>
  <si>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</si>
  <si>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</si>
  <si>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</si>
  <si>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</si>
  <si>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</si>
  <si>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</si>
  <si>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</si>
  <si>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</si>
  <si>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</si>
  <si>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</si>
  <si>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</si>
  <si>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</si>
  <si>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</si>
  <si>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</si>
  <si>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</si>
  <si>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</si>
  <si>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</si>
  <si>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</si>
  <si>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</si>
  <si>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</si>
  <si>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</si>
  <si>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</si>
  <si>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</si>
  <si>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</si>
  <si>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</si>
  <si>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</si>
  <si>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</si>
  <si>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</si>
  <si>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</si>
  <si>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</si>
  <si>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</si>
  <si>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</si>
  <si>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</si>
  <si>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</si>
  <si>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</si>
  <si>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</si>
  <si>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</si>
  <si>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</si>
  <si>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</si>
  <si>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</si>
  <si>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</si>
  <si>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</si>
  <si>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</si>
  <si>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</si>
  <si>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</si>
  <si>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</si>
  <si>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</si>
  <si>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</si>
  <si>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</si>
  <si>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</si>
  <si>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</si>
  <si>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</si>
  <si>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</si>
  <si>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</si>
  <si>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</si>
  <si>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</si>
  <si>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</si>
  <si>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</si>
  <si>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</si>
  <si>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</si>
  <si>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</si>
  <si>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</si>
  <si>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</si>
  <si>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</si>
  <si>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</si>
  <si>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</si>
  <si>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</si>
  <si>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</si>
  <si>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</si>
  <si>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</si>
  <si>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</si>
  <si>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</si>
  <si>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</si>
  <si>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</si>
  <si>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</si>
  <si>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</si>
  <si>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</si>
  <si>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</si>
  <si>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</si>
  <si>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</si>
  <si>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</si>
  <si>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</si>
  <si>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</si>
  <si>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</si>
  <si>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</si>
  <si>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</si>
  <si>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</si>
  <si>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</si>
  <si>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</si>
  <si>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</si>
  <si>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</si>
  <si>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</si>
  <si>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</si>
  <si>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</si>
  <si>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</si>
  <si>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</si>
  <si>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</si>
  <si>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</si>
  <si>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</si>
  <si>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</si>
  <si>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</si>
  <si>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</si>
  <si>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</si>
  <si>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</si>
  <si>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</si>
  <si>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</si>
  <si>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</si>
  <si>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</si>
  <si>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</si>
  <si>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</si>
  <si>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</si>
  <si>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</si>
  <si>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</si>
  <si>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</si>
  <si>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</si>
  <si>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</si>
  <si>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</si>
  <si>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</si>
  <si>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</si>
  <si>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</si>
  <si>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</si>
  <si>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</si>
  <si>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</si>
  <si>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</si>
  <si>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</si>
  <si>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</si>
  <si>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</si>
  <si>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</si>
  <si>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</si>
  <si>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</si>
  <si>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</si>
  <si>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</si>
  <si>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</si>
  <si>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</si>
  <si>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</si>
  <si>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</si>
  <si>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</si>
  <si>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</si>
  <si>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</si>
  <si>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</si>
  <si>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</si>
  <si>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</si>
  <si>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</si>
  <si>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</si>
  <si>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</si>
  <si>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</si>
  <si>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</si>
  <si>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</si>
  <si>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</si>
  <si>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</si>
  <si>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</si>
  <si>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</si>
  <si>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</si>
  <si>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</si>
  <si>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</si>
  <si>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</si>
  <si>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</si>
  <si>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</si>
  <si>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</si>
  <si>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</si>
  <si>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</si>
  <si>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</si>
  <si>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</si>
  <si>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</si>
  <si>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</si>
  <si>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</si>
  <si>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</si>
  <si>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</si>
  <si>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</si>
  <si>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</si>
  <si>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</si>
  <si>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</si>
  <si>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</si>
  <si>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</si>
  <si>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</si>
  <si>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</si>
  <si>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</si>
  <si>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</si>
  <si>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</si>
  <si>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</si>
  <si>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</si>
  <si>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</si>
  <si>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</si>
  <si>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</si>
  <si>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</si>
  <si>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</si>
  <si>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</si>
  <si>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</si>
  <si>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</si>
  <si>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</si>
  <si>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</si>
  <si>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</si>
  <si>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</si>
  <si>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</si>
  <si>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</si>
  <si>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</si>
  <si>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</si>
  <si>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</si>
  <si>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</si>
  <si>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</si>
  <si>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</si>
  <si>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</si>
  <si>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</si>
  <si>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</si>
  <si>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</si>
  <si>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</si>
  <si>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</si>
  <si>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</si>
  <si>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</si>
  <si>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</si>
  <si>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</si>
  <si>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</si>
  <si>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</si>
  <si>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</si>
  <si>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</si>
  <si>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</si>
  <si>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</si>
  <si>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</si>
  <si>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</si>
  <si>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</si>
  <si>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</si>
  <si>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</si>
  <si>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</si>
  <si>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</si>
  <si>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</si>
  <si>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</si>
  <si>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</si>
  <si>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</si>
  <si>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</si>
  <si>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</si>
  <si>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</si>
  <si>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</si>
  <si>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</si>
  <si>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</si>
  <si>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</si>
  <si>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</si>
  <si>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</si>
  <si>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</si>
  <si>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</si>
  <si>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</si>
  <si>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</si>
  <si>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</si>
  <si>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</si>
  <si>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</si>
  <si>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</si>
  <si>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</si>
  <si>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</si>
  <si>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</si>
  <si>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</si>
  <si>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</si>
  <si>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</si>
  <si>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</si>
  <si>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</si>
  <si>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</si>
  <si>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</si>
  <si>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</si>
  <si>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</si>
  <si>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</si>
  <si>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</si>
  <si>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</si>
  <si>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</si>
  <si>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</si>
  <si>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</si>
  <si>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</si>
  <si>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</si>
  <si>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</si>
  <si>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</si>
  <si>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</si>
  <si>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</si>
  <si>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</si>
  <si>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</si>
  <si>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</si>
  <si>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</si>
  <si>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</si>
  <si>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</si>
  <si>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</si>
  <si>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</si>
  <si>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</si>
  <si>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</si>
  <si>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</si>
  <si>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</si>
  <si>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</si>
  <si>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</si>
  <si>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</si>
  <si>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</si>
  <si>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</si>
  <si>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</si>
  <si>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</si>
  <si>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</si>
  <si>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</si>
  <si>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</si>
  <si>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</si>
  <si>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</si>
  <si>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</si>
  <si>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</si>
  <si>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</si>
  <si>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</si>
  <si>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</si>
  <si>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</si>
  <si>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</si>
  <si>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</si>
  <si>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</si>
  <si>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</si>
  <si>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</si>
  <si>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</si>
  <si>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</si>
  <si>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</si>
  <si>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</si>
  <si>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</si>
  <si>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</si>
  <si>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</si>
  <si>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</si>
  <si>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</si>
  <si>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</si>
  <si>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</si>
  <si>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</si>
  <si>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</si>
  <si>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</si>
  <si>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</si>
  <si>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</si>
  <si>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</si>
  <si>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</si>
  <si>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</si>
  <si>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</si>
  <si>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</si>
  <si>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</si>
  <si>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</si>
  <si>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</si>
  <si>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</si>
  <si>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</si>
  <si>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</si>
  <si>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</si>
  <si>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</si>
  <si>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</si>
  <si>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</si>
  <si>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</si>
  <si>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</si>
  <si>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</si>
  <si>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</si>
  <si>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</si>
  <si>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</si>
  <si>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</si>
  <si>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</si>
  <si>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</si>
  <si>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</si>
  <si>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</si>
  <si>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</si>
  <si>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</si>
  <si>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</si>
  <si>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</si>
  <si>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</si>
  <si>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</si>
  <si>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</si>
  <si>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</si>
  <si>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</si>
  <si>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</si>
  <si>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</si>
  <si>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</si>
  <si>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</si>
  <si>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</si>
  <si>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</si>
  <si>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</si>
  <si>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</si>
  <si>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</si>
  <si>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</si>
  <si>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</si>
  <si>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</si>
  <si>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</si>
  <si>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</si>
  <si>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</si>
  <si>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</si>
  <si>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</si>
  <si>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</si>
  <si>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</si>
  <si>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</si>
  <si>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</si>
  <si>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</si>
  <si>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</si>
  <si>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</si>
  <si>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</si>
  <si>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</si>
  <si>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</si>
  <si>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</si>
  <si>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</si>
  <si>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</si>
  <si>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</si>
  <si>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</si>
  <si>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</si>
  <si>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</si>
  <si>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</si>
  <si>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</si>
  <si>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</si>
  <si>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</si>
  <si>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</si>
  <si>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</si>
  <si>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</si>
  <si>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</si>
  <si>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</si>
  <si>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</si>
  <si>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</si>
  <si>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</si>
  <si>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</si>
  <si>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</si>
  <si>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</si>
  <si>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</si>
  <si>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</si>
  <si>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</si>
  <si>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</si>
  <si>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</si>
  <si>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</si>
  <si>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</si>
  <si>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</si>
  <si>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</si>
  <si>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</si>
  <si>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</si>
  <si>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</si>
  <si>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</si>
  <si>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</si>
  <si>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</si>
  <si>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</si>
  <si>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</si>
  <si>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</si>
  <si>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</si>
  <si>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</si>
  <si>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</si>
  <si>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</si>
  <si>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</si>
  <si>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</si>
  <si>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</si>
  <si>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</si>
  <si>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</si>
  <si>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</si>
  <si>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</si>
  <si>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</si>
  <si>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</si>
  <si>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</si>
  <si>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</si>
  <si>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</si>
  <si>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</si>
  <si>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</si>
  <si>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</si>
  <si>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</si>
  <si>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</si>
  <si>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</si>
  <si>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</si>
  <si>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</si>
  <si>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</si>
  <si>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</si>
  <si>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</si>
  <si>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</si>
  <si>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</si>
  <si>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</si>
  <si>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</si>
  <si>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</si>
  <si>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</si>
  <si>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</si>
  <si>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</si>
  <si>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</si>
  <si>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</si>
  <si>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</si>
  <si>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</si>
  <si>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</si>
  <si>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</si>
  <si>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</si>
  <si>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</si>
  <si>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</si>
  <si>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</si>
  <si>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</si>
  <si>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</si>
  <si>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</si>
  <si>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</si>
  <si>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</si>
  <si>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</si>
  <si>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</si>
  <si>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</si>
  <si>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</si>
  <si>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</si>
  <si>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</si>
  <si>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</si>
  <si>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</si>
  <si>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</si>
  <si>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</si>
  <si>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</si>
  <si>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</si>
  <si>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</si>
  <si>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</si>
  <si>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</si>
  <si>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</si>
  <si>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</si>
  <si>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</si>
  <si>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</si>
  <si>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</si>
  <si>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</si>
  <si>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</si>
  <si>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</si>
  <si>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</si>
  <si>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</si>
  <si>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</si>
  <si>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</si>
  <si>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</si>
  <si>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</si>
  <si>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</si>
  <si>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</si>
  <si>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</si>
  <si>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</si>
  <si>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</si>
  <si>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</si>
  <si>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</si>
  <si>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</si>
  <si>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</si>
  <si>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</si>
  <si>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</si>
  <si>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</si>
  <si>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</si>
  <si>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</si>
  <si>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</si>
  <si>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</si>
  <si>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</si>
  <si>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</si>
  <si>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</si>
  <si>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</si>
  <si>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</si>
  <si>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</si>
  <si>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</si>
  <si>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</si>
  <si>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</si>
  <si>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</si>
  <si>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</si>
  <si>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</si>
  <si>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</si>
  <si>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</si>
  <si>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</si>
  <si>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</si>
  <si>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</si>
  <si>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</si>
  <si>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</si>
  <si>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</si>
  <si>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</si>
  <si>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</si>
  <si>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</si>
  <si>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</si>
  <si>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</si>
  <si>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</si>
  <si>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</si>
  <si>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</si>
  <si>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</si>
  <si>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</si>
  <si>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</si>
  <si>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</si>
  <si>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</si>
  <si>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</si>
  <si>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</si>
  <si>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</si>
  <si>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</si>
  <si>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</si>
  <si>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</si>
  <si>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</si>
  <si>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</si>
  <si>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</si>
  <si>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</si>
  <si>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</si>
  <si>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</si>
  <si>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</si>
  <si>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</si>
  <si>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</si>
  <si>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</si>
  <si>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</si>
  <si>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</si>
  <si>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</si>
  <si>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</si>
  <si>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</si>
  <si>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</si>
  <si>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</si>
  <si>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</si>
  <si>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</si>
  <si>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</si>
  <si>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</si>
  <si>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</si>
  <si>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</si>
  <si>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</si>
  <si>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</si>
  <si>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</si>
  <si>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</si>
  <si>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</si>
  <si>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</si>
  <si>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</si>
  <si>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</si>
  <si>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</si>
  <si>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</si>
  <si>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</si>
  <si>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</si>
  <si>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</si>
  <si>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</si>
  <si>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</si>
  <si>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</si>
  <si>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</si>
  <si>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</si>
  <si>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</si>
  <si>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</si>
  <si>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</si>
  <si>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</si>
  <si>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</si>
  <si>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</si>
  <si>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</si>
  <si>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</si>
  <si>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</si>
  <si>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</si>
  <si>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</si>
  <si>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</si>
  <si>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</si>
  <si>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</si>
  <si>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</si>
  <si>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</si>
  <si>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</si>
  <si>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</si>
  <si>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</si>
  <si>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</si>
  <si>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</si>
  <si>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</si>
  <si>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</si>
  <si>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</si>
  <si>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</si>
  <si>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</si>
  <si>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</si>
  <si>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</si>
  <si>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</si>
  <si>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</si>
  <si>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</si>
  <si>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</si>
  <si>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</si>
  <si>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</si>
  <si>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</si>
  <si>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</si>
  <si>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</si>
  <si>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</si>
  <si>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</si>
  <si>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</si>
  <si>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</si>
  <si>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</si>
  <si>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</si>
  <si>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</si>
  <si>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</si>
  <si>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</si>
  <si>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</si>
  <si>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</si>
  <si>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</si>
  <si>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</si>
  <si>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</si>
  <si>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</si>
  <si>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</si>
  <si>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</si>
  <si>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</si>
  <si>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</si>
  <si>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</si>
  <si>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</si>
  <si>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</si>
  <si>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</si>
  <si>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</si>
  <si>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</si>
  <si>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</si>
  <si>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</si>
  <si>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</si>
  <si>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</si>
  <si>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</si>
  <si>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</si>
  <si>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</si>
  <si>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</si>
  <si>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</si>
  <si>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</si>
  <si>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</si>
  <si>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</si>
  <si>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</si>
  <si>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</si>
  <si>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</si>
  <si>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</si>
  <si>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</si>
  <si>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</si>
  <si>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</si>
  <si>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</si>
  <si>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</si>
  <si>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</si>
  <si>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</si>
  <si>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</si>
  <si>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</si>
  <si>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</si>
  <si>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</si>
  <si>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</si>
  <si>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</si>
  <si>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</si>
  <si>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</si>
  <si>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</si>
  <si>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</si>
  <si>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</si>
  <si>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</si>
  <si>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</si>
  <si>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</si>
  <si>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</si>
  <si>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</si>
  <si>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</si>
  <si>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</si>
  <si>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</si>
  <si>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</si>
  <si>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</si>
  <si>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</si>
  <si>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</si>
  <si>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</si>
  <si>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</si>
  <si>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</si>
  <si>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</si>
  <si>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</si>
  <si>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</si>
  <si>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</si>
  <si>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</si>
  <si>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</si>
  <si>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</si>
  <si>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</si>
  <si>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</si>
  <si>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</si>
  <si>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</si>
  <si>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</si>
  <si>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</si>
  <si>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</si>
  <si>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</si>
  <si>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</si>
  <si>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</si>
  <si>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</si>
  <si>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</si>
  <si>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</si>
  <si>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</si>
  <si>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</si>
  <si>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</si>
  <si>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</si>
  <si>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</si>
  <si>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</si>
  <si>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</si>
  <si>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</si>
  <si>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</si>
  <si>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</si>
  <si>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</si>
  <si>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</si>
  <si>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</si>
  <si>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</si>
  <si>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</si>
  <si>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</si>
  <si>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</si>
  <si>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</si>
  <si>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</si>
  <si>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</si>
  <si>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</si>
  <si>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</si>
  <si>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</si>
  <si>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</si>
  <si>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</si>
  <si>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</si>
  <si>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</si>
  <si>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</si>
  <si>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</si>
  <si>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</si>
  <si>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</si>
  <si>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</si>
  <si>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</si>
  <si>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</si>
  <si>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</si>
  <si>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</si>
  <si>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</si>
  <si>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</si>
  <si>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</si>
  <si>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</si>
  <si>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</si>
  <si>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</si>
  <si>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</si>
  <si>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</si>
  <si>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</si>
  <si>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</si>
  <si>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</si>
  <si>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</si>
  <si>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</si>
  <si>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</si>
  <si>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</si>
  <si>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</si>
  <si>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</si>
  <si>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</si>
  <si>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</si>
  <si>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</si>
  <si>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</si>
  <si>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</si>
  <si>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</si>
  <si>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</si>
  <si>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</si>
  <si>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</si>
  <si>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</si>
  <si>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</si>
  <si>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</si>
  <si>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</si>
  <si>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</si>
  <si>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</si>
  <si>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</si>
  <si>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</si>
  <si>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</si>
  <si>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</si>
  <si>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</si>
  <si>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</si>
  <si>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</si>
  <si>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</si>
  <si>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</si>
  <si>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</si>
  <si>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</si>
  <si>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</si>
  <si>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</si>
  <si>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</si>
  <si>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</si>
  <si>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</si>
  <si>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</si>
  <si>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</si>
  <si>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</si>
  <si>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</si>
  <si>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</si>
  <si>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</si>
  <si>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</si>
  <si>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</si>
  <si>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</si>
  <si>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</si>
  <si>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</si>
  <si>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</si>
  <si>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</si>
  <si>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</si>
  <si>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</si>
  <si>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</si>
  <si>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</si>
  <si>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</si>
  <si>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</si>
  <si>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</si>
  <si>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</si>
  <si>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</si>
  <si>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</si>
  <si>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</si>
  <si>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</si>
  <si>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</si>
  <si>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</si>
  <si>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</si>
  <si>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</si>
  <si>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</si>
  <si>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</si>
  <si>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</si>
  <si>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</si>
  <si>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</si>
  <si>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</si>
  <si>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</si>
  <si>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</si>
  <si>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</si>
  <si>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</si>
  <si>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</si>
  <si>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</si>
  <si>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</si>
  <si>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</si>
  <si>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</si>
  <si>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</si>
  <si>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</si>
  <si>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</si>
  <si>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</si>
  <si>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</si>
  <si>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</si>
  <si>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</si>
  <si>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</si>
  <si>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</si>
  <si>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</si>
  <si>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</si>
  <si>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</si>
  <si>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</si>
  <si>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</si>
  <si>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</si>
  <si>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</si>
  <si>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</si>
  <si>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</si>
  <si>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</si>
  <si>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</si>
  <si>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</si>
  <si>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</si>
  <si>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</si>
  <si>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</si>
  <si>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</si>
  <si>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</si>
  <si>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</si>
  <si>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</si>
  <si>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</si>
  <si>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</si>
  <si>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</si>
  <si>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</si>
  <si>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</si>
  <si>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</si>
  <si>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</si>
  <si>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</si>
  <si>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</si>
  <si>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</si>
  <si>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</si>
  <si>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</si>
  <si>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</si>
  <si>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</si>
  <si>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</si>
  <si>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</si>
  <si>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</si>
  <si>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</si>
  <si>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</si>
  <si>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</si>
  <si>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</si>
  <si>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</si>
  <si>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</si>
  <si>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</si>
  <si>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</si>
  <si>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</si>
  <si>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</si>
  <si>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</si>
  <si>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</si>
  <si>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</si>
  <si>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</si>
  <si>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</si>
  <si>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</si>
  <si>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</si>
  <si>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</si>
  <si>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</si>
  <si>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</si>
  <si>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</si>
  <si>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</si>
  <si>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</si>
  <si>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</si>
  <si>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</si>
  <si>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</si>
  <si>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</si>
  <si>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</si>
  <si>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</si>
  <si>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</si>
  <si>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</si>
  <si>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</si>
  <si>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</si>
  <si>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</si>
  <si>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</si>
  <si>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</si>
  <si>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</si>
  <si>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</si>
  <si>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</si>
  <si>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</si>
  <si>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</si>
  <si>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</si>
  <si>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</si>
  <si>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</si>
  <si>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</si>
  <si>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</si>
  <si>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</si>
  <si>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</si>
  <si>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</si>
  <si>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</si>
  <si>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</si>
  <si>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</si>
  <si>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</si>
  <si>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</si>
  <si>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</si>
  <si>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</si>
  <si>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</si>
  <si>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</si>
  <si>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</si>
  <si>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</si>
  <si>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</si>
  <si>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</si>
  <si>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</si>
  <si>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</si>
  <si>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</si>
  <si>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</si>
  <si>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</si>
  <si>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</si>
  <si>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</si>
  <si>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</si>
  <si>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</si>
  <si>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</si>
  <si>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</si>
  <si>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</si>
  <si>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</si>
  <si>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</si>
  <si>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</si>
  <si>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</si>
  <si>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</si>
  <si>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</si>
  <si>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</si>
  <si>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</si>
  <si>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</si>
  <si>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</si>
  <si>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</si>
  <si>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</si>
  <si>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</si>
  <si>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</si>
  <si>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</si>
  <si>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</si>
  <si>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</si>
  <si>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</si>
  <si>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</si>
  <si>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</si>
  <si>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</si>
  <si>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</si>
  <si>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</si>
  <si>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</si>
  <si>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</si>
  <si>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</si>
  <si>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</si>
  <si>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</si>
  <si>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</si>
  <si>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</si>
  <si>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</si>
  <si>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</si>
  <si>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</si>
  <si>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</si>
  <si>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</si>
  <si>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</si>
  <si>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</si>
  <si>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</si>
  <si>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</si>
  <si>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</si>
  <si>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</si>
  <si>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</si>
  <si>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</si>
  <si>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</si>
  <si>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</si>
  <si>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</si>
  <si>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</si>
  <si>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</si>
  <si>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</si>
  <si>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</si>
  <si>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</si>
  <si>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</si>
  <si>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</si>
  <si>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</si>
  <si>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</si>
  <si>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</si>
  <si>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</si>
  <si>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</si>
  <si>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</si>
  <si>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</si>
  <si>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</si>
  <si>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</si>
  <si>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</si>
  <si>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</si>
  <si>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</si>
  <si>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</si>
  <si>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</si>
  <si>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</si>
  <si>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</si>
  <si>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</si>
  <si>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</si>
  <si>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</si>
  <si>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</si>
  <si>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</si>
  <si>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</si>
  <si>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</si>
  <si>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</si>
  <si>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</si>
  <si>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</si>
  <si>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</si>
  <si>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</si>
  <si>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</si>
  <si>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</si>
  <si>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</si>
  <si>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</si>
  <si>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</si>
  <si>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</si>
  <si>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</si>
  <si>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</si>
  <si>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</si>
  <si>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</si>
  <si>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</si>
  <si>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</si>
  <si>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</si>
  <si>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</si>
  <si>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</si>
  <si>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</si>
  <si>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</si>
  <si>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</si>
  <si>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</si>
  <si>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</si>
  <si>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</si>
  <si>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</si>
  <si>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</si>
  <si>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</si>
  <si>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</si>
  <si>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</si>
  <si>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</si>
  <si>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</si>
  <si>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</si>
  <si>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</si>
  <si>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</si>
  <si>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</si>
  <si>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</si>
  <si>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</si>
  <si>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</si>
  <si>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</si>
  <si>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</si>
  <si>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</si>
  <si>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</si>
  <si>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</si>
  <si>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</si>
  <si>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</si>
  <si>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</si>
  <si>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</si>
  <si>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</si>
  <si>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</si>
  <si>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</si>
  <si>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</si>
  <si>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</si>
  <si>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</si>
  <si>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</si>
  <si>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</si>
  <si>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</si>
  <si>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</si>
  <si>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</si>
  <si>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</si>
  <si>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</si>
  <si>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</si>
  <si>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</si>
  <si>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</si>
  <si>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</si>
  <si>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</si>
  <si>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</si>
  <si>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</si>
  <si>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</si>
  <si>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</si>
  <si>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</si>
  <si>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</si>
  <si>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</si>
  <si>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</si>
  <si>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</si>
  <si>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</si>
  <si>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</si>
  <si>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</si>
  <si>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</si>
  <si>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</si>
  <si>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</si>
  <si>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</si>
  <si>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</si>
  <si>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</si>
  <si>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</si>
  <si>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</si>
  <si>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</si>
  <si>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</si>
  <si>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</si>
  <si>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</si>
  <si>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</si>
  <si>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</si>
  <si>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</si>
  <si>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</si>
  <si>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</si>
  <si>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</si>
  <si>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</si>
  <si>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</si>
  <si>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</si>
  <si>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</si>
  <si>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</si>
  <si>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</si>
  <si>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</si>
  <si>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</si>
  <si>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</si>
  <si>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</si>
  <si>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</si>
  <si>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</si>
  <si>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</si>
  <si>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</si>
  <si>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</si>
  <si>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</si>
  <si>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</si>
  <si>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</si>
  <si>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</si>
  <si>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</si>
  <si>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</si>
  <si>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</si>
  <si>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</si>
  <si>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</si>
  <si>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</si>
  <si>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</si>
  <si>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</si>
  <si>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</si>
  <si>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</si>
  <si>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</si>
  <si>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</si>
  <si>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</si>
  <si>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</si>
  <si>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</si>
  <si>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</si>
  <si>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</si>
  <si>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</si>
  <si>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</si>
  <si>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</si>
  <si>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</si>
  <si>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</si>
  <si>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</si>
  <si>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</si>
  <si>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</si>
  <si>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</si>
  <si>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</si>
  <si>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</si>
  <si>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</si>
  <si>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</si>
  <si>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</si>
  <si>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</si>
  <si>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</si>
  <si>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</si>
  <si>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</si>
  <si>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</si>
  <si>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</si>
  <si>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</si>
  <si>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</si>
  <si>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</si>
  <si>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</si>
  <si>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</si>
  <si>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</si>
  <si>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</si>
  <si>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</si>
  <si>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</si>
  <si>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</si>
  <si>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</si>
  <si>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</si>
  <si>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</si>
  <si>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</si>
  <si>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</si>
  <si>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</si>
  <si>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</si>
  <si>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</si>
  <si>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</si>
  <si>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</si>
  <si>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</si>
  <si>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</si>
  <si>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</si>
  <si>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</si>
  <si>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</si>
  <si>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</si>
  <si>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</si>
  <si>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</si>
  <si>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</si>
  <si>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</si>
  <si>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</si>
  <si>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</si>
  <si>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</si>
  <si>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</si>
  <si>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</si>
  <si>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</si>
  <si>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</si>
  <si>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</si>
  <si>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</si>
  <si>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</si>
  <si>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</si>
  <si>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</si>
  <si>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</si>
  <si>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</si>
  <si>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</si>
  <si>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</si>
  <si>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</si>
  <si>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</si>
  <si>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</si>
  <si>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</si>
  <si>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</si>
  <si>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</si>
  <si>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</si>
  <si>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</si>
  <si>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</si>
  <si>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</si>
  <si>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</si>
  <si>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</si>
  <si>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</si>
  <si>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</si>
  <si>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</si>
  <si>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</si>
  <si>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</si>
  <si>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</si>
  <si>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</si>
  <si>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</si>
  <si>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</si>
  <si>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</si>
  <si>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</si>
  <si>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</si>
  <si>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</si>
  <si>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</si>
  <si>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</si>
  <si>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</si>
  <si>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</si>
  <si>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</si>
  <si>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</si>
  <si>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</si>
  <si>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</si>
  <si>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</si>
  <si>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</si>
  <si>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</si>
  <si>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</si>
  <si>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</si>
  <si>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</si>
  <si>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</si>
  <si>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</si>
  <si>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</si>
  <si>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</si>
  <si>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</si>
  <si>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</si>
  <si>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</si>
  <si>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</si>
  <si>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</si>
  <si>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</si>
  <si>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</si>
  <si>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</si>
  <si>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</si>
  <si>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</si>
  <si>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</si>
  <si>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</si>
  <si>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</si>
  <si>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</si>
  <si>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</si>
  <si>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</si>
  <si>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</si>
  <si>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</si>
  <si>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</si>
  <si>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</si>
  <si>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</si>
  <si>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</si>
  <si>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</si>
  <si>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</si>
  <si>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</si>
  <si>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</si>
  <si>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</si>
  <si>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</si>
  <si>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</si>
  <si>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</si>
  <si>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</si>
  <si>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</si>
  <si>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</si>
  <si>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</si>
  <si>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</si>
  <si>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</si>
  <si>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</si>
  <si>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</si>
  <si>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</si>
  <si>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</si>
  <si>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</si>
  <si>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</si>
  <si>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</si>
  <si>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</si>
  <si>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</si>
  <si>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</si>
  <si>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</si>
  <si>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</si>
  <si>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</si>
  <si>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</si>
  <si>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</si>
  <si>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</si>
  <si>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</si>
  <si>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</si>
  <si>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</si>
  <si>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</si>
  <si>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</si>
  <si>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</si>
  <si>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</si>
  <si>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</si>
  <si>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</si>
  <si>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</si>
  <si>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</si>
  <si>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</si>
  <si>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</si>
  <si>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</si>
  <si>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</si>
  <si>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</si>
  <si>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</si>
  <si>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</si>
  <si>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</si>
  <si>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</si>
  <si>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</si>
  <si>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</si>
  <si>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</si>
  <si>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</si>
  <si>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</si>
  <si>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</si>
  <si>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</si>
  <si>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</si>
  <si>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</si>
  <si>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</si>
  <si>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</si>
  <si>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</si>
  <si>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</si>
  <si>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</si>
  <si>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</si>
  <si>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</si>
  <si>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</si>
  <si>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</si>
  <si>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</si>
  <si>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</si>
  <si>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</si>
  <si>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</si>
  <si>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</si>
  <si>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</si>
  <si>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</si>
  <si>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</si>
  <si>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</si>
  <si>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</si>
  <si>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</si>
  <si>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</si>
  <si>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</si>
  <si>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</si>
  <si>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</si>
  <si>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</si>
  <si>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</si>
  <si>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</si>
  <si>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</si>
  <si>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</si>
  <si>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</si>
  <si>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</si>
  <si>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</si>
  <si>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</si>
  <si>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</si>
  <si>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</si>
  <si>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</si>
  <si>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</si>
  <si>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</si>
  <si>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</si>
  <si>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</si>
  <si>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</si>
  <si>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</si>
  <si>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</si>
  <si>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</si>
  <si>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</si>
  <si>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</si>
  <si>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</si>
  <si>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</si>
  <si>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</si>
  <si>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</si>
  <si>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</si>
  <si>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</si>
  <si>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</si>
  <si>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</si>
  <si>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</si>
  <si>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</si>
  <si>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</si>
  <si>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</si>
  <si>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</si>
  <si>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</si>
  <si>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</si>
  <si>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</si>
  <si>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</si>
  <si>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</si>
  <si>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</si>
  <si>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</si>
  <si>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</si>
  <si>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</si>
  <si>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</si>
  <si>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</si>
  <si>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</si>
  <si>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</si>
  <si>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</si>
  <si>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</si>
  <si>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</si>
  <si>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</si>
  <si>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</si>
  <si>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</si>
  <si>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</si>
  <si>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</si>
  <si>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</si>
  <si>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</si>
  <si>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</si>
  <si>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</si>
  <si>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</si>
  <si>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</si>
  <si>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</si>
  <si>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</si>
  <si>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</si>
  <si>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</si>
  <si>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</si>
  <si>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</si>
  <si>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</si>
  <si>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</si>
  <si>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</si>
  <si>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</si>
  <si>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</si>
  <si>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</si>
  <si>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</si>
  <si>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</si>
  <si>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</si>
  <si>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</si>
  <si>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</si>
  <si>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</si>
  <si>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</si>
  <si>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</si>
  <si>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</si>
  <si>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</si>
  <si>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</si>
  <si>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</si>
  <si>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</si>
  <si>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</si>
  <si>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</si>
  <si>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</si>
  <si>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</si>
  <si>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</si>
  <si>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</si>
  <si>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</si>
  <si>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</si>
  <si>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</si>
  <si>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</si>
  <si>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</si>
  <si>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</si>
  <si>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</si>
  <si>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</si>
  <si>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</si>
  <si>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</si>
  <si>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</si>
  <si>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</si>
  <si>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</si>
  <si>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</si>
  <si>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</si>
  <si>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</si>
  <si>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</si>
  <si>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</si>
  <si>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</si>
  <si>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</si>
  <si>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</si>
  <si>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</si>
  <si>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</si>
  <si>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</si>
  <si>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</si>
  <si>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</si>
  <si>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</si>
  <si>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</si>
  <si>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</si>
  <si>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</si>
  <si>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</si>
  <si>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</si>
  <si>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</si>
  <si>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</si>
  <si>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</si>
  <si>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</si>
  <si>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</si>
  <si>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</si>
  <si>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</si>
  <si>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</si>
  <si>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</si>
  <si>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</si>
  <si>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</si>
  <si>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</si>
  <si>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</si>
  <si>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</si>
  <si>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</si>
  <si>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</si>
  <si>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</si>
  <si>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</si>
  <si>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</si>
  <si>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</si>
  <si>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</si>
  <si>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</si>
  <si>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</si>
  <si>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</si>
  <si>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</si>
  <si>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</si>
  <si>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</si>
  <si>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</si>
  <si>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</si>
  <si>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</si>
  <si>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</si>
  <si>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</si>
  <si>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</si>
  <si>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</si>
  <si>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</si>
  <si>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</si>
  <si>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</si>
  <si>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</si>
  <si>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</si>
  <si>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</si>
  <si>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</si>
  <si>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</si>
  <si>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</si>
  <si>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</si>
  <si>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</si>
  <si>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</si>
  <si>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</si>
  <si>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</si>
  <si>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</si>
  <si>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</si>
  <si>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</si>
  <si>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</si>
  <si>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</si>
  <si>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</si>
  <si>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</si>
  <si>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</si>
  <si>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</si>
  <si>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</si>
  <si>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</si>
  <si>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</si>
  <si>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</si>
  <si>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</si>
  <si>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</si>
  <si>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</si>
  <si>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</si>
  <si>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</si>
  <si>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</si>
  <si>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</si>
  <si>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</si>
  <si>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</si>
  <si>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</si>
  <si>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</si>
  <si>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</si>
  <si>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</si>
  <si>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</si>
  <si>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</si>
  <si>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</si>
  <si>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</si>
  <si>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</si>
  <si>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</si>
  <si>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</si>
  <si>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</si>
  <si>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</si>
  <si>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</si>
  <si>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</si>
  <si>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</si>
  <si>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</si>
  <si>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</si>
  <si>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</si>
  <si>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</si>
  <si>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</si>
  <si>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</si>
  <si>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</si>
  <si>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</si>
  <si>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</si>
  <si>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</si>
  <si>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</si>
  <si>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</si>
  <si>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</si>
  <si>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</si>
  <si>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</si>
  <si>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</si>
  <si>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</si>
  <si>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</si>
  <si>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</si>
  <si>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</si>
  <si>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</si>
  <si>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</si>
  <si>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</si>
  <si>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</si>
  <si>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</si>
  <si>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</si>
  <si>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</si>
  <si>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</si>
  <si>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</si>
  <si>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</si>
  <si>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</si>
  <si>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</si>
  <si>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</si>
  <si>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</si>
  <si>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</si>
  <si>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</si>
  <si>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</si>
  <si>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</si>
  <si>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</si>
  <si>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</si>
  <si>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</si>
  <si>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</si>
  <si>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</si>
  <si>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</si>
  <si>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</si>
  <si>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</si>
  <si>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</si>
  <si>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</si>
  <si>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</si>
  <si>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</si>
  <si>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</si>
  <si>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</si>
  <si>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</si>
  <si>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</si>
  <si>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</si>
  <si>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</si>
  <si>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</si>
  <si>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</si>
  <si>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</si>
  <si>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</si>
  <si>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</si>
  <si>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</si>
  <si>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</si>
  <si>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</si>
  <si>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</si>
  <si>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</si>
  <si>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</si>
  <si>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</si>
  <si>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</si>
  <si>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</si>
  <si>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</si>
  <si>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</si>
  <si>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</si>
  <si>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</si>
  <si>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</si>
  <si>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</si>
  <si>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</si>
  <si>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</si>
  <si>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</si>
  <si>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</si>
  <si>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</si>
  <si>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</si>
  <si>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</si>
  <si>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</si>
  <si>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</si>
  <si>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</si>
  <si>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</si>
  <si>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</si>
  <si>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</si>
  <si>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</si>
  <si>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</si>
  <si>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</si>
  <si>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</si>
  <si>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</si>
  <si>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</si>
  <si>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</si>
  <si>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</si>
  <si>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</si>
  <si>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</si>
  <si>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</si>
  <si>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</si>
  <si>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</si>
  <si>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</si>
  <si>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</si>
  <si>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</si>
  <si>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</si>
  <si>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</si>
  <si>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</si>
  <si>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</si>
  <si>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</si>
  <si>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</si>
  <si>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</si>
  <si>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</si>
  <si>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</si>
  <si>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</si>
  <si>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</si>
  <si>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</si>
  <si>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</si>
  <si>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</si>
  <si>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</si>
  <si>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</si>
  <si>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</si>
  <si>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</si>
  <si>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</si>
  <si>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</si>
  <si>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</si>
  <si>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</si>
  <si>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</si>
  <si>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</si>
  <si>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</si>
  <si>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</si>
  <si>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</si>
  <si>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</si>
  <si>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</si>
  <si>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</si>
  <si>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</si>
  <si>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</si>
  <si>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</si>
  <si>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</si>
  <si>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</si>
  <si>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</si>
  <si>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</si>
  <si>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</si>
  <si>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</si>
  <si>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</si>
  <si>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</si>
  <si>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</si>
  <si>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</si>
  <si>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</si>
  <si>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</si>
  <si>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</si>
  <si>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</si>
  <si>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</si>
  <si>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</si>
  <si>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</si>
  <si>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</si>
  <si>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</si>
  <si>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</si>
  <si>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</si>
  <si>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</si>
  <si>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</si>
  <si>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</si>
  <si>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</si>
  <si>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</si>
  <si>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</si>
  <si>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</si>
  <si>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</si>
  <si>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</si>
  <si>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</si>
  <si>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</si>
  <si>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</si>
  <si>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</si>
  <si>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</si>
  <si>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</si>
  <si>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</si>
  <si>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</si>
  <si>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</si>
  <si>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</si>
  <si>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</si>
  <si>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</si>
  <si>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</si>
  <si>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</si>
  <si>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</si>
  <si>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</si>
  <si>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</si>
  <si>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</si>
  <si>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</si>
  <si>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</si>
  <si>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</si>
  <si>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</si>
  <si>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</si>
  <si>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</si>
  <si>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</si>
  <si>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</si>
  <si>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</si>
  <si>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</si>
  <si>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</si>
  <si>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</si>
  <si>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</si>
  <si>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</si>
  <si>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</si>
  <si>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</si>
  <si>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</si>
  <si>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</si>
  <si>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</si>
  <si>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</si>
  <si>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</si>
  <si>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</si>
  <si>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</si>
  <si>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</si>
  <si>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</si>
  <si>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</si>
  <si>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</si>
  <si>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</si>
  <si>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</si>
  <si>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</si>
  <si>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</si>
  <si>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</si>
  <si>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</si>
  <si>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</si>
  <si>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</si>
  <si>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</si>
  <si>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</si>
  <si>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</si>
  <si>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</si>
  <si>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</si>
  <si>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</si>
  <si>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</si>
  <si>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</si>
  <si>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</si>
  <si>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</si>
  <si>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</si>
  <si>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</si>
  <si>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</si>
  <si>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</si>
  <si>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</si>
  <si>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</si>
  <si>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</si>
  <si>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</si>
  <si>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</si>
  <si>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</si>
  <si>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</si>
  <si>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</si>
  <si>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</si>
  <si>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</si>
  <si>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</si>
  <si>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</si>
  <si>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</si>
  <si>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</si>
  <si>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</si>
  <si>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</si>
  <si>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</si>
  <si>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</si>
  <si>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</si>
  <si>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</si>
  <si>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</si>
  <si>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</si>
  <si>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</si>
  <si>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</si>
  <si>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</si>
  <si>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</si>
  <si>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</si>
  <si>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</si>
  <si>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</si>
  <si>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</si>
  <si>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</si>
  <si>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</si>
  <si>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</si>
  <si>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</si>
  <si>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</si>
  <si>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</si>
  <si>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</si>
  <si>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</si>
  <si>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</si>
  <si>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</si>
  <si>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</si>
  <si>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</si>
  <si>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</si>
  <si>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</si>
  <si>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</si>
  <si>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</si>
  <si>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</si>
  <si>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</si>
  <si>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</si>
  <si>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</si>
  <si>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</si>
  <si>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</si>
  <si>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</si>
  <si>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</si>
  <si>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</si>
  <si>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</si>
  <si>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</si>
  <si>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</si>
  <si>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</si>
  <si>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</si>
  <si>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</si>
  <si>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</si>
  <si>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</si>
  <si>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</si>
  <si>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</si>
  <si>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</si>
  <si>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</si>
  <si>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</si>
  <si>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</si>
  <si>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</si>
  <si>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</si>
  <si>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</si>
  <si>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</si>
  <si>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</si>
  <si>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</si>
  <si>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</si>
  <si>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</si>
  <si>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</si>
  <si>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</si>
  <si>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</si>
  <si>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</si>
  <si>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</si>
  <si>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</si>
  <si>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</si>
  <si>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</si>
  <si>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</si>
  <si>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</si>
  <si>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</si>
  <si>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</si>
  <si>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</si>
  <si>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</si>
  <si>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</si>
  <si>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</si>
  <si>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</si>
  <si>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</si>
  <si>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</si>
  <si>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</si>
  <si>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</si>
  <si>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</si>
  <si>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</si>
  <si>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</si>
  <si>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</si>
  <si>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</si>
  <si>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</si>
  <si>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</si>
  <si>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</si>
  <si>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</si>
  <si>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</si>
  <si>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</si>
  <si>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</si>
  <si>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</si>
  <si>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</si>
  <si>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</si>
  <si>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</si>
  <si>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</si>
  <si>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</si>
  <si>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</si>
  <si>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</si>
  <si>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</si>
  <si>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</si>
  <si>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</si>
  <si>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</si>
  <si>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</si>
  <si>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</si>
  <si>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</si>
  <si>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</si>
  <si>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</si>
  <si>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</si>
  <si>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</si>
  <si>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</si>
  <si>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</si>
  <si>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</si>
  <si>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</si>
  <si>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</si>
  <si>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</si>
  <si>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</si>
  <si>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</si>
  <si>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</si>
  <si>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</si>
  <si>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</si>
  <si>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</si>
  <si>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</si>
  <si>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</si>
  <si>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</si>
  <si>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</si>
  <si>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</si>
  <si>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</si>
  <si>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</si>
  <si>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</si>
  <si>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</si>
  <si>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</si>
  <si>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</si>
  <si>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</si>
  <si>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</si>
  <si>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</si>
  <si>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</si>
  <si>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</si>
  <si>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</si>
  <si>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</si>
  <si>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</si>
  <si>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</si>
  <si>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</si>
  <si>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</si>
  <si>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</si>
  <si>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</si>
  <si>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</si>
  <si>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</si>
  <si>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</si>
  <si>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</si>
  <si>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</si>
  <si>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</si>
  <si>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</si>
  <si>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</si>
  <si>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</si>
  <si>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</si>
  <si>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</si>
  <si>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</si>
  <si>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</si>
  <si>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</si>
  <si>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</si>
  <si>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</si>
  <si>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</si>
  <si>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</si>
  <si>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</si>
  <si>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</si>
  <si>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</si>
  <si>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</si>
  <si>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</si>
  <si>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</si>
  <si>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</si>
  <si>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</si>
  <si>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</si>
  <si>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</si>
  <si>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</si>
  <si>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</si>
  <si>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</si>
  <si>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</si>
  <si>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</si>
  <si>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</si>
  <si>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</si>
  <si>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</si>
  <si>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</si>
  <si>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</si>
  <si>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</si>
  <si>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</si>
  <si>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</si>
  <si>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</si>
  <si>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</si>
  <si>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</si>
  <si>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</si>
  <si>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</si>
  <si>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</si>
  <si>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</si>
  <si>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</si>
  <si>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</si>
  <si>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</si>
  <si>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</si>
  <si>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</si>
  <si>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</si>
  <si>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</si>
  <si>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</si>
  <si>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</si>
  <si>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</si>
  <si>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</si>
  <si>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</si>
  <si>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</si>
  <si>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</si>
  <si>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</si>
  <si>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</si>
  <si>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</si>
  <si>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</si>
  <si>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</si>
  <si>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</si>
  <si>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</si>
  <si>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</si>
  <si>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</si>
  <si>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</si>
  <si>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</si>
  <si>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</si>
  <si>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</si>
  <si>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</si>
  <si>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</si>
  <si>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</si>
  <si>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</si>
  <si>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</si>
  <si>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</si>
  <si>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</si>
  <si>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</si>
  <si>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</si>
  <si>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</si>
  <si>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</si>
  <si>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</si>
  <si>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</si>
  <si>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</si>
  <si>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</si>
  <si>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</si>
  <si>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</si>
  <si>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</si>
  <si>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</si>
  <si>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</si>
  <si>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</si>
  <si>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</si>
  <si>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</si>
  <si>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</si>
  <si>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</si>
  <si>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</si>
  <si>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</si>
  <si>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</si>
  <si>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</si>
  <si>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</si>
  <si>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</si>
  <si>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</si>
  <si>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</si>
  <si>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</si>
  <si>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</si>
  <si>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</si>
  <si>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</si>
  <si>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</si>
  <si>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</si>
  <si>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</si>
  <si>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</si>
  <si>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</si>
  <si>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</si>
  <si>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</si>
  <si>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</si>
  <si>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</si>
  <si>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</si>
  <si>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</si>
  <si>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</si>
  <si>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</si>
  <si>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</si>
  <si>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</si>
  <si>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</si>
  <si>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</si>
  <si>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</si>
  <si>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</si>
  <si>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</si>
  <si>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</si>
  <si>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</si>
  <si>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</si>
  <si>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</si>
  <si>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</si>
  <si>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</si>
  <si>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</si>
  <si>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</si>
  <si>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</si>
  <si>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</si>
  <si>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</si>
  <si>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</si>
  <si>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</si>
  <si>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</si>
  <si>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</si>
  <si>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</si>
  <si>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</si>
  <si>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</si>
  <si>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</si>
  <si>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</si>
  <si>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</si>
  <si>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</si>
  <si>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</si>
  <si>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</si>
  <si>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</si>
  <si>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</si>
  <si>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</si>
  <si>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</si>
  <si>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</si>
  <si>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</si>
  <si>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</si>
  <si>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</si>
  <si>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</si>
  <si>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</si>
  <si>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</si>
  <si>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</si>
  <si>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</si>
  <si>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</si>
  <si>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</si>
  <si>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</si>
  <si>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</si>
  <si>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</si>
  <si>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</si>
  <si>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</si>
  <si>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</si>
  <si>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</si>
  <si>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</si>
  <si>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</si>
  <si>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</si>
  <si>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</si>
  <si>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</si>
  <si>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</si>
  <si>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</si>
  <si>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</si>
  <si>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</si>
  <si>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</si>
  <si>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</si>
  <si>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</si>
  <si>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</si>
  <si>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</si>
  <si>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</si>
  <si>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</si>
  <si>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</si>
  <si>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</si>
  <si>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</si>
  <si>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</si>
  <si>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</si>
  <si>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</si>
  <si>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</si>
  <si>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</si>
  <si>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</si>
  <si>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</si>
  <si>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</si>
  <si>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</si>
  <si>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</si>
  <si>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</si>
  <si>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</si>
  <si>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</si>
  <si>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</si>
  <si>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</si>
  <si>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</si>
  <si>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</si>
  <si>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</si>
  <si>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</si>
  <si>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</si>
  <si>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</si>
  <si>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</si>
  <si>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</si>
  <si>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</si>
  <si>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</si>
  <si>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</si>
  <si>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</si>
  <si>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</si>
  <si>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</si>
  <si>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</si>
  <si>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</si>
  <si>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</si>
  <si>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</si>
  <si>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</si>
  <si>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</si>
  <si>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</si>
  <si>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</si>
  <si>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</si>
  <si>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</si>
  <si>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</si>
  <si>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</si>
  <si>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</si>
  <si>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</si>
  <si>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</si>
  <si>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</si>
  <si>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</si>
  <si>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</si>
  <si>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</si>
  <si>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</si>
  <si>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</si>
  <si>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</si>
  <si>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</si>
  <si>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</si>
  <si>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</si>
  <si>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</si>
  <si>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</si>
  <si>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</si>
  <si>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</si>
  <si>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</si>
  <si>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</si>
  <si>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</si>
  <si>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</si>
  <si>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</si>
  <si>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</si>
  <si>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</si>
  <si>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</si>
  <si>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</si>
  <si>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</si>
  <si>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</si>
  <si>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</si>
  <si>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</si>
  <si>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</si>
  <si>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</si>
  <si>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</si>
  <si>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</si>
  <si>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</si>
  <si>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</si>
  <si>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</si>
  <si>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</si>
  <si>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</si>
  <si>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</si>
  <si>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</si>
  <si>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</si>
  <si>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</si>
  <si>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</si>
  <si>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</si>
  <si>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</si>
  <si>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</si>
  <si>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</si>
  <si>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</si>
  <si>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</si>
  <si>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</si>
  <si>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</si>
  <si>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</si>
  <si>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</si>
  <si>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</si>
  <si>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</si>
  <si>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</si>
  <si>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</si>
  <si>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</si>
  <si>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</si>
  <si>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</si>
  <si>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</si>
  <si>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</si>
  <si>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</si>
  <si>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</si>
  <si>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</si>
  <si>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</si>
  <si>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</si>
  <si>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</si>
  <si>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</si>
  <si>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</si>
  <si>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</si>
  <si>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</si>
  <si>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</si>
  <si>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</si>
  <si>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</si>
  <si>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</si>
  <si>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</si>
  <si>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</si>
  <si>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</si>
  <si>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</si>
  <si>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</si>
  <si>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</si>
  <si>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</si>
  <si>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</si>
  <si>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</si>
  <si>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</si>
  <si>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</si>
  <si>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</si>
  <si>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</si>
  <si>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</si>
  <si>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</si>
  <si>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</si>
  <si>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</si>
  <si>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</si>
  <si>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</si>
  <si>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</si>
  <si>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</si>
  <si>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</si>
  <si>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</si>
  <si>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</si>
  <si>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</si>
  <si>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</si>
  <si>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</si>
  <si>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</si>
  <si>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</si>
  <si>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</si>
  <si>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</si>
  <si>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</si>
  <si>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</si>
  <si>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</si>
  <si>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</si>
  <si>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</si>
  <si>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</si>
  <si>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</si>
  <si>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</si>
  <si>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</si>
  <si>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</si>
  <si>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</si>
  <si>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</si>
  <si>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</si>
  <si>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</si>
  <si>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</si>
  <si>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</si>
  <si>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</si>
  <si>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</si>
  <si>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</si>
  <si>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</si>
  <si>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</si>
  <si>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</si>
  <si>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</si>
  <si>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</si>
  <si>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</si>
  <si>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</si>
  <si>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</si>
  <si>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</si>
  <si>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</si>
  <si>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</si>
  <si>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</si>
  <si>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</si>
  <si>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</si>
  <si>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</si>
  <si>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</si>
  <si>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</si>
  <si>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</si>
  <si>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</si>
  <si>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</si>
  <si>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</si>
  <si>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</si>
  <si>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</si>
  <si>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</si>
  <si>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</si>
  <si>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</si>
  <si>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</si>
  <si>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</si>
  <si>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</si>
  <si>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</si>
  <si>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</si>
  <si>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</si>
  <si>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</si>
  <si>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</si>
  <si>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</si>
  <si>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</si>
  <si>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</si>
  <si>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</si>
  <si>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</si>
  <si>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</si>
  <si>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</si>
  <si>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</si>
  <si>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</si>
  <si>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</si>
  <si>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</si>
  <si>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</si>
  <si>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</si>
  <si>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</si>
  <si>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</si>
  <si>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</si>
  <si>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</si>
  <si>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</si>
  <si>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</si>
  <si>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</si>
  <si>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</si>
  <si>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</si>
  <si>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</si>
  <si>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</si>
  <si>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</si>
  <si>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</si>
  <si>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</si>
  <si>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</si>
  <si>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</si>
  <si>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</si>
  <si>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</si>
  <si>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</si>
  <si>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</si>
  <si>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</si>
  <si>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</si>
  <si>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</si>
  <si>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</si>
  <si>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</si>
  <si>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</si>
  <si>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</si>
  <si>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</si>
  <si>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</si>
  <si>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</si>
  <si>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</si>
  <si>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</si>
  <si>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</si>
  <si>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</si>
  <si>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</si>
  <si>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</si>
  <si>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</si>
  <si>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</si>
  <si>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</si>
  <si>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</si>
  <si>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</si>
  <si>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</si>
  <si>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</si>
  <si>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</si>
  <si>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</si>
  <si>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</si>
  <si>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</si>
  <si>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</si>
  <si>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</si>
  <si>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</si>
  <si>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</si>
  <si>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</si>
  <si>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</si>
  <si>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</si>
  <si>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</si>
  <si>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</si>
  <si>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</si>
  <si>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</si>
  <si>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</si>
  <si>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</si>
  <si>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</si>
  <si>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</si>
  <si>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</si>
  <si>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</si>
  <si>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</si>
  <si>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</si>
  <si>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</si>
  <si>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</si>
  <si>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</si>
  <si>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</si>
  <si>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</si>
  <si>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</si>
  <si>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</si>
  <si>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</si>
  <si>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</si>
  <si>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</si>
  <si>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</si>
  <si>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</si>
  <si>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</si>
  <si>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</si>
  <si>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</si>
  <si>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</si>
  <si>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</si>
  <si>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</si>
  <si>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</si>
  <si>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</si>
  <si>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</si>
  <si>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</si>
  <si>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</si>
  <si>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</si>
  <si>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</si>
  <si>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</si>
  <si>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</si>
  <si>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</si>
  <si>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</si>
  <si>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</si>
  <si>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</si>
  <si>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</si>
  <si>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</si>
  <si>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</si>
  <si>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</si>
  <si>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</si>
  <si>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</si>
  <si>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</si>
  <si>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</si>
  <si>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</si>
  <si>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</si>
  <si>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</si>
  <si>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</si>
  <si>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</si>
  <si>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</si>
  <si>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</si>
  <si>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</si>
  <si>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</si>
  <si>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</si>
  <si>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</si>
  <si>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</si>
  <si>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</si>
  <si>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</si>
  <si>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</si>
  <si>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</si>
  <si>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</si>
  <si>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</si>
  <si>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</si>
  <si>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</si>
  <si>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</si>
  <si>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</si>
  <si>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</si>
  <si>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</si>
  <si>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</si>
  <si>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</si>
  <si>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</si>
  <si>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</si>
  <si>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</si>
  <si>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</si>
  <si>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</si>
  <si>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</si>
  <si>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</si>
  <si>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</si>
  <si>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</si>
  <si>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</si>
  <si>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</si>
  <si>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</si>
  <si>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</si>
  <si>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</si>
  <si>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</si>
  <si>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</si>
  <si>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</si>
  <si>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</si>
  <si>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</si>
  <si>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</si>
  <si>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</si>
  <si>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</si>
  <si>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</si>
  <si>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</si>
  <si>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</si>
  <si>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</si>
  <si>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</si>
  <si>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</si>
  <si>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</si>
  <si>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</si>
  <si>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</si>
  <si>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</si>
  <si>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</si>
  <si>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</si>
  <si>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</si>
  <si>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</si>
  <si>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</si>
  <si>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</si>
  <si>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</si>
  <si>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</si>
  <si>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</si>
  <si>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</si>
  <si>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</si>
  <si>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</si>
  <si>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</si>
  <si>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</si>
  <si>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</si>
  <si>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</si>
  <si>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</si>
  <si>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</si>
  <si>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</si>
  <si>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</si>
  <si>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</si>
  <si>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</si>
  <si>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</si>
  <si>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</si>
  <si>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</si>
  <si>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</si>
  <si>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</si>
  <si>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</si>
  <si>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</si>
  <si>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</si>
  <si>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</si>
  <si>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</si>
  <si>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</si>
  <si>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</si>
  <si>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</si>
  <si>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</si>
  <si>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</si>
  <si>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</si>
  <si>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</si>
  <si>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</si>
  <si>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</si>
  <si>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</si>
  <si>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</si>
  <si>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</si>
  <si>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</si>
  <si>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</si>
  <si>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</si>
  <si>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</si>
  <si>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</si>
  <si>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</si>
  <si>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</si>
  <si>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</si>
  <si>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</si>
  <si>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</si>
  <si>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</si>
  <si>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</si>
  <si>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</si>
  <si>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</si>
  <si>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</si>
  <si>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</si>
  <si>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</si>
  <si>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</si>
  <si>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</si>
  <si>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</si>
  <si>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</si>
  <si>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</si>
  <si>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</si>
  <si>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</si>
  <si>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</si>
  <si>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</si>
  <si>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</si>
  <si>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</si>
  <si>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</si>
  <si>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</si>
  <si>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</si>
  <si>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</si>
  <si>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</si>
  <si>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</si>
  <si>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</si>
  <si>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</si>
  <si>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</si>
  <si>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</si>
  <si>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</si>
  <si>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</si>
  <si>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</si>
  <si>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</si>
  <si>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</si>
  <si>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</si>
  <si>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</si>
  <si>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</si>
  <si>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</si>
  <si>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</si>
  <si>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</si>
  <si>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</si>
  <si>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</si>
  <si>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</si>
  <si>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</si>
  <si>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</si>
  <si>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</si>
  <si>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</si>
  <si>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</si>
  <si>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</si>
  <si>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</si>
  <si>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</si>
  <si>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</si>
  <si>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</si>
  <si>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</si>
  <si>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</si>
  <si>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</si>
  <si>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</si>
  <si>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</si>
  <si>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</si>
  <si>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</si>
  <si>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</si>
  <si>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</si>
  <si>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</si>
  <si>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</si>
  <si>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</si>
  <si>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</si>
  <si>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</si>
  <si>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</si>
  <si>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</si>
  <si>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</si>
  <si>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</si>
  <si>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</si>
  <si>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</si>
  <si>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</si>
  <si>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</si>
  <si>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Category</t>
  </si>
  <si>
    <t>(All)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</si>
  <si>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</si>
  <si>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</si>
  <si>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</si>
  <si>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</si>
  <si>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</si>
  <si>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</si>
  <si>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</si>
  <si>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</si>
  <si>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</si>
  <si>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</si>
  <si>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</si>
  <si>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</si>
  <si>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</si>
  <si>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</si>
  <si>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</si>
  <si>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</si>
  <si>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</si>
  <si>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</si>
  <si>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</si>
  <si>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</si>
  <si>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</si>
  <si>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</si>
  <si>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</si>
  <si>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</si>
  <si>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</si>
  <si>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</si>
  <si>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</si>
  <si>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</si>
  <si>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</si>
  <si>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</si>
  <si>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</si>
  <si>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</si>
  <si>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</si>
  <si>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</si>
  <si>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</si>
  <si>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</si>
  <si>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</si>
  <si>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</si>
  <si>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</si>
  <si>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</si>
  <si>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</si>
  <si>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Count of state</t>
  </si>
  <si>
    <t>Count of Sub-Category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</si>
  <si>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</si>
  <si>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</si>
  <si>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</si>
  <si>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</si>
  <si>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</si>
  <si>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</si>
  <si>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</si>
  <si>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</si>
  <si>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</si>
  <si>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</si>
  <si>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</si>
  <si>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</si>
  <si>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</si>
  <si>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</si>
  <si>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</si>
  <si>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</si>
  <si>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</si>
  <si>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</si>
  <si>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</si>
  <si>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</si>
  <si>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</si>
  <si>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</si>
  <si>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</si>
  <si>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</si>
  <si>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</si>
  <si>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</si>
  <si>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</si>
  <si>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</si>
  <si>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</si>
  <si>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</si>
  <si>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</si>
  <si>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</si>
  <si>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</si>
  <si>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</si>
  <si>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Unsuccessful Campaigns</t>
  </si>
  <si>
    <t>Successful Campaigns</t>
  </si>
  <si>
    <t>Mean Backers</t>
  </si>
  <si>
    <t>Median Backers</t>
  </si>
  <si>
    <t>Minimum Backers</t>
  </si>
  <si>
    <t>Maximum Backers</t>
  </si>
  <si>
    <t>Variance</t>
  </si>
  <si>
    <t>Standard Deviation</t>
  </si>
  <si>
    <t>Use your data to determine whether the mean or the median summarizes the data more meaningfully.</t>
  </si>
  <si>
    <t>&lt;25 backers</t>
  </si>
  <si>
    <t>&gt;=50 &amp; &lt;75 backers</t>
  </si>
  <si>
    <t>&gt;=75 &amp; &lt;100 backers</t>
  </si>
  <si>
    <t>&gt;=25 &amp; &lt;50 backers</t>
  </si>
  <si>
    <t>&gt;=100 &amp; &lt;1000 backers</t>
  </si>
  <si>
    <t>&gt;=1000 backers</t>
  </si>
  <si>
    <t>Use your data to determine if there is more variability with successful or unsuccessful campaigns. Does this make sense? Why or why not?</t>
  </si>
  <si>
    <r>
      <rPr>
        <u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>.  There is high variability in the number of backers.  Also, there are a few outliers that greatly skew the average number of backers.  In particular, the 3Doodler Pen and the Planet Money T-Shirt pulled in extremely high numbers of backers.  Together these 2 projects pulled in ~10% of all the backers of successful projects in our dataset.</t>
    </r>
  </si>
  <si>
    <t>There is far more variability in successful campaigns.  Yes, this makes sense.  Unsuccessful campaigns typically have a low number of backers.  If there aren't many people interested in a project then the project has a high probability of failure.  Whereas successful campaigns can either just meet a low funding amount or wildly exceed the requested funding amount.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</si>
</sst>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1" xfId="0" applyBorder="1"/>
    <xf numFmtId="1" fontId="0" fillId="0" borderId="1" xfId="0" applyNumberFormat="1" applyBorder="1"/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 wrapText="1"/>
    </xf>
  </cellXfs>
  <cellStyles count="1">
    <cellStyle name="Normal" xfId="0" builtinId="0"/>
  </cellStyles>
  <dxfs count="5"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[StarterBook.xlsx]Category&amp;State!PivotTable1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'Category&amp;State'!$B$3:$B$4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'Category&amp;State'!$A$5:$A$14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'Category&amp;State'!$B$5:$B$14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98-4F16-8C76-B528BED65A7C}"/>
            </c:ext>
          </c:extLst>
        </c:ser>
        <c:ser>
          <c:idx val="1"/>
          <c:order val="1"/>
          <c:tx>
            <c:strRef>
              <c:f>'Category&amp;State'!$C$3:$C$4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'Category&amp;State'!$A$5:$A$14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'Category&amp;State'!$C$5:$C$14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98-4F16-8C76-B528BED65A7C}"/>
            </c:ext>
          </c:extLst>
        </c:ser>
        <c:ser>
          <c:idx val="2"/>
          <c:order val="2"/>
          <c:tx>
            <c:strRef>
              <c:f>'Category&amp;State'!$D$3:$D$4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'Category&amp;State'!$A$5:$A$14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'Category&amp;State'!$D$5:$D$14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E98-4F16-8C76-B528BED65A7C}"/>
            </c:ext>
          </c:extLst>
        </c:ser>
        <c:ser>
          <c:idx val="3"/>
          <c:order val="3"/>
          <c:tx>
            <c:strRef>
              <c:f>'Category&amp;State'!$E$3:$E$4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'Category&amp;State'!$A$5:$A$14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'Category&amp;State'!$E$5:$E$14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E98-4F16-8C76-B528BED65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728184"/>
        <c:axId val="585727200"/>
      </c:barChart>
      <c:catAx>
        <c:axId val="58572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27200"/>
        <c:crosses val="autoZero"/>
        <c:auto val="1"/>
        <c:lblAlgn val="ctr"/>
        <c:lblOffset val="100"/>
        <c:noMultiLvlLbl val="0"/>
      </c:catAx>
      <c:valAx>
        <c:axId val="58572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2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[StarterBook.xlsx]SubCat&amp;State!PivotTable4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'SubCat&amp;State'!$B$4:$B$5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'SubCat&amp;State'!$B$6:$B$47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C-4D7B-B4B4-21595B974746}"/>
            </c:ext>
          </c:extLst>
        </c:ser>
        <c:ser>
          <c:idx val="1"/>
          <c:order val="1"/>
          <c:tx>
            <c:strRef>
              <c:f>'SubCat&amp;State'!$C$4:$C$5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'SubCat&amp;State'!$C$6:$C$47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C-4D7B-B4B4-21595B974746}"/>
            </c:ext>
          </c:extLst>
        </c:ser>
        <c:ser>
          <c:idx val="2"/>
          <c:order val="2"/>
          <c:tx>
            <c:strRef>
              <c:f>'SubCat&amp;State'!$D$4:$D$5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'SubCat&amp;State'!$D$6:$D$47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C-4D7B-B4B4-21595B974746}"/>
            </c:ext>
          </c:extLst>
        </c:ser>
        <c:ser>
          <c:idx val="3"/>
          <c:order val="3"/>
          <c:tx>
            <c:strRef>
              <c:f>'SubCat&amp;State'!$E$4:$E$5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'SubCat&amp;State'!$E$6:$E$47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2C-4D7B-B4B4-21595B974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758528"/>
        <c:axId val="585755576"/>
      </c:barChart>
      <c:catAx>
        <c:axId val="58575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55576"/>
        <c:crosses val="autoZero"/>
        <c:auto val="1"/>
        <c:lblAlgn val="ctr"/>
        <c:lblOffset val="100"/>
        <c:noMultiLvlLbl val="0"/>
      </c:catAx>
      <c:valAx>
        <c:axId val="58575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5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[StarterBook.xlsx]Date&amp;State!PivotTable7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'Date&amp;State'!$B$4:$B$5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'Date&amp;State'!$A$6:$A$18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'Date&amp;State'!$B$6:$B$18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A-4FEB-8576-BBF3B7BC5166}"/>
            </c:ext>
          </c:extLst>
        </c:ser>
        <c:ser>
          <c:idx val="1"/>
          <c:order val="1"/>
          <c:tx>
            <c:strRef>
              <c:f>'Date&amp;State'!$C$4:$C$5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'Date&amp;State'!$A$6:$A$18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'Date&amp;State'!$C$6:$C$18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1A-4FEB-8576-BBF3B7BC5166}"/>
            </c:ext>
          </c:extLst>
        </c:ser>
        <c:ser>
          <c:idx val="2"/>
          <c:order val="2"/>
          <c:tx>
            <c:strRef>
              <c:f>'Date&amp;State'!$D$4:$D$5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'Date&amp;State'!$A$6:$A$18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'Date&amp;State'!$D$6:$D$18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1A-4FEB-8576-BBF3B7BC5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800232"/>
        <c:axId val="524801216"/>
      </c:lineChart>
      <c:catAx>
        <c:axId val="52480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01216"/>
        <c:crosses val="autoZero"/>
        <c:auto val="1"/>
        <c:lblAlgn val="ctr"/>
        <c:lblOffset val="100"/>
        <c:noMultiLvlLbl val="0"/>
      </c:catAx>
      <c:valAx>
        <c:axId val="52480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0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A-4DBB-BACD-41902F516134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A-4DBB-BACD-41902F516134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0A-4DBB-BACD-41902F516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800552"/>
        <c:axId val="548791368"/>
      </c:lineChart>
      <c:catAx>
        <c:axId val="54880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91368"/>
        <c:crosses val="autoZero"/>
        <c:auto val="1"/>
        <c:lblAlgn val="ctr"/>
        <c:lblOffset val="100"/>
        <c:noMultiLvlLbl val="0"/>
      </c:catAx>
      <c:valAx>
        <c:axId val="54879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80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0</xdr:row>
      <xdr:rowOff>123825</xdr:rowOff>
    </xdr:from>
    <xdr:to>
      <xdr:col>19</xdr:col>
      <xdr:colOff>152399</xdr:colOff>
      <xdr:row>30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379543-6D2F-48C7-BA49-AF61EDA69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3</xdr:row>
      <xdr:rowOff>47625</xdr:rowOff>
    </xdr:from>
    <xdr:to>
      <xdr:col>20</xdr:col>
      <xdr:colOff>323849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06E2F-1EE3-42B6-AC19-AAB94D7AD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0</xdr:row>
      <xdr:rowOff>161924</xdr:rowOff>
    </xdr:from>
    <xdr:to>
      <xdr:col>20</xdr:col>
      <xdr:colOff>209549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F70F79-2ECC-43D7-B285-1668A7738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1343025</xdr:colOff>
      <xdr:row>2</xdr:row>
      <xdr:rowOff>123825</xdr:rowOff>
    </xdr:from>
    <xdr:to>
      <xdr:col>12</xdr:col>
      <xdr:colOff>200025</xdr:colOff>
      <xdr:row>30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DAAD25-562B-43E6-8501-E7A812A72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ogner, Jonathan - AMS" refreshedDate="43995.712069907408" createdVersion="6" refreshedVersion="6" minRefreshableVersion="3" recordCount="4114" xr:uid="{706654BB-AE0B-464C-9606-428AD92FDD9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ogner, Jonathan - AMS" refreshedDate="43995.739656481484" createdVersion="6" refreshedVersion="6" minRefreshableVersion="3" recordCount="4114" xr:uid="{2977DC62-8794-4958-A46B-963CFE1A6B4C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EDF4E-9CAF-43A7-B59B-FB8EBDE665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dataField="1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BB8AA-4ABB-4FAF-A610-699DBB56824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16FE5-F10F-4D20-84F0-7C29EC0A0295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31" zoomScaleNormal="100" workbookViewId="0">
      <selection activeCell="O1" sqref="O1:O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3.42578125" bestFit="1" customWidth="1"/>
    <col min="18" max="18" width="12.85546875" bestFit="1" customWidth="1"/>
    <col min="19" max="19" width="24.8554687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8380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RIGHT(N2,(LEN(N2)-LEN(Q2)-1))</f>
        <v>television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RIGHT(N3,(LEN(N3)-LEN(Q3)-1))</f>
        <v>television</v>
      </c>
      <c r="S3" s="10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RIGHT(N67,(LEN(N67)-LEN(Q67)-1))</f>
        <v>shorts</v>
      </c>
      <c r="S67" s="10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1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RIGHT(N131,(LEN(N131)-LEN(Q131)-1))</f>
        <v>science fiction</v>
      </c>
      <c r="S131" s="10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1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1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1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1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RIGHT(N195,(LEN(N195)-LEN(Q195)-1))</f>
        <v>drama</v>
      </c>
      <c r="S195" s="10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1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1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RIGHT(N259,(LEN(N259)-LEN(Q259)-1))</f>
        <v>documentary</v>
      </c>
      <c r="S259" s="10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1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RIGHT(N323,(LEN(N323)-LEN(Q323)-1))</f>
        <v>documentary</v>
      </c>
      <c r="S323" s="10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RIGHT(N387,(LEN(N387)-LEN(Q387)-1))</f>
        <v>documentary</v>
      </c>
      <c r="S387" s="10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1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47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RIGHT(N451,(LEN(N451)-LEN(Q451)-1))</f>
        <v>animation</v>
      </c>
      <c r="S451" s="10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ref="O476:O539" si="48">E476/D476</f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8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8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8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8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8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8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8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8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8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8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8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8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8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8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8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1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8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8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8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8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8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8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8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1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8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8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8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8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8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8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8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8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8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8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8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8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8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8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8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8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RIGHT(N515,(LEN(N515)-LEN(Q515)-1))</f>
        <v>animation</v>
      </c>
      <c r="S515" s="10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ref="O540:O603" si="54">E540/D540</f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4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4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4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4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4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4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4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4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4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4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4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4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4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4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4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4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4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4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4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4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4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4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4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4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4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4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4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4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4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4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4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4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4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4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4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4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4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4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RIGHT(N579,(LEN(N579)-LEN(Q579)-1))</f>
        <v>web</v>
      </c>
      <c r="S579" s="10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1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ref="O604:O667" si="60">E604/D604</f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0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0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0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0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0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0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0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0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0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0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0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0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0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0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0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0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0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0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0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0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0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0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0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0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0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0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0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0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0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0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0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0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0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0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0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1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0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0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0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RIGHT(N643,(LEN(N643)-LEN(Q643)-1))</f>
        <v>wearables</v>
      </c>
      <c r="S643" s="10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1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ref="O668:O731" si="66">E668/D668</f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6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6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6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6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6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6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6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6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6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6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6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6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6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6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6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6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6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6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6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6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6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6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6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6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6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6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6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6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6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6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6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6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6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6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6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6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6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6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RIGHT(N707,(LEN(N707)-LEN(Q707)-1))</f>
        <v>wearables</v>
      </c>
      <c r="S707" s="10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ref="O732:O795" si="72">E732/D732</f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2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2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2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2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2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2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2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2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2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2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2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2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2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2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2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2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2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2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2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2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2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2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2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2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2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2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2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2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2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2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2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2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2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2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2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2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2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2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RIGHT(N771,(LEN(N771)-LEN(Q771)-1))</f>
        <v>fiction</v>
      </c>
      <c r="S771" s="10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ref="O796:O859" si="78">E796/D796</f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8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8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8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8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8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8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8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8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8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8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8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8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8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8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8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8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8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8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8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8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8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8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8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8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8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8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8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8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8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8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8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8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8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8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8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8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8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8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1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RIGHT(N835,(LEN(N835)-LEN(Q835)-1))</f>
        <v>rock</v>
      </c>
      <c r="S835" s="10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1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ref="O860:O923" si="84">E860/D860</f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4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4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4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4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4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4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4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4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4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4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4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4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4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4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4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4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4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4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4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4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4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4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4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4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4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4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4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4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4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4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4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4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4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4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4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4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4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4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RIGHT(N899,(LEN(N899)-LEN(Q899)-1))</f>
        <v>indie rock</v>
      </c>
      <c r="S899" s="10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1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ref="O924:O987" si="90">E924/D924</f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0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0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0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0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0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0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0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0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0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0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0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0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0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0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0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0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0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0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0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0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0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0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0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0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0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0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0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0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1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0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0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0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0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0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0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0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0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0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0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RIGHT(N963,(LEN(N963)-LEN(Q963)-1))</f>
        <v>wearables</v>
      </c>
      <c r="S963" s="10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ref="O988:O1051" si="96">E988/D988</f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6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6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6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6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6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6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6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6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6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6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6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6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6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6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6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6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6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6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6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6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6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6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6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6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6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6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6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6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6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6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6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6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6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6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6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6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6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6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RIGHT(N1027,(LEN(N1027)-LEN(Q1027)-1))</f>
        <v>electronic music</v>
      </c>
      <c r="S1027" s="10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1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1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ref="O1052:O1115" si="102">E1052/D1052</f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2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2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2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2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2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2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2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2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1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2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2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2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2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2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2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2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2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2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2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2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2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2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2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2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2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2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2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2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2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2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2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2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2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2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1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2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2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1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2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2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2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RIGHT(N1091,(LEN(N1091)-LEN(Q1091)-1))</f>
        <v>video games</v>
      </c>
      <c r="S1091" s="10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ref="O1116:O1179" si="108">E1116/D1116</f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8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8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8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8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8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8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8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8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8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8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8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8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8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1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8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8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8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8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8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8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8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8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8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8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8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8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8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1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8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8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8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8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8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8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8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8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8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8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8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1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8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RIGHT(N1155,(LEN(N1155)-LEN(Q1155)-1))</f>
        <v>food trucks</v>
      </c>
      <c r="S1155" s="10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ref="O1180:O1243" si="114">E1180/D1180</f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4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4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4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4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4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4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4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4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4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4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4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4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4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4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4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4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4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4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4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4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4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4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4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4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4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4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4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4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4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4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4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4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4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4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4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4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4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4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RIGHT(N1219,(LEN(N1219)-LEN(Q1219)-1))</f>
        <v>photobooks</v>
      </c>
      <c r="S1219" s="10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ref="O1244:O1307" si="120">E1244/D1244</f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20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20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20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20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20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20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20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20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20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20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20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20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20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20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20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20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20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20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20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20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20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20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20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20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20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20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20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20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20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20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20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20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20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20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20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20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20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0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RIGHT(N1283,(LEN(N1283)-LEN(Q1283)-1))</f>
        <v>rock</v>
      </c>
      <c r="S1283" s="10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ref="O1308:O1371" si="126">E1308/D1308</f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6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6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6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6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6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6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6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6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6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6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6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6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6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6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6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6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6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6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6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6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6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6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6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6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6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6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6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6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6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6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6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6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6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6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6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6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6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6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RIGHT(N1347,(LEN(N1347)-LEN(Q1347)-1))</f>
        <v>nonfiction</v>
      </c>
      <c r="S1347" s="10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1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ref="O1372:O1435" si="132">E1372/D1372</f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2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2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2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2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2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2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2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1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2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2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2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2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2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2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2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2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2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2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2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2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2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2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2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2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2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2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2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2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2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2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2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2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2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2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2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2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2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2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2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RIGHT(N1411,(LEN(N1411)-LEN(Q1411)-1))</f>
        <v>translations</v>
      </c>
      <c r="S1411" s="10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ref="O1436:O1479" si="138">E1436/D1436</f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8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8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8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8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8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8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8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8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8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8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8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8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8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8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8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8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8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8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8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8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8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8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8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8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8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8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8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8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8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1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8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8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8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8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8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8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8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8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8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1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479" si="139">E1475/L1475</f>
        <v>38.462553191489363</v>
      </c>
      <c r="Q1475" t="str">
        <f t="shared" ref="Q1475:Q1479" si="140">LEFT(N1475,SEARCH("/",N1475)-1)</f>
        <v>publishing</v>
      </c>
      <c r="R1475" t="str">
        <f t="shared" ref="R1475:R1479" si="141">RIGHT(N1475,(LEN(N1475)-LEN(Q1475)-1))</f>
        <v>radio &amp; podcasts</v>
      </c>
      <c r="S1475" s="10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1">
        <f t="shared" si="143"/>
        <v>40900.125</v>
      </c>
    </row>
    <row r="1480" spans="1:20" ht="45" x14ac:dyDescent="0.25">
      <c r="A1480">
        <v>2014</v>
      </c>
      <c r="B1480" s="3" t="s">
        <v>2015</v>
      </c>
      <c r="C1480" s="3" t="s">
        <v>6124</v>
      </c>
      <c r="D1480">
        <v>30000</v>
      </c>
      <c r="E1480">
        <v>2344134.67</v>
      </c>
      <c r="F1480" t="s">
        <v>8219</v>
      </c>
      <c r="G1480" t="s">
        <v>8224</v>
      </c>
      <c r="H1480" t="s">
        <v>8246</v>
      </c>
      <c r="I1480">
        <v>1364184539</v>
      </c>
      <c r="J1480">
        <v>1361250539</v>
      </c>
      <c r="K1480" t="b">
        <v>1</v>
      </c>
      <c r="L1480">
        <v>26457</v>
      </c>
      <c r="M1480" t="b">
        <v>1</v>
      </c>
      <c r="N1480" t="s">
        <v>8295</v>
      </c>
      <c r="O1480" s="5">
        <f t="shared" ref="O1480:O1543" si="144">E1480/D1480</f>
        <v>78.137822333333332</v>
      </c>
      <c r="P1480" s="6">
        <f t="shared" ref="P1480:P1543" si="145">E1480/L1480</f>
        <v>88.601680840609291</v>
      </c>
      <c r="Q1480" t="str">
        <f t="shared" ref="Q1480:Q1543" si="146">LEFT(N1480,SEARCH("/",N1480)-1)</f>
        <v>technology</v>
      </c>
      <c r="R1480" t="str">
        <f t="shared" ref="R1480:R1543" si="147">RIGHT(N1480,(LEN(N1480)-LEN(Q1480)-1))</f>
        <v>hardware</v>
      </c>
      <c r="S1480" s="10">
        <f t="shared" si="142"/>
        <v>41324.214571759258</v>
      </c>
      <c r="T1480" s="11">
        <f t="shared" si="143"/>
        <v>41358.172905092593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4"/>
        <v>1.37375</v>
      </c>
      <c r="P1481" s="6">
        <f t="shared" si="145"/>
        <v>30.95774647887324</v>
      </c>
      <c r="Q1481" t="str">
        <f t="shared" si="146"/>
        <v>publishing</v>
      </c>
      <c r="R1481" t="str">
        <f t="shared" si="147"/>
        <v>radio &amp; podcasts</v>
      </c>
      <c r="S1481" s="10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4"/>
        <v>1.170404</v>
      </c>
      <c r="P1482" s="6">
        <f t="shared" si="145"/>
        <v>92.157795275590544</v>
      </c>
      <c r="Q1482" t="str">
        <f t="shared" si="146"/>
        <v>publishing</v>
      </c>
      <c r="R1482" t="str">
        <f t="shared" si="147"/>
        <v>radio &amp; podcasts</v>
      </c>
      <c r="S1482" s="10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4"/>
        <v>2.1000000000000001E-2</v>
      </c>
      <c r="P1483" s="6">
        <f t="shared" si="145"/>
        <v>17.5</v>
      </c>
      <c r="Q1483" t="str">
        <f t="shared" si="146"/>
        <v>publishing</v>
      </c>
      <c r="R1483" t="str">
        <f t="shared" si="147"/>
        <v>fiction</v>
      </c>
      <c r="S1483" s="10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4"/>
        <v>1E-3</v>
      </c>
      <c r="P1484" s="6">
        <f t="shared" si="145"/>
        <v>5</v>
      </c>
      <c r="Q1484" t="str">
        <f t="shared" si="146"/>
        <v>publishing</v>
      </c>
      <c r="R1484" t="str">
        <f t="shared" si="147"/>
        <v>fiction</v>
      </c>
      <c r="S1484" s="10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4"/>
        <v>7.1428571428571426E-3</v>
      </c>
      <c r="P1485" s="6">
        <f t="shared" si="145"/>
        <v>25</v>
      </c>
      <c r="Q1485" t="str">
        <f t="shared" si="146"/>
        <v>publishing</v>
      </c>
      <c r="R1485" t="str">
        <f t="shared" si="147"/>
        <v>fiction</v>
      </c>
      <c r="S1485" s="10">
        <f t="shared" si="142"/>
        <v>42548.192997685182</v>
      </c>
      <c r="T1485" s="11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4"/>
        <v>0</v>
      </c>
      <c r="P1486" s="6" t="e">
        <f t="shared" si="145"/>
        <v>#DIV/0!</v>
      </c>
      <c r="Q1486" t="str">
        <f t="shared" si="146"/>
        <v>publishing</v>
      </c>
      <c r="R1486" t="str">
        <f t="shared" si="147"/>
        <v>fiction</v>
      </c>
      <c r="S1486" s="10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4"/>
        <v>2.2388059701492536E-2</v>
      </c>
      <c r="P1487" s="6">
        <f t="shared" si="145"/>
        <v>50</v>
      </c>
      <c r="Q1487" t="str">
        <f t="shared" si="146"/>
        <v>publishing</v>
      </c>
      <c r="R1487" t="str">
        <f t="shared" si="147"/>
        <v>fiction</v>
      </c>
      <c r="S1487" s="10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4"/>
        <v>2.3999999999999998E-3</v>
      </c>
      <c r="P1488" s="6">
        <f t="shared" si="145"/>
        <v>16</v>
      </c>
      <c r="Q1488" t="str">
        <f t="shared" si="146"/>
        <v>publishing</v>
      </c>
      <c r="R1488" t="str">
        <f t="shared" si="147"/>
        <v>fiction</v>
      </c>
      <c r="S1488" s="10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4"/>
        <v>0</v>
      </c>
      <c r="P1489" s="6" t="e">
        <f t="shared" si="145"/>
        <v>#DIV/0!</v>
      </c>
      <c r="Q1489" t="str">
        <f t="shared" si="146"/>
        <v>publishing</v>
      </c>
      <c r="R1489" t="str">
        <f t="shared" si="147"/>
        <v>fiction</v>
      </c>
      <c r="S1489" s="10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4"/>
        <v>2.4E-2</v>
      </c>
      <c r="P1490" s="6">
        <f t="shared" si="145"/>
        <v>60</v>
      </c>
      <c r="Q1490" t="str">
        <f t="shared" si="146"/>
        <v>publishing</v>
      </c>
      <c r="R1490" t="str">
        <f t="shared" si="147"/>
        <v>fiction</v>
      </c>
      <c r="S1490" s="10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4"/>
        <v>0</v>
      </c>
      <c r="P1491" s="6" t="e">
        <f t="shared" si="145"/>
        <v>#DIV/0!</v>
      </c>
      <c r="Q1491" t="str">
        <f t="shared" si="146"/>
        <v>publishing</v>
      </c>
      <c r="R1491" t="str">
        <f t="shared" si="147"/>
        <v>fiction</v>
      </c>
      <c r="S1491" s="10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4"/>
        <v>0.30862068965517242</v>
      </c>
      <c r="P1492" s="6">
        <f t="shared" si="145"/>
        <v>47.10526315789474</v>
      </c>
      <c r="Q1492" t="str">
        <f t="shared" si="146"/>
        <v>publishing</v>
      </c>
      <c r="R1492" t="str">
        <f t="shared" si="147"/>
        <v>fiction</v>
      </c>
      <c r="S1492" s="10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4"/>
        <v>8.3333333333333329E-2</v>
      </c>
      <c r="P1493" s="6">
        <f t="shared" si="145"/>
        <v>100</v>
      </c>
      <c r="Q1493" t="str">
        <f t="shared" si="146"/>
        <v>publishing</v>
      </c>
      <c r="R1493" t="str">
        <f t="shared" si="147"/>
        <v>fiction</v>
      </c>
      <c r="S1493" s="10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4"/>
        <v>7.4999999999999997E-3</v>
      </c>
      <c r="P1494" s="6">
        <f t="shared" si="145"/>
        <v>15</v>
      </c>
      <c r="Q1494" t="str">
        <f t="shared" si="146"/>
        <v>publishing</v>
      </c>
      <c r="R1494" t="str">
        <f t="shared" si="147"/>
        <v>fiction</v>
      </c>
      <c r="S1494" s="10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4"/>
        <v>0</v>
      </c>
      <c r="P1495" s="6" t="e">
        <f t="shared" si="145"/>
        <v>#DIV/0!</v>
      </c>
      <c r="Q1495" t="str">
        <f t="shared" si="146"/>
        <v>publishing</v>
      </c>
      <c r="R1495" t="str">
        <f t="shared" si="147"/>
        <v>fiction</v>
      </c>
      <c r="S1495" s="10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4"/>
        <v>8.8999999999999996E-2</v>
      </c>
      <c r="P1496" s="6">
        <f t="shared" si="145"/>
        <v>40.454545454545453</v>
      </c>
      <c r="Q1496" t="str">
        <f t="shared" si="146"/>
        <v>publishing</v>
      </c>
      <c r="R1496" t="str">
        <f t="shared" si="147"/>
        <v>fiction</v>
      </c>
      <c r="S1496" s="10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4"/>
        <v>0</v>
      </c>
      <c r="P1497" s="6" t="e">
        <f t="shared" si="145"/>
        <v>#DIV/0!</v>
      </c>
      <c r="Q1497" t="str">
        <f t="shared" si="146"/>
        <v>publishing</v>
      </c>
      <c r="R1497" t="str">
        <f t="shared" si="147"/>
        <v>fiction</v>
      </c>
      <c r="S1497" s="10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4"/>
        <v>0</v>
      </c>
      <c r="P1498" s="6" t="e">
        <f t="shared" si="145"/>
        <v>#DIV/0!</v>
      </c>
      <c r="Q1498" t="str">
        <f t="shared" si="146"/>
        <v>publishing</v>
      </c>
      <c r="R1498" t="str">
        <f t="shared" si="147"/>
        <v>fiction</v>
      </c>
      <c r="S1498" s="10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4"/>
        <v>6.666666666666667E-5</v>
      </c>
      <c r="P1499" s="6">
        <f t="shared" si="145"/>
        <v>1</v>
      </c>
      <c r="Q1499" t="str">
        <f t="shared" si="146"/>
        <v>publishing</v>
      </c>
      <c r="R1499" t="str">
        <f t="shared" si="147"/>
        <v>fiction</v>
      </c>
      <c r="S1499" s="10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4"/>
        <v>1.9E-2</v>
      </c>
      <c r="P1500" s="6">
        <f t="shared" si="145"/>
        <v>19</v>
      </c>
      <c r="Q1500" t="str">
        <f t="shared" si="146"/>
        <v>publishing</v>
      </c>
      <c r="R1500" t="str">
        <f t="shared" si="147"/>
        <v>fiction</v>
      </c>
      <c r="S1500" s="10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4"/>
        <v>2.5000000000000001E-3</v>
      </c>
      <c r="P1501" s="6">
        <f t="shared" si="145"/>
        <v>5</v>
      </c>
      <c r="Q1501" t="str">
        <f t="shared" si="146"/>
        <v>publishing</v>
      </c>
      <c r="R1501" t="str">
        <f t="shared" si="147"/>
        <v>fiction</v>
      </c>
      <c r="S1501" s="10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4"/>
        <v>0.25035714285714283</v>
      </c>
      <c r="P1502" s="6">
        <f t="shared" si="145"/>
        <v>46.733333333333334</v>
      </c>
      <c r="Q1502" t="str">
        <f t="shared" si="146"/>
        <v>publishing</v>
      </c>
      <c r="R1502" t="str">
        <f t="shared" si="147"/>
        <v>fiction</v>
      </c>
      <c r="S1502" s="10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4"/>
        <v>1.6633076923076924</v>
      </c>
      <c r="P1503" s="6">
        <f t="shared" si="145"/>
        <v>97.731073446327684</v>
      </c>
      <c r="Q1503" t="str">
        <f t="shared" si="146"/>
        <v>photography</v>
      </c>
      <c r="R1503" t="str">
        <f t="shared" si="147"/>
        <v>photobooks</v>
      </c>
      <c r="S1503" s="10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4"/>
        <v>1.0144545454545455</v>
      </c>
      <c r="P1504" s="6">
        <f t="shared" si="145"/>
        <v>67.835866261398181</v>
      </c>
      <c r="Q1504" t="str">
        <f t="shared" si="146"/>
        <v>photography</v>
      </c>
      <c r="R1504" t="str">
        <f t="shared" si="147"/>
        <v>photobooks</v>
      </c>
      <c r="S1504" s="10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4"/>
        <v>1.0789146666666667</v>
      </c>
      <c r="P1505" s="6">
        <f t="shared" si="145"/>
        <v>56.98492957746479</v>
      </c>
      <c r="Q1505" t="str">
        <f t="shared" si="146"/>
        <v>photography</v>
      </c>
      <c r="R1505" t="str">
        <f t="shared" si="147"/>
        <v>photobooks</v>
      </c>
      <c r="S1505" s="10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4"/>
        <v>2.7793846153846156</v>
      </c>
      <c r="P1506" s="6">
        <f t="shared" si="145"/>
        <v>67.159851301115239</v>
      </c>
      <c r="Q1506" t="str">
        <f t="shared" si="146"/>
        <v>photography</v>
      </c>
      <c r="R1506" t="str">
        <f t="shared" si="147"/>
        <v>photobooks</v>
      </c>
      <c r="S1506" s="10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4"/>
        <v>1.0358125</v>
      </c>
      <c r="P1507" s="6">
        <f t="shared" si="145"/>
        <v>48.037681159420288</v>
      </c>
      <c r="Q1507" t="str">
        <f t="shared" si="146"/>
        <v>photography</v>
      </c>
      <c r="R1507" t="str">
        <f t="shared" si="147"/>
        <v>photobooks</v>
      </c>
      <c r="S1507" s="10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4"/>
        <v>1.1140000000000001</v>
      </c>
      <c r="P1508" s="6">
        <f t="shared" si="145"/>
        <v>38.860465116279073</v>
      </c>
      <c r="Q1508" t="str">
        <f t="shared" si="146"/>
        <v>photography</v>
      </c>
      <c r="R1508" t="str">
        <f t="shared" si="147"/>
        <v>photobooks</v>
      </c>
      <c r="S1508" s="10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4"/>
        <v>2.15</v>
      </c>
      <c r="P1509" s="6">
        <f t="shared" si="145"/>
        <v>78.181818181818187</v>
      </c>
      <c r="Q1509" t="str">
        <f t="shared" si="146"/>
        <v>photography</v>
      </c>
      <c r="R1509" t="str">
        <f t="shared" si="147"/>
        <v>photobooks</v>
      </c>
      <c r="S1509" s="10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4"/>
        <v>1.1076216216216217</v>
      </c>
      <c r="P1510" s="6">
        <f t="shared" si="145"/>
        <v>97.113744075829388</v>
      </c>
      <c r="Q1510" t="str">
        <f t="shared" si="146"/>
        <v>photography</v>
      </c>
      <c r="R1510" t="str">
        <f t="shared" si="147"/>
        <v>photobooks</v>
      </c>
      <c r="S1510" s="10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4"/>
        <v>1.2364125714285714</v>
      </c>
      <c r="P1511" s="6">
        <f t="shared" si="145"/>
        <v>110.39397959183674</v>
      </c>
      <c r="Q1511" t="str">
        <f t="shared" si="146"/>
        <v>photography</v>
      </c>
      <c r="R1511" t="str">
        <f t="shared" si="147"/>
        <v>photobooks</v>
      </c>
      <c r="S1511" s="10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4"/>
        <v>1.0103500000000001</v>
      </c>
      <c r="P1512" s="6">
        <f t="shared" si="145"/>
        <v>39.91506172839506</v>
      </c>
      <c r="Q1512" t="str">
        <f t="shared" si="146"/>
        <v>photography</v>
      </c>
      <c r="R1512" t="str">
        <f t="shared" si="147"/>
        <v>photobooks</v>
      </c>
      <c r="S1512" s="10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4"/>
        <v>1.1179285714285714</v>
      </c>
      <c r="P1513" s="6">
        <f t="shared" si="145"/>
        <v>75.975728155339809</v>
      </c>
      <c r="Q1513" t="str">
        <f t="shared" si="146"/>
        <v>photography</v>
      </c>
      <c r="R1513" t="str">
        <f t="shared" si="147"/>
        <v>photobooks</v>
      </c>
      <c r="S1513" s="10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4"/>
        <v>5.5877142857142861</v>
      </c>
      <c r="P1514" s="6">
        <f t="shared" si="145"/>
        <v>58.379104477611939</v>
      </c>
      <c r="Q1514" t="str">
        <f t="shared" si="146"/>
        <v>photography</v>
      </c>
      <c r="R1514" t="str">
        <f t="shared" si="147"/>
        <v>photobooks</v>
      </c>
      <c r="S1514" s="10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4"/>
        <v>1.5001875</v>
      </c>
      <c r="P1515" s="6">
        <f t="shared" si="145"/>
        <v>55.82093023255814</v>
      </c>
      <c r="Q1515" t="str">
        <f t="shared" si="146"/>
        <v>photography</v>
      </c>
      <c r="R1515" t="str">
        <f t="shared" si="147"/>
        <v>photobooks</v>
      </c>
      <c r="S1515" s="10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4"/>
        <v>1.0647599999999999</v>
      </c>
      <c r="P1516" s="6">
        <f t="shared" si="145"/>
        <v>151.24431818181819</v>
      </c>
      <c r="Q1516" t="str">
        <f t="shared" si="146"/>
        <v>photography</v>
      </c>
      <c r="R1516" t="str">
        <f t="shared" si="147"/>
        <v>photobooks</v>
      </c>
      <c r="S1516" s="10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4"/>
        <v>1.57189</v>
      </c>
      <c r="P1517" s="6">
        <f t="shared" si="145"/>
        <v>849.67027027027029</v>
      </c>
      <c r="Q1517" t="str">
        <f t="shared" si="146"/>
        <v>photography</v>
      </c>
      <c r="R1517" t="str">
        <f t="shared" si="147"/>
        <v>photobooks</v>
      </c>
      <c r="S1517" s="10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4"/>
        <v>1.0865882352941176</v>
      </c>
      <c r="P1518" s="6">
        <f t="shared" si="145"/>
        <v>159.24137931034483</v>
      </c>
      <c r="Q1518" t="str">
        <f t="shared" si="146"/>
        <v>photography</v>
      </c>
      <c r="R1518" t="str">
        <f t="shared" si="147"/>
        <v>photobooks</v>
      </c>
      <c r="S1518" s="10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4"/>
        <v>1.6197999999999999</v>
      </c>
      <c r="P1519" s="6">
        <f t="shared" si="145"/>
        <v>39.507317073170732</v>
      </c>
      <c r="Q1519" t="str">
        <f t="shared" si="146"/>
        <v>photography</v>
      </c>
      <c r="R1519" t="str">
        <f t="shared" si="147"/>
        <v>photobooks</v>
      </c>
      <c r="S1519" s="10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4"/>
        <v>2.0536666666666665</v>
      </c>
      <c r="P1520" s="6">
        <f t="shared" si="145"/>
        <v>130.52966101694915</v>
      </c>
      <c r="Q1520" t="str">
        <f t="shared" si="146"/>
        <v>photography</v>
      </c>
      <c r="R1520" t="str">
        <f t="shared" si="147"/>
        <v>photobooks</v>
      </c>
      <c r="S1520" s="10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4"/>
        <v>1.033638888888889</v>
      </c>
      <c r="P1521" s="6">
        <f t="shared" si="145"/>
        <v>64.156896551724131</v>
      </c>
      <c r="Q1521" t="str">
        <f t="shared" si="146"/>
        <v>photography</v>
      </c>
      <c r="R1521" t="str">
        <f t="shared" si="147"/>
        <v>photobooks</v>
      </c>
      <c r="S1521" s="10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4"/>
        <v>1.0347222222222223</v>
      </c>
      <c r="P1522" s="6">
        <f t="shared" si="145"/>
        <v>111.52694610778443</v>
      </c>
      <c r="Q1522" t="str">
        <f t="shared" si="146"/>
        <v>photography</v>
      </c>
      <c r="R1522" t="str">
        <f t="shared" si="147"/>
        <v>photobooks</v>
      </c>
      <c r="S1522" s="10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4"/>
        <v>1.0681333333333334</v>
      </c>
      <c r="P1523" s="6">
        <f t="shared" si="145"/>
        <v>170.44680851063831</v>
      </c>
      <c r="Q1523" t="str">
        <f t="shared" si="146"/>
        <v>photography</v>
      </c>
      <c r="R1523" t="str">
        <f t="shared" si="147"/>
        <v>photobooks</v>
      </c>
      <c r="S1523" s="10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4"/>
        <v>1.3896574712643677</v>
      </c>
      <c r="P1524" s="6">
        <f t="shared" si="145"/>
        <v>133.7391592920354</v>
      </c>
      <c r="Q1524" t="str">
        <f t="shared" si="146"/>
        <v>photography</v>
      </c>
      <c r="R1524" t="str">
        <f t="shared" si="147"/>
        <v>photobooks</v>
      </c>
      <c r="S1524" s="10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4"/>
        <v>1.2484324324324325</v>
      </c>
      <c r="P1525" s="6">
        <f t="shared" si="145"/>
        <v>95.834024896265561</v>
      </c>
      <c r="Q1525" t="str">
        <f t="shared" si="146"/>
        <v>photography</v>
      </c>
      <c r="R1525" t="str">
        <f t="shared" si="147"/>
        <v>photobooks</v>
      </c>
      <c r="S1525" s="10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4"/>
        <v>2.0699999999999998</v>
      </c>
      <c r="P1526" s="6">
        <f t="shared" si="145"/>
        <v>221.78571428571428</v>
      </c>
      <c r="Q1526" t="str">
        <f t="shared" si="146"/>
        <v>photography</v>
      </c>
      <c r="R1526" t="str">
        <f t="shared" si="147"/>
        <v>photobooks</v>
      </c>
      <c r="S1526" s="10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4"/>
        <v>1.7400576923076922</v>
      </c>
      <c r="P1527" s="6">
        <f t="shared" si="145"/>
        <v>32.315357142857138</v>
      </c>
      <c r="Q1527" t="str">
        <f t="shared" si="146"/>
        <v>photography</v>
      </c>
      <c r="R1527" t="str">
        <f t="shared" si="147"/>
        <v>photobooks</v>
      </c>
      <c r="S1527" s="10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4"/>
        <v>1.2032608695652174</v>
      </c>
      <c r="P1528" s="6">
        <f t="shared" si="145"/>
        <v>98.839285714285708</v>
      </c>
      <c r="Q1528" t="str">
        <f t="shared" si="146"/>
        <v>photography</v>
      </c>
      <c r="R1528" t="str">
        <f t="shared" si="147"/>
        <v>photobooks</v>
      </c>
      <c r="S1528" s="10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4"/>
        <v>1.1044428571428573</v>
      </c>
      <c r="P1529" s="6">
        <f t="shared" si="145"/>
        <v>55.222142857142863</v>
      </c>
      <c r="Q1529" t="str">
        <f t="shared" si="146"/>
        <v>photography</v>
      </c>
      <c r="R1529" t="str">
        <f t="shared" si="147"/>
        <v>photobooks</v>
      </c>
      <c r="S1529" s="10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4"/>
        <v>2.8156666666666665</v>
      </c>
      <c r="P1530" s="6">
        <f t="shared" si="145"/>
        <v>52.793750000000003</v>
      </c>
      <c r="Q1530" t="str">
        <f t="shared" si="146"/>
        <v>photography</v>
      </c>
      <c r="R1530" t="str">
        <f t="shared" si="147"/>
        <v>photobooks</v>
      </c>
      <c r="S1530" s="10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4"/>
        <v>1.0067894736842105</v>
      </c>
      <c r="P1531" s="6">
        <f t="shared" si="145"/>
        <v>135.66666666666666</v>
      </c>
      <c r="Q1531" t="str">
        <f t="shared" si="146"/>
        <v>photography</v>
      </c>
      <c r="R1531" t="str">
        <f t="shared" si="147"/>
        <v>photobooks</v>
      </c>
      <c r="S1531" s="10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4"/>
        <v>1.3482571428571428</v>
      </c>
      <c r="P1532" s="6">
        <f t="shared" si="145"/>
        <v>53.991990846681922</v>
      </c>
      <c r="Q1532" t="str">
        <f t="shared" si="146"/>
        <v>photography</v>
      </c>
      <c r="R1532" t="str">
        <f t="shared" si="147"/>
        <v>photobooks</v>
      </c>
      <c r="S1532" s="10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4"/>
        <v>1.7595744680851064</v>
      </c>
      <c r="P1533" s="6">
        <f t="shared" si="145"/>
        <v>56.643835616438359</v>
      </c>
      <c r="Q1533" t="str">
        <f t="shared" si="146"/>
        <v>photography</v>
      </c>
      <c r="R1533" t="str">
        <f t="shared" si="147"/>
        <v>photobooks</v>
      </c>
      <c r="S1533" s="10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4"/>
        <v>4.8402000000000003</v>
      </c>
      <c r="P1534" s="6">
        <f t="shared" si="145"/>
        <v>82.316326530612244</v>
      </c>
      <c r="Q1534" t="str">
        <f t="shared" si="146"/>
        <v>photography</v>
      </c>
      <c r="R1534" t="str">
        <f t="shared" si="147"/>
        <v>photobooks</v>
      </c>
      <c r="S1534" s="10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4"/>
        <v>1.4514</v>
      </c>
      <c r="P1535" s="6">
        <f t="shared" si="145"/>
        <v>88.26081081081081</v>
      </c>
      <c r="Q1535" t="str">
        <f t="shared" si="146"/>
        <v>photography</v>
      </c>
      <c r="R1535" t="str">
        <f t="shared" si="147"/>
        <v>photobooks</v>
      </c>
      <c r="S1535" s="10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4"/>
        <v>4.1773333333333333</v>
      </c>
      <c r="P1536" s="6">
        <f t="shared" si="145"/>
        <v>84.905149051490511</v>
      </c>
      <c r="Q1536" t="str">
        <f t="shared" si="146"/>
        <v>photography</v>
      </c>
      <c r="R1536" t="str">
        <f t="shared" si="147"/>
        <v>photobooks</v>
      </c>
      <c r="S1536" s="10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4"/>
        <v>1.3242499999999999</v>
      </c>
      <c r="P1537" s="6">
        <f t="shared" si="145"/>
        <v>48.154545454545456</v>
      </c>
      <c r="Q1537" t="str">
        <f t="shared" si="146"/>
        <v>photography</v>
      </c>
      <c r="R1537" t="str">
        <f t="shared" si="147"/>
        <v>photobooks</v>
      </c>
      <c r="S1537" s="10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4"/>
        <v>2.5030841666666666</v>
      </c>
      <c r="P1538" s="6">
        <f t="shared" si="145"/>
        <v>66.015406593406595</v>
      </c>
      <c r="Q1538" t="str">
        <f t="shared" si="146"/>
        <v>photography</v>
      </c>
      <c r="R1538" t="str">
        <f t="shared" si="147"/>
        <v>photobooks</v>
      </c>
      <c r="S1538" s="10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ref="O1544:O1607" si="150">E1544/D1544</f>
        <v>0.04</v>
      </c>
      <c r="P1544" s="6">
        <f t="shared" ref="P1544:P1607" si="151">E1544/L1544</f>
        <v>20</v>
      </c>
      <c r="Q1544" t="str">
        <f t="shared" ref="Q1544:Q1607" si="152">LEFT(N1544,SEARCH("/",N1544)-1)</f>
        <v>photography</v>
      </c>
      <c r="R1544" t="str">
        <f t="shared" ref="R1544:R1607" si="153">RIGHT(N1544,(LEN(N1544)-LEN(Q1544)-1))</f>
        <v>nature</v>
      </c>
      <c r="S1544" s="10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50"/>
        <v>4.4444444444444444E-3</v>
      </c>
      <c r="P1545" s="6">
        <f t="shared" si="151"/>
        <v>10</v>
      </c>
      <c r="Q1545" t="str">
        <f t="shared" si="152"/>
        <v>photography</v>
      </c>
      <c r="R1545" t="str">
        <f t="shared" si="153"/>
        <v>nature</v>
      </c>
      <c r="S1545" s="10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50"/>
        <v>0</v>
      </c>
      <c r="P1546" s="6" t="e">
        <f t="shared" si="151"/>
        <v>#DIV/0!</v>
      </c>
      <c r="Q1546" t="str">
        <f t="shared" si="152"/>
        <v>photography</v>
      </c>
      <c r="R1546" t="str">
        <f t="shared" si="153"/>
        <v>nature</v>
      </c>
      <c r="S1546" s="10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50"/>
        <v>3.3333333333333332E-4</v>
      </c>
      <c r="P1547" s="6">
        <f t="shared" si="151"/>
        <v>1</v>
      </c>
      <c r="Q1547" t="str">
        <f t="shared" si="152"/>
        <v>photography</v>
      </c>
      <c r="R1547" t="str">
        <f t="shared" si="153"/>
        <v>nature</v>
      </c>
      <c r="S1547" s="10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50"/>
        <v>0.28899999999999998</v>
      </c>
      <c r="P1548" s="6">
        <f t="shared" si="151"/>
        <v>26.272727272727273</v>
      </c>
      <c r="Q1548" t="str">
        <f t="shared" si="152"/>
        <v>photography</v>
      </c>
      <c r="R1548" t="str">
        <f t="shared" si="153"/>
        <v>nature</v>
      </c>
      <c r="S1548" s="10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50"/>
        <v>0</v>
      </c>
      <c r="P1549" s="6" t="e">
        <f t="shared" si="151"/>
        <v>#DIV/0!</v>
      </c>
      <c r="Q1549" t="str">
        <f t="shared" si="152"/>
        <v>photography</v>
      </c>
      <c r="R1549" t="str">
        <f t="shared" si="153"/>
        <v>nature</v>
      </c>
      <c r="S1549" s="10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50"/>
        <v>8.5714285714285715E-2</v>
      </c>
      <c r="P1550" s="6">
        <f t="shared" si="151"/>
        <v>60</v>
      </c>
      <c r="Q1550" t="str">
        <f t="shared" si="152"/>
        <v>photography</v>
      </c>
      <c r="R1550" t="str">
        <f t="shared" si="153"/>
        <v>nature</v>
      </c>
      <c r="S1550" s="10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50"/>
        <v>0.34</v>
      </c>
      <c r="P1551" s="6">
        <f t="shared" si="151"/>
        <v>28.333333333333332</v>
      </c>
      <c r="Q1551" t="str">
        <f t="shared" si="152"/>
        <v>photography</v>
      </c>
      <c r="R1551" t="str">
        <f t="shared" si="153"/>
        <v>nature</v>
      </c>
      <c r="S1551" s="10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50"/>
        <v>0.13466666666666666</v>
      </c>
      <c r="P1552" s="6">
        <f t="shared" si="151"/>
        <v>14.428571428571429</v>
      </c>
      <c r="Q1552" t="str">
        <f t="shared" si="152"/>
        <v>photography</v>
      </c>
      <c r="R1552" t="str">
        <f t="shared" si="153"/>
        <v>nature</v>
      </c>
      <c r="S1552" s="10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50"/>
        <v>0</v>
      </c>
      <c r="P1553" s="6" t="e">
        <f t="shared" si="151"/>
        <v>#DIV/0!</v>
      </c>
      <c r="Q1553" t="str">
        <f t="shared" si="152"/>
        <v>photography</v>
      </c>
      <c r="R1553" t="str">
        <f t="shared" si="153"/>
        <v>nature</v>
      </c>
      <c r="S1553" s="10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50"/>
        <v>0.49186046511627907</v>
      </c>
      <c r="P1554" s="6">
        <f t="shared" si="151"/>
        <v>132.1875</v>
      </c>
      <c r="Q1554" t="str">
        <f t="shared" si="152"/>
        <v>photography</v>
      </c>
      <c r="R1554" t="str">
        <f t="shared" si="153"/>
        <v>nature</v>
      </c>
      <c r="S1554" s="10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50"/>
        <v>0</v>
      </c>
      <c r="P1555" s="6" t="e">
        <f t="shared" si="151"/>
        <v>#DIV/0!</v>
      </c>
      <c r="Q1555" t="str">
        <f t="shared" si="152"/>
        <v>photography</v>
      </c>
      <c r="R1555" t="str">
        <f t="shared" si="153"/>
        <v>nature</v>
      </c>
      <c r="S1555" s="10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50"/>
        <v>0</v>
      </c>
      <c r="P1556" s="6" t="e">
        <f t="shared" si="151"/>
        <v>#DIV/0!</v>
      </c>
      <c r="Q1556" t="str">
        <f t="shared" si="152"/>
        <v>photography</v>
      </c>
      <c r="R1556" t="str">
        <f t="shared" si="153"/>
        <v>nature</v>
      </c>
      <c r="S1556" s="10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50"/>
        <v>0</v>
      </c>
      <c r="P1557" s="6" t="e">
        <f t="shared" si="151"/>
        <v>#DIV/0!</v>
      </c>
      <c r="Q1557" t="str">
        <f t="shared" si="152"/>
        <v>photography</v>
      </c>
      <c r="R1557" t="str">
        <f t="shared" si="153"/>
        <v>nature</v>
      </c>
      <c r="S1557" s="10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50"/>
        <v>0.45133333333333331</v>
      </c>
      <c r="P1558" s="6">
        <f t="shared" si="151"/>
        <v>56.416666666666664</v>
      </c>
      <c r="Q1558" t="str">
        <f t="shared" si="152"/>
        <v>photography</v>
      </c>
      <c r="R1558" t="str">
        <f t="shared" si="153"/>
        <v>nature</v>
      </c>
      <c r="S1558" s="10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50"/>
        <v>0.04</v>
      </c>
      <c r="P1559" s="6">
        <f t="shared" si="151"/>
        <v>100</v>
      </c>
      <c r="Q1559" t="str">
        <f t="shared" si="152"/>
        <v>photography</v>
      </c>
      <c r="R1559" t="str">
        <f t="shared" si="153"/>
        <v>nature</v>
      </c>
      <c r="S1559" s="10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50"/>
        <v>4.6666666666666669E-2</v>
      </c>
      <c r="P1560" s="6">
        <f t="shared" si="151"/>
        <v>11.666666666666666</v>
      </c>
      <c r="Q1560" t="str">
        <f t="shared" si="152"/>
        <v>photography</v>
      </c>
      <c r="R1560" t="str">
        <f t="shared" si="153"/>
        <v>nature</v>
      </c>
      <c r="S1560" s="10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50"/>
        <v>3.3333333333333335E-3</v>
      </c>
      <c r="P1561" s="6">
        <f t="shared" si="151"/>
        <v>50</v>
      </c>
      <c r="Q1561" t="str">
        <f t="shared" si="152"/>
        <v>photography</v>
      </c>
      <c r="R1561" t="str">
        <f t="shared" si="153"/>
        <v>nature</v>
      </c>
      <c r="S1561" s="10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50"/>
        <v>3.7600000000000001E-2</v>
      </c>
      <c r="P1562" s="6">
        <f t="shared" si="151"/>
        <v>23.5</v>
      </c>
      <c r="Q1562" t="str">
        <f t="shared" si="152"/>
        <v>photography</v>
      </c>
      <c r="R1562" t="str">
        <f t="shared" si="153"/>
        <v>nature</v>
      </c>
      <c r="S1562" s="10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50"/>
        <v>6.7000000000000002E-3</v>
      </c>
      <c r="P1563" s="6">
        <f t="shared" si="151"/>
        <v>67</v>
      </c>
      <c r="Q1563" t="str">
        <f t="shared" si="152"/>
        <v>publishing</v>
      </c>
      <c r="R1563" t="str">
        <f t="shared" si="153"/>
        <v>art books</v>
      </c>
      <c r="S1563" s="10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50"/>
        <v>0</v>
      </c>
      <c r="P1564" s="6" t="e">
        <f t="shared" si="151"/>
        <v>#DIV/0!</v>
      </c>
      <c r="Q1564" t="str">
        <f t="shared" si="152"/>
        <v>publishing</v>
      </c>
      <c r="R1564" t="str">
        <f t="shared" si="153"/>
        <v>art books</v>
      </c>
      <c r="S1564" s="10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50"/>
        <v>1.4166666666666666E-2</v>
      </c>
      <c r="P1565" s="6">
        <f t="shared" si="151"/>
        <v>42.5</v>
      </c>
      <c r="Q1565" t="str">
        <f t="shared" si="152"/>
        <v>publishing</v>
      </c>
      <c r="R1565" t="str">
        <f t="shared" si="153"/>
        <v>art books</v>
      </c>
      <c r="S1565" s="10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50"/>
        <v>1E-3</v>
      </c>
      <c r="P1566" s="6">
        <f t="shared" si="151"/>
        <v>10</v>
      </c>
      <c r="Q1566" t="str">
        <f t="shared" si="152"/>
        <v>publishing</v>
      </c>
      <c r="R1566" t="str">
        <f t="shared" si="153"/>
        <v>art books</v>
      </c>
      <c r="S1566" s="10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0"/>
        <v>2.5000000000000001E-2</v>
      </c>
      <c r="P1567" s="6">
        <f t="shared" si="151"/>
        <v>100</v>
      </c>
      <c r="Q1567" t="str">
        <f t="shared" si="152"/>
        <v>publishing</v>
      </c>
      <c r="R1567" t="str">
        <f t="shared" si="153"/>
        <v>art books</v>
      </c>
      <c r="S1567" s="10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0"/>
        <v>0.21249999999999999</v>
      </c>
      <c r="P1568" s="6">
        <f t="shared" si="151"/>
        <v>108.05084745762711</v>
      </c>
      <c r="Q1568" t="str">
        <f t="shared" si="152"/>
        <v>publishing</v>
      </c>
      <c r="R1568" t="str">
        <f t="shared" si="153"/>
        <v>art books</v>
      </c>
      <c r="S1568" s="10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0"/>
        <v>4.1176470588235294E-2</v>
      </c>
      <c r="P1569" s="6">
        <f t="shared" si="151"/>
        <v>26.923076923076923</v>
      </c>
      <c r="Q1569" t="str">
        <f t="shared" si="152"/>
        <v>publishing</v>
      </c>
      <c r="R1569" t="str">
        <f t="shared" si="153"/>
        <v>art books</v>
      </c>
      <c r="S1569" s="10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0"/>
        <v>0.13639999999999999</v>
      </c>
      <c r="P1570" s="6">
        <f t="shared" si="151"/>
        <v>155</v>
      </c>
      <c r="Q1570" t="str">
        <f t="shared" si="152"/>
        <v>publishing</v>
      </c>
      <c r="R1570" t="str">
        <f t="shared" si="153"/>
        <v>art books</v>
      </c>
      <c r="S1570" s="10">
        <f t="shared" si="148"/>
        <v>41962.062326388885</v>
      </c>
      <c r="T1570" s="11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0"/>
        <v>0</v>
      </c>
      <c r="P1571" s="6" t="e">
        <f t="shared" si="151"/>
        <v>#DIV/0!</v>
      </c>
      <c r="Q1571" t="str">
        <f t="shared" si="152"/>
        <v>publishing</v>
      </c>
      <c r="R1571" t="str">
        <f t="shared" si="153"/>
        <v>art books</v>
      </c>
      <c r="S1571" s="10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0"/>
        <v>0.41399999999999998</v>
      </c>
      <c r="P1572" s="6">
        <f t="shared" si="151"/>
        <v>47.769230769230766</v>
      </c>
      <c r="Q1572" t="str">
        <f t="shared" si="152"/>
        <v>publishing</v>
      </c>
      <c r="R1572" t="str">
        <f t="shared" si="153"/>
        <v>art books</v>
      </c>
      <c r="S1572" s="10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0"/>
        <v>6.6115702479338841E-3</v>
      </c>
      <c r="P1573" s="6">
        <f t="shared" si="151"/>
        <v>20</v>
      </c>
      <c r="Q1573" t="str">
        <f t="shared" si="152"/>
        <v>publishing</v>
      </c>
      <c r="R1573" t="str">
        <f t="shared" si="153"/>
        <v>art books</v>
      </c>
      <c r="S1573" s="10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0"/>
        <v>0.05</v>
      </c>
      <c r="P1574" s="6">
        <f t="shared" si="151"/>
        <v>41.666666666666664</v>
      </c>
      <c r="Q1574" t="str">
        <f t="shared" si="152"/>
        <v>publishing</v>
      </c>
      <c r="R1574" t="str">
        <f t="shared" si="153"/>
        <v>art books</v>
      </c>
      <c r="S1574" s="10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0"/>
        <v>2.4777777777777777E-2</v>
      </c>
      <c r="P1575" s="6">
        <f t="shared" si="151"/>
        <v>74.333333333333329</v>
      </c>
      <c r="Q1575" t="str">
        <f t="shared" si="152"/>
        <v>publishing</v>
      </c>
      <c r="R1575" t="str">
        <f t="shared" si="153"/>
        <v>art books</v>
      </c>
      <c r="S1575" s="10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0"/>
        <v>5.0599999999999999E-2</v>
      </c>
      <c r="P1576" s="6">
        <f t="shared" si="151"/>
        <v>84.333333333333329</v>
      </c>
      <c r="Q1576" t="str">
        <f t="shared" si="152"/>
        <v>publishing</v>
      </c>
      <c r="R1576" t="str">
        <f t="shared" si="153"/>
        <v>art books</v>
      </c>
      <c r="S1576" s="10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0"/>
        <v>0.2291</v>
      </c>
      <c r="P1577" s="6">
        <f t="shared" si="151"/>
        <v>65.457142857142856</v>
      </c>
      <c r="Q1577" t="str">
        <f t="shared" si="152"/>
        <v>publishing</v>
      </c>
      <c r="R1577" t="str">
        <f t="shared" si="153"/>
        <v>art books</v>
      </c>
      <c r="S1577" s="10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0"/>
        <v>0.13</v>
      </c>
      <c r="P1578" s="6">
        <f t="shared" si="151"/>
        <v>65</v>
      </c>
      <c r="Q1578" t="str">
        <f t="shared" si="152"/>
        <v>publishing</v>
      </c>
      <c r="R1578" t="str">
        <f t="shared" si="153"/>
        <v>art books</v>
      </c>
      <c r="S1578" s="10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0"/>
        <v>5.4999999999999997E-3</v>
      </c>
      <c r="P1579" s="6">
        <f t="shared" si="151"/>
        <v>27.5</v>
      </c>
      <c r="Q1579" t="str">
        <f t="shared" si="152"/>
        <v>publishing</v>
      </c>
      <c r="R1579" t="str">
        <f t="shared" si="153"/>
        <v>art books</v>
      </c>
      <c r="S1579" s="10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0"/>
        <v>0.10806536636794939</v>
      </c>
      <c r="P1580" s="6">
        <f t="shared" si="151"/>
        <v>51.25</v>
      </c>
      <c r="Q1580" t="str">
        <f t="shared" si="152"/>
        <v>publishing</v>
      </c>
      <c r="R1580" t="str">
        <f t="shared" si="153"/>
        <v>art books</v>
      </c>
      <c r="S1580" s="10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0"/>
        <v>8.4008400840084006E-3</v>
      </c>
      <c r="P1581" s="6">
        <f t="shared" si="151"/>
        <v>14</v>
      </c>
      <c r="Q1581" t="str">
        <f t="shared" si="152"/>
        <v>publishing</v>
      </c>
      <c r="R1581" t="str">
        <f t="shared" si="153"/>
        <v>art books</v>
      </c>
      <c r="S1581" s="10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0"/>
        <v>0</v>
      </c>
      <c r="P1582" s="6" t="e">
        <f t="shared" si="151"/>
        <v>#DIV/0!</v>
      </c>
      <c r="Q1582" t="str">
        <f t="shared" si="152"/>
        <v>publishing</v>
      </c>
      <c r="R1582" t="str">
        <f t="shared" si="153"/>
        <v>art books</v>
      </c>
      <c r="S1582" s="10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0"/>
        <v>5.0000000000000001E-3</v>
      </c>
      <c r="P1583" s="6">
        <f t="shared" si="151"/>
        <v>5</v>
      </c>
      <c r="Q1583" t="str">
        <f t="shared" si="152"/>
        <v>photography</v>
      </c>
      <c r="R1583" t="str">
        <f t="shared" si="153"/>
        <v>places</v>
      </c>
      <c r="S1583" s="10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0"/>
        <v>9.2999999999999999E-2</v>
      </c>
      <c r="P1584" s="6">
        <f t="shared" si="151"/>
        <v>31</v>
      </c>
      <c r="Q1584" t="str">
        <f t="shared" si="152"/>
        <v>photography</v>
      </c>
      <c r="R1584" t="str">
        <f t="shared" si="153"/>
        <v>places</v>
      </c>
      <c r="S1584" s="10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0"/>
        <v>7.5000000000000002E-4</v>
      </c>
      <c r="P1585" s="6">
        <f t="shared" si="151"/>
        <v>15</v>
      </c>
      <c r="Q1585" t="str">
        <f t="shared" si="152"/>
        <v>photography</v>
      </c>
      <c r="R1585" t="str">
        <f t="shared" si="153"/>
        <v>places</v>
      </c>
      <c r="S1585" s="10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0"/>
        <v>0</v>
      </c>
      <c r="P1586" s="6" t="e">
        <f t="shared" si="151"/>
        <v>#DIV/0!</v>
      </c>
      <c r="Q1586" t="str">
        <f t="shared" si="152"/>
        <v>photography</v>
      </c>
      <c r="R1586" t="str">
        <f t="shared" si="153"/>
        <v>places</v>
      </c>
      <c r="S1586" s="10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0"/>
        <v>0.79</v>
      </c>
      <c r="P1587" s="6">
        <f t="shared" si="151"/>
        <v>131.66666666666666</v>
      </c>
      <c r="Q1587" t="str">
        <f t="shared" si="152"/>
        <v>photography</v>
      </c>
      <c r="R1587" t="str">
        <f t="shared" si="153"/>
        <v>places</v>
      </c>
      <c r="S1587" s="10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0"/>
        <v>0</v>
      </c>
      <c r="P1588" s="6" t="e">
        <f t="shared" si="151"/>
        <v>#DIV/0!</v>
      </c>
      <c r="Q1588" t="str">
        <f t="shared" si="152"/>
        <v>photography</v>
      </c>
      <c r="R1588" t="str">
        <f t="shared" si="153"/>
        <v>places</v>
      </c>
      <c r="S1588" s="10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0"/>
        <v>1.3333333333333334E-4</v>
      </c>
      <c r="P1589" s="6">
        <f t="shared" si="151"/>
        <v>1</v>
      </c>
      <c r="Q1589" t="str">
        <f t="shared" si="152"/>
        <v>photography</v>
      </c>
      <c r="R1589" t="str">
        <f t="shared" si="153"/>
        <v>places</v>
      </c>
      <c r="S1589" s="10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0"/>
        <v>0</v>
      </c>
      <c r="P1590" s="6" t="e">
        <f t="shared" si="151"/>
        <v>#DIV/0!</v>
      </c>
      <c r="Q1590" t="str">
        <f t="shared" si="152"/>
        <v>photography</v>
      </c>
      <c r="R1590" t="str">
        <f t="shared" si="153"/>
        <v>places</v>
      </c>
      <c r="S1590" s="10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0"/>
        <v>0</v>
      </c>
      <c r="P1591" s="6" t="e">
        <f t="shared" si="151"/>
        <v>#DIV/0!</v>
      </c>
      <c r="Q1591" t="str">
        <f t="shared" si="152"/>
        <v>photography</v>
      </c>
      <c r="R1591" t="str">
        <f t="shared" si="153"/>
        <v>places</v>
      </c>
      <c r="S1591" s="10">
        <f t="shared" si="148"/>
        <v>42256.984791666662</v>
      </c>
      <c r="T1591" s="11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0"/>
        <v>1.7000000000000001E-2</v>
      </c>
      <c r="P1592" s="6">
        <f t="shared" si="151"/>
        <v>510</v>
      </c>
      <c r="Q1592" t="str">
        <f t="shared" si="152"/>
        <v>photography</v>
      </c>
      <c r="R1592" t="str">
        <f t="shared" si="153"/>
        <v>places</v>
      </c>
      <c r="S1592" s="10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0"/>
        <v>0.29228571428571426</v>
      </c>
      <c r="P1593" s="6">
        <f t="shared" si="151"/>
        <v>44.478260869565219</v>
      </c>
      <c r="Q1593" t="str">
        <f t="shared" si="152"/>
        <v>photography</v>
      </c>
      <c r="R1593" t="str">
        <f t="shared" si="153"/>
        <v>places</v>
      </c>
      <c r="S1593" s="10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0"/>
        <v>0</v>
      </c>
      <c r="P1594" s="6" t="e">
        <f t="shared" si="151"/>
        <v>#DIV/0!</v>
      </c>
      <c r="Q1594" t="str">
        <f t="shared" si="152"/>
        <v>photography</v>
      </c>
      <c r="R1594" t="str">
        <f t="shared" si="153"/>
        <v>places</v>
      </c>
      <c r="S1594" s="10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0"/>
        <v>1.3636363636363637E-4</v>
      </c>
      <c r="P1595" s="6">
        <f t="shared" si="151"/>
        <v>1</v>
      </c>
      <c r="Q1595" t="str">
        <f t="shared" si="152"/>
        <v>photography</v>
      </c>
      <c r="R1595" t="str">
        <f t="shared" si="153"/>
        <v>places</v>
      </c>
      <c r="S1595" s="10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0"/>
        <v>0.20499999999999999</v>
      </c>
      <c r="P1596" s="6">
        <f t="shared" si="151"/>
        <v>20.5</v>
      </c>
      <c r="Q1596" t="str">
        <f t="shared" si="152"/>
        <v>photography</v>
      </c>
      <c r="R1596" t="str">
        <f t="shared" si="153"/>
        <v>places</v>
      </c>
      <c r="S1596" s="10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0"/>
        <v>2.8E-3</v>
      </c>
      <c r="P1597" s="6">
        <f t="shared" si="151"/>
        <v>40</v>
      </c>
      <c r="Q1597" t="str">
        <f t="shared" si="152"/>
        <v>photography</v>
      </c>
      <c r="R1597" t="str">
        <f t="shared" si="153"/>
        <v>places</v>
      </c>
      <c r="S1597" s="10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0"/>
        <v>2.3076923076923078E-2</v>
      </c>
      <c r="P1598" s="6">
        <f t="shared" si="151"/>
        <v>25</v>
      </c>
      <c r="Q1598" t="str">
        <f t="shared" si="152"/>
        <v>photography</v>
      </c>
      <c r="R1598" t="str">
        <f t="shared" si="153"/>
        <v>places</v>
      </c>
      <c r="S1598" s="10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0"/>
        <v>0</v>
      </c>
      <c r="P1599" s="6" t="e">
        <f t="shared" si="151"/>
        <v>#DIV/0!</v>
      </c>
      <c r="Q1599" t="str">
        <f t="shared" si="152"/>
        <v>photography</v>
      </c>
      <c r="R1599" t="str">
        <f t="shared" si="153"/>
        <v>places</v>
      </c>
      <c r="S1599" s="10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0"/>
        <v>1.25E-3</v>
      </c>
      <c r="P1600" s="6">
        <f t="shared" si="151"/>
        <v>1</v>
      </c>
      <c r="Q1600" t="str">
        <f t="shared" si="152"/>
        <v>photography</v>
      </c>
      <c r="R1600" t="str">
        <f t="shared" si="153"/>
        <v>places</v>
      </c>
      <c r="S1600" s="10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0"/>
        <v>0</v>
      </c>
      <c r="P1601" s="6" t="e">
        <f t="shared" si="151"/>
        <v>#DIV/0!</v>
      </c>
      <c r="Q1601" t="str">
        <f t="shared" si="152"/>
        <v>photography</v>
      </c>
      <c r="R1601" t="str">
        <f t="shared" si="153"/>
        <v>places</v>
      </c>
      <c r="S1601" s="10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0"/>
        <v>7.3400000000000007E-2</v>
      </c>
      <c r="P1602" s="6">
        <f t="shared" si="151"/>
        <v>40.777777777777779</v>
      </c>
      <c r="Q1602" t="str">
        <f t="shared" si="152"/>
        <v>photography</v>
      </c>
      <c r="R1602" t="str">
        <f t="shared" si="153"/>
        <v>places</v>
      </c>
      <c r="S1602" s="10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ref="O1608:O1671" si="156">E1608/D1608</f>
        <v>1.01004125</v>
      </c>
      <c r="P1608" s="6">
        <f t="shared" ref="P1608:P1671" si="157">E1608/L1608</f>
        <v>87.829673913043479</v>
      </c>
      <c r="Q1608" t="str">
        <f t="shared" ref="Q1608:Q1671" si="158">LEFT(N1608,SEARCH("/",N1608)-1)</f>
        <v>music</v>
      </c>
      <c r="R1608" t="str">
        <f t="shared" ref="R1608:R1671" si="159">RIGHT(N1608,(LEN(N1608)-LEN(Q1608)-1))</f>
        <v>rock</v>
      </c>
      <c r="S1608" s="10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6"/>
        <v>1.4511000000000001</v>
      </c>
      <c r="P1609" s="6">
        <f t="shared" si="157"/>
        <v>70.785365853658533</v>
      </c>
      <c r="Q1609" t="str">
        <f t="shared" si="158"/>
        <v>music</v>
      </c>
      <c r="R1609" t="str">
        <f t="shared" si="159"/>
        <v>rock</v>
      </c>
      <c r="S1609" s="10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6"/>
        <v>1.0125</v>
      </c>
      <c r="P1610" s="6">
        <f t="shared" si="157"/>
        <v>52.826086956521742</v>
      </c>
      <c r="Q1610" t="str">
        <f t="shared" si="158"/>
        <v>music</v>
      </c>
      <c r="R1610" t="str">
        <f t="shared" si="159"/>
        <v>rock</v>
      </c>
      <c r="S1610" s="10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6"/>
        <v>1.1833333333333333</v>
      </c>
      <c r="P1611" s="6">
        <f t="shared" si="157"/>
        <v>443.75</v>
      </c>
      <c r="Q1611" t="str">
        <f t="shared" si="158"/>
        <v>music</v>
      </c>
      <c r="R1611" t="str">
        <f t="shared" si="159"/>
        <v>rock</v>
      </c>
      <c r="S1611" s="10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6"/>
        <v>2.7185000000000001</v>
      </c>
      <c r="P1612" s="6">
        <f t="shared" si="157"/>
        <v>48.544642857142854</v>
      </c>
      <c r="Q1612" t="str">
        <f t="shared" si="158"/>
        <v>music</v>
      </c>
      <c r="R1612" t="str">
        <f t="shared" si="159"/>
        <v>rock</v>
      </c>
      <c r="S1612" s="10">
        <f t="shared" si="154"/>
        <v>41228.924884259257</v>
      </c>
      <c r="T1612" s="11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6"/>
        <v>1.25125</v>
      </c>
      <c r="P1613" s="6">
        <f t="shared" si="157"/>
        <v>37.074074074074076</v>
      </c>
      <c r="Q1613" t="str">
        <f t="shared" si="158"/>
        <v>music</v>
      </c>
      <c r="R1613" t="str">
        <f t="shared" si="159"/>
        <v>rock</v>
      </c>
      <c r="S1613" s="10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6"/>
        <v>1.1000000000000001</v>
      </c>
      <c r="P1614" s="6">
        <f t="shared" si="157"/>
        <v>50</v>
      </c>
      <c r="Q1614" t="str">
        <f t="shared" si="158"/>
        <v>music</v>
      </c>
      <c r="R1614" t="str">
        <f t="shared" si="159"/>
        <v>rock</v>
      </c>
      <c r="S1614" s="10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6"/>
        <v>1.0149999999999999</v>
      </c>
      <c r="P1615" s="6">
        <f t="shared" si="157"/>
        <v>39.03846153846154</v>
      </c>
      <c r="Q1615" t="str">
        <f t="shared" si="158"/>
        <v>music</v>
      </c>
      <c r="R1615" t="str">
        <f t="shared" si="159"/>
        <v>rock</v>
      </c>
      <c r="S1615" s="10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6"/>
        <v>1.0269999999999999</v>
      </c>
      <c r="P1616" s="6">
        <f t="shared" si="157"/>
        <v>66.688311688311686</v>
      </c>
      <c r="Q1616" t="str">
        <f t="shared" si="158"/>
        <v>music</v>
      </c>
      <c r="R1616" t="str">
        <f t="shared" si="159"/>
        <v>rock</v>
      </c>
      <c r="S1616" s="10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6"/>
        <v>1.1412500000000001</v>
      </c>
      <c r="P1617" s="6">
        <f t="shared" si="157"/>
        <v>67.132352941176464</v>
      </c>
      <c r="Q1617" t="str">
        <f t="shared" si="158"/>
        <v>music</v>
      </c>
      <c r="R1617" t="str">
        <f t="shared" si="159"/>
        <v>rock</v>
      </c>
      <c r="S1617" s="10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6"/>
        <v>1.042</v>
      </c>
      <c r="P1618" s="6">
        <f t="shared" si="157"/>
        <v>66.369426751592357</v>
      </c>
      <c r="Q1618" t="str">
        <f t="shared" si="158"/>
        <v>music</v>
      </c>
      <c r="R1618" t="str">
        <f t="shared" si="159"/>
        <v>rock</v>
      </c>
      <c r="S1618" s="10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6"/>
        <v>1.4585714285714286</v>
      </c>
      <c r="P1619" s="6">
        <f t="shared" si="157"/>
        <v>64.620253164556956</v>
      </c>
      <c r="Q1619" t="str">
        <f t="shared" si="158"/>
        <v>music</v>
      </c>
      <c r="R1619" t="str">
        <f t="shared" si="159"/>
        <v>rock</v>
      </c>
      <c r="S1619" s="10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6"/>
        <v>1.0506666666666666</v>
      </c>
      <c r="P1620" s="6">
        <f t="shared" si="157"/>
        <v>58.370370370370374</v>
      </c>
      <c r="Q1620" t="str">
        <f t="shared" si="158"/>
        <v>music</v>
      </c>
      <c r="R1620" t="str">
        <f t="shared" si="159"/>
        <v>rock</v>
      </c>
      <c r="S1620" s="10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6"/>
        <v>1.3333333333333333</v>
      </c>
      <c r="P1621" s="6">
        <f t="shared" si="157"/>
        <v>86.956521739130437</v>
      </c>
      <c r="Q1621" t="str">
        <f t="shared" si="158"/>
        <v>music</v>
      </c>
      <c r="R1621" t="str">
        <f t="shared" si="159"/>
        <v>rock</v>
      </c>
      <c r="S1621" s="10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6"/>
        <v>1.1299999999999999</v>
      </c>
      <c r="P1622" s="6">
        <f t="shared" si="157"/>
        <v>66.470588235294116</v>
      </c>
      <c r="Q1622" t="str">
        <f t="shared" si="158"/>
        <v>music</v>
      </c>
      <c r="R1622" t="str">
        <f t="shared" si="159"/>
        <v>rock</v>
      </c>
      <c r="S1622" s="10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6"/>
        <v>1.212</v>
      </c>
      <c r="P1623" s="6">
        <f t="shared" si="157"/>
        <v>163.78378378378378</v>
      </c>
      <c r="Q1623" t="str">
        <f t="shared" si="158"/>
        <v>music</v>
      </c>
      <c r="R1623" t="str">
        <f t="shared" si="159"/>
        <v>rock</v>
      </c>
      <c r="S1623" s="10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6"/>
        <v>1.0172463768115942</v>
      </c>
      <c r="P1624" s="6">
        <f t="shared" si="157"/>
        <v>107.98461538461538</v>
      </c>
      <c r="Q1624" t="str">
        <f t="shared" si="158"/>
        <v>music</v>
      </c>
      <c r="R1624" t="str">
        <f t="shared" si="159"/>
        <v>rock</v>
      </c>
      <c r="S1624" s="10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6"/>
        <v>1.0106666666666666</v>
      </c>
      <c r="P1625" s="6">
        <f t="shared" si="157"/>
        <v>42.111111111111114</v>
      </c>
      <c r="Q1625" t="str">
        <f t="shared" si="158"/>
        <v>music</v>
      </c>
      <c r="R1625" t="str">
        <f t="shared" si="159"/>
        <v>rock</v>
      </c>
      <c r="S1625" s="10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6"/>
        <v>1.18</v>
      </c>
      <c r="P1626" s="6">
        <f t="shared" si="157"/>
        <v>47.2</v>
      </c>
      <c r="Q1626" t="str">
        <f t="shared" si="158"/>
        <v>music</v>
      </c>
      <c r="R1626" t="str">
        <f t="shared" si="159"/>
        <v>rock</v>
      </c>
      <c r="S1626" s="10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6"/>
        <v>1.5533333333333332</v>
      </c>
      <c r="P1627" s="6">
        <f t="shared" si="157"/>
        <v>112.01923076923077</v>
      </c>
      <c r="Q1627" t="str">
        <f t="shared" si="158"/>
        <v>music</v>
      </c>
      <c r="R1627" t="str">
        <f t="shared" si="159"/>
        <v>rock</v>
      </c>
      <c r="S1627" s="10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6"/>
        <v>1.0118750000000001</v>
      </c>
      <c r="P1628" s="6">
        <f t="shared" si="157"/>
        <v>74.953703703703709</v>
      </c>
      <c r="Q1628" t="str">
        <f t="shared" si="158"/>
        <v>music</v>
      </c>
      <c r="R1628" t="str">
        <f t="shared" si="159"/>
        <v>rock</v>
      </c>
      <c r="S1628" s="10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6"/>
        <v>1.17</v>
      </c>
      <c r="P1629" s="6">
        <f t="shared" si="157"/>
        <v>61.578947368421055</v>
      </c>
      <c r="Q1629" t="str">
        <f t="shared" si="158"/>
        <v>music</v>
      </c>
      <c r="R1629" t="str">
        <f t="shared" si="159"/>
        <v>rock</v>
      </c>
      <c r="S1629" s="10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6"/>
        <v>1.00925</v>
      </c>
      <c r="P1630" s="6">
        <f t="shared" si="157"/>
        <v>45.875</v>
      </c>
      <c r="Q1630" t="str">
        <f t="shared" si="158"/>
        <v>music</v>
      </c>
      <c r="R1630" t="str">
        <f t="shared" si="159"/>
        <v>rock</v>
      </c>
      <c r="S1630" s="10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6"/>
        <v>1.0366666666666666</v>
      </c>
      <c r="P1631" s="6">
        <f t="shared" si="157"/>
        <v>75.853658536585371</v>
      </c>
      <c r="Q1631" t="str">
        <f t="shared" si="158"/>
        <v>music</v>
      </c>
      <c r="R1631" t="str">
        <f t="shared" si="159"/>
        <v>rock</v>
      </c>
      <c r="S1631" s="10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6"/>
        <v>2.6524999999999999</v>
      </c>
      <c r="P1632" s="6">
        <f t="shared" si="157"/>
        <v>84.206349206349202</v>
      </c>
      <c r="Q1632" t="str">
        <f t="shared" si="158"/>
        <v>music</v>
      </c>
      <c r="R1632" t="str">
        <f t="shared" si="159"/>
        <v>rock</v>
      </c>
      <c r="S1632" s="10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6"/>
        <v>1.5590999999999999</v>
      </c>
      <c r="P1633" s="6">
        <f t="shared" si="157"/>
        <v>117.22556390977444</v>
      </c>
      <c r="Q1633" t="str">
        <f t="shared" si="158"/>
        <v>music</v>
      </c>
      <c r="R1633" t="str">
        <f t="shared" si="159"/>
        <v>rock</v>
      </c>
      <c r="S1633" s="10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6"/>
        <v>1.0162500000000001</v>
      </c>
      <c r="P1634" s="6">
        <f t="shared" si="157"/>
        <v>86.489361702127653</v>
      </c>
      <c r="Q1634" t="str">
        <f t="shared" si="158"/>
        <v>music</v>
      </c>
      <c r="R1634" t="str">
        <f t="shared" si="159"/>
        <v>rock</v>
      </c>
      <c r="S1634" s="10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6"/>
        <v>1</v>
      </c>
      <c r="P1635" s="6">
        <f t="shared" si="157"/>
        <v>172.41379310344828</v>
      </c>
      <c r="Q1635" t="str">
        <f t="shared" si="158"/>
        <v>music</v>
      </c>
      <c r="R1635" t="str">
        <f t="shared" si="159"/>
        <v>rock</v>
      </c>
      <c r="S1635" s="10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6"/>
        <v>1.0049999999999999</v>
      </c>
      <c r="P1636" s="6">
        <f t="shared" si="157"/>
        <v>62.8125</v>
      </c>
      <c r="Q1636" t="str">
        <f t="shared" si="158"/>
        <v>music</v>
      </c>
      <c r="R1636" t="str">
        <f t="shared" si="159"/>
        <v>rock</v>
      </c>
      <c r="S1636" s="10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6"/>
        <v>1.2529999999999999</v>
      </c>
      <c r="P1637" s="6">
        <f t="shared" si="157"/>
        <v>67.729729729729726</v>
      </c>
      <c r="Q1637" t="str">
        <f t="shared" si="158"/>
        <v>music</v>
      </c>
      <c r="R1637" t="str">
        <f t="shared" si="159"/>
        <v>rock</v>
      </c>
      <c r="S1637" s="10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6"/>
        <v>1.0355555555555556</v>
      </c>
      <c r="P1638" s="6">
        <f t="shared" si="157"/>
        <v>53.5632183908046</v>
      </c>
      <c r="Q1638" t="str">
        <f t="shared" si="158"/>
        <v>music</v>
      </c>
      <c r="R1638" t="str">
        <f t="shared" si="159"/>
        <v>rock</v>
      </c>
      <c r="S1638" s="10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6"/>
        <v>1.038</v>
      </c>
      <c r="P1639" s="6">
        <f t="shared" si="157"/>
        <v>34.6</v>
      </c>
      <c r="Q1639" t="str">
        <f t="shared" si="158"/>
        <v>music</v>
      </c>
      <c r="R1639" t="str">
        <f t="shared" si="159"/>
        <v>rock</v>
      </c>
      <c r="S1639" s="10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6"/>
        <v>1.05</v>
      </c>
      <c r="P1640" s="6">
        <f t="shared" si="157"/>
        <v>38.888888888888886</v>
      </c>
      <c r="Q1640" t="str">
        <f t="shared" si="158"/>
        <v>music</v>
      </c>
      <c r="R1640" t="str">
        <f t="shared" si="159"/>
        <v>rock</v>
      </c>
      <c r="S1640" s="10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6"/>
        <v>1</v>
      </c>
      <c r="P1641" s="6">
        <f t="shared" si="157"/>
        <v>94.736842105263165</v>
      </c>
      <c r="Q1641" t="str">
        <f t="shared" si="158"/>
        <v>music</v>
      </c>
      <c r="R1641" t="str">
        <f t="shared" si="159"/>
        <v>rock</v>
      </c>
      <c r="S1641" s="10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6"/>
        <v>1.6986000000000001</v>
      </c>
      <c r="P1642" s="6">
        <f t="shared" si="157"/>
        <v>39.967058823529413</v>
      </c>
      <c r="Q1642" t="str">
        <f t="shared" si="158"/>
        <v>music</v>
      </c>
      <c r="R1642" t="str">
        <f t="shared" si="159"/>
        <v>rock</v>
      </c>
      <c r="S1642" s="10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6"/>
        <v>1.014</v>
      </c>
      <c r="P1643" s="6">
        <f t="shared" si="157"/>
        <v>97.5</v>
      </c>
      <c r="Q1643" t="str">
        <f t="shared" si="158"/>
        <v>music</v>
      </c>
      <c r="R1643" t="str">
        <f t="shared" si="159"/>
        <v>pop</v>
      </c>
      <c r="S1643" s="10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6"/>
        <v>1</v>
      </c>
      <c r="P1644" s="6">
        <f t="shared" si="157"/>
        <v>42.857142857142854</v>
      </c>
      <c r="Q1644" t="str">
        <f t="shared" si="158"/>
        <v>music</v>
      </c>
      <c r="R1644" t="str">
        <f t="shared" si="159"/>
        <v>pop</v>
      </c>
      <c r="S1644" s="10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6"/>
        <v>1.2470000000000001</v>
      </c>
      <c r="P1645" s="6">
        <f t="shared" si="157"/>
        <v>168.51351351351352</v>
      </c>
      <c r="Q1645" t="str">
        <f t="shared" si="158"/>
        <v>music</v>
      </c>
      <c r="R1645" t="str">
        <f t="shared" si="159"/>
        <v>pop</v>
      </c>
      <c r="S1645" s="10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6"/>
        <v>1.095</v>
      </c>
      <c r="P1646" s="6">
        <f t="shared" si="157"/>
        <v>85.546875</v>
      </c>
      <c r="Q1646" t="str">
        <f t="shared" si="158"/>
        <v>music</v>
      </c>
      <c r="R1646" t="str">
        <f t="shared" si="159"/>
        <v>pop</v>
      </c>
      <c r="S1646" s="10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6"/>
        <v>1.1080000000000001</v>
      </c>
      <c r="P1647" s="6">
        <f t="shared" si="157"/>
        <v>554</v>
      </c>
      <c r="Q1647" t="str">
        <f t="shared" si="158"/>
        <v>music</v>
      </c>
      <c r="R1647" t="str">
        <f t="shared" si="159"/>
        <v>pop</v>
      </c>
      <c r="S1647" s="10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6"/>
        <v>1.1020000000000001</v>
      </c>
      <c r="P1648" s="6">
        <f t="shared" si="157"/>
        <v>26.554216867469879</v>
      </c>
      <c r="Q1648" t="str">
        <f t="shared" si="158"/>
        <v>music</v>
      </c>
      <c r="R1648" t="str">
        <f t="shared" si="159"/>
        <v>pop</v>
      </c>
      <c r="S1648" s="10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6"/>
        <v>1.0471999999999999</v>
      </c>
      <c r="P1649" s="6">
        <f t="shared" si="157"/>
        <v>113.82608695652173</v>
      </c>
      <c r="Q1649" t="str">
        <f t="shared" si="158"/>
        <v>music</v>
      </c>
      <c r="R1649" t="str">
        <f t="shared" si="159"/>
        <v>pop</v>
      </c>
      <c r="S1649" s="10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6"/>
        <v>1.2526086956521738</v>
      </c>
      <c r="P1650" s="6">
        <f t="shared" si="157"/>
        <v>32.011111111111113</v>
      </c>
      <c r="Q1650" t="str">
        <f t="shared" si="158"/>
        <v>music</v>
      </c>
      <c r="R1650" t="str">
        <f t="shared" si="159"/>
        <v>pop</v>
      </c>
      <c r="S1650" s="10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6"/>
        <v>1.0058763157894737</v>
      </c>
      <c r="P1651" s="6">
        <f t="shared" si="157"/>
        <v>47.189259259259259</v>
      </c>
      <c r="Q1651" t="str">
        <f t="shared" si="158"/>
        <v>music</v>
      </c>
      <c r="R1651" t="str">
        <f t="shared" si="159"/>
        <v>pop</v>
      </c>
      <c r="S1651" s="10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6"/>
        <v>1.4155</v>
      </c>
      <c r="P1652" s="6">
        <f t="shared" si="157"/>
        <v>88.46875</v>
      </c>
      <c r="Q1652" t="str">
        <f t="shared" si="158"/>
        <v>music</v>
      </c>
      <c r="R1652" t="str">
        <f t="shared" si="159"/>
        <v>pop</v>
      </c>
      <c r="S1652" s="10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6"/>
        <v>1.0075000000000001</v>
      </c>
      <c r="P1653" s="6">
        <f t="shared" si="157"/>
        <v>100.75</v>
      </c>
      <c r="Q1653" t="str">
        <f t="shared" si="158"/>
        <v>music</v>
      </c>
      <c r="R1653" t="str">
        <f t="shared" si="159"/>
        <v>pop</v>
      </c>
      <c r="S1653" s="10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6"/>
        <v>1.0066666666666666</v>
      </c>
      <c r="P1654" s="6">
        <f t="shared" si="157"/>
        <v>64.714285714285708</v>
      </c>
      <c r="Q1654" t="str">
        <f t="shared" si="158"/>
        <v>music</v>
      </c>
      <c r="R1654" t="str">
        <f t="shared" si="159"/>
        <v>pop</v>
      </c>
      <c r="S1654" s="10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6"/>
        <v>1.7423040000000001</v>
      </c>
      <c r="P1655" s="6">
        <f t="shared" si="157"/>
        <v>51.854285714285716</v>
      </c>
      <c r="Q1655" t="str">
        <f t="shared" si="158"/>
        <v>music</v>
      </c>
      <c r="R1655" t="str">
        <f t="shared" si="159"/>
        <v>pop</v>
      </c>
      <c r="S1655" s="10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6"/>
        <v>1.199090909090909</v>
      </c>
      <c r="P1656" s="6">
        <f t="shared" si="157"/>
        <v>38.794117647058826</v>
      </c>
      <c r="Q1656" t="str">
        <f t="shared" si="158"/>
        <v>music</v>
      </c>
      <c r="R1656" t="str">
        <f t="shared" si="159"/>
        <v>pop</v>
      </c>
      <c r="S1656" s="10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6"/>
        <v>1.4286666666666668</v>
      </c>
      <c r="P1657" s="6">
        <f t="shared" si="157"/>
        <v>44.645833333333336</v>
      </c>
      <c r="Q1657" t="str">
        <f t="shared" si="158"/>
        <v>music</v>
      </c>
      <c r="R1657" t="str">
        <f t="shared" si="159"/>
        <v>pop</v>
      </c>
      <c r="S1657" s="10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6"/>
        <v>1.0033493333333334</v>
      </c>
      <c r="P1658" s="6">
        <f t="shared" si="157"/>
        <v>156.77333333333334</v>
      </c>
      <c r="Q1658" t="str">
        <f t="shared" si="158"/>
        <v>music</v>
      </c>
      <c r="R1658" t="str">
        <f t="shared" si="159"/>
        <v>pop</v>
      </c>
      <c r="S1658" s="10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6"/>
        <v>1.0493380000000001</v>
      </c>
      <c r="P1659" s="6">
        <f t="shared" si="157"/>
        <v>118.70339366515837</v>
      </c>
      <c r="Q1659" t="str">
        <f t="shared" si="158"/>
        <v>music</v>
      </c>
      <c r="R1659" t="str">
        <f t="shared" si="159"/>
        <v>pop</v>
      </c>
      <c r="S1659" s="10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6"/>
        <v>1.3223333333333334</v>
      </c>
      <c r="P1660" s="6">
        <f t="shared" si="157"/>
        <v>74.149532710280369</v>
      </c>
      <c r="Q1660" t="str">
        <f t="shared" si="158"/>
        <v>music</v>
      </c>
      <c r="R1660" t="str">
        <f t="shared" si="159"/>
        <v>pop</v>
      </c>
      <c r="S1660" s="10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6"/>
        <v>1.1279999999999999</v>
      </c>
      <c r="P1661" s="6">
        <f t="shared" si="157"/>
        <v>12.533333333333333</v>
      </c>
      <c r="Q1661" t="str">
        <f t="shared" si="158"/>
        <v>music</v>
      </c>
      <c r="R1661" t="str">
        <f t="shared" si="159"/>
        <v>pop</v>
      </c>
      <c r="S1661" s="10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6"/>
        <v>12.5375</v>
      </c>
      <c r="P1662" s="6">
        <f t="shared" si="157"/>
        <v>27.861111111111111</v>
      </c>
      <c r="Q1662" t="str">
        <f t="shared" si="158"/>
        <v>music</v>
      </c>
      <c r="R1662" t="str">
        <f t="shared" si="159"/>
        <v>pop</v>
      </c>
      <c r="S1662" s="10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6"/>
        <v>1.0250632911392406</v>
      </c>
      <c r="P1663" s="6">
        <f t="shared" si="157"/>
        <v>80.178217821782184</v>
      </c>
      <c r="Q1663" t="str">
        <f t="shared" si="158"/>
        <v>music</v>
      </c>
      <c r="R1663" t="str">
        <f t="shared" si="159"/>
        <v>pop</v>
      </c>
      <c r="S1663" s="10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6"/>
        <v>1.026375</v>
      </c>
      <c r="P1664" s="6">
        <f t="shared" si="157"/>
        <v>132.43548387096774</v>
      </c>
      <c r="Q1664" t="str">
        <f t="shared" si="158"/>
        <v>music</v>
      </c>
      <c r="R1664" t="str">
        <f t="shared" si="159"/>
        <v>pop</v>
      </c>
      <c r="S1664" s="10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6"/>
        <v>1.08</v>
      </c>
      <c r="P1665" s="6">
        <f t="shared" si="157"/>
        <v>33.75</v>
      </c>
      <c r="Q1665" t="str">
        <f t="shared" si="158"/>
        <v>music</v>
      </c>
      <c r="R1665" t="str">
        <f t="shared" si="159"/>
        <v>pop</v>
      </c>
      <c r="S1665" s="10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6"/>
        <v>1.2240879999999998</v>
      </c>
      <c r="P1666" s="6">
        <f t="shared" si="157"/>
        <v>34.384494382022467</v>
      </c>
      <c r="Q1666" t="str">
        <f t="shared" si="158"/>
        <v>music</v>
      </c>
      <c r="R1666" t="str">
        <f t="shared" si="159"/>
        <v>pop</v>
      </c>
      <c r="S1666" s="10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ref="O1672:O1735" si="162">E1672/D1672</f>
        <v>1.026</v>
      </c>
      <c r="P1672" s="6">
        <f t="shared" ref="P1672:P1735" si="163">E1672/L1672</f>
        <v>44.608695652173914</v>
      </c>
      <c r="Q1672" t="str">
        <f t="shared" ref="Q1672:Q1735" si="164">LEFT(N1672,SEARCH("/",N1672)-1)</f>
        <v>music</v>
      </c>
      <c r="R1672" t="str">
        <f t="shared" ref="R1672:R1735" si="165">RIGHT(N1672,(LEN(N1672)-LEN(Q1672)-1))</f>
        <v>pop</v>
      </c>
      <c r="S1672" s="10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2"/>
        <v>1.0067349999999999</v>
      </c>
      <c r="P1673" s="6">
        <f t="shared" si="163"/>
        <v>26.148961038961041</v>
      </c>
      <c r="Q1673" t="str">
        <f t="shared" si="164"/>
        <v>music</v>
      </c>
      <c r="R1673" t="str">
        <f t="shared" si="165"/>
        <v>pop</v>
      </c>
      <c r="S1673" s="10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2"/>
        <v>1.1294117647058823</v>
      </c>
      <c r="P1674" s="6">
        <f t="shared" si="163"/>
        <v>39.183673469387756</v>
      </c>
      <c r="Q1674" t="str">
        <f t="shared" si="164"/>
        <v>music</v>
      </c>
      <c r="R1674" t="str">
        <f t="shared" si="165"/>
        <v>pop</v>
      </c>
      <c r="S1674" s="10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2"/>
        <v>1.2809523809523808</v>
      </c>
      <c r="P1675" s="6">
        <f t="shared" si="163"/>
        <v>45.593220338983052</v>
      </c>
      <c r="Q1675" t="str">
        <f t="shared" si="164"/>
        <v>music</v>
      </c>
      <c r="R1675" t="str">
        <f t="shared" si="165"/>
        <v>pop</v>
      </c>
      <c r="S1675" s="10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2"/>
        <v>2.0169999999999999</v>
      </c>
      <c r="P1676" s="6">
        <f t="shared" si="163"/>
        <v>89.247787610619469</v>
      </c>
      <c r="Q1676" t="str">
        <f t="shared" si="164"/>
        <v>music</v>
      </c>
      <c r="R1676" t="str">
        <f t="shared" si="165"/>
        <v>pop</v>
      </c>
      <c r="S1676" s="10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2"/>
        <v>1.37416</v>
      </c>
      <c r="P1677" s="6">
        <f t="shared" si="163"/>
        <v>40.416470588235299</v>
      </c>
      <c r="Q1677" t="str">
        <f t="shared" si="164"/>
        <v>music</v>
      </c>
      <c r="R1677" t="str">
        <f t="shared" si="165"/>
        <v>pop</v>
      </c>
      <c r="S1677" s="10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2"/>
        <v>1.1533333333333333</v>
      </c>
      <c r="P1678" s="6">
        <f t="shared" si="163"/>
        <v>82.38095238095238</v>
      </c>
      <c r="Q1678" t="str">
        <f t="shared" si="164"/>
        <v>music</v>
      </c>
      <c r="R1678" t="str">
        <f t="shared" si="165"/>
        <v>pop</v>
      </c>
      <c r="S1678" s="10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2"/>
        <v>1.1166666666666667</v>
      </c>
      <c r="P1679" s="6">
        <f t="shared" si="163"/>
        <v>159.52380952380952</v>
      </c>
      <c r="Q1679" t="str">
        <f t="shared" si="164"/>
        <v>music</v>
      </c>
      <c r="R1679" t="str">
        <f t="shared" si="165"/>
        <v>pop</v>
      </c>
      <c r="S1679" s="10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2"/>
        <v>1.1839999999999999</v>
      </c>
      <c r="P1680" s="6">
        <f t="shared" si="163"/>
        <v>36.244897959183675</v>
      </c>
      <c r="Q1680" t="str">
        <f t="shared" si="164"/>
        <v>music</v>
      </c>
      <c r="R1680" t="str">
        <f t="shared" si="165"/>
        <v>pop</v>
      </c>
      <c r="S1680" s="10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2"/>
        <v>1.75</v>
      </c>
      <c r="P1681" s="6">
        <f t="shared" si="163"/>
        <v>62.5</v>
      </c>
      <c r="Q1681" t="str">
        <f t="shared" si="164"/>
        <v>music</v>
      </c>
      <c r="R1681" t="str">
        <f t="shared" si="165"/>
        <v>pop</v>
      </c>
      <c r="S1681" s="10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2"/>
        <v>1.175</v>
      </c>
      <c r="P1682" s="6">
        <f t="shared" si="163"/>
        <v>47</v>
      </c>
      <c r="Q1682" t="str">
        <f t="shared" si="164"/>
        <v>music</v>
      </c>
      <c r="R1682" t="str">
        <f t="shared" si="165"/>
        <v>pop</v>
      </c>
      <c r="S1682" s="10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2"/>
        <v>1.0142212307692309</v>
      </c>
      <c r="P1683" s="6">
        <f t="shared" si="163"/>
        <v>74.575090497737563</v>
      </c>
      <c r="Q1683" t="str">
        <f t="shared" si="164"/>
        <v>music</v>
      </c>
      <c r="R1683" t="str">
        <f t="shared" si="165"/>
        <v>faith</v>
      </c>
      <c r="S1683" s="10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2"/>
        <v>0</v>
      </c>
      <c r="P1684" s="6" t="e">
        <f t="shared" si="163"/>
        <v>#DIV/0!</v>
      </c>
      <c r="Q1684" t="str">
        <f t="shared" si="164"/>
        <v>music</v>
      </c>
      <c r="R1684" t="str">
        <f t="shared" si="165"/>
        <v>faith</v>
      </c>
      <c r="S1684" s="10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2"/>
        <v>0.21714285714285714</v>
      </c>
      <c r="P1685" s="6">
        <f t="shared" si="163"/>
        <v>76</v>
      </c>
      <c r="Q1685" t="str">
        <f t="shared" si="164"/>
        <v>music</v>
      </c>
      <c r="R1685" t="str">
        <f t="shared" si="165"/>
        <v>faith</v>
      </c>
      <c r="S1685" s="10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2"/>
        <v>1.0912500000000001</v>
      </c>
      <c r="P1686" s="6">
        <f t="shared" si="163"/>
        <v>86.43564356435644</v>
      </c>
      <c r="Q1686" t="str">
        <f t="shared" si="164"/>
        <v>music</v>
      </c>
      <c r="R1686" t="str">
        <f t="shared" si="165"/>
        <v>faith</v>
      </c>
      <c r="S1686" s="10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2"/>
        <v>1.0285714285714285</v>
      </c>
      <c r="P1687" s="6">
        <f t="shared" si="163"/>
        <v>24</v>
      </c>
      <c r="Q1687" t="str">
        <f t="shared" si="164"/>
        <v>music</v>
      </c>
      <c r="R1687" t="str">
        <f t="shared" si="165"/>
        <v>faith</v>
      </c>
      <c r="S1687" s="10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2"/>
        <v>3.5999999999999999E-3</v>
      </c>
      <c r="P1688" s="6">
        <f t="shared" si="163"/>
        <v>18</v>
      </c>
      <c r="Q1688" t="str">
        <f t="shared" si="164"/>
        <v>music</v>
      </c>
      <c r="R1688" t="str">
        <f t="shared" si="165"/>
        <v>faith</v>
      </c>
      <c r="S1688" s="10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2"/>
        <v>0.3125</v>
      </c>
      <c r="P1689" s="6">
        <f t="shared" si="163"/>
        <v>80.128205128205124</v>
      </c>
      <c r="Q1689" t="str">
        <f t="shared" si="164"/>
        <v>music</v>
      </c>
      <c r="R1689" t="str">
        <f t="shared" si="165"/>
        <v>faith</v>
      </c>
      <c r="S1689" s="10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2"/>
        <v>0.443</v>
      </c>
      <c r="P1690" s="6">
        <f t="shared" si="163"/>
        <v>253.14285714285714</v>
      </c>
      <c r="Q1690" t="str">
        <f t="shared" si="164"/>
        <v>music</v>
      </c>
      <c r="R1690" t="str">
        <f t="shared" si="165"/>
        <v>faith</v>
      </c>
      <c r="S1690" s="10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2"/>
        <v>1</v>
      </c>
      <c r="P1691" s="6">
        <f t="shared" si="163"/>
        <v>171.42857142857142</v>
      </c>
      <c r="Q1691" t="str">
        <f t="shared" si="164"/>
        <v>music</v>
      </c>
      <c r="R1691" t="str">
        <f t="shared" si="165"/>
        <v>faith</v>
      </c>
      <c r="S1691" s="10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2"/>
        <v>0.254</v>
      </c>
      <c r="P1692" s="6">
        <f t="shared" si="163"/>
        <v>57.727272727272727</v>
      </c>
      <c r="Q1692" t="str">
        <f t="shared" si="164"/>
        <v>music</v>
      </c>
      <c r="R1692" t="str">
        <f t="shared" si="165"/>
        <v>faith</v>
      </c>
      <c r="S1692" s="10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2"/>
        <v>0.33473333333333333</v>
      </c>
      <c r="P1693" s="6">
        <f t="shared" si="163"/>
        <v>264.26315789473682</v>
      </c>
      <c r="Q1693" t="str">
        <f t="shared" si="164"/>
        <v>music</v>
      </c>
      <c r="R1693" t="str">
        <f t="shared" si="165"/>
        <v>faith</v>
      </c>
      <c r="S1693" s="10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2"/>
        <v>0.47799999999999998</v>
      </c>
      <c r="P1694" s="6">
        <f t="shared" si="163"/>
        <v>159.33333333333334</v>
      </c>
      <c r="Q1694" t="str">
        <f t="shared" si="164"/>
        <v>music</v>
      </c>
      <c r="R1694" t="str">
        <f t="shared" si="165"/>
        <v>faith</v>
      </c>
      <c r="S1694" s="10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2"/>
        <v>9.3333333333333338E-2</v>
      </c>
      <c r="P1695" s="6">
        <f t="shared" si="163"/>
        <v>35</v>
      </c>
      <c r="Q1695" t="str">
        <f t="shared" si="164"/>
        <v>music</v>
      </c>
      <c r="R1695" t="str">
        <f t="shared" si="165"/>
        <v>faith</v>
      </c>
      <c r="S1695" s="10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2"/>
        <v>5.0000000000000001E-4</v>
      </c>
      <c r="P1696" s="6">
        <f t="shared" si="163"/>
        <v>5</v>
      </c>
      <c r="Q1696" t="str">
        <f t="shared" si="164"/>
        <v>music</v>
      </c>
      <c r="R1696" t="str">
        <f t="shared" si="165"/>
        <v>faith</v>
      </c>
      <c r="S1696" s="10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2"/>
        <v>0.11708333333333333</v>
      </c>
      <c r="P1697" s="6">
        <f t="shared" si="163"/>
        <v>61.086956521739133</v>
      </c>
      <c r="Q1697" t="str">
        <f t="shared" si="164"/>
        <v>music</v>
      </c>
      <c r="R1697" t="str">
        <f t="shared" si="165"/>
        <v>faith</v>
      </c>
      <c r="S1697" s="10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2"/>
        <v>0</v>
      </c>
      <c r="P1698" s="6" t="e">
        <f t="shared" si="163"/>
        <v>#DIV/0!</v>
      </c>
      <c r="Q1698" t="str">
        <f t="shared" si="164"/>
        <v>music</v>
      </c>
      <c r="R1698" t="str">
        <f t="shared" si="165"/>
        <v>faith</v>
      </c>
      <c r="S1698" s="10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2"/>
        <v>0.20208000000000001</v>
      </c>
      <c r="P1699" s="6">
        <f t="shared" si="163"/>
        <v>114.81818181818181</v>
      </c>
      <c r="Q1699" t="str">
        <f t="shared" si="164"/>
        <v>music</v>
      </c>
      <c r="R1699" t="str">
        <f t="shared" si="165"/>
        <v>faith</v>
      </c>
      <c r="S1699" s="10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2"/>
        <v>0</v>
      </c>
      <c r="P1700" s="6" t="e">
        <f t="shared" si="163"/>
        <v>#DIV/0!</v>
      </c>
      <c r="Q1700" t="str">
        <f t="shared" si="164"/>
        <v>music</v>
      </c>
      <c r="R1700" t="str">
        <f t="shared" si="165"/>
        <v>faith</v>
      </c>
      <c r="S1700" s="10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2"/>
        <v>4.2311459353574929E-2</v>
      </c>
      <c r="P1701" s="6">
        <f t="shared" si="163"/>
        <v>54</v>
      </c>
      <c r="Q1701" t="str">
        <f t="shared" si="164"/>
        <v>music</v>
      </c>
      <c r="R1701" t="str">
        <f t="shared" si="165"/>
        <v>faith</v>
      </c>
      <c r="S1701" s="10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2"/>
        <v>0.2606</v>
      </c>
      <c r="P1702" s="6">
        <f t="shared" si="163"/>
        <v>65.974683544303801</v>
      </c>
      <c r="Q1702" t="str">
        <f t="shared" si="164"/>
        <v>music</v>
      </c>
      <c r="R1702" t="str">
        <f t="shared" si="165"/>
        <v>faith</v>
      </c>
      <c r="S1702" s="10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2"/>
        <v>1.9801980198019802E-3</v>
      </c>
      <c r="P1703" s="6">
        <f t="shared" si="163"/>
        <v>5</v>
      </c>
      <c r="Q1703" t="str">
        <f t="shared" si="164"/>
        <v>music</v>
      </c>
      <c r="R1703" t="str">
        <f t="shared" si="165"/>
        <v>faith</v>
      </c>
      <c r="S1703" s="10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2"/>
        <v>6.0606060606060605E-5</v>
      </c>
      <c r="P1704" s="6">
        <f t="shared" si="163"/>
        <v>1</v>
      </c>
      <c r="Q1704" t="str">
        <f t="shared" si="164"/>
        <v>music</v>
      </c>
      <c r="R1704" t="str">
        <f t="shared" si="165"/>
        <v>faith</v>
      </c>
      <c r="S1704" s="10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2"/>
        <v>1.0200000000000001E-2</v>
      </c>
      <c r="P1705" s="6">
        <f t="shared" si="163"/>
        <v>25.5</v>
      </c>
      <c r="Q1705" t="str">
        <f t="shared" si="164"/>
        <v>music</v>
      </c>
      <c r="R1705" t="str">
        <f t="shared" si="165"/>
        <v>faith</v>
      </c>
      <c r="S1705" s="10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2"/>
        <v>0.65100000000000002</v>
      </c>
      <c r="P1706" s="6">
        <f t="shared" si="163"/>
        <v>118.36363636363636</v>
      </c>
      <c r="Q1706" t="str">
        <f t="shared" si="164"/>
        <v>music</v>
      </c>
      <c r="R1706" t="str">
        <f t="shared" si="165"/>
        <v>faith</v>
      </c>
      <c r="S1706" s="10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2"/>
        <v>0</v>
      </c>
      <c r="P1707" s="6" t="e">
        <f t="shared" si="163"/>
        <v>#DIV/0!</v>
      </c>
      <c r="Q1707" t="str">
        <f t="shared" si="164"/>
        <v>music</v>
      </c>
      <c r="R1707" t="str">
        <f t="shared" si="165"/>
        <v>faith</v>
      </c>
      <c r="S1707" s="10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2"/>
        <v>0</v>
      </c>
      <c r="P1708" s="6" t="e">
        <f t="shared" si="163"/>
        <v>#DIV/0!</v>
      </c>
      <c r="Q1708" t="str">
        <f t="shared" si="164"/>
        <v>music</v>
      </c>
      <c r="R1708" t="str">
        <f t="shared" si="165"/>
        <v>faith</v>
      </c>
      <c r="S1708" s="10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2"/>
        <v>9.74E-2</v>
      </c>
      <c r="P1709" s="6">
        <f t="shared" si="163"/>
        <v>54.111111111111114</v>
      </c>
      <c r="Q1709" t="str">
        <f t="shared" si="164"/>
        <v>music</v>
      </c>
      <c r="R1709" t="str">
        <f t="shared" si="165"/>
        <v>faith</v>
      </c>
      <c r="S1709" s="10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2"/>
        <v>0</v>
      </c>
      <c r="P1710" s="6" t="e">
        <f t="shared" si="163"/>
        <v>#DIV/0!</v>
      </c>
      <c r="Q1710" t="str">
        <f t="shared" si="164"/>
        <v>music</v>
      </c>
      <c r="R1710" t="str">
        <f t="shared" si="165"/>
        <v>faith</v>
      </c>
      <c r="S1710" s="10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2"/>
        <v>4.8571428571428571E-2</v>
      </c>
      <c r="P1711" s="6">
        <f t="shared" si="163"/>
        <v>21.25</v>
      </c>
      <c r="Q1711" t="str">
        <f t="shared" si="164"/>
        <v>music</v>
      </c>
      <c r="R1711" t="str">
        <f t="shared" si="165"/>
        <v>faith</v>
      </c>
      <c r="S1711" s="10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2"/>
        <v>6.7999999999999996E-3</v>
      </c>
      <c r="P1712" s="6">
        <f t="shared" si="163"/>
        <v>34</v>
      </c>
      <c r="Q1712" t="str">
        <f t="shared" si="164"/>
        <v>music</v>
      </c>
      <c r="R1712" t="str">
        <f t="shared" si="165"/>
        <v>faith</v>
      </c>
      <c r="S1712" s="10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2"/>
        <v>0.105</v>
      </c>
      <c r="P1713" s="6">
        <f t="shared" si="163"/>
        <v>525</v>
      </c>
      <c r="Q1713" t="str">
        <f t="shared" si="164"/>
        <v>music</v>
      </c>
      <c r="R1713" t="str">
        <f t="shared" si="165"/>
        <v>faith</v>
      </c>
      <c r="S1713" s="10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2"/>
        <v>0</v>
      </c>
      <c r="P1714" s="6" t="e">
        <f t="shared" si="163"/>
        <v>#DIV/0!</v>
      </c>
      <c r="Q1714" t="str">
        <f t="shared" si="164"/>
        <v>music</v>
      </c>
      <c r="R1714" t="str">
        <f t="shared" si="165"/>
        <v>faith</v>
      </c>
      <c r="S1714" s="10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2"/>
        <v>1.6666666666666666E-2</v>
      </c>
      <c r="P1715" s="6">
        <f t="shared" si="163"/>
        <v>50</v>
      </c>
      <c r="Q1715" t="str">
        <f t="shared" si="164"/>
        <v>music</v>
      </c>
      <c r="R1715" t="str">
        <f t="shared" si="165"/>
        <v>faith</v>
      </c>
      <c r="S1715" s="10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2"/>
        <v>7.868E-2</v>
      </c>
      <c r="P1716" s="6">
        <f t="shared" si="163"/>
        <v>115.70588235294117</v>
      </c>
      <c r="Q1716" t="str">
        <f t="shared" si="164"/>
        <v>music</v>
      </c>
      <c r="R1716" t="str">
        <f t="shared" si="165"/>
        <v>faith</v>
      </c>
      <c r="S1716" s="10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2"/>
        <v>2.2000000000000001E-3</v>
      </c>
      <c r="P1717" s="6">
        <f t="shared" si="163"/>
        <v>5.5</v>
      </c>
      <c r="Q1717" t="str">
        <f t="shared" si="164"/>
        <v>music</v>
      </c>
      <c r="R1717" t="str">
        <f t="shared" si="165"/>
        <v>faith</v>
      </c>
      <c r="S1717" s="10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2"/>
        <v>7.4999999999999997E-2</v>
      </c>
      <c r="P1718" s="6">
        <f t="shared" si="163"/>
        <v>50</v>
      </c>
      <c r="Q1718" t="str">
        <f t="shared" si="164"/>
        <v>music</v>
      </c>
      <c r="R1718" t="str">
        <f t="shared" si="165"/>
        <v>faith</v>
      </c>
      <c r="S1718" s="10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2"/>
        <v>0.42725880551301687</v>
      </c>
      <c r="P1719" s="6">
        <f t="shared" si="163"/>
        <v>34.024390243902438</v>
      </c>
      <c r="Q1719" t="str">
        <f t="shared" si="164"/>
        <v>music</v>
      </c>
      <c r="R1719" t="str">
        <f t="shared" si="165"/>
        <v>faith</v>
      </c>
      <c r="S1719" s="10">
        <f t="shared" si="160"/>
        <v>42460.98192129629</v>
      </c>
      <c r="T1719" s="11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2"/>
        <v>2.142857142857143E-3</v>
      </c>
      <c r="P1720" s="6">
        <f t="shared" si="163"/>
        <v>37.5</v>
      </c>
      <c r="Q1720" t="str">
        <f t="shared" si="164"/>
        <v>music</v>
      </c>
      <c r="R1720" t="str">
        <f t="shared" si="165"/>
        <v>faith</v>
      </c>
      <c r="S1720" s="10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2"/>
        <v>8.7500000000000008E-3</v>
      </c>
      <c r="P1721" s="6">
        <f t="shared" si="163"/>
        <v>11.666666666666666</v>
      </c>
      <c r="Q1721" t="str">
        <f t="shared" si="164"/>
        <v>music</v>
      </c>
      <c r="R1721" t="str">
        <f t="shared" si="165"/>
        <v>faith</v>
      </c>
      <c r="S1721" s="10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2"/>
        <v>5.6250000000000001E-2</v>
      </c>
      <c r="P1722" s="6">
        <f t="shared" si="163"/>
        <v>28.125</v>
      </c>
      <c r="Q1722" t="str">
        <f t="shared" si="164"/>
        <v>music</v>
      </c>
      <c r="R1722" t="str">
        <f t="shared" si="165"/>
        <v>faith</v>
      </c>
      <c r="S1722" s="10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2"/>
        <v>0</v>
      </c>
      <c r="P1723" s="6" t="e">
        <f t="shared" si="163"/>
        <v>#DIV/0!</v>
      </c>
      <c r="Q1723" t="str">
        <f t="shared" si="164"/>
        <v>music</v>
      </c>
      <c r="R1723" t="str">
        <f t="shared" si="165"/>
        <v>faith</v>
      </c>
      <c r="S1723" s="10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2"/>
        <v>3.4722222222222224E-4</v>
      </c>
      <c r="P1724" s="6">
        <f t="shared" si="163"/>
        <v>1</v>
      </c>
      <c r="Q1724" t="str">
        <f t="shared" si="164"/>
        <v>music</v>
      </c>
      <c r="R1724" t="str">
        <f t="shared" si="165"/>
        <v>faith</v>
      </c>
      <c r="S1724" s="10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2"/>
        <v>6.5000000000000002E-2</v>
      </c>
      <c r="P1725" s="6">
        <f t="shared" si="163"/>
        <v>216.66666666666666</v>
      </c>
      <c r="Q1725" t="str">
        <f t="shared" si="164"/>
        <v>music</v>
      </c>
      <c r="R1725" t="str">
        <f t="shared" si="165"/>
        <v>faith</v>
      </c>
      <c r="S1725" s="10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2"/>
        <v>5.8333333333333336E-3</v>
      </c>
      <c r="P1726" s="6">
        <f t="shared" si="163"/>
        <v>8.75</v>
      </c>
      <c r="Q1726" t="str">
        <f t="shared" si="164"/>
        <v>music</v>
      </c>
      <c r="R1726" t="str">
        <f t="shared" si="165"/>
        <v>faith</v>
      </c>
      <c r="S1726" s="10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2"/>
        <v>0.10181818181818182</v>
      </c>
      <c r="P1727" s="6">
        <f t="shared" si="163"/>
        <v>62.222222222222221</v>
      </c>
      <c r="Q1727" t="str">
        <f t="shared" si="164"/>
        <v>music</v>
      </c>
      <c r="R1727" t="str">
        <f t="shared" si="165"/>
        <v>faith</v>
      </c>
      <c r="S1727" s="10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2"/>
        <v>0.33784615384615385</v>
      </c>
      <c r="P1728" s="6">
        <f t="shared" si="163"/>
        <v>137.25</v>
      </c>
      <c r="Q1728" t="str">
        <f t="shared" si="164"/>
        <v>music</v>
      </c>
      <c r="R1728" t="str">
        <f t="shared" si="165"/>
        <v>faith</v>
      </c>
      <c r="S1728" s="10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2"/>
        <v>3.3333333333333332E-4</v>
      </c>
      <c r="P1729" s="6">
        <f t="shared" si="163"/>
        <v>1</v>
      </c>
      <c r="Q1729" t="str">
        <f t="shared" si="164"/>
        <v>music</v>
      </c>
      <c r="R1729" t="str">
        <f t="shared" si="165"/>
        <v>faith</v>
      </c>
      <c r="S1729" s="10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2"/>
        <v>0.68400000000000005</v>
      </c>
      <c r="P1730" s="6">
        <f t="shared" si="163"/>
        <v>122.14285714285714</v>
      </c>
      <c r="Q1730" t="str">
        <f t="shared" si="164"/>
        <v>music</v>
      </c>
      <c r="R1730" t="str">
        <f t="shared" si="165"/>
        <v>faith</v>
      </c>
      <c r="S1730" s="10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0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ref="O1736:O1799" si="168">E1736/D1736</f>
        <v>2.2222222222222223E-4</v>
      </c>
      <c r="P1736" s="6">
        <f t="shared" ref="P1736:P1799" si="169">E1736/L1736</f>
        <v>1</v>
      </c>
      <c r="Q1736" t="str">
        <f t="shared" ref="Q1736:Q1799" si="170">LEFT(N1736,SEARCH("/",N1736)-1)</f>
        <v>music</v>
      </c>
      <c r="R1736" t="str">
        <f t="shared" ref="R1736:R1799" si="171">RIGHT(N1736,(LEN(N1736)-LEN(Q1736)-1))</f>
        <v>faith</v>
      </c>
      <c r="S1736" s="10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8"/>
        <v>0.11</v>
      </c>
      <c r="P1737" s="6">
        <f t="shared" si="169"/>
        <v>55</v>
      </c>
      <c r="Q1737" t="str">
        <f t="shared" si="170"/>
        <v>music</v>
      </c>
      <c r="R1737" t="str">
        <f t="shared" si="171"/>
        <v>faith</v>
      </c>
      <c r="S1737" s="10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8"/>
        <v>7.3333333333333332E-3</v>
      </c>
      <c r="P1738" s="6">
        <f t="shared" si="169"/>
        <v>22</v>
      </c>
      <c r="Q1738" t="str">
        <f t="shared" si="170"/>
        <v>music</v>
      </c>
      <c r="R1738" t="str">
        <f t="shared" si="171"/>
        <v>faith</v>
      </c>
      <c r="S1738" s="10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8"/>
        <v>0.21249999999999999</v>
      </c>
      <c r="P1739" s="6">
        <f t="shared" si="169"/>
        <v>56.666666666666664</v>
      </c>
      <c r="Q1739" t="str">
        <f t="shared" si="170"/>
        <v>music</v>
      </c>
      <c r="R1739" t="str">
        <f t="shared" si="171"/>
        <v>faith</v>
      </c>
      <c r="S1739" s="10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8"/>
        <v>4.0000000000000001E-3</v>
      </c>
      <c r="P1740" s="6">
        <f t="shared" si="169"/>
        <v>20</v>
      </c>
      <c r="Q1740" t="str">
        <f t="shared" si="170"/>
        <v>music</v>
      </c>
      <c r="R1740" t="str">
        <f t="shared" si="171"/>
        <v>faith</v>
      </c>
      <c r="S1740" s="10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8"/>
        <v>1E-3</v>
      </c>
      <c r="P1741" s="6">
        <f t="shared" si="169"/>
        <v>1</v>
      </c>
      <c r="Q1741" t="str">
        <f t="shared" si="170"/>
        <v>music</v>
      </c>
      <c r="R1741" t="str">
        <f t="shared" si="171"/>
        <v>faith</v>
      </c>
      <c r="S1741" s="10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8"/>
        <v>0</v>
      </c>
      <c r="P1742" s="6" t="e">
        <f t="shared" si="169"/>
        <v>#DIV/0!</v>
      </c>
      <c r="Q1742" t="str">
        <f t="shared" si="170"/>
        <v>music</v>
      </c>
      <c r="R1742" t="str">
        <f t="shared" si="171"/>
        <v>faith</v>
      </c>
      <c r="S1742" s="10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8"/>
        <v>1.1083333333333334</v>
      </c>
      <c r="P1743" s="6">
        <f t="shared" si="169"/>
        <v>25.576923076923077</v>
      </c>
      <c r="Q1743" t="str">
        <f t="shared" si="170"/>
        <v>photography</v>
      </c>
      <c r="R1743" t="str">
        <f t="shared" si="171"/>
        <v>photobooks</v>
      </c>
      <c r="S1743" s="10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8"/>
        <v>1.0874999999999999</v>
      </c>
      <c r="P1744" s="6">
        <f t="shared" si="169"/>
        <v>63.970588235294116</v>
      </c>
      <c r="Q1744" t="str">
        <f t="shared" si="170"/>
        <v>photography</v>
      </c>
      <c r="R1744" t="str">
        <f t="shared" si="171"/>
        <v>photobooks</v>
      </c>
      <c r="S1744" s="10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8"/>
        <v>1.0041666666666667</v>
      </c>
      <c r="P1745" s="6">
        <f t="shared" si="169"/>
        <v>89.925373134328353</v>
      </c>
      <c r="Q1745" t="str">
        <f t="shared" si="170"/>
        <v>photography</v>
      </c>
      <c r="R1745" t="str">
        <f t="shared" si="171"/>
        <v>photobooks</v>
      </c>
      <c r="S1745" s="10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8"/>
        <v>1.1845454545454546</v>
      </c>
      <c r="P1746" s="6">
        <f t="shared" si="169"/>
        <v>93.071428571428569</v>
      </c>
      <c r="Q1746" t="str">
        <f t="shared" si="170"/>
        <v>photography</v>
      </c>
      <c r="R1746" t="str">
        <f t="shared" si="171"/>
        <v>photobooks</v>
      </c>
      <c r="S1746" s="10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8"/>
        <v>1.1401428571428571</v>
      </c>
      <c r="P1747" s="6">
        <f t="shared" si="169"/>
        <v>89.674157303370791</v>
      </c>
      <c r="Q1747" t="str">
        <f t="shared" si="170"/>
        <v>photography</v>
      </c>
      <c r="R1747" t="str">
        <f t="shared" si="171"/>
        <v>photobooks</v>
      </c>
      <c r="S1747" s="10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8"/>
        <v>1.4810000000000001</v>
      </c>
      <c r="P1748" s="6">
        <f t="shared" si="169"/>
        <v>207.61682242990653</v>
      </c>
      <c r="Q1748" t="str">
        <f t="shared" si="170"/>
        <v>photography</v>
      </c>
      <c r="R1748" t="str">
        <f t="shared" si="171"/>
        <v>photobooks</v>
      </c>
      <c r="S1748" s="10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8"/>
        <v>1.0495555555555556</v>
      </c>
      <c r="P1749" s="6">
        <f t="shared" si="169"/>
        <v>59.408805031446541</v>
      </c>
      <c r="Q1749" t="str">
        <f t="shared" si="170"/>
        <v>photography</v>
      </c>
      <c r="R1749" t="str">
        <f t="shared" si="171"/>
        <v>photobooks</v>
      </c>
      <c r="S1749" s="10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8"/>
        <v>1.29948</v>
      </c>
      <c r="P1750" s="6">
        <f t="shared" si="169"/>
        <v>358.97237569060775</v>
      </c>
      <c r="Q1750" t="str">
        <f t="shared" si="170"/>
        <v>photography</v>
      </c>
      <c r="R1750" t="str">
        <f t="shared" si="171"/>
        <v>photobooks</v>
      </c>
      <c r="S1750" s="10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8"/>
        <v>1.2348756218905472</v>
      </c>
      <c r="P1751" s="6">
        <f t="shared" si="169"/>
        <v>94.736641221374043</v>
      </c>
      <c r="Q1751" t="str">
        <f t="shared" si="170"/>
        <v>photography</v>
      </c>
      <c r="R1751" t="str">
        <f t="shared" si="171"/>
        <v>photobooks</v>
      </c>
      <c r="S1751" s="10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8"/>
        <v>2.0162</v>
      </c>
      <c r="P1752" s="6">
        <f t="shared" si="169"/>
        <v>80.647999999999996</v>
      </c>
      <c r="Q1752" t="str">
        <f t="shared" si="170"/>
        <v>photography</v>
      </c>
      <c r="R1752" t="str">
        <f t="shared" si="171"/>
        <v>photobooks</v>
      </c>
      <c r="S1752" s="10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8"/>
        <v>1.0289999999999999</v>
      </c>
      <c r="P1753" s="6">
        <f t="shared" si="169"/>
        <v>168.68852459016392</v>
      </c>
      <c r="Q1753" t="str">
        <f t="shared" si="170"/>
        <v>photography</v>
      </c>
      <c r="R1753" t="str">
        <f t="shared" si="171"/>
        <v>photobooks</v>
      </c>
      <c r="S1753" s="10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8"/>
        <v>2.6016666666666666</v>
      </c>
      <c r="P1754" s="6">
        <f t="shared" si="169"/>
        <v>34.68888888888889</v>
      </c>
      <c r="Q1754" t="str">
        <f t="shared" si="170"/>
        <v>photography</v>
      </c>
      <c r="R1754" t="str">
        <f t="shared" si="171"/>
        <v>photobooks</v>
      </c>
      <c r="S1754" s="10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8"/>
        <v>1.08</v>
      </c>
      <c r="P1755" s="6">
        <f t="shared" si="169"/>
        <v>462.85714285714283</v>
      </c>
      <c r="Q1755" t="str">
        <f t="shared" si="170"/>
        <v>photography</v>
      </c>
      <c r="R1755" t="str">
        <f t="shared" si="171"/>
        <v>photobooks</v>
      </c>
      <c r="S1755" s="10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8"/>
        <v>1.1052941176470588</v>
      </c>
      <c r="P1756" s="6">
        <f t="shared" si="169"/>
        <v>104.38888888888889</v>
      </c>
      <c r="Q1756" t="str">
        <f t="shared" si="170"/>
        <v>photography</v>
      </c>
      <c r="R1756" t="str">
        <f t="shared" si="171"/>
        <v>photobooks</v>
      </c>
      <c r="S1756" s="10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8"/>
        <v>1.2</v>
      </c>
      <c r="P1757" s="6">
        <f t="shared" si="169"/>
        <v>7.5</v>
      </c>
      <c r="Q1757" t="str">
        <f t="shared" si="170"/>
        <v>photography</v>
      </c>
      <c r="R1757" t="str">
        <f t="shared" si="171"/>
        <v>photobooks</v>
      </c>
      <c r="S1757" s="10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8"/>
        <v>1.0282909090909091</v>
      </c>
      <c r="P1758" s="6">
        <f t="shared" si="169"/>
        <v>47.13</v>
      </c>
      <c r="Q1758" t="str">
        <f t="shared" si="170"/>
        <v>photography</v>
      </c>
      <c r="R1758" t="str">
        <f t="shared" si="171"/>
        <v>photobooks</v>
      </c>
      <c r="S1758" s="10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8"/>
        <v>1.1599999999999999</v>
      </c>
      <c r="P1759" s="6">
        <f t="shared" si="169"/>
        <v>414.28571428571428</v>
      </c>
      <c r="Q1759" t="str">
        <f t="shared" si="170"/>
        <v>photography</v>
      </c>
      <c r="R1759" t="str">
        <f t="shared" si="171"/>
        <v>photobooks</v>
      </c>
      <c r="S1759" s="10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8"/>
        <v>1.147</v>
      </c>
      <c r="P1760" s="6">
        <f t="shared" si="169"/>
        <v>42.481481481481481</v>
      </c>
      <c r="Q1760" t="str">
        <f t="shared" si="170"/>
        <v>photography</v>
      </c>
      <c r="R1760" t="str">
        <f t="shared" si="171"/>
        <v>photobooks</v>
      </c>
      <c r="S1760" s="10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8"/>
        <v>1.0660000000000001</v>
      </c>
      <c r="P1761" s="6">
        <f t="shared" si="169"/>
        <v>108.77551020408163</v>
      </c>
      <c r="Q1761" t="str">
        <f t="shared" si="170"/>
        <v>photography</v>
      </c>
      <c r="R1761" t="str">
        <f t="shared" si="171"/>
        <v>photobooks</v>
      </c>
      <c r="S1761" s="10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8"/>
        <v>1.6544000000000001</v>
      </c>
      <c r="P1762" s="6">
        <f t="shared" si="169"/>
        <v>81.098039215686271</v>
      </c>
      <c r="Q1762" t="str">
        <f t="shared" si="170"/>
        <v>photography</v>
      </c>
      <c r="R1762" t="str">
        <f t="shared" si="171"/>
        <v>photobooks</v>
      </c>
      <c r="S1762" s="10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8"/>
        <v>1.55</v>
      </c>
      <c r="P1763" s="6">
        <f t="shared" si="169"/>
        <v>51.666666666666664</v>
      </c>
      <c r="Q1763" t="str">
        <f t="shared" si="170"/>
        <v>photography</v>
      </c>
      <c r="R1763" t="str">
        <f t="shared" si="171"/>
        <v>photobooks</v>
      </c>
      <c r="S1763" s="10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8"/>
        <v>8.85</v>
      </c>
      <c r="P1764" s="6">
        <f t="shared" si="169"/>
        <v>35.4</v>
      </c>
      <c r="Q1764" t="str">
        <f t="shared" si="170"/>
        <v>photography</v>
      </c>
      <c r="R1764" t="str">
        <f t="shared" si="171"/>
        <v>photobooks</v>
      </c>
      <c r="S1764" s="10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8"/>
        <v>1.0190833333333333</v>
      </c>
      <c r="P1765" s="6">
        <f t="shared" si="169"/>
        <v>103.63559322033899</v>
      </c>
      <c r="Q1765" t="str">
        <f t="shared" si="170"/>
        <v>photography</v>
      </c>
      <c r="R1765" t="str">
        <f t="shared" si="171"/>
        <v>photobooks</v>
      </c>
      <c r="S1765" s="10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8"/>
        <v>0.19600000000000001</v>
      </c>
      <c r="P1766" s="6">
        <f t="shared" si="169"/>
        <v>55.282051282051285</v>
      </c>
      <c r="Q1766" t="str">
        <f t="shared" si="170"/>
        <v>photography</v>
      </c>
      <c r="R1766" t="str">
        <f t="shared" si="171"/>
        <v>photobooks</v>
      </c>
      <c r="S1766" s="10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8"/>
        <v>0.59467839999999994</v>
      </c>
      <c r="P1767" s="6">
        <f t="shared" si="169"/>
        <v>72.16970873786407</v>
      </c>
      <c r="Q1767" t="str">
        <f t="shared" si="170"/>
        <v>photography</v>
      </c>
      <c r="R1767" t="str">
        <f t="shared" si="171"/>
        <v>photobooks</v>
      </c>
      <c r="S1767" s="10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8"/>
        <v>0</v>
      </c>
      <c r="P1768" s="6" t="e">
        <f t="shared" si="169"/>
        <v>#DIV/0!</v>
      </c>
      <c r="Q1768" t="str">
        <f t="shared" si="170"/>
        <v>photography</v>
      </c>
      <c r="R1768" t="str">
        <f t="shared" si="171"/>
        <v>photobooks</v>
      </c>
      <c r="S1768" s="10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8"/>
        <v>0.4572</v>
      </c>
      <c r="P1769" s="6">
        <f t="shared" si="169"/>
        <v>58.615384615384613</v>
      </c>
      <c r="Q1769" t="str">
        <f t="shared" si="170"/>
        <v>photography</v>
      </c>
      <c r="R1769" t="str">
        <f t="shared" si="171"/>
        <v>photobooks</v>
      </c>
      <c r="S1769" s="10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8"/>
        <v>3.7400000000000003E-2</v>
      </c>
      <c r="P1770" s="6">
        <f t="shared" si="169"/>
        <v>12.466666666666667</v>
      </c>
      <c r="Q1770" t="str">
        <f t="shared" si="170"/>
        <v>photography</v>
      </c>
      <c r="R1770" t="str">
        <f t="shared" si="171"/>
        <v>photobooks</v>
      </c>
      <c r="S1770" s="10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8"/>
        <v>2.7025E-2</v>
      </c>
      <c r="P1771" s="6">
        <f t="shared" si="169"/>
        <v>49.136363636363633</v>
      </c>
      <c r="Q1771" t="str">
        <f t="shared" si="170"/>
        <v>photography</v>
      </c>
      <c r="R1771" t="str">
        <f t="shared" si="171"/>
        <v>photobooks</v>
      </c>
      <c r="S1771" s="10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8"/>
        <v>0.56514285714285717</v>
      </c>
      <c r="P1772" s="6">
        <f t="shared" si="169"/>
        <v>150.5</v>
      </c>
      <c r="Q1772" t="str">
        <f t="shared" si="170"/>
        <v>photography</v>
      </c>
      <c r="R1772" t="str">
        <f t="shared" si="171"/>
        <v>photobooks</v>
      </c>
      <c r="S1772" s="10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8"/>
        <v>0.21309523809523809</v>
      </c>
      <c r="P1773" s="6">
        <f t="shared" si="169"/>
        <v>35.799999999999997</v>
      </c>
      <c r="Q1773" t="str">
        <f t="shared" si="170"/>
        <v>photography</v>
      </c>
      <c r="R1773" t="str">
        <f t="shared" si="171"/>
        <v>photobooks</v>
      </c>
      <c r="S1773" s="10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8"/>
        <v>0.156</v>
      </c>
      <c r="P1774" s="6">
        <f t="shared" si="169"/>
        <v>45.157894736842103</v>
      </c>
      <c r="Q1774" t="str">
        <f t="shared" si="170"/>
        <v>photography</v>
      </c>
      <c r="R1774" t="str">
        <f t="shared" si="171"/>
        <v>photobooks</v>
      </c>
      <c r="S1774" s="10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8"/>
        <v>6.2566666666666673E-2</v>
      </c>
      <c r="P1775" s="6">
        <f t="shared" si="169"/>
        <v>98.78947368421052</v>
      </c>
      <c r="Q1775" t="str">
        <f t="shared" si="170"/>
        <v>photography</v>
      </c>
      <c r="R1775" t="str">
        <f t="shared" si="171"/>
        <v>photobooks</v>
      </c>
      <c r="S1775" s="10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8"/>
        <v>0.4592</v>
      </c>
      <c r="P1776" s="6">
        <f t="shared" si="169"/>
        <v>88.307692307692307</v>
      </c>
      <c r="Q1776" t="str">
        <f t="shared" si="170"/>
        <v>photography</v>
      </c>
      <c r="R1776" t="str">
        <f t="shared" si="171"/>
        <v>photobooks</v>
      </c>
      <c r="S1776" s="10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8"/>
        <v>0.65101538461538466</v>
      </c>
      <c r="P1777" s="6">
        <f t="shared" si="169"/>
        <v>170.62903225806451</v>
      </c>
      <c r="Q1777" t="str">
        <f t="shared" si="170"/>
        <v>photography</v>
      </c>
      <c r="R1777" t="str">
        <f t="shared" si="171"/>
        <v>photobooks</v>
      </c>
      <c r="S1777" s="10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8"/>
        <v>6.7000000000000004E-2</v>
      </c>
      <c r="P1778" s="6">
        <f t="shared" si="169"/>
        <v>83.75</v>
      </c>
      <c r="Q1778" t="str">
        <f t="shared" si="170"/>
        <v>photography</v>
      </c>
      <c r="R1778" t="str">
        <f t="shared" si="171"/>
        <v>photobooks</v>
      </c>
      <c r="S1778" s="10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8"/>
        <v>0.135625</v>
      </c>
      <c r="P1779" s="6">
        <f t="shared" si="169"/>
        <v>65.099999999999994</v>
      </c>
      <c r="Q1779" t="str">
        <f t="shared" si="170"/>
        <v>photography</v>
      </c>
      <c r="R1779" t="str">
        <f t="shared" si="171"/>
        <v>photobooks</v>
      </c>
      <c r="S1779" s="10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8"/>
        <v>1.9900000000000001E-2</v>
      </c>
      <c r="P1780" s="6">
        <f t="shared" si="169"/>
        <v>66.333333333333329</v>
      </c>
      <c r="Q1780" t="str">
        <f t="shared" si="170"/>
        <v>photography</v>
      </c>
      <c r="R1780" t="str">
        <f t="shared" si="171"/>
        <v>photobooks</v>
      </c>
      <c r="S1780" s="10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8"/>
        <v>0.36236363636363639</v>
      </c>
      <c r="P1781" s="6">
        <f t="shared" si="169"/>
        <v>104.89473684210526</v>
      </c>
      <c r="Q1781" t="str">
        <f t="shared" si="170"/>
        <v>photography</v>
      </c>
      <c r="R1781" t="str">
        <f t="shared" si="171"/>
        <v>photobooks</v>
      </c>
      <c r="S1781" s="10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8"/>
        <v>0.39743333333333336</v>
      </c>
      <c r="P1782" s="6">
        <f t="shared" si="169"/>
        <v>78.440789473684205</v>
      </c>
      <c r="Q1782" t="str">
        <f t="shared" si="170"/>
        <v>photography</v>
      </c>
      <c r="R1782" t="str">
        <f t="shared" si="171"/>
        <v>photobooks</v>
      </c>
      <c r="S1782" s="10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8"/>
        <v>0.25763636363636366</v>
      </c>
      <c r="P1783" s="6">
        <f t="shared" si="169"/>
        <v>59.041666666666664</v>
      </c>
      <c r="Q1783" t="str">
        <f t="shared" si="170"/>
        <v>photography</v>
      </c>
      <c r="R1783" t="str">
        <f t="shared" si="171"/>
        <v>photobooks</v>
      </c>
      <c r="S1783" s="10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8"/>
        <v>0.15491428571428573</v>
      </c>
      <c r="P1784" s="6">
        <f t="shared" si="169"/>
        <v>71.34210526315789</v>
      </c>
      <c r="Q1784" t="str">
        <f t="shared" si="170"/>
        <v>photography</v>
      </c>
      <c r="R1784" t="str">
        <f t="shared" si="171"/>
        <v>photobooks</v>
      </c>
      <c r="S1784" s="10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8"/>
        <v>0.236925</v>
      </c>
      <c r="P1785" s="6">
        <f t="shared" si="169"/>
        <v>51.227027027027027</v>
      </c>
      <c r="Q1785" t="str">
        <f t="shared" si="170"/>
        <v>photography</v>
      </c>
      <c r="R1785" t="str">
        <f t="shared" si="171"/>
        <v>photobooks</v>
      </c>
      <c r="S1785" s="10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8"/>
        <v>0.39760000000000001</v>
      </c>
      <c r="P1786" s="6">
        <f t="shared" si="169"/>
        <v>60.242424242424242</v>
      </c>
      <c r="Q1786" t="str">
        <f t="shared" si="170"/>
        <v>photography</v>
      </c>
      <c r="R1786" t="str">
        <f t="shared" si="171"/>
        <v>photobooks</v>
      </c>
      <c r="S1786" s="10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8"/>
        <v>0.20220833333333332</v>
      </c>
      <c r="P1787" s="6">
        <f t="shared" si="169"/>
        <v>44.935185185185183</v>
      </c>
      <c r="Q1787" t="str">
        <f t="shared" si="170"/>
        <v>photography</v>
      </c>
      <c r="R1787" t="str">
        <f t="shared" si="171"/>
        <v>photobooks</v>
      </c>
      <c r="S1787" s="10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8"/>
        <v>0.47631578947368419</v>
      </c>
      <c r="P1788" s="6">
        <f t="shared" si="169"/>
        <v>31.206896551724139</v>
      </c>
      <c r="Q1788" t="str">
        <f t="shared" si="170"/>
        <v>photography</v>
      </c>
      <c r="R1788" t="str">
        <f t="shared" si="171"/>
        <v>photobooks</v>
      </c>
      <c r="S1788" s="10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8"/>
        <v>0.15329999999999999</v>
      </c>
      <c r="P1789" s="6">
        <f t="shared" si="169"/>
        <v>63.875</v>
      </c>
      <c r="Q1789" t="str">
        <f t="shared" si="170"/>
        <v>photography</v>
      </c>
      <c r="R1789" t="str">
        <f t="shared" si="171"/>
        <v>photobooks</v>
      </c>
      <c r="S1789" s="10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8"/>
        <v>1.3818181818181818E-2</v>
      </c>
      <c r="P1790" s="6">
        <f t="shared" si="169"/>
        <v>19</v>
      </c>
      <c r="Q1790" t="str">
        <f t="shared" si="170"/>
        <v>photography</v>
      </c>
      <c r="R1790" t="str">
        <f t="shared" si="171"/>
        <v>photobooks</v>
      </c>
      <c r="S1790" s="10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8"/>
        <v>5.0000000000000001E-3</v>
      </c>
      <c r="P1791" s="6">
        <f t="shared" si="169"/>
        <v>10</v>
      </c>
      <c r="Q1791" t="str">
        <f t="shared" si="170"/>
        <v>photography</v>
      </c>
      <c r="R1791" t="str">
        <f t="shared" si="171"/>
        <v>photobooks</v>
      </c>
      <c r="S1791" s="10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8"/>
        <v>4.9575757575757579E-2</v>
      </c>
      <c r="P1792" s="6">
        <f t="shared" si="169"/>
        <v>109.06666666666666</v>
      </c>
      <c r="Q1792" t="str">
        <f t="shared" si="170"/>
        <v>photography</v>
      </c>
      <c r="R1792" t="str">
        <f t="shared" si="171"/>
        <v>photobooks</v>
      </c>
      <c r="S1792" s="10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8"/>
        <v>3.5666666666666666E-2</v>
      </c>
      <c r="P1793" s="6">
        <f t="shared" si="169"/>
        <v>26.75</v>
      </c>
      <c r="Q1793" t="str">
        <f t="shared" si="170"/>
        <v>photography</v>
      </c>
      <c r="R1793" t="str">
        <f t="shared" si="171"/>
        <v>photobooks</v>
      </c>
      <c r="S1793" s="10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8"/>
        <v>0.61124000000000001</v>
      </c>
      <c r="P1794" s="6">
        <f t="shared" si="169"/>
        <v>109.93525179856115</v>
      </c>
      <c r="Q1794" t="str">
        <f t="shared" si="170"/>
        <v>photography</v>
      </c>
      <c r="R1794" t="str">
        <f t="shared" si="171"/>
        <v>photobooks</v>
      </c>
      <c r="S1794" s="10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ref="O1800:O1863" si="174">E1800/D1800</f>
        <v>0.136375</v>
      </c>
      <c r="P1800" s="6">
        <f t="shared" ref="P1800:P1863" si="175">E1800/L1800</f>
        <v>58.972972972972975</v>
      </c>
      <c r="Q1800" t="str">
        <f t="shared" ref="Q1800:Q1863" si="176">LEFT(N1800,SEARCH("/",N1800)-1)</f>
        <v>photography</v>
      </c>
      <c r="R1800" t="str">
        <f t="shared" ref="R1800:R1863" si="177">RIGHT(N1800,(LEN(N1800)-LEN(Q1800)-1))</f>
        <v>photobooks</v>
      </c>
      <c r="S1800" s="10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4"/>
        <v>1.7457500000000001E-2</v>
      </c>
      <c r="P1801" s="6">
        <f t="shared" si="175"/>
        <v>11.638333333333334</v>
      </c>
      <c r="Q1801" t="str">
        <f t="shared" si="176"/>
        <v>photography</v>
      </c>
      <c r="R1801" t="str">
        <f t="shared" si="177"/>
        <v>photobooks</v>
      </c>
      <c r="S1801" s="10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4"/>
        <v>0.20449632511889321</v>
      </c>
      <c r="P1802" s="6">
        <f t="shared" si="175"/>
        <v>83.716814159292042</v>
      </c>
      <c r="Q1802" t="str">
        <f t="shared" si="176"/>
        <v>photography</v>
      </c>
      <c r="R1802" t="str">
        <f t="shared" si="177"/>
        <v>photobooks</v>
      </c>
      <c r="S1802" s="10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4"/>
        <v>0.13852941176470587</v>
      </c>
      <c r="P1803" s="6">
        <f t="shared" si="175"/>
        <v>63.648648648648646</v>
      </c>
      <c r="Q1803" t="str">
        <f t="shared" si="176"/>
        <v>photography</v>
      </c>
      <c r="R1803" t="str">
        <f t="shared" si="177"/>
        <v>photobooks</v>
      </c>
      <c r="S1803" s="10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4"/>
        <v>0.48485714285714288</v>
      </c>
      <c r="P1804" s="6">
        <f t="shared" si="175"/>
        <v>94.277777777777771</v>
      </c>
      <c r="Q1804" t="str">
        <f t="shared" si="176"/>
        <v>photography</v>
      </c>
      <c r="R1804" t="str">
        <f t="shared" si="177"/>
        <v>photobooks</v>
      </c>
      <c r="S1804" s="10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4"/>
        <v>0.308</v>
      </c>
      <c r="P1805" s="6">
        <f t="shared" si="175"/>
        <v>71.86666666666666</v>
      </c>
      <c r="Q1805" t="str">
        <f t="shared" si="176"/>
        <v>photography</v>
      </c>
      <c r="R1805" t="str">
        <f t="shared" si="177"/>
        <v>photobooks</v>
      </c>
      <c r="S1805" s="10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4"/>
        <v>0.35174193548387095</v>
      </c>
      <c r="P1806" s="6">
        <f t="shared" si="175"/>
        <v>104.84615384615384</v>
      </c>
      <c r="Q1806" t="str">
        <f t="shared" si="176"/>
        <v>photography</v>
      </c>
      <c r="R1806" t="str">
        <f t="shared" si="177"/>
        <v>photobooks</v>
      </c>
      <c r="S1806" s="10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4"/>
        <v>0.36404444444444445</v>
      </c>
      <c r="P1807" s="6">
        <f t="shared" si="175"/>
        <v>67.139344262295083</v>
      </c>
      <c r="Q1807" t="str">
        <f t="shared" si="176"/>
        <v>photography</v>
      </c>
      <c r="R1807" t="str">
        <f t="shared" si="177"/>
        <v>photobooks</v>
      </c>
      <c r="S1807" s="10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4"/>
        <v>2.955E-2</v>
      </c>
      <c r="P1808" s="6">
        <f t="shared" si="175"/>
        <v>73.875</v>
      </c>
      <c r="Q1808" t="str">
        <f t="shared" si="176"/>
        <v>photography</v>
      </c>
      <c r="R1808" t="str">
        <f t="shared" si="177"/>
        <v>photobooks</v>
      </c>
      <c r="S1808" s="10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4"/>
        <v>0.1106</v>
      </c>
      <c r="P1809" s="6">
        <f t="shared" si="175"/>
        <v>69.125</v>
      </c>
      <c r="Q1809" t="str">
        <f t="shared" si="176"/>
        <v>photography</v>
      </c>
      <c r="R1809" t="str">
        <f t="shared" si="177"/>
        <v>photobooks</v>
      </c>
      <c r="S1809" s="10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4"/>
        <v>0.41407142857142859</v>
      </c>
      <c r="P1810" s="6">
        <f t="shared" si="175"/>
        <v>120.77083333333333</v>
      </c>
      <c r="Q1810" t="str">
        <f t="shared" si="176"/>
        <v>photography</v>
      </c>
      <c r="R1810" t="str">
        <f t="shared" si="177"/>
        <v>photobooks</v>
      </c>
      <c r="S1810" s="10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4"/>
        <v>0.10857142857142857</v>
      </c>
      <c r="P1811" s="6">
        <f t="shared" si="175"/>
        <v>42.222222222222221</v>
      </c>
      <c r="Q1811" t="str">
        <f t="shared" si="176"/>
        <v>photography</v>
      </c>
      <c r="R1811" t="str">
        <f t="shared" si="177"/>
        <v>photobooks</v>
      </c>
      <c r="S1811" s="10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4"/>
        <v>3.3333333333333333E-2</v>
      </c>
      <c r="P1812" s="6">
        <f t="shared" si="175"/>
        <v>7.5</v>
      </c>
      <c r="Q1812" t="str">
        <f t="shared" si="176"/>
        <v>photography</v>
      </c>
      <c r="R1812" t="str">
        <f t="shared" si="177"/>
        <v>photobooks</v>
      </c>
      <c r="S1812" s="10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4"/>
        <v>7.407407407407407E-4</v>
      </c>
      <c r="P1813" s="6">
        <f t="shared" si="175"/>
        <v>1.5384615384615385</v>
      </c>
      <c r="Q1813" t="str">
        <f t="shared" si="176"/>
        <v>photography</v>
      </c>
      <c r="R1813" t="str">
        <f t="shared" si="177"/>
        <v>photobooks</v>
      </c>
      <c r="S1813" s="10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4"/>
        <v>0.13307692307692306</v>
      </c>
      <c r="P1814" s="6">
        <f t="shared" si="175"/>
        <v>37.608695652173914</v>
      </c>
      <c r="Q1814" t="str">
        <f t="shared" si="176"/>
        <v>photography</v>
      </c>
      <c r="R1814" t="str">
        <f t="shared" si="177"/>
        <v>photobooks</v>
      </c>
      <c r="S1814" s="10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4"/>
        <v>0</v>
      </c>
      <c r="P1815" s="6" t="e">
        <f t="shared" si="175"/>
        <v>#DIV/0!</v>
      </c>
      <c r="Q1815" t="str">
        <f t="shared" si="176"/>
        <v>photography</v>
      </c>
      <c r="R1815" t="str">
        <f t="shared" si="177"/>
        <v>photobooks</v>
      </c>
      <c r="S1815" s="10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4"/>
        <v>0.49183333333333334</v>
      </c>
      <c r="P1816" s="6">
        <f t="shared" si="175"/>
        <v>42.157142857142858</v>
      </c>
      <c r="Q1816" t="str">
        <f t="shared" si="176"/>
        <v>photography</v>
      </c>
      <c r="R1816" t="str">
        <f t="shared" si="177"/>
        <v>photobooks</v>
      </c>
      <c r="S1816" s="10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4"/>
        <v>0</v>
      </c>
      <c r="P1817" s="6" t="e">
        <f t="shared" si="175"/>
        <v>#DIV/0!</v>
      </c>
      <c r="Q1817" t="str">
        <f t="shared" si="176"/>
        <v>photography</v>
      </c>
      <c r="R1817" t="str">
        <f t="shared" si="177"/>
        <v>photobooks</v>
      </c>
      <c r="S1817" s="10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4"/>
        <v>2.036E-2</v>
      </c>
      <c r="P1818" s="6">
        <f t="shared" si="175"/>
        <v>84.833333333333329</v>
      </c>
      <c r="Q1818" t="str">
        <f t="shared" si="176"/>
        <v>photography</v>
      </c>
      <c r="R1818" t="str">
        <f t="shared" si="177"/>
        <v>photobooks</v>
      </c>
      <c r="S1818" s="10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4"/>
        <v>0.52327777777777773</v>
      </c>
      <c r="P1819" s="6">
        <f t="shared" si="175"/>
        <v>94.19</v>
      </c>
      <c r="Q1819" t="str">
        <f t="shared" si="176"/>
        <v>photography</v>
      </c>
      <c r="R1819" t="str">
        <f t="shared" si="177"/>
        <v>photobooks</v>
      </c>
      <c r="S1819" s="10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4"/>
        <v>0</v>
      </c>
      <c r="P1820" s="6" t="e">
        <f t="shared" si="175"/>
        <v>#DIV/0!</v>
      </c>
      <c r="Q1820" t="str">
        <f t="shared" si="176"/>
        <v>photography</v>
      </c>
      <c r="R1820" t="str">
        <f t="shared" si="177"/>
        <v>photobooks</v>
      </c>
      <c r="S1820" s="10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4"/>
        <v>2.0833333333333332E-2</v>
      </c>
      <c r="P1821" s="6">
        <f t="shared" si="175"/>
        <v>6.25</v>
      </c>
      <c r="Q1821" t="str">
        <f t="shared" si="176"/>
        <v>photography</v>
      </c>
      <c r="R1821" t="str">
        <f t="shared" si="177"/>
        <v>photobooks</v>
      </c>
      <c r="S1821" s="10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4"/>
        <v>6.565384615384616E-2</v>
      </c>
      <c r="P1822" s="6">
        <f t="shared" si="175"/>
        <v>213.375</v>
      </c>
      <c r="Q1822" t="str">
        <f t="shared" si="176"/>
        <v>photography</v>
      </c>
      <c r="R1822" t="str">
        <f t="shared" si="177"/>
        <v>photobooks</v>
      </c>
      <c r="S1822" s="10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4"/>
        <v>1.3489</v>
      </c>
      <c r="P1823" s="6">
        <f t="shared" si="175"/>
        <v>59.162280701754383</v>
      </c>
      <c r="Q1823" t="str">
        <f t="shared" si="176"/>
        <v>music</v>
      </c>
      <c r="R1823" t="str">
        <f t="shared" si="177"/>
        <v>rock</v>
      </c>
      <c r="S1823" s="10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4"/>
        <v>1</v>
      </c>
      <c r="P1824" s="6">
        <f t="shared" si="175"/>
        <v>27.272727272727273</v>
      </c>
      <c r="Q1824" t="str">
        <f t="shared" si="176"/>
        <v>music</v>
      </c>
      <c r="R1824" t="str">
        <f t="shared" si="177"/>
        <v>rock</v>
      </c>
      <c r="S1824" s="10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4"/>
        <v>1.1585714285714286</v>
      </c>
      <c r="P1825" s="6">
        <f t="shared" si="175"/>
        <v>24.575757575757574</v>
      </c>
      <c r="Q1825" t="str">
        <f t="shared" si="176"/>
        <v>music</v>
      </c>
      <c r="R1825" t="str">
        <f t="shared" si="177"/>
        <v>rock</v>
      </c>
      <c r="S1825" s="10">
        <f t="shared" si="172"/>
        <v>41176.684907407405</v>
      </c>
      <c r="T1825" s="11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4"/>
        <v>1.0006666666666666</v>
      </c>
      <c r="P1826" s="6">
        <f t="shared" si="175"/>
        <v>75.05</v>
      </c>
      <c r="Q1826" t="str">
        <f t="shared" si="176"/>
        <v>music</v>
      </c>
      <c r="R1826" t="str">
        <f t="shared" si="177"/>
        <v>rock</v>
      </c>
      <c r="S1826" s="10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4"/>
        <v>1.0505</v>
      </c>
      <c r="P1827" s="6">
        <f t="shared" si="175"/>
        <v>42.02</v>
      </c>
      <c r="Q1827" t="str">
        <f t="shared" si="176"/>
        <v>music</v>
      </c>
      <c r="R1827" t="str">
        <f t="shared" si="177"/>
        <v>rock</v>
      </c>
      <c r="S1827" s="10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4"/>
        <v>1.01</v>
      </c>
      <c r="P1828" s="6">
        <f t="shared" si="175"/>
        <v>53.157894736842103</v>
      </c>
      <c r="Q1828" t="str">
        <f t="shared" si="176"/>
        <v>music</v>
      </c>
      <c r="R1828" t="str">
        <f t="shared" si="177"/>
        <v>rock</v>
      </c>
      <c r="S1828" s="10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4"/>
        <v>1.0066250000000001</v>
      </c>
      <c r="P1829" s="6">
        <f t="shared" si="175"/>
        <v>83.885416666666671</v>
      </c>
      <c r="Q1829" t="str">
        <f t="shared" si="176"/>
        <v>music</v>
      </c>
      <c r="R1829" t="str">
        <f t="shared" si="177"/>
        <v>rock</v>
      </c>
      <c r="S1829" s="10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4"/>
        <v>1.0016</v>
      </c>
      <c r="P1830" s="6">
        <f t="shared" si="175"/>
        <v>417.33333333333331</v>
      </c>
      <c r="Q1830" t="str">
        <f t="shared" si="176"/>
        <v>music</v>
      </c>
      <c r="R1830" t="str">
        <f t="shared" si="177"/>
        <v>rock</v>
      </c>
      <c r="S1830" s="10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4"/>
        <v>1.6668333333333334</v>
      </c>
      <c r="P1831" s="6">
        <f t="shared" si="175"/>
        <v>75.765151515151516</v>
      </c>
      <c r="Q1831" t="str">
        <f t="shared" si="176"/>
        <v>music</v>
      </c>
      <c r="R1831" t="str">
        <f t="shared" si="177"/>
        <v>rock</v>
      </c>
      <c r="S1831" s="10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4"/>
        <v>1.0153333333333334</v>
      </c>
      <c r="P1832" s="6">
        <f t="shared" si="175"/>
        <v>67.389380530973455</v>
      </c>
      <c r="Q1832" t="str">
        <f t="shared" si="176"/>
        <v>music</v>
      </c>
      <c r="R1832" t="str">
        <f t="shared" si="177"/>
        <v>rock</v>
      </c>
      <c r="S1832" s="10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4"/>
        <v>1.03</v>
      </c>
      <c r="P1833" s="6">
        <f t="shared" si="175"/>
        <v>73.571428571428569</v>
      </c>
      <c r="Q1833" t="str">
        <f t="shared" si="176"/>
        <v>music</v>
      </c>
      <c r="R1833" t="str">
        <f t="shared" si="177"/>
        <v>rock</v>
      </c>
      <c r="S1833" s="10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4"/>
        <v>1.4285714285714286</v>
      </c>
      <c r="P1834" s="6">
        <f t="shared" si="175"/>
        <v>25</v>
      </c>
      <c r="Q1834" t="str">
        <f t="shared" si="176"/>
        <v>music</v>
      </c>
      <c r="R1834" t="str">
        <f t="shared" si="177"/>
        <v>rock</v>
      </c>
      <c r="S1834" s="10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4"/>
        <v>2.625</v>
      </c>
      <c r="P1835" s="6">
        <f t="shared" si="175"/>
        <v>42</v>
      </c>
      <c r="Q1835" t="str">
        <f t="shared" si="176"/>
        <v>music</v>
      </c>
      <c r="R1835" t="str">
        <f t="shared" si="177"/>
        <v>rock</v>
      </c>
      <c r="S1835" s="10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4"/>
        <v>1.1805000000000001</v>
      </c>
      <c r="P1836" s="6">
        <f t="shared" si="175"/>
        <v>131.16666666666666</v>
      </c>
      <c r="Q1836" t="str">
        <f t="shared" si="176"/>
        <v>music</v>
      </c>
      <c r="R1836" t="str">
        <f t="shared" si="177"/>
        <v>rock</v>
      </c>
      <c r="S1836" s="10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4"/>
        <v>1.04</v>
      </c>
      <c r="P1837" s="6">
        <f t="shared" si="175"/>
        <v>47.272727272727273</v>
      </c>
      <c r="Q1837" t="str">
        <f t="shared" si="176"/>
        <v>music</v>
      </c>
      <c r="R1837" t="str">
        <f t="shared" si="177"/>
        <v>rock</v>
      </c>
      <c r="S1837" s="10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4"/>
        <v>2.0034000000000001</v>
      </c>
      <c r="P1838" s="6">
        <f t="shared" si="175"/>
        <v>182.12727272727273</v>
      </c>
      <c r="Q1838" t="str">
        <f t="shared" si="176"/>
        <v>music</v>
      </c>
      <c r="R1838" t="str">
        <f t="shared" si="177"/>
        <v>rock</v>
      </c>
      <c r="S1838" s="10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4"/>
        <v>3.0683333333333334</v>
      </c>
      <c r="P1839" s="6">
        <f t="shared" si="175"/>
        <v>61.366666666666667</v>
      </c>
      <c r="Q1839" t="str">
        <f t="shared" si="176"/>
        <v>music</v>
      </c>
      <c r="R1839" t="str">
        <f t="shared" si="177"/>
        <v>rock</v>
      </c>
      <c r="S1839" s="10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4"/>
        <v>1.00149</v>
      </c>
      <c r="P1840" s="6">
        <f t="shared" si="175"/>
        <v>35.767499999999998</v>
      </c>
      <c r="Q1840" t="str">
        <f t="shared" si="176"/>
        <v>music</v>
      </c>
      <c r="R1840" t="str">
        <f t="shared" si="177"/>
        <v>rock</v>
      </c>
      <c r="S1840" s="10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4"/>
        <v>2.0529999999999999</v>
      </c>
      <c r="P1841" s="6">
        <f t="shared" si="175"/>
        <v>45.62222222222222</v>
      </c>
      <c r="Q1841" t="str">
        <f t="shared" si="176"/>
        <v>music</v>
      </c>
      <c r="R1841" t="str">
        <f t="shared" si="177"/>
        <v>rock</v>
      </c>
      <c r="S1841" s="10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4"/>
        <v>1.0888888888888888</v>
      </c>
      <c r="P1842" s="6">
        <f t="shared" si="175"/>
        <v>75.384615384615387</v>
      </c>
      <c r="Q1842" t="str">
        <f t="shared" si="176"/>
        <v>music</v>
      </c>
      <c r="R1842" t="str">
        <f t="shared" si="177"/>
        <v>rock</v>
      </c>
      <c r="S1842" s="10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4"/>
        <v>1.0175000000000001</v>
      </c>
      <c r="P1843" s="6">
        <f t="shared" si="175"/>
        <v>50.875</v>
      </c>
      <c r="Q1843" t="str">
        <f t="shared" si="176"/>
        <v>music</v>
      </c>
      <c r="R1843" t="str">
        <f t="shared" si="177"/>
        <v>rock</v>
      </c>
      <c r="S1843" s="10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4"/>
        <v>1.2524999999999999</v>
      </c>
      <c r="P1844" s="6">
        <f t="shared" si="175"/>
        <v>119.28571428571429</v>
      </c>
      <c r="Q1844" t="str">
        <f t="shared" si="176"/>
        <v>music</v>
      </c>
      <c r="R1844" t="str">
        <f t="shared" si="177"/>
        <v>rock</v>
      </c>
      <c r="S1844" s="10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4"/>
        <v>1.2400610000000001</v>
      </c>
      <c r="P1845" s="6">
        <f t="shared" si="175"/>
        <v>92.541865671641801</v>
      </c>
      <c r="Q1845" t="str">
        <f t="shared" si="176"/>
        <v>music</v>
      </c>
      <c r="R1845" t="str">
        <f t="shared" si="177"/>
        <v>rock</v>
      </c>
      <c r="S1845" s="10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4"/>
        <v>1.014</v>
      </c>
      <c r="P1846" s="6">
        <f t="shared" si="175"/>
        <v>76.05</v>
      </c>
      <c r="Q1846" t="str">
        <f t="shared" si="176"/>
        <v>music</v>
      </c>
      <c r="R1846" t="str">
        <f t="shared" si="177"/>
        <v>rock</v>
      </c>
      <c r="S1846" s="10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4"/>
        <v>1</v>
      </c>
      <c r="P1847" s="6">
        <f t="shared" si="175"/>
        <v>52.631578947368418</v>
      </c>
      <c r="Q1847" t="str">
        <f t="shared" si="176"/>
        <v>music</v>
      </c>
      <c r="R1847" t="str">
        <f t="shared" si="177"/>
        <v>rock</v>
      </c>
      <c r="S1847" s="10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4"/>
        <v>1.3792666666666666</v>
      </c>
      <c r="P1848" s="6">
        <f t="shared" si="175"/>
        <v>98.990430622009569</v>
      </c>
      <c r="Q1848" t="str">
        <f t="shared" si="176"/>
        <v>music</v>
      </c>
      <c r="R1848" t="str">
        <f t="shared" si="177"/>
        <v>rock</v>
      </c>
      <c r="S1848" s="10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4"/>
        <v>1.2088000000000001</v>
      </c>
      <c r="P1849" s="6">
        <f t="shared" si="175"/>
        <v>79.526315789473685</v>
      </c>
      <c r="Q1849" t="str">
        <f t="shared" si="176"/>
        <v>music</v>
      </c>
      <c r="R1849" t="str">
        <f t="shared" si="177"/>
        <v>rock</v>
      </c>
      <c r="S1849" s="10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4"/>
        <v>1.0736666666666668</v>
      </c>
      <c r="P1850" s="6">
        <f t="shared" si="175"/>
        <v>134.20833333333334</v>
      </c>
      <c r="Q1850" t="str">
        <f t="shared" si="176"/>
        <v>music</v>
      </c>
      <c r="R1850" t="str">
        <f t="shared" si="177"/>
        <v>rock</v>
      </c>
      <c r="S1850" s="10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4"/>
        <v>1.0033333333333334</v>
      </c>
      <c r="P1851" s="6">
        <f t="shared" si="175"/>
        <v>37.625</v>
      </c>
      <c r="Q1851" t="str">
        <f t="shared" si="176"/>
        <v>music</v>
      </c>
      <c r="R1851" t="str">
        <f t="shared" si="177"/>
        <v>rock</v>
      </c>
      <c r="S1851" s="10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4"/>
        <v>1.0152222222222222</v>
      </c>
      <c r="P1852" s="6">
        <f t="shared" si="175"/>
        <v>51.044692737430168</v>
      </c>
      <c r="Q1852" t="str">
        <f t="shared" si="176"/>
        <v>music</v>
      </c>
      <c r="R1852" t="str">
        <f t="shared" si="177"/>
        <v>rock</v>
      </c>
      <c r="S1852" s="10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4"/>
        <v>1.0007692307692309</v>
      </c>
      <c r="P1853" s="6">
        <f t="shared" si="175"/>
        <v>50.03846153846154</v>
      </c>
      <c r="Q1853" t="str">
        <f t="shared" si="176"/>
        <v>music</v>
      </c>
      <c r="R1853" t="str">
        <f t="shared" si="177"/>
        <v>rock</v>
      </c>
      <c r="S1853" s="10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4"/>
        <v>1.1696666666666666</v>
      </c>
      <c r="P1854" s="6">
        <f t="shared" si="175"/>
        <v>133.93129770992365</v>
      </c>
      <c r="Q1854" t="str">
        <f t="shared" si="176"/>
        <v>music</v>
      </c>
      <c r="R1854" t="str">
        <f t="shared" si="177"/>
        <v>rock</v>
      </c>
      <c r="S1854" s="10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4"/>
        <v>1.01875</v>
      </c>
      <c r="P1855" s="6">
        <f t="shared" si="175"/>
        <v>58.214285714285715</v>
      </c>
      <c r="Q1855" t="str">
        <f t="shared" si="176"/>
        <v>music</v>
      </c>
      <c r="R1855" t="str">
        <f t="shared" si="177"/>
        <v>rock</v>
      </c>
      <c r="S1855" s="10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4"/>
        <v>1.0212366666666666</v>
      </c>
      <c r="P1856" s="6">
        <f t="shared" si="175"/>
        <v>88.037643678160919</v>
      </c>
      <c r="Q1856" t="str">
        <f t="shared" si="176"/>
        <v>music</v>
      </c>
      <c r="R1856" t="str">
        <f t="shared" si="177"/>
        <v>rock</v>
      </c>
      <c r="S1856" s="10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4"/>
        <v>1.5405897142857143</v>
      </c>
      <c r="P1857" s="6">
        <f t="shared" si="175"/>
        <v>70.576753926701571</v>
      </c>
      <c r="Q1857" t="str">
        <f t="shared" si="176"/>
        <v>music</v>
      </c>
      <c r="R1857" t="str">
        <f t="shared" si="177"/>
        <v>rock</v>
      </c>
      <c r="S1857" s="10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4"/>
        <v>1.0125</v>
      </c>
      <c r="P1858" s="6">
        <f t="shared" si="175"/>
        <v>53.289473684210527</v>
      </c>
      <c r="Q1858" t="str">
        <f t="shared" si="176"/>
        <v>music</v>
      </c>
      <c r="R1858" t="str">
        <f t="shared" si="177"/>
        <v>rock</v>
      </c>
      <c r="S1858" s="10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ref="O1864:O1927" si="180">E1864/D1864</f>
        <v>8.0833333333333326E-2</v>
      </c>
      <c r="P1864" s="6">
        <f t="shared" ref="P1864:P1927" si="181">E1864/L1864</f>
        <v>90.9375</v>
      </c>
      <c r="Q1864" t="str">
        <f t="shared" ref="Q1864:Q1927" si="182">LEFT(N1864,SEARCH("/",N1864)-1)</f>
        <v>games</v>
      </c>
      <c r="R1864" t="str">
        <f t="shared" ref="R1864:R1927" si="183">RIGHT(N1864,(LEN(N1864)-LEN(Q1864)-1))</f>
        <v>mobile games</v>
      </c>
      <c r="S1864" s="10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80"/>
        <v>4.0000000000000001E-3</v>
      </c>
      <c r="P1865" s="6">
        <f t="shared" si="181"/>
        <v>5</v>
      </c>
      <c r="Q1865" t="str">
        <f t="shared" si="182"/>
        <v>games</v>
      </c>
      <c r="R1865" t="str">
        <f t="shared" si="183"/>
        <v>mobile games</v>
      </c>
      <c r="S1865" s="10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80"/>
        <v>0.42892307692307691</v>
      </c>
      <c r="P1866" s="6">
        <f t="shared" si="181"/>
        <v>58.083333333333336</v>
      </c>
      <c r="Q1866" t="str">
        <f t="shared" si="182"/>
        <v>games</v>
      </c>
      <c r="R1866" t="str">
        <f t="shared" si="183"/>
        <v>mobile games</v>
      </c>
      <c r="S1866" s="10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80"/>
        <v>3.6363636363636364E-5</v>
      </c>
      <c r="P1867" s="6">
        <f t="shared" si="181"/>
        <v>2</v>
      </c>
      <c r="Q1867" t="str">
        <f t="shared" si="182"/>
        <v>games</v>
      </c>
      <c r="R1867" t="str">
        <f t="shared" si="183"/>
        <v>mobile games</v>
      </c>
      <c r="S1867" s="10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80"/>
        <v>5.0000000000000001E-3</v>
      </c>
      <c r="P1868" s="6">
        <f t="shared" si="181"/>
        <v>62.5</v>
      </c>
      <c r="Q1868" t="str">
        <f t="shared" si="182"/>
        <v>games</v>
      </c>
      <c r="R1868" t="str">
        <f t="shared" si="183"/>
        <v>mobile games</v>
      </c>
      <c r="S1868" s="10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80"/>
        <v>5.0000000000000001E-4</v>
      </c>
      <c r="P1869" s="6">
        <f t="shared" si="181"/>
        <v>10</v>
      </c>
      <c r="Q1869" t="str">
        <f t="shared" si="182"/>
        <v>games</v>
      </c>
      <c r="R1869" t="str">
        <f t="shared" si="183"/>
        <v>mobile games</v>
      </c>
      <c r="S1869" s="10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80"/>
        <v>4.8680000000000001E-2</v>
      </c>
      <c r="P1870" s="6">
        <f t="shared" si="181"/>
        <v>71.588235294117652</v>
      </c>
      <c r="Q1870" t="str">
        <f t="shared" si="182"/>
        <v>games</v>
      </c>
      <c r="R1870" t="str">
        <f t="shared" si="183"/>
        <v>mobile games</v>
      </c>
      <c r="S1870" s="10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80"/>
        <v>0</v>
      </c>
      <c r="P1871" s="6" t="e">
        <f t="shared" si="181"/>
        <v>#DIV/0!</v>
      </c>
      <c r="Q1871" t="str">
        <f t="shared" si="182"/>
        <v>games</v>
      </c>
      <c r="R1871" t="str">
        <f t="shared" si="183"/>
        <v>mobile games</v>
      </c>
      <c r="S1871" s="10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80"/>
        <v>0.10314285714285715</v>
      </c>
      <c r="P1872" s="6">
        <f t="shared" si="181"/>
        <v>32.81818181818182</v>
      </c>
      <c r="Q1872" t="str">
        <f t="shared" si="182"/>
        <v>games</v>
      </c>
      <c r="R1872" t="str">
        <f t="shared" si="183"/>
        <v>mobile games</v>
      </c>
      <c r="S1872" s="10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80"/>
        <v>0.7178461538461538</v>
      </c>
      <c r="P1873" s="6">
        <f t="shared" si="181"/>
        <v>49.11578947368421</v>
      </c>
      <c r="Q1873" t="str">
        <f t="shared" si="182"/>
        <v>games</v>
      </c>
      <c r="R1873" t="str">
        <f t="shared" si="183"/>
        <v>mobile games</v>
      </c>
      <c r="S1873" s="10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80"/>
        <v>1.06E-2</v>
      </c>
      <c r="P1874" s="6">
        <f t="shared" si="181"/>
        <v>16.307692307692307</v>
      </c>
      <c r="Q1874" t="str">
        <f t="shared" si="182"/>
        <v>games</v>
      </c>
      <c r="R1874" t="str">
        <f t="shared" si="183"/>
        <v>mobile games</v>
      </c>
      <c r="S1874" s="10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80"/>
        <v>4.4999999999999997E-3</v>
      </c>
      <c r="P1875" s="6">
        <f t="shared" si="181"/>
        <v>18</v>
      </c>
      <c r="Q1875" t="str">
        <f t="shared" si="182"/>
        <v>games</v>
      </c>
      <c r="R1875" t="str">
        <f t="shared" si="183"/>
        <v>mobile games</v>
      </c>
      <c r="S1875" s="10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80"/>
        <v>1.6249999999999999E-4</v>
      </c>
      <c r="P1876" s="6">
        <f t="shared" si="181"/>
        <v>13</v>
      </c>
      <c r="Q1876" t="str">
        <f t="shared" si="182"/>
        <v>games</v>
      </c>
      <c r="R1876" t="str">
        <f t="shared" si="183"/>
        <v>mobile games</v>
      </c>
      <c r="S1876" s="10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80"/>
        <v>5.1000000000000004E-3</v>
      </c>
      <c r="P1877" s="6">
        <f t="shared" si="181"/>
        <v>17</v>
      </c>
      <c r="Q1877" t="str">
        <f t="shared" si="182"/>
        <v>games</v>
      </c>
      <c r="R1877" t="str">
        <f t="shared" si="183"/>
        <v>mobile games</v>
      </c>
      <c r="S1877" s="10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80"/>
        <v>0</v>
      </c>
      <c r="P1878" s="6" t="e">
        <f t="shared" si="181"/>
        <v>#DIV/0!</v>
      </c>
      <c r="Q1878" t="str">
        <f t="shared" si="182"/>
        <v>games</v>
      </c>
      <c r="R1878" t="str">
        <f t="shared" si="183"/>
        <v>mobile games</v>
      </c>
      <c r="S1878" s="10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80"/>
        <v>0</v>
      </c>
      <c r="P1879" s="6" t="e">
        <f t="shared" si="181"/>
        <v>#DIV/0!</v>
      </c>
      <c r="Q1879" t="str">
        <f t="shared" si="182"/>
        <v>games</v>
      </c>
      <c r="R1879" t="str">
        <f t="shared" si="183"/>
        <v>mobile games</v>
      </c>
      <c r="S1879" s="10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80"/>
        <v>0</v>
      </c>
      <c r="P1880" s="6" t="e">
        <f t="shared" si="181"/>
        <v>#DIV/0!</v>
      </c>
      <c r="Q1880" t="str">
        <f t="shared" si="182"/>
        <v>games</v>
      </c>
      <c r="R1880" t="str">
        <f t="shared" si="183"/>
        <v>mobile games</v>
      </c>
      <c r="S1880" s="10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80"/>
        <v>1.1999999999999999E-3</v>
      </c>
      <c r="P1881" s="6">
        <f t="shared" si="181"/>
        <v>3</v>
      </c>
      <c r="Q1881" t="str">
        <f t="shared" si="182"/>
        <v>games</v>
      </c>
      <c r="R1881" t="str">
        <f t="shared" si="183"/>
        <v>mobile games</v>
      </c>
      <c r="S1881" s="10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80"/>
        <v>0.20080000000000001</v>
      </c>
      <c r="P1882" s="6">
        <f t="shared" si="181"/>
        <v>41.833333333333336</v>
      </c>
      <c r="Q1882" t="str">
        <f t="shared" si="182"/>
        <v>games</v>
      </c>
      <c r="R1882" t="str">
        <f t="shared" si="183"/>
        <v>mobile games</v>
      </c>
      <c r="S1882" s="10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0"/>
        <v>1.726845</v>
      </c>
      <c r="P1883" s="6">
        <f t="shared" si="181"/>
        <v>49.338428571428572</v>
      </c>
      <c r="Q1883" t="str">
        <f t="shared" si="182"/>
        <v>music</v>
      </c>
      <c r="R1883" t="str">
        <f t="shared" si="183"/>
        <v>indie rock</v>
      </c>
      <c r="S1883" s="10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0"/>
        <v>1.008955223880597</v>
      </c>
      <c r="P1884" s="6">
        <f t="shared" si="181"/>
        <v>41.728395061728392</v>
      </c>
      <c r="Q1884" t="str">
        <f t="shared" si="182"/>
        <v>music</v>
      </c>
      <c r="R1884" t="str">
        <f t="shared" si="183"/>
        <v>indie rock</v>
      </c>
      <c r="S1884" s="10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0"/>
        <v>1.0480480480480481</v>
      </c>
      <c r="P1885" s="6">
        <f t="shared" si="181"/>
        <v>32.71875</v>
      </c>
      <c r="Q1885" t="str">
        <f t="shared" si="182"/>
        <v>music</v>
      </c>
      <c r="R1885" t="str">
        <f t="shared" si="183"/>
        <v>indie rock</v>
      </c>
      <c r="S1885" s="10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0"/>
        <v>1.351</v>
      </c>
      <c r="P1886" s="6">
        <f t="shared" si="181"/>
        <v>51.96153846153846</v>
      </c>
      <c r="Q1886" t="str">
        <f t="shared" si="182"/>
        <v>music</v>
      </c>
      <c r="R1886" t="str">
        <f t="shared" si="183"/>
        <v>indie rock</v>
      </c>
      <c r="S1886" s="10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0"/>
        <v>1.1632786885245903</v>
      </c>
      <c r="P1887" s="6">
        <f t="shared" si="181"/>
        <v>50.685714285714283</v>
      </c>
      <c r="Q1887" t="str">
        <f t="shared" si="182"/>
        <v>music</v>
      </c>
      <c r="R1887" t="str">
        <f t="shared" si="183"/>
        <v>indie rock</v>
      </c>
      <c r="S1887" s="10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0"/>
        <v>1.0208333333333333</v>
      </c>
      <c r="P1888" s="6">
        <f t="shared" si="181"/>
        <v>42.241379310344826</v>
      </c>
      <c r="Q1888" t="str">
        <f t="shared" si="182"/>
        <v>music</v>
      </c>
      <c r="R1888" t="str">
        <f t="shared" si="183"/>
        <v>indie rock</v>
      </c>
      <c r="S1888" s="10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0"/>
        <v>1.1116666666666666</v>
      </c>
      <c r="P1889" s="6">
        <f t="shared" si="181"/>
        <v>416.875</v>
      </c>
      <c r="Q1889" t="str">
        <f t="shared" si="182"/>
        <v>music</v>
      </c>
      <c r="R1889" t="str">
        <f t="shared" si="183"/>
        <v>indie rock</v>
      </c>
      <c r="S1889" s="10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0"/>
        <v>1.6608000000000001</v>
      </c>
      <c r="P1890" s="6">
        <f t="shared" si="181"/>
        <v>46.651685393258425</v>
      </c>
      <c r="Q1890" t="str">
        <f t="shared" si="182"/>
        <v>music</v>
      </c>
      <c r="R1890" t="str">
        <f t="shared" si="183"/>
        <v>indie rock</v>
      </c>
      <c r="S1890" s="10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0"/>
        <v>1.0660000000000001</v>
      </c>
      <c r="P1891" s="6">
        <f t="shared" si="181"/>
        <v>48.454545454545453</v>
      </c>
      <c r="Q1891" t="str">
        <f t="shared" si="182"/>
        <v>music</v>
      </c>
      <c r="R1891" t="str">
        <f t="shared" si="183"/>
        <v>indie rock</v>
      </c>
      <c r="S1891" s="10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0"/>
        <v>1.4458441666666668</v>
      </c>
      <c r="P1892" s="6">
        <f t="shared" si="181"/>
        <v>70.5289837398374</v>
      </c>
      <c r="Q1892" t="str">
        <f t="shared" si="182"/>
        <v>music</v>
      </c>
      <c r="R1892" t="str">
        <f t="shared" si="183"/>
        <v>indie rock</v>
      </c>
      <c r="S1892" s="10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0"/>
        <v>1.0555000000000001</v>
      </c>
      <c r="P1893" s="6">
        <f t="shared" si="181"/>
        <v>87.958333333333329</v>
      </c>
      <c r="Q1893" t="str">
        <f t="shared" si="182"/>
        <v>music</v>
      </c>
      <c r="R1893" t="str">
        <f t="shared" si="183"/>
        <v>indie rock</v>
      </c>
      <c r="S1893" s="10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0"/>
        <v>1.3660000000000001</v>
      </c>
      <c r="P1894" s="6">
        <f t="shared" si="181"/>
        <v>26.26923076923077</v>
      </c>
      <c r="Q1894" t="str">
        <f t="shared" si="182"/>
        <v>music</v>
      </c>
      <c r="R1894" t="str">
        <f t="shared" si="183"/>
        <v>indie rock</v>
      </c>
      <c r="S1894" s="10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0"/>
        <v>1.04</v>
      </c>
      <c r="P1895" s="6">
        <f t="shared" si="181"/>
        <v>57.777777777777779</v>
      </c>
      <c r="Q1895" t="str">
        <f t="shared" si="182"/>
        <v>music</v>
      </c>
      <c r="R1895" t="str">
        <f t="shared" si="183"/>
        <v>indie rock</v>
      </c>
      <c r="S1895" s="10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0"/>
        <v>1.145</v>
      </c>
      <c r="P1896" s="6">
        <f t="shared" si="181"/>
        <v>57.25</v>
      </c>
      <c r="Q1896" t="str">
        <f t="shared" si="182"/>
        <v>music</v>
      </c>
      <c r="R1896" t="str">
        <f t="shared" si="183"/>
        <v>indie rock</v>
      </c>
      <c r="S1896" s="10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0"/>
        <v>1.0171957671957672</v>
      </c>
      <c r="P1897" s="6">
        <f t="shared" si="181"/>
        <v>196.34042553191489</v>
      </c>
      <c r="Q1897" t="str">
        <f t="shared" si="182"/>
        <v>music</v>
      </c>
      <c r="R1897" t="str">
        <f t="shared" si="183"/>
        <v>indie rock</v>
      </c>
      <c r="S1897" s="10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0"/>
        <v>1.2394678492239468</v>
      </c>
      <c r="P1898" s="6">
        <f t="shared" si="181"/>
        <v>43</v>
      </c>
      <c r="Q1898" t="str">
        <f t="shared" si="182"/>
        <v>music</v>
      </c>
      <c r="R1898" t="str">
        <f t="shared" si="183"/>
        <v>indie rock</v>
      </c>
      <c r="S1898" s="10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0"/>
        <v>1.0245669291338582</v>
      </c>
      <c r="P1899" s="6">
        <f t="shared" si="181"/>
        <v>35.551912568306008</v>
      </c>
      <c r="Q1899" t="str">
        <f t="shared" si="182"/>
        <v>music</v>
      </c>
      <c r="R1899" t="str">
        <f t="shared" si="183"/>
        <v>indie rock</v>
      </c>
      <c r="S1899" s="10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0"/>
        <v>1.4450000000000001</v>
      </c>
      <c r="P1900" s="6">
        <f t="shared" si="181"/>
        <v>68.80952380952381</v>
      </c>
      <c r="Q1900" t="str">
        <f t="shared" si="182"/>
        <v>music</v>
      </c>
      <c r="R1900" t="str">
        <f t="shared" si="183"/>
        <v>indie rock</v>
      </c>
      <c r="S1900" s="10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0"/>
        <v>1.3333333333333333</v>
      </c>
      <c r="P1901" s="6">
        <f t="shared" si="181"/>
        <v>28.571428571428573</v>
      </c>
      <c r="Q1901" t="str">
        <f t="shared" si="182"/>
        <v>music</v>
      </c>
      <c r="R1901" t="str">
        <f t="shared" si="183"/>
        <v>indie rock</v>
      </c>
      <c r="S1901" s="10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0"/>
        <v>1.0936440000000001</v>
      </c>
      <c r="P1902" s="6">
        <f t="shared" si="181"/>
        <v>50.631666666666668</v>
      </c>
      <c r="Q1902" t="str">
        <f t="shared" si="182"/>
        <v>music</v>
      </c>
      <c r="R1902" t="str">
        <f t="shared" si="183"/>
        <v>indie rock</v>
      </c>
      <c r="S1902" s="10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0"/>
        <v>2.696969696969697E-2</v>
      </c>
      <c r="P1903" s="6">
        <f t="shared" si="181"/>
        <v>106.8</v>
      </c>
      <c r="Q1903" t="str">
        <f t="shared" si="182"/>
        <v>technology</v>
      </c>
      <c r="R1903" t="str">
        <f t="shared" si="183"/>
        <v>gadgets</v>
      </c>
      <c r="S1903" s="10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0"/>
        <v>1.2E-2</v>
      </c>
      <c r="P1904" s="6">
        <f t="shared" si="181"/>
        <v>4</v>
      </c>
      <c r="Q1904" t="str">
        <f t="shared" si="182"/>
        <v>technology</v>
      </c>
      <c r="R1904" t="str">
        <f t="shared" si="183"/>
        <v>gadgets</v>
      </c>
      <c r="S1904" s="10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0"/>
        <v>0.46600000000000003</v>
      </c>
      <c r="P1905" s="6">
        <f t="shared" si="181"/>
        <v>34.097560975609753</v>
      </c>
      <c r="Q1905" t="str">
        <f t="shared" si="182"/>
        <v>technology</v>
      </c>
      <c r="R1905" t="str">
        <f t="shared" si="183"/>
        <v>gadgets</v>
      </c>
      <c r="S1905" s="10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0"/>
        <v>1E-3</v>
      </c>
      <c r="P1906" s="6">
        <f t="shared" si="181"/>
        <v>25</v>
      </c>
      <c r="Q1906" t="str">
        <f t="shared" si="182"/>
        <v>technology</v>
      </c>
      <c r="R1906" t="str">
        <f t="shared" si="183"/>
        <v>gadgets</v>
      </c>
      <c r="S1906" s="10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0"/>
        <v>1.6800000000000001E-3</v>
      </c>
      <c r="P1907" s="6">
        <f t="shared" si="181"/>
        <v>10.5</v>
      </c>
      <c r="Q1907" t="str">
        <f t="shared" si="182"/>
        <v>technology</v>
      </c>
      <c r="R1907" t="str">
        <f t="shared" si="183"/>
        <v>gadgets</v>
      </c>
      <c r="S1907" s="10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0"/>
        <v>0.42759999999999998</v>
      </c>
      <c r="P1908" s="6">
        <f t="shared" si="181"/>
        <v>215.95959595959596</v>
      </c>
      <c r="Q1908" t="str">
        <f t="shared" si="182"/>
        <v>technology</v>
      </c>
      <c r="R1908" t="str">
        <f t="shared" si="183"/>
        <v>gadgets</v>
      </c>
      <c r="S1908" s="10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0"/>
        <v>2.8333333333333335E-3</v>
      </c>
      <c r="P1909" s="6">
        <f t="shared" si="181"/>
        <v>21.25</v>
      </c>
      <c r="Q1909" t="str">
        <f t="shared" si="182"/>
        <v>technology</v>
      </c>
      <c r="R1909" t="str">
        <f t="shared" si="183"/>
        <v>gadgets</v>
      </c>
      <c r="S1909" s="10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0"/>
        <v>1.7319999999999999E-2</v>
      </c>
      <c r="P1910" s="6">
        <f t="shared" si="181"/>
        <v>108.25</v>
      </c>
      <c r="Q1910" t="str">
        <f t="shared" si="182"/>
        <v>technology</v>
      </c>
      <c r="R1910" t="str">
        <f t="shared" si="183"/>
        <v>gadgets</v>
      </c>
      <c r="S1910" s="10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0"/>
        <v>0.14111428571428572</v>
      </c>
      <c r="P1911" s="6">
        <f t="shared" si="181"/>
        <v>129.97368421052633</v>
      </c>
      <c r="Q1911" t="str">
        <f t="shared" si="182"/>
        <v>technology</v>
      </c>
      <c r="R1911" t="str">
        <f t="shared" si="183"/>
        <v>gadgets</v>
      </c>
      <c r="S1911" s="10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0"/>
        <v>0.39395294117647056</v>
      </c>
      <c r="P1912" s="6">
        <f t="shared" si="181"/>
        <v>117.49473684210527</v>
      </c>
      <c r="Q1912" t="str">
        <f t="shared" si="182"/>
        <v>technology</v>
      </c>
      <c r="R1912" t="str">
        <f t="shared" si="183"/>
        <v>gadgets</v>
      </c>
      <c r="S1912" s="10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0"/>
        <v>2.3529411764705883E-4</v>
      </c>
      <c r="P1913" s="6">
        <f t="shared" si="181"/>
        <v>10</v>
      </c>
      <c r="Q1913" t="str">
        <f t="shared" si="182"/>
        <v>technology</v>
      </c>
      <c r="R1913" t="str">
        <f t="shared" si="183"/>
        <v>gadgets</v>
      </c>
      <c r="S1913" s="10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0"/>
        <v>0.59299999999999997</v>
      </c>
      <c r="P1914" s="6">
        <f t="shared" si="181"/>
        <v>70.595238095238102</v>
      </c>
      <c r="Q1914" t="str">
        <f t="shared" si="182"/>
        <v>technology</v>
      </c>
      <c r="R1914" t="str">
        <f t="shared" si="183"/>
        <v>gadgets</v>
      </c>
      <c r="S1914" s="10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0"/>
        <v>1.3270833333333334E-2</v>
      </c>
      <c r="P1915" s="6">
        <f t="shared" si="181"/>
        <v>24.5</v>
      </c>
      <c r="Q1915" t="str">
        <f t="shared" si="182"/>
        <v>technology</v>
      </c>
      <c r="R1915" t="str">
        <f t="shared" si="183"/>
        <v>gadgets</v>
      </c>
      <c r="S1915" s="10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0"/>
        <v>9.0090090090090086E-2</v>
      </c>
      <c r="P1916" s="6">
        <f t="shared" si="181"/>
        <v>30</v>
      </c>
      <c r="Q1916" t="str">
        <f t="shared" si="182"/>
        <v>technology</v>
      </c>
      <c r="R1916" t="str">
        <f t="shared" si="183"/>
        <v>gadgets</v>
      </c>
      <c r="S1916" s="10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0"/>
        <v>1.6E-2</v>
      </c>
      <c r="P1917" s="6">
        <f t="shared" si="181"/>
        <v>2</v>
      </c>
      <c r="Q1917" t="str">
        <f t="shared" si="182"/>
        <v>technology</v>
      </c>
      <c r="R1917" t="str">
        <f t="shared" si="183"/>
        <v>gadgets</v>
      </c>
      <c r="S1917" s="10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0"/>
        <v>5.1000000000000004E-3</v>
      </c>
      <c r="P1918" s="6">
        <f t="shared" si="181"/>
        <v>17</v>
      </c>
      <c r="Q1918" t="str">
        <f t="shared" si="182"/>
        <v>technology</v>
      </c>
      <c r="R1918" t="str">
        <f t="shared" si="183"/>
        <v>gadgets</v>
      </c>
      <c r="S1918" s="10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0"/>
        <v>0.52570512820512816</v>
      </c>
      <c r="P1919" s="6">
        <f t="shared" si="181"/>
        <v>2928.9285714285716</v>
      </c>
      <c r="Q1919" t="str">
        <f t="shared" si="182"/>
        <v>technology</v>
      </c>
      <c r="R1919" t="str">
        <f t="shared" si="183"/>
        <v>gadgets</v>
      </c>
      <c r="S1919" s="10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0"/>
        <v>1.04E-2</v>
      </c>
      <c r="P1920" s="6">
        <f t="shared" si="181"/>
        <v>28.888888888888889</v>
      </c>
      <c r="Q1920" t="str">
        <f t="shared" si="182"/>
        <v>technology</v>
      </c>
      <c r="R1920" t="str">
        <f t="shared" si="183"/>
        <v>gadgets</v>
      </c>
      <c r="S1920" s="10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0"/>
        <v>0.47399999999999998</v>
      </c>
      <c r="P1921" s="6">
        <f t="shared" si="181"/>
        <v>29.625</v>
      </c>
      <c r="Q1921" t="str">
        <f t="shared" si="182"/>
        <v>technology</v>
      </c>
      <c r="R1921" t="str">
        <f t="shared" si="183"/>
        <v>gadgets</v>
      </c>
      <c r="S1921" s="10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0"/>
        <v>0.43030000000000002</v>
      </c>
      <c r="P1922" s="6">
        <f t="shared" si="181"/>
        <v>40.980952380952381</v>
      </c>
      <c r="Q1922" t="str">
        <f t="shared" si="182"/>
        <v>technology</v>
      </c>
      <c r="R1922" t="str">
        <f t="shared" si="183"/>
        <v>gadgets</v>
      </c>
      <c r="S1922" s="10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ref="O1928:O1991" si="186">E1928/D1928</f>
        <v>1.9537933333333333</v>
      </c>
      <c r="P1928" s="6">
        <f t="shared" ref="P1928:P1991" si="187">E1928/L1928</f>
        <v>27.3896261682243</v>
      </c>
      <c r="Q1928" t="str">
        <f t="shared" ref="Q1928:Q1991" si="188">LEFT(N1928,SEARCH("/",N1928)-1)</f>
        <v>music</v>
      </c>
      <c r="R1928" t="str">
        <f t="shared" ref="R1928:R1991" si="189">RIGHT(N1928,(LEN(N1928)-LEN(Q1928)-1))</f>
        <v>indie rock</v>
      </c>
      <c r="S1928" s="10">
        <f t="shared" si="184"/>
        <v>40456.954351851848</v>
      </c>
      <c r="T1928" s="11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6"/>
        <v>1.0333333333333334</v>
      </c>
      <c r="P1929" s="6">
        <f t="shared" si="187"/>
        <v>56.363636363636367</v>
      </c>
      <c r="Q1929" t="str">
        <f t="shared" si="188"/>
        <v>music</v>
      </c>
      <c r="R1929" t="str">
        <f t="shared" si="189"/>
        <v>indie rock</v>
      </c>
      <c r="S1929" s="10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6"/>
        <v>1.031372549019608</v>
      </c>
      <c r="P1930" s="6">
        <f t="shared" si="187"/>
        <v>77.352941176470594</v>
      </c>
      <c r="Q1930" t="str">
        <f t="shared" si="188"/>
        <v>music</v>
      </c>
      <c r="R1930" t="str">
        <f t="shared" si="189"/>
        <v>indie rock</v>
      </c>
      <c r="S1930" s="10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6"/>
        <v>1.003125</v>
      </c>
      <c r="P1931" s="6">
        <f t="shared" si="187"/>
        <v>42.8</v>
      </c>
      <c r="Q1931" t="str">
        <f t="shared" si="188"/>
        <v>music</v>
      </c>
      <c r="R1931" t="str">
        <f t="shared" si="189"/>
        <v>indie rock</v>
      </c>
      <c r="S1931" s="10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6"/>
        <v>1.27</v>
      </c>
      <c r="P1932" s="6">
        <f t="shared" si="187"/>
        <v>48.846153846153847</v>
      </c>
      <c r="Q1932" t="str">
        <f t="shared" si="188"/>
        <v>music</v>
      </c>
      <c r="R1932" t="str">
        <f t="shared" si="189"/>
        <v>indie rock</v>
      </c>
      <c r="S1932" s="10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6"/>
        <v>1.20601</v>
      </c>
      <c r="P1933" s="6">
        <f t="shared" si="187"/>
        <v>48.240400000000001</v>
      </c>
      <c r="Q1933" t="str">
        <f t="shared" si="188"/>
        <v>music</v>
      </c>
      <c r="R1933" t="str">
        <f t="shared" si="189"/>
        <v>indie rock</v>
      </c>
      <c r="S1933" s="10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6"/>
        <v>1.0699047619047619</v>
      </c>
      <c r="P1934" s="6">
        <f t="shared" si="187"/>
        <v>70.212500000000006</v>
      </c>
      <c r="Q1934" t="str">
        <f t="shared" si="188"/>
        <v>music</v>
      </c>
      <c r="R1934" t="str">
        <f t="shared" si="189"/>
        <v>indie rock</v>
      </c>
      <c r="S1934" s="10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6"/>
        <v>1.7243333333333333</v>
      </c>
      <c r="P1935" s="6">
        <f t="shared" si="187"/>
        <v>94.054545454545448</v>
      </c>
      <c r="Q1935" t="str">
        <f t="shared" si="188"/>
        <v>music</v>
      </c>
      <c r="R1935" t="str">
        <f t="shared" si="189"/>
        <v>indie rock</v>
      </c>
      <c r="S1935" s="10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6"/>
        <v>1.2362</v>
      </c>
      <c r="P1936" s="6">
        <f t="shared" si="187"/>
        <v>80.272727272727266</v>
      </c>
      <c r="Q1936" t="str">
        <f t="shared" si="188"/>
        <v>music</v>
      </c>
      <c r="R1936" t="str">
        <f t="shared" si="189"/>
        <v>indie rock</v>
      </c>
      <c r="S1936" s="10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6"/>
        <v>1.0840000000000001</v>
      </c>
      <c r="P1937" s="6">
        <f t="shared" si="187"/>
        <v>54.2</v>
      </c>
      <c r="Q1937" t="str">
        <f t="shared" si="188"/>
        <v>music</v>
      </c>
      <c r="R1937" t="str">
        <f t="shared" si="189"/>
        <v>indie rock</v>
      </c>
      <c r="S1937" s="10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6"/>
        <v>1.1652013333333333</v>
      </c>
      <c r="P1938" s="6">
        <f t="shared" si="187"/>
        <v>60.26903448275862</v>
      </c>
      <c r="Q1938" t="str">
        <f t="shared" si="188"/>
        <v>music</v>
      </c>
      <c r="R1938" t="str">
        <f t="shared" si="189"/>
        <v>indie rock</v>
      </c>
      <c r="S1938" s="10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6"/>
        <v>1.8724499999999999</v>
      </c>
      <c r="P1939" s="6">
        <f t="shared" si="187"/>
        <v>38.740344827586206</v>
      </c>
      <c r="Q1939" t="str">
        <f t="shared" si="188"/>
        <v>music</v>
      </c>
      <c r="R1939" t="str">
        <f t="shared" si="189"/>
        <v>indie rock</v>
      </c>
      <c r="S1939" s="10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6"/>
        <v>1.1593333333333333</v>
      </c>
      <c r="P1940" s="6">
        <f t="shared" si="187"/>
        <v>152.54385964912279</v>
      </c>
      <c r="Q1940" t="str">
        <f t="shared" si="188"/>
        <v>music</v>
      </c>
      <c r="R1940" t="str">
        <f t="shared" si="189"/>
        <v>indie rock</v>
      </c>
      <c r="S1940" s="10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6"/>
        <v>1.107</v>
      </c>
      <c r="P1941" s="6">
        <f t="shared" si="187"/>
        <v>115.3125</v>
      </c>
      <c r="Q1941" t="str">
        <f t="shared" si="188"/>
        <v>music</v>
      </c>
      <c r="R1941" t="str">
        <f t="shared" si="189"/>
        <v>indie rock</v>
      </c>
      <c r="S1941" s="10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6"/>
        <v>1.7092307692307693</v>
      </c>
      <c r="P1942" s="6">
        <f t="shared" si="187"/>
        <v>35.838709677419352</v>
      </c>
      <c r="Q1942" t="str">
        <f t="shared" si="188"/>
        <v>music</v>
      </c>
      <c r="R1942" t="str">
        <f t="shared" si="189"/>
        <v>indie rock</v>
      </c>
      <c r="S1942" s="10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1478</v>
      </c>
      <c r="B1943" s="3" t="s">
        <v>1479</v>
      </c>
      <c r="C1943" s="3" t="s">
        <v>5588</v>
      </c>
      <c r="D1943">
        <v>50000</v>
      </c>
      <c r="E1943">
        <v>590807.11</v>
      </c>
      <c r="F1943" t="s">
        <v>8219</v>
      </c>
      <c r="G1943" t="s">
        <v>8224</v>
      </c>
      <c r="H1943" t="s">
        <v>8246</v>
      </c>
      <c r="I1943">
        <v>1368564913</v>
      </c>
      <c r="J1943">
        <v>1367355313</v>
      </c>
      <c r="K1943" t="b">
        <v>1</v>
      </c>
      <c r="L1943">
        <v>20242</v>
      </c>
      <c r="M1943" t="b">
        <v>1</v>
      </c>
      <c r="N1943" t="s">
        <v>8288</v>
      </c>
      <c r="O1943" s="5">
        <f t="shared" si="186"/>
        <v>11.8161422</v>
      </c>
      <c r="P1943" s="6">
        <f t="shared" si="187"/>
        <v>29.187190495010373</v>
      </c>
      <c r="Q1943" t="str">
        <f t="shared" si="188"/>
        <v>publishing</v>
      </c>
      <c r="R1943" t="str">
        <f t="shared" si="189"/>
        <v>radio &amp; podcasts</v>
      </c>
      <c r="S1943" s="10">
        <f t="shared" si="184"/>
        <v>41394.871678240743</v>
      </c>
      <c r="T1943" s="11">
        <f t="shared" si="185"/>
        <v>41408.871678240743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6"/>
        <v>1.3844033333333334</v>
      </c>
      <c r="P1944" s="6">
        <f t="shared" si="187"/>
        <v>87.436000000000007</v>
      </c>
      <c r="Q1944" t="str">
        <f t="shared" si="188"/>
        <v>technology</v>
      </c>
      <c r="R1944" t="str">
        <f t="shared" si="189"/>
        <v>hardware</v>
      </c>
      <c r="S1944" s="10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6"/>
        <v>17.052499999999998</v>
      </c>
      <c r="P1945" s="6">
        <f t="shared" si="187"/>
        <v>68.815577078288939</v>
      </c>
      <c r="Q1945" t="str">
        <f t="shared" si="188"/>
        <v>technology</v>
      </c>
      <c r="R1945" t="str">
        <f t="shared" si="189"/>
        <v>hardware</v>
      </c>
      <c r="S1945" s="10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6"/>
        <v>7.8805550000000002</v>
      </c>
      <c r="P1946" s="6">
        <f t="shared" si="187"/>
        <v>176.200223588597</v>
      </c>
      <c r="Q1946" t="str">
        <f t="shared" si="188"/>
        <v>technology</v>
      </c>
      <c r="R1946" t="str">
        <f t="shared" si="189"/>
        <v>hardware</v>
      </c>
      <c r="S1946" s="10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6"/>
        <v>3.4801799999999998</v>
      </c>
      <c r="P1947" s="6">
        <f t="shared" si="187"/>
        <v>511.79117647058825</v>
      </c>
      <c r="Q1947" t="str">
        <f t="shared" si="188"/>
        <v>technology</v>
      </c>
      <c r="R1947" t="str">
        <f t="shared" si="189"/>
        <v>hardware</v>
      </c>
      <c r="S1947" s="10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6"/>
        <v>1.4974666666666667</v>
      </c>
      <c r="P1948" s="6">
        <f t="shared" si="187"/>
        <v>160.44285714285715</v>
      </c>
      <c r="Q1948" t="str">
        <f t="shared" si="188"/>
        <v>technology</v>
      </c>
      <c r="R1948" t="str">
        <f t="shared" si="189"/>
        <v>hardware</v>
      </c>
      <c r="S1948" s="10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6"/>
        <v>1.0063375000000001</v>
      </c>
      <c r="P1949" s="6">
        <f t="shared" si="187"/>
        <v>35.003043478260871</v>
      </c>
      <c r="Q1949" t="str">
        <f t="shared" si="188"/>
        <v>technology</v>
      </c>
      <c r="R1949" t="str">
        <f t="shared" si="189"/>
        <v>hardware</v>
      </c>
      <c r="S1949" s="10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2076</v>
      </c>
      <c r="B1950" s="3" t="s">
        <v>2077</v>
      </c>
      <c r="C1950" s="3" t="s">
        <v>6186</v>
      </c>
      <c r="D1950">
        <v>179000</v>
      </c>
      <c r="E1950">
        <v>972594.99</v>
      </c>
      <c r="F1950" t="s">
        <v>8219</v>
      </c>
      <c r="G1950" t="s">
        <v>8225</v>
      </c>
      <c r="H1950" t="s">
        <v>8247</v>
      </c>
      <c r="I1950">
        <v>1406149689</v>
      </c>
      <c r="J1950">
        <v>1402693689</v>
      </c>
      <c r="K1950" t="b">
        <v>0</v>
      </c>
      <c r="L1950">
        <v>8359</v>
      </c>
      <c r="M1950" t="b">
        <v>1</v>
      </c>
      <c r="N1950" t="s">
        <v>8295</v>
      </c>
      <c r="O1950" s="5">
        <f t="shared" si="186"/>
        <v>5.4334915642458101</v>
      </c>
      <c r="P1950" s="6">
        <f t="shared" si="187"/>
        <v>116.35303146309367</v>
      </c>
      <c r="Q1950" t="str">
        <f t="shared" si="188"/>
        <v>technology</v>
      </c>
      <c r="R1950" t="str">
        <f t="shared" si="189"/>
        <v>hardware</v>
      </c>
      <c r="S1950" s="10">
        <f t="shared" si="184"/>
        <v>41803.880659722221</v>
      </c>
      <c r="T1950" s="11">
        <f t="shared" si="185"/>
        <v>41843.880659722221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6"/>
        <v>1.0600260000000001</v>
      </c>
      <c r="P1951" s="6">
        <f t="shared" si="187"/>
        <v>56.204984093319197</v>
      </c>
      <c r="Q1951" t="str">
        <f t="shared" si="188"/>
        <v>technology</v>
      </c>
      <c r="R1951" t="str">
        <f t="shared" si="189"/>
        <v>hardware</v>
      </c>
      <c r="S1951" s="10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6"/>
        <v>2.0051866666666669</v>
      </c>
      <c r="P1952" s="6">
        <f t="shared" si="187"/>
        <v>51.3054157782516</v>
      </c>
      <c r="Q1952" t="str">
        <f t="shared" si="188"/>
        <v>technology</v>
      </c>
      <c r="R1952" t="str">
        <f t="shared" si="189"/>
        <v>hardware</v>
      </c>
      <c r="S1952" s="10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6"/>
        <v>2.1244399999999999</v>
      </c>
      <c r="P1953" s="6">
        <f t="shared" si="187"/>
        <v>127.36450839328538</v>
      </c>
      <c r="Q1953" t="str">
        <f t="shared" si="188"/>
        <v>technology</v>
      </c>
      <c r="R1953" t="str">
        <f t="shared" si="189"/>
        <v>hardware</v>
      </c>
      <c r="S1953" s="10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6"/>
        <v>1.9847237142857144</v>
      </c>
      <c r="P1954" s="6">
        <f t="shared" si="187"/>
        <v>101.85532258064516</v>
      </c>
      <c r="Q1954" t="str">
        <f t="shared" si="188"/>
        <v>technology</v>
      </c>
      <c r="R1954" t="str">
        <f t="shared" si="189"/>
        <v>hardware</v>
      </c>
      <c r="S1954" s="10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6"/>
        <v>2.2594666666666665</v>
      </c>
      <c r="P1955" s="6">
        <f t="shared" si="187"/>
        <v>230.55782312925169</v>
      </c>
      <c r="Q1955" t="str">
        <f t="shared" si="188"/>
        <v>technology</v>
      </c>
      <c r="R1955" t="str">
        <f t="shared" si="189"/>
        <v>hardware</v>
      </c>
      <c r="S1955" s="10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6"/>
        <v>6.9894800000000004</v>
      </c>
      <c r="P1956" s="6">
        <f t="shared" si="187"/>
        <v>842.10602409638557</v>
      </c>
      <c r="Q1956" t="str">
        <f t="shared" si="188"/>
        <v>technology</v>
      </c>
      <c r="R1956" t="str">
        <f t="shared" si="189"/>
        <v>hardware</v>
      </c>
      <c r="S1956" s="10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6"/>
        <v>3.9859528571428569</v>
      </c>
      <c r="P1957" s="6">
        <f t="shared" si="187"/>
        <v>577.27593103448271</v>
      </c>
      <c r="Q1957" t="str">
        <f t="shared" si="188"/>
        <v>technology</v>
      </c>
      <c r="R1957" t="str">
        <f t="shared" si="189"/>
        <v>hardware</v>
      </c>
      <c r="S1957" s="10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6"/>
        <v>2.9403333333333332</v>
      </c>
      <c r="P1958" s="6">
        <f t="shared" si="187"/>
        <v>483.34246575342468</v>
      </c>
      <c r="Q1958" t="str">
        <f t="shared" si="188"/>
        <v>technology</v>
      </c>
      <c r="R1958" t="str">
        <f t="shared" si="189"/>
        <v>hardware</v>
      </c>
      <c r="S1958" s="10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6"/>
        <v>1.6750470000000002</v>
      </c>
      <c r="P1959" s="6">
        <f t="shared" si="187"/>
        <v>76.138500000000008</v>
      </c>
      <c r="Q1959" t="str">
        <f t="shared" si="188"/>
        <v>technology</v>
      </c>
      <c r="R1959" t="str">
        <f t="shared" si="189"/>
        <v>hardware</v>
      </c>
      <c r="S1959" s="10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6"/>
        <v>14.355717142857143</v>
      </c>
      <c r="P1960" s="6">
        <f t="shared" si="187"/>
        <v>74.107684365781708</v>
      </c>
      <c r="Q1960" t="str">
        <f t="shared" si="188"/>
        <v>technology</v>
      </c>
      <c r="R1960" t="str">
        <f t="shared" si="189"/>
        <v>hardware</v>
      </c>
      <c r="S1960" s="10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6"/>
        <v>1.5673440000000001</v>
      </c>
      <c r="P1961" s="6">
        <f t="shared" si="187"/>
        <v>36.965660377358489</v>
      </c>
      <c r="Q1961" t="str">
        <f t="shared" si="188"/>
        <v>technology</v>
      </c>
      <c r="R1961" t="str">
        <f t="shared" si="189"/>
        <v>hardware</v>
      </c>
      <c r="S1961" s="10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6"/>
        <v>1.1790285714285715</v>
      </c>
      <c r="P1962" s="6">
        <f t="shared" si="187"/>
        <v>2500.969696969697</v>
      </c>
      <c r="Q1962" t="str">
        <f t="shared" si="188"/>
        <v>technology</v>
      </c>
      <c r="R1962" t="str">
        <f t="shared" si="189"/>
        <v>hardware</v>
      </c>
      <c r="S1962" s="10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6"/>
        <v>11.053811999999999</v>
      </c>
      <c r="P1963" s="6">
        <f t="shared" si="187"/>
        <v>67.690214329454989</v>
      </c>
      <c r="Q1963" t="str">
        <f t="shared" si="188"/>
        <v>technology</v>
      </c>
      <c r="R1963" t="str">
        <f t="shared" si="189"/>
        <v>hardware</v>
      </c>
      <c r="S1963" s="10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6"/>
        <v>1.9292499999999999</v>
      </c>
      <c r="P1964" s="6">
        <f t="shared" si="187"/>
        <v>63.04738562091503</v>
      </c>
      <c r="Q1964" t="str">
        <f t="shared" si="188"/>
        <v>technology</v>
      </c>
      <c r="R1964" t="str">
        <f t="shared" si="189"/>
        <v>hardware</v>
      </c>
      <c r="S1964" s="10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6"/>
        <v>1.268842105263158</v>
      </c>
      <c r="P1965" s="6">
        <f t="shared" si="187"/>
        <v>117.6</v>
      </c>
      <c r="Q1965" t="str">
        <f t="shared" si="188"/>
        <v>technology</v>
      </c>
      <c r="R1965" t="str">
        <f t="shared" si="189"/>
        <v>hardware</v>
      </c>
      <c r="S1965" s="10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6"/>
        <v>2.5957748878923765</v>
      </c>
      <c r="P1966" s="6">
        <f t="shared" si="187"/>
        <v>180.75185011709601</v>
      </c>
      <c r="Q1966" t="str">
        <f t="shared" si="188"/>
        <v>technology</v>
      </c>
      <c r="R1966" t="str">
        <f t="shared" si="189"/>
        <v>hardware</v>
      </c>
      <c r="S1966" s="10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6"/>
        <v>2.6227999999999998</v>
      </c>
      <c r="P1967" s="6">
        <f t="shared" si="187"/>
        <v>127.32038834951456</v>
      </c>
      <c r="Q1967" t="str">
        <f t="shared" si="188"/>
        <v>technology</v>
      </c>
      <c r="R1967" t="str">
        <f t="shared" si="189"/>
        <v>hardware</v>
      </c>
      <c r="S1967" s="10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6"/>
        <v>2.0674309000000002</v>
      </c>
      <c r="P1968" s="6">
        <f t="shared" si="187"/>
        <v>136.6444745538665</v>
      </c>
      <c r="Q1968" t="str">
        <f t="shared" si="188"/>
        <v>technology</v>
      </c>
      <c r="R1968" t="str">
        <f t="shared" si="189"/>
        <v>hardware</v>
      </c>
      <c r="S1968" s="10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6"/>
        <v>3.7012999999999998</v>
      </c>
      <c r="P1969" s="6">
        <f t="shared" si="187"/>
        <v>182.78024691358024</v>
      </c>
      <c r="Q1969" t="str">
        <f t="shared" si="188"/>
        <v>technology</v>
      </c>
      <c r="R1969" t="str">
        <f t="shared" si="189"/>
        <v>hardware</v>
      </c>
      <c r="S1969" s="10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6"/>
        <v>2.8496600000000001</v>
      </c>
      <c r="P1970" s="6">
        <f t="shared" si="187"/>
        <v>279.37843137254902</v>
      </c>
      <c r="Q1970" t="str">
        <f t="shared" si="188"/>
        <v>technology</v>
      </c>
      <c r="R1970" t="str">
        <f t="shared" si="189"/>
        <v>hardware</v>
      </c>
      <c r="S1970" s="10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6"/>
        <v>5.7907999999999999</v>
      </c>
      <c r="P1971" s="6">
        <f t="shared" si="187"/>
        <v>61.375728669846318</v>
      </c>
      <c r="Q1971" t="str">
        <f t="shared" si="188"/>
        <v>technology</v>
      </c>
      <c r="R1971" t="str">
        <f t="shared" si="189"/>
        <v>hardware</v>
      </c>
      <c r="S1971" s="10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6"/>
        <v>11.318</v>
      </c>
      <c r="P1972" s="6">
        <f t="shared" si="187"/>
        <v>80.727532097004286</v>
      </c>
      <c r="Q1972" t="str">
        <f t="shared" si="188"/>
        <v>technology</v>
      </c>
      <c r="R1972" t="str">
        <f t="shared" si="189"/>
        <v>hardware</v>
      </c>
      <c r="S1972" s="10">
        <f t="shared" si="184"/>
        <v>41324.193298611113</v>
      </c>
      <c r="T1972" s="11">
        <f t="shared" si="185"/>
        <v>41384.151631944449</v>
      </c>
    </row>
    <row r="1973" spans="1:20" ht="45" x14ac:dyDescent="0.25">
      <c r="A1973">
        <v>2075</v>
      </c>
      <c r="B1973" s="3" t="s">
        <v>2076</v>
      </c>
      <c r="C1973" s="3" t="s">
        <v>6185</v>
      </c>
      <c r="D1973">
        <v>9999</v>
      </c>
      <c r="E1973">
        <v>167820.6</v>
      </c>
      <c r="F1973" t="s">
        <v>8219</v>
      </c>
      <c r="G1973" t="s">
        <v>8224</v>
      </c>
      <c r="H1973" t="s">
        <v>8246</v>
      </c>
      <c r="I1973">
        <v>1374769288</v>
      </c>
      <c r="J1973">
        <v>1372177288</v>
      </c>
      <c r="K1973" t="b">
        <v>0</v>
      </c>
      <c r="L1973">
        <v>8200</v>
      </c>
      <c r="M1973" t="b">
        <v>1</v>
      </c>
      <c r="N1973" t="s">
        <v>8295</v>
      </c>
      <c r="O1973" s="5">
        <f t="shared" si="186"/>
        <v>16.783738373837384</v>
      </c>
      <c r="P1973" s="6">
        <f t="shared" si="187"/>
        <v>20.465926829268295</v>
      </c>
      <c r="Q1973" t="str">
        <f t="shared" si="188"/>
        <v>technology</v>
      </c>
      <c r="R1973" t="str">
        <f t="shared" si="189"/>
        <v>hardware</v>
      </c>
      <c r="S1973" s="10">
        <f t="shared" si="184"/>
        <v>41450.681574074071</v>
      </c>
      <c r="T1973" s="11">
        <f t="shared" si="185"/>
        <v>41480.681574074071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6"/>
        <v>6.7447999999999997</v>
      </c>
      <c r="P1974" s="6">
        <f t="shared" si="187"/>
        <v>70.848739495798313</v>
      </c>
      <c r="Q1974" t="str">
        <f t="shared" si="188"/>
        <v>technology</v>
      </c>
      <c r="R1974" t="str">
        <f t="shared" si="189"/>
        <v>hardware</v>
      </c>
      <c r="S1974" s="10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6"/>
        <v>2.5683081313131315</v>
      </c>
      <c r="P1975" s="6">
        <f t="shared" si="187"/>
        <v>247.94003412969283</v>
      </c>
      <c r="Q1975" t="str">
        <f t="shared" si="188"/>
        <v>technology</v>
      </c>
      <c r="R1975" t="str">
        <f t="shared" si="189"/>
        <v>hardware</v>
      </c>
      <c r="S1975" s="10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6"/>
        <v>3.7549600000000001</v>
      </c>
      <c r="P1976" s="6">
        <f t="shared" si="187"/>
        <v>186.81393034825871</v>
      </c>
      <c r="Q1976" t="str">
        <f t="shared" si="188"/>
        <v>technology</v>
      </c>
      <c r="R1976" t="str">
        <f t="shared" si="189"/>
        <v>hardware</v>
      </c>
      <c r="S1976" s="10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6"/>
        <v>2.0870837499999997</v>
      </c>
      <c r="P1977" s="6">
        <f t="shared" si="187"/>
        <v>131.98948616600788</v>
      </c>
      <c r="Q1977" t="str">
        <f t="shared" si="188"/>
        <v>technology</v>
      </c>
      <c r="R1977" t="str">
        <f t="shared" si="189"/>
        <v>hardware</v>
      </c>
      <c r="S1977" s="10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6"/>
        <v>3.4660000000000002</v>
      </c>
      <c r="P1978" s="6">
        <f t="shared" si="187"/>
        <v>29.310782241014799</v>
      </c>
      <c r="Q1978" t="str">
        <f t="shared" si="188"/>
        <v>technology</v>
      </c>
      <c r="R1978" t="str">
        <f t="shared" si="189"/>
        <v>hardware</v>
      </c>
      <c r="S1978" s="10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6"/>
        <v>4.0232999999999999</v>
      </c>
      <c r="P1979" s="6">
        <f t="shared" si="187"/>
        <v>245.02436053593178</v>
      </c>
      <c r="Q1979" t="str">
        <f t="shared" si="188"/>
        <v>technology</v>
      </c>
      <c r="R1979" t="str">
        <f t="shared" si="189"/>
        <v>hardware</v>
      </c>
      <c r="S1979" s="10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6"/>
        <v>10.2684514</v>
      </c>
      <c r="P1980" s="6">
        <f t="shared" si="187"/>
        <v>1323.2540463917526</v>
      </c>
      <c r="Q1980" t="str">
        <f t="shared" si="188"/>
        <v>technology</v>
      </c>
      <c r="R1980" t="str">
        <f t="shared" si="189"/>
        <v>hardware</v>
      </c>
      <c r="S1980" s="10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6"/>
        <v>1.14901155</v>
      </c>
      <c r="P1981" s="6">
        <f t="shared" si="187"/>
        <v>282.65966789667897</v>
      </c>
      <c r="Q1981" t="str">
        <f t="shared" si="188"/>
        <v>technology</v>
      </c>
      <c r="R1981" t="str">
        <f t="shared" si="189"/>
        <v>hardware</v>
      </c>
      <c r="S1981" s="10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6"/>
        <v>3.5482402000000004</v>
      </c>
      <c r="P1982" s="6">
        <f t="shared" si="187"/>
        <v>91.214401028277635</v>
      </c>
      <c r="Q1982" t="str">
        <f t="shared" si="188"/>
        <v>technology</v>
      </c>
      <c r="R1982" t="str">
        <f t="shared" si="189"/>
        <v>hardware</v>
      </c>
      <c r="S1982" s="10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6"/>
        <v>5.0799999999999998E-2</v>
      </c>
      <c r="P1983" s="6">
        <f t="shared" si="187"/>
        <v>31.75</v>
      </c>
      <c r="Q1983" t="str">
        <f t="shared" si="188"/>
        <v>photography</v>
      </c>
      <c r="R1983" t="str">
        <f t="shared" si="189"/>
        <v>people</v>
      </c>
      <c r="S1983" s="10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6"/>
        <v>0</v>
      </c>
      <c r="P1984" s="6" t="e">
        <f t="shared" si="187"/>
        <v>#DIV/0!</v>
      </c>
      <c r="Q1984" t="str">
        <f t="shared" si="188"/>
        <v>photography</v>
      </c>
      <c r="R1984" t="str">
        <f t="shared" si="189"/>
        <v>people</v>
      </c>
      <c r="S1984" s="10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6"/>
        <v>4.2999999999999997E-2</v>
      </c>
      <c r="P1985" s="6">
        <f t="shared" si="187"/>
        <v>88.6875</v>
      </c>
      <c r="Q1985" t="str">
        <f t="shared" si="188"/>
        <v>photography</v>
      </c>
      <c r="R1985" t="str">
        <f t="shared" si="189"/>
        <v>people</v>
      </c>
      <c r="S1985" s="10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6"/>
        <v>0.21146666666666666</v>
      </c>
      <c r="P1986" s="6">
        <f t="shared" si="187"/>
        <v>453.14285714285717</v>
      </c>
      <c r="Q1986" t="str">
        <f t="shared" si="188"/>
        <v>photography</v>
      </c>
      <c r="R1986" t="str">
        <f t="shared" si="189"/>
        <v>people</v>
      </c>
      <c r="S1986" s="10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1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ref="O1992:O2055" si="192">E1992/D1992</f>
        <v>0.16966666666666666</v>
      </c>
      <c r="P1992" s="6">
        <f t="shared" ref="P1992:P2055" si="193">E1992/L1992</f>
        <v>101.8</v>
      </c>
      <c r="Q1992" t="str">
        <f t="shared" ref="Q1992:Q2055" si="194">LEFT(N1992,SEARCH("/",N1992)-1)</f>
        <v>photography</v>
      </c>
      <c r="R1992" t="str">
        <f t="shared" ref="R1992:R2055" si="195">RIGHT(N1992,(LEN(N1992)-LEN(Q1992)-1))</f>
        <v>people</v>
      </c>
      <c r="S1992" s="10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2"/>
        <v>7.0000000000000007E-2</v>
      </c>
      <c r="P1993" s="6">
        <f t="shared" si="193"/>
        <v>46.666666666666664</v>
      </c>
      <c r="Q1993" t="str">
        <f t="shared" si="194"/>
        <v>photography</v>
      </c>
      <c r="R1993" t="str">
        <f t="shared" si="195"/>
        <v>people</v>
      </c>
      <c r="S1993" s="10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2"/>
        <v>1.3333333333333333E-3</v>
      </c>
      <c r="P1994" s="6">
        <f t="shared" si="193"/>
        <v>1</v>
      </c>
      <c r="Q1994" t="str">
        <f t="shared" si="194"/>
        <v>photography</v>
      </c>
      <c r="R1994" t="str">
        <f t="shared" si="195"/>
        <v>people</v>
      </c>
      <c r="S1994" s="10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2"/>
        <v>0</v>
      </c>
      <c r="P1995" s="6" t="e">
        <f t="shared" si="193"/>
        <v>#DIV/0!</v>
      </c>
      <c r="Q1995" t="str">
        <f t="shared" si="194"/>
        <v>photography</v>
      </c>
      <c r="R1995" t="str">
        <f t="shared" si="195"/>
        <v>people</v>
      </c>
      <c r="S1995" s="10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2"/>
        <v>0</v>
      </c>
      <c r="P1996" s="6" t="e">
        <f t="shared" si="193"/>
        <v>#DIV/0!</v>
      </c>
      <c r="Q1996" t="str">
        <f t="shared" si="194"/>
        <v>photography</v>
      </c>
      <c r="R1996" t="str">
        <f t="shared" si="195"/>
        <v>people</v>
      </c>
      <c r="S1996" s="10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2"/>
        <v>7.8E-2</v>
      </c>
      <c r="P1997" s="6">
        <f t="shared" si="193"/>
        <v>26</v>
      </c>
      <c r="Q1997" t="str">
        <f t="shared" si="194"/>
        <v>photography</v>
      </c>
      <c r="R1997" t="str">
        <f t="shared" si="195"/>
        <v>people</v>
      </c>
      <c r="S1997" s="10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2"/>
        <v>0</v>
      </c>
      <c r="P1998" s="6" t="e">
        <f t="shared" si="193"/>
        <v>#DIV/0!</v>
      </c>
      <c r="Q1998" t="str">
        <f t="shared" si="194"/>
        <v>photography</v>
      </c>
      <c r="R1998" t="str">
        <f t="shared" si="195"/>
        <v>people</v>
      </c>
      <c r="S1998" s="10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2"/>
        <v>0</v>
      </c>
      <c r="P1999" s="6" t="e">
        <f t="shared" si="193"/>
        <v>#DIV/0!</v>
      </c>
      <c r="Q1999" t="str">
        <f t="shared" si="194"/>
        <v>photography</v>
      </c>
      <c r="R1999" t="str">
        <f t="shared" si="195"/>
        <v>people</v>
      </c>
      <c r="S1999" s="10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2"/>
        <v>0.26200000000000001</v>
      </c>
      <c r="P2000" s="6">
        <f t="shared" si="193"/>
        <v>218.33333333333334</v>
      </c>
      <c r="Q2000" t="str">
        <f t="shared" si="194"/>
        <v>photography</v>
      </c>
      <c r="R2000" t="str">
        <f t="shared" si="195"/>
        <v>people</v>
      </c>
      <c r="S2000" s="10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2"/>
        <v>7.6129032258064515E-3</v>
      </c>
      <c r="P2001" s="6">
        <f t="shared" si="193"/>
        <v>33.714285714285715</v>
      </c>
      <c r="Q2001" t="str">
        <f t="shared" si="194"/>
        <v>photography</v>
      </c>
      <c r="R2001" t="str">
        <f t="shared" si="195"/>
        <v>people</v>
      </c>
      <c r="S2001" s="10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2"/>
        <v>0.125</v>
      </c>
      <c r="P2002" s="6">
        <f t="shared" si="193"/>
        <v>25</v>
      </c>
      <c r="Q2002" t="str">
        <f t="shared" si="194"/>
        <v>photography</v>
      </c>
      <c r="R2002" t="str">
        <f t="shared" si="195"/>
        <v>people</v>
      </c>
      <c r="S2002" s="10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2"/>
        <v>3.8212909090909091</v>
      </c>
      <c r="P2003" s="6">
        <f t="shared" si="193"/>
        <v>128.38790470372632</v>
      </c>
      <c r="Q2003" t="str">
        <f t="shared" si="194"/>
        <v>technology</v>
      </c>
      <c r="R2003" t="str">
        <f t="shared" si="195"/>
        <v>hardware</v>
      </c>
      <c r="S2003" s="10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2"/>
        <v>2.1679422000000002</v>
      </c>
      <c r="P2004" s="6">
        <f t="shared" si="193"/>
        <v>78.834261818181815</v>
      </c>
      <c r="Q2004" t="str">
        <f t="shared" si="194"/>
        <v>technology</v>
      </c>
      <c r="R2004" t="str">
        <f t="shared" si="195"/>
        <v>hardware</v>
      </c>
      <c r="S2004" s="10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2"/>
        <v>3.12</v>
      </c>
      <c r="P2005" s="6">
        <f t="shared" si="193"/>
        <v>91.764705882352942</v>
      </c>
      <c r="Q2005" t="str">
        <f t="shared" si="194"/>
        <v>technology</v>
      </c>
      <c r="R2005" t="str">
        <f t="shared" si="195"/>
        <v>hardware</v>
      </c>
      <c r="S2005" s="10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2"/>
        <v>2.3442048</v>
      </c>
      <c r="P2006" s="6">
        <f t="shared" si="193"/>
        <v>331.10237288135596</v>
      </c>
      <c r="Q2006" t="str">
        <f t="shared" si="194"/>
        <v>technology</v>
      </c>
      <c r="R2006" t="str">
        <f t="shared" si="195"/>
        <v>hardware</v>
      </c>
      <c r="S2006" s="10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2"/>
        <v>1.236801</v>
      </c>
      <c r="P2007" s="6">
        <f t="shared" si="193"/>
        <v>194.26193717277485</v>
      </c>
      <c r="Q2007" t="str">
        <f t="shared" si="194"/>
        <v>technology</v>
      </c>
      <c r="R2007" t="str">
        <f t="shared" si="195"/>
        <v>hardware</v>
      </c>
      <c r="S2007" s="10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2"/>
        <v>2.4784000000000002</v>
      </c>
      <c r="P2008" s="6">
        <f t="shared" si="193"/>
        <v>408.97689768976898</v>
      </c>
      <c r="Q2008" t="str">
        <f t="shared" si="194"/>
        <v>technology</v>
      </c>
      <c r="R2008" t="str">
        <f t="shared" si="195"/>
        <v>hardware</v>
      </c>
      <c r="S2008" s="10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2"/>
        <v>1.157092</v>
      </c>
      <c r="P2009" s="6">
        <f t="shared" si="193"/>
        <v>84.459270072992695</v>
      </c>
      <c r="Q2009" t="str">
        <f t="shared" si="194"/>
        <v>technology</v>
      </c>
      <c r="R2009" t="str">
        <f t="shared" si="195"/>
        <v>hardware</v>
      </c>
      <c r="S2009" s="10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2"/>
        <v>1.1707484768810599</v>
      </c>
      <c r="P2010" s="6">
        <f t="shared" si="193"/>
        <v>44.853658536585364</v>
      </c>
      <c r="Q2010" t="str">
        <f t="shared" si="194"/>
        <v>technology</v>
      </c>
      <c r="R2010" t="str">
        <f t="shared" si="195"/>
        <v>hardware</v>
      </c>
      <c r="S2010" s="10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2"/>
        <v>3.05158</v>
      </c>
      <c r="P2011" s="6">
        <f t="shared" si="193"/>
        <v>383.3643216080402</v>
      </c>
      <c r="Q2011" t="str">
        <f t="shared" si="194"/>
        <v>technology</v>
      </c>
      <c r="R2011" t="str">
        <f t="shared" si="195"/>
        <v>hardware</v>
      </c>
      <c r="S2011" s="10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2"/>
        <v>3.2005299999999997</v>
      </c>
      <c r="P2012" s="6">
        <f t="shared" si="193"/>
        <v>55.276856649395505</v>
      </c>
      <c r="Q2012" t="str">
        <f t="shared" si="194"/>
        <v>technology</v>
      </c>
      <c r="R2012" t="str">
        <f t="shared" si="195"/>
        <v>hardware</v>
      </c>
      <c r="S2012" s="10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2"/>
        <v>8.1956399999999991</v>
      </c>
      <c r="P2013" s="6">
        <f t="shared" si="193"/>
        <v>422.02059732234807</v>
      </c>
      <c r="Q2013" t="str">
        <f t="shared" si="194"/>
        <v>technology</v>
      </c>
      <c r="R2013" t="str">
        <f t="shared" si="195"/>
        <v>hardware</v>
      </c>
      <c r="S2013" s="10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2"/>
        <v>2.3490000000000002</v>
      </c>
      <c r="P2014" s="6">
        <f t="shared" si="193"/>
        <v>64.180327868852459</v>
      </c>
      <c r="Q2014" t="str">
        <f t="shared" si="194"/>
        <v>technology</v>
      </c>
      <c r="R2014" t="str">
        <f t="shared" si="195"/>
        <v>hardware</v>
      </c>
      <c r="S2014" s="10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2064</v>
      </c>
      <c r="B2015" s="3" t="s">
        <v>2065</v>
      </c>
      <c r="C2015" s="3" t="s">
        <v>6174</v>
      </c>
      <c r="D2015">
        <v>261962</v>
      </c>
      <c r="E2015">
        <v>500784.27</v>
      </c>
      <c r="F2015" t="s">
        <v>8219</v>
      </c>
      <c r="G2015" t="s">
        <v>8224</v>
      </c>
      <c r="H2015" t="s">
        <v>8246</v>
      </c>
      <c r="I2015">
        <v>1370001600</v>
      </c>
      <c r="J2015">
        <v>1366879523</v>
      </c>
      <c r="K2015" t="b">
        <v>0</v>
      </c>
      <c r="L2015">
        <v>5812</v>
      </c>
      <c r="M2015" t="b">
        <v>1</v>
      </c>
      <c r="N2015" t="s">
        <v>8295</v>
      </c>
      <c r="O2015" s="5">
        <f t="shared" si="192"/>
        <v>1.9116676082790633</v>
      </c>
      <c r="P2015" s="6">
        <f t="shared" si="193"/>
        <v>86.163845492085343</v>
      </c>
      <c r="Q2015" t="str">
        <f t="shared" si="194"/>
        <v>technology</v>
      </c>
      <c r="R2015" t="str">
        <f t="shared" si="195"/>
        <v>hardware</v>
      </c>
      <c r="S2015" s="10">
        <f t="shared" si="190"/>
        <v>41389.364849537036</v>
      </c>
      <c r="T2015" s="11">
        <f t="shared" si="191"/>
        <v>41425.5</v>
      </c>
    </row>
    <row r="2016" spans="1:20" ht="60" x14ac:dyDescent="0.25">
      <c r="A2016">
        <v>1941</v>
      </c>
      <c r="B2016" s="3" t="s">
        <v>1942</v>
      </c>
      <c r="C2016" s="3" t="s">
        <v>6051</v>
      </c>
      <c r="D2016">
        <v>250000</v>
      </c>
      <c r="E2016">
        <v>315295.89</v>
      </c>
      <c r="F2016" t="s">
        <v>8219</v>
      </c>
      <c r="G2016" t="s">
        <v>8224</v>
      </c>
      <c r="H2016" t="s">
        <v>8246</v>
      </c>
      <c r="I2016">
        <v>1400137131</v>
      </c>
      <c r="J2016">
        <v>1397545131</v>
      </c>
      <c r="K2016" t="b">
        <v>1</v>
      </c>
      <c r="L2016">
        <v>4883</v>
      </c>
      <c r="M2016" t="b">
        <v>1</v>
      </c>
      <c r="N2016" t="s">
        <v>8295</v>
      </c>
      <c r="O2016" s="5">
        <f t="shared" si="192"/>
        <v>1.2611835600000001</v>
      </c>
      <c r="P2016" s="6">
        <f t="shared" si="193"/>
        <v>64.570118779438872</v>
      </c>
      <c r="Q2016" t="str">
        <f t="shared" si="194"/>
        <v>technology</v>
      </c>
      <c r="R2016" t="str">
        <f t="shared" si="195"/>
        <v>hardware</v>
      </c>
      <c r="S2016" s="10">
        <f t="shared" si="190"/>
        <v>41744.290868055556</v>
      </c>
      <c r="T2016" s="11">
        <f t="shared" si="191"/>
        <v>41774.290868055556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2"/>
        <v>1.1300013888888889</v>
      </c>
      <c r="P2017" s="6">
        <f t="shared" si="193"/>
        <v>50.222283950617282</v>
      </c>
      <c r="Q2017" t="str">
        <f t="shared" si="194"/>
        <v>technology</v>
      </c>
      <c r="R2017" t="str">
        <f t="shared" si="195"/>
        <v>hardware</v>
      </c>
      <c r="S2017" s="10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2"/>
        <v>9.2154220000000002</v>
      </c>
      <c r="P2018" s="6">
        <f t="shared" si="193"/>
        <v>192.38876826722338</v>
      </c>
      <c r="Q2018" t="str">
        <f t="shared" si="194"/>
        <v>technology</v>
      </c>
      <c r="R2018" t="str">
        <f t="shared" si="195"/>
        <v>hardware</v>
      </c>
      <c r="S2018" s="10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2"/>
        <v>1.2510239999999999</v>
      </c>
      <c r="P2019" s="6">
        <f t="shared" si="193"/>
        <v>73.416901408450698</v>
      </c>
      <c r="Q2019" t="str">
        <f t="shared" si="194"/>
        <v>technology</v>
      </c>
      <c r="R2019" t="str">
        <f t="shared" si="195"/>
        <v>hardware</v>
      </c>
      <c r="S2019" s="10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2"/>
        <v>1.0224343076923077</v>
      </c>
      <c r="P2020" s="6">
        <f t="shared" si="193"/>
        <v>147.68495555555555</v>
      </c>
      <c r="Q2020" t="str">
        <f t="shared" si="194"/>
        <v>technology</v>
      </c>
      <c r="R2020" t="str">
        <f t="shared" si="195"/>
        <v>hardware</v>
      </c>
      <c r="S2020" s="10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2"/>
        <v>4.8490975000000001</v>
      </c>
      <c r="P2021" s="6">
        <f t="shared" si="193"/>
        <v>108.96848314606741</v>
      </c>
      <c r="Q2021" t="str">
        <f t="shared" si="194"/>
        <v>technology</v>
      </c>
      <c r="R2021" t="str">
        <f t="shared" si="195"/>
        <v>hardware</v>
      </c>
      <c r="S2021" s="10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2"/>
        <v>1.9233333333333333</v>
      </c>
      <c r="P2022" s="6">
        <f t="shared" si="193"/>
        <v>23.647540983606557</v>
      </c>
      <c r="Q2022" t="str">
        <f t="shared" si="194"/>
        <v>technology</v>
      </c>
      <c r="R2022" t="str">
        <f t="shared" si="195"/>
        <v>hardware</v>
      </c>
      <c r="S2022" s="10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2"/>
        <v>2.8109999999999999</v>
      </c>
      <c r="P2023" s="6">
        <f t="shared" si="193"/>
        <v>147.94736842105263</v>
      </c>
      <c r="Q2023" t="str">
        <f t="shared" si="194"/>
        <v>technology</v>
      </c>
      <c r="R2023" t="str">
        <f t="shared" si="195"/>
        <v>hardware</v>
      </c>
      <c r="S2023" s="10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2"/>
        <v>1.2513700000000001</v>
      </c>
      <c r="P2024" s="6">
        <f t="shared" si="193"/>
        <v>385.03692307692307</v>
      </c>
      <c r="Q2024" t="str">
        <f t="shared" si="194"/>
        <v>technology</v>
      </c>
      <c r="R2024" t="str">
        <f t="shared" si="195"/>
        <v>hardware</v>
      </c>
      <c r="S2024" s="10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2"/>
        <v>1.61459</v>
      </c>
      <c r="P2025" s="6">
        <f t="shared" si="193"/>
        <v>457.39093484419266</v>
      </c>
      <c r="Q2025" t="str">
        <f t="shared" si="194"/>
        <v>technology</v>
      </c>
      <c r="R2025" t="str">
        <f t="shared" si="195"/>
        <v>hardware</v>
      </c>
      <c r="S2025" s="10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2"/>
        <v>5.8535000000000004</v>
      </c>
      <c r="P2026" s="6">
        <f t="shared" si="193"/>
        <v>222.99047619047619</v>
      </c>
      <c r="Q2026" t="str">
        <f t="shared" si="194"/>
        <v>technology</v>
      </c>
      <c r="R2026" t="str">
        <f t="shared" si="195"/>
        <v>hardware</v>
      </c>
      <c r="S2026" s="10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2"/>
        <v>2.0114999999999998</v>
      </c>
      <c r="P2027" s="6">
        <f t="shared" si="193"/>
        <v>220.74074074074073</v>
      </c>
      <c r="Q2027" t="str">
        <f t="shared" si="194"/>
        <v>technology</v>
      </c>
      <c r="R2027" t="str">
        <f t="shared" si="195"/>
        <v>hardware</v>
      </c>
      <c r="S2027" s="10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2"/>
        <v>1.3348307999999998</v>
      </c>
      <c r="P2028" s="6">
        <f t="shared" si="193"/>
        <v>73.503898678414089</v>
      </c>
      <c r="Q2028" t="str">
        <f t="shared" si="194"/>
        <v>technology</v>
      </c>
      <c r="R2028" t="str">
        <f t="shared" si="195"/>
        <v>hardware</v>
      </c>
      <c r="S2028" s="10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2"/>
        <v>1.2024900000000001</v>
      </c>
      <c r="P2029" s="6">
        <f t="shared" si="193"/>
        <v>223.09647495361781</v>
      </c>
      <c r="Q2029" t="str">
        <f t="shared" si="194"/>
        <v>technology</v>
      </c>
      <c r="R2029" t="str">
        <f t="shared" si="195"/>
        <v>hardware</v>
      </c>
      <c r="S2029" s="10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2"/>
        <v>1.2616666666666667</v>
      </c>
      <c r="P2030" s="6">
        <f t="shared" si="193"/>
        <v>47.911392405063289</v>
      </c>
      <c r="Q2030" t="str">
        <f t="shared" si="194"/>
        <v>technology</v>
      </c>
      <c r="R2030" t="str">
        <f t="shared" si="195"/>
        <v>hardware</v>
      </c>
      <c r="S2030" s="10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2"/>
        <v>3.6120000000000001</v>
      </c>
      <c r="P2031" s="6">
        <f t="shared" si="193"/>
        <v>96.063829787234042</v>
      </c>
      <c r="Q2031" t="str">
        <f t="shared" si="194"/>
        <v>technology</v>
      </c>
      <c r="R2031" t="str">
        <f t="shared" si="195"/>
        <v>hardware</v>
      </c>
      <c r="S2031" s="10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2"/>
        <v>2.26239013671875</v>
      </c>
      <c r="P2032" s="6">
        <f t="shared" si="193"/>
        <v>118.6144</v>
      </c>
      <c r="Q2032" t="str">
        <f t="shared" si="194"/>
        <v>technology</v>
      </c>
      <c r="R2032" t="str">
        <f t="shared" si="195"/>
        <v>hardware</v>
      </c>
      <c r="S2032" s="10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2"/>
        <v>1.2035</v>
      </c>
      <c r="P2033" s="6">
        <f t="shared" si="193"/>
        <v>118.45472440944881</v>
      </c>
      <c r="Q2033" t="str">
        <f t="shared" si="194"/>
        <v>technology</v>
      </c>
      <c r="R2033" t="str">
        <f t="shared" si="195"/>
        <v>hardware</v>
      </c>
      <c r="S2033" s="10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2"/>
        <v>3.0418799999999999</v>
      </c>
      <c r="P2034" s="6">
        <f t="shared" si="193"/>
        <v>143.21468926553672</v>
      </c>
      <c r="Q2034" t="str">
        <f t="shared" si="194"/>
        <v>technology</v>
      </c>
      <c r="R2034" t="str">
        <f t="shared" si="195"/>
        <v>hardware</v>
      </c>
      <c r="S2034" s="10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2"/>
        <v>1.7867599999999999</v>
      </c>
      <c r="P2035" s="6">
        <f t="shared" si="193"/>
        <v>282.71518987341773</v>
      </c>
      <c r="Q2035" t="str">
        <f t="shared" si="194"/>
        <v>technology</v>
      </c>
      <c r="R2035" t="str">
        <f t="shared" si="195"/>
        <v>hardware</v>
      </c>
      <c r="S2035" s="10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2"/>
        <v>3.868199871794872</v>
      </c>
      <c r="P2036" s="6">
        <f t="shared" si="193"/>
        <v>593.93620078740162</v>
      </c>
      <c r="Q2036" t="str">
        <f t="shared" si="194"/>
        <v>technology</v>
      </c>
      <c r="R2036" t="str">
        <f t="shared" si="195"/>
        <v>hardware</v>
      </c>
      <c r="S2036" s="10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2"/>
        <v>2.1103642500000004</v>
      </c>
      <c r="P2037" s="6">
        <f t="shared" si="193"/>
        <v>262.15704968944101</v>
      </c>
      <c r="Q2037" t="str">
        <f t="shared" si="194"/>
        <v>technology</v>
      </c>
      <c r="R2037" t="str">
        <f t="shared" si="195"/>
        <v>hardware</v>
      </c>
      <c r="S2037" s="10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2"/>
        <v>1.3166833333333334</v>
      </c>
      <c r="P2038" s="6">
        <f t="shared" si="193"/>
        <v>46.580778301886795</v>
      </c>
      <c r="Q2038" t="str">
        <f t="shared" si="194"/>
        <v>technology</v>
      </c>
      <c r="R2038" t="str">
        <f t="shared" si="195"/>
        <v>hardware</v>
      </c>
      <c r="S2038" s="10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2"/>
        <v>3.0047639999999998</v>
      </c>
      <c r="P2039" s="6">
        <f t="shared" si="193"/>
        <v>70.041118881118877</v>
      </c>
      <c r="Q2039" t="str">
        <f t="shared" si="194"/>
        <v>technology</v>
      </c>
      <c r="R2039" t="str">
        <f t="shared" si="195"/>
        <v>hardware</v>
      </c>
      <c r="S2039" s="10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2"/>
        <v>4.2051249999999998</v>
      </c>
      <c r="P2040" s="6">
        <f t="shared" si="193"/>
        <v>164.90686274509804</v>
      </c>
      <c r="Q2040" t="str">
        <f t="shared" si="194"/>
        <v>technology</v>
      </c>
      <c r="R2040" t="str">
        <f t="shared" si="195"/>
        <v>hardware</v>
      </c>
      <c r="S2040" s="10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2"/>
        <v>1.362168</v>
      </c>
      <c r="P2041" s="6">
        <f t="shared" si="193"/>
        <v>449.26385224274406</v>
      </c>
      <c r="Q2041" t="str">
        <f t="shared" si="194"/>
        <v>technology</v>
      </c>
      <c r="R2041" t="str">
        <f t="shared" si="195"/>
        <v>hardware</v>
      </c>
      <c r="S2041" s="10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2"/>
        <v>2.4817133333333334</v>
      </c>
      <c r="P2042" s="6">
        <f t="shared" si="193"/>
        <v>27.472841328413285</v>
      </c>
      <c r="Q2042" t="str">
        <f t="shared" si="194"/>
        <v>technology</v>
      </c>
      <c r="R2042" t="str">
        <f t="shared" si="195"/>
        <v>hardware</v>
      </c>
      <c r="S2042" s="10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2"/>
        <v>1.8186315789473684</v>
      </c>
      <c r="P2043" s="6">
        <f t="shared" si="193"/>
        <v>143.97499999999999</v>
      </c>
      <c r="Q2043" t="str">
        <f t="shared" si="194"/>
        <v>technology</v>
      </c>
      <c r="R2043" t="str">
        <f t="shared" si="195"/>
        <v>hardware</v>
      </c>
      <c r="S2043" s="10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2"/>
        <v>1.2353000000000001</v>
      </c>
      <c r="P2044" s="6">
        <f t="shared" si="193"/>
        <v>88.23571428571428</v>
      </c>
      <c r="Q2044" t="str">
        <f t="shared" si="194"/>
        <v>technology</v>
      </c>
      <c r="R2044" t="str">
        <f t="shared" si="195"/>
        <v>hardware</v>
      </c>
      <c r="S2044" s="10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2"/>
        <v>5.0620938628158845</v>
      </c>
      <c r="P2045" s="6">
        <f t="shared" si="193"/>
        <v>36.326424870466319</v>
      </c>
      <c r="Q2045" t="str">
        <f t="shared" si="194"/>
        <v>technology</v>
      </c>
      <c r="R2045" t="str">
        <f t="shared" si="195"/>
        <v>hardware</v>
      </c>
      <c r="S2045" s="10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2"/>
        <v>1.0821333333333334</v>
      </c>
      <c r="P2046" s="6">
        <f t="shared" si="193"/>
        <v>90.177777777777777</v>
      </c>
      <c r="Q2046" t="str">
        <f t="shared" si="194"/>
        <v>technology</v>
      </c>
      <c r="R2046" t="str">
        <f t="shared" si="195"/>
        <v>hardware</v>
      </c>
      <c r="S2046" s="10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2"/>
        <v>8.1918387755102042</v>
      </c>
      <c r="P2047" s="6">
        <f t="shared" si="193"/>
        <v>152.62361216730039</v>
      </c>
      <c r="Q2047" t="str">
        <f t="shared" si="194"/>
        <v>technology</v>
      </c>
      <c r="R2047" t="str">
        <f t="shared" si="195"/>
        <v>hardware</v>
      </c>
      <c r="S2047" s="10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2"/>
        <v>1.2110000000000001</v>
      </c>
      <c r="P2048" s="6">
        <f t="shared" si="193"/>
        <v>55.806451612903224</v>
      </c>
      <c r="Q2048" t="str">
        <f t="shared" si="194"/>
        <v>technology</v>
      </c>
      <c r="R2048" t="str">
        <f t="shared" si="195"/>
        <v>hardware</v>
      </c>
      <c r="S2048" s="10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2"/>
        <v>1.0299897959183673</v>
      </c>
      <c r="P2049" s="6">
        <f t="shared" si="193"/>
        <v>227.85327313769753</v>
      </c>
      <c r="Q2049" t="str">
        <f t="shared" si="194"/>
        <v>technology</v>
      </c>
      <c r="R2049" t="str">
        <f t="shared" si="195"/>
        <v>hardware</v>
      </c>
      <c r="S2049" s="10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2"/>
        <v>1.4833229411764706</v>
      </c>
      <c r="P2050" s="6">
        <f t="shared" si="193"/>
        <v>91.82989803350327</v>
      </c>
      <c r="Q2050" t="str">
        <f t="shared" si="194"/>
        <v>technology</v>
      </c>
      <c r="R2050" t="str">
        <f t="shared" si="195"/>
        <v>hardware</v>
      </c>
      <c r="S2050" s="10">
        <f t="shared" si="190"/>
        <v>41387.651516203703</v>
      </c>
      <c r="T2050" s="11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ref="O2056:O2119" si="198">E2056/D2056</f>
        <v>1.1359142857142857</v>
      </c>
      <c r="P2056" s="6">
        <f t="shared" ref="P2056:P2119" si="199">E2056/L2056</f>
        <v>64.020933977455712</v>
      </c>
      <c r="Q2056" t="str">
        <f t="shared" ref="Q2056:Q2119" si="200">LEFT(N2056,SEARCH("/",N2056)-1)</f>
        <v>technology</v>
      </c>
      <c r="R2056" t="str">
        <f t="shared" ref="R2056:R2119" si="201">RIGHT(N2056,(LEN(N2056)-LEN(Q2056)-1))</f>
        <v>hardware</v>
      </c>
      <c r="S2056" s="10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8"/>
        <v>1.6741666666666666</v>
      </c>
      <c r="P2057" s="6">
        <f t="shared" si="199"/>
        <v>99.455445544554451</v>
      </c>
      <c r="Q2057" t="str">
        <f t="shared" si="200"/>
        <v>technology</v>
      </c>
      <c r="R2057" t="str">
        <f t="shared" si="201"/>
        <v>hardware</v>
      </c>
      <c r="S2057" s="10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8"/>
        <v>1.5345200000000001</v>
      </c>
      <c r="P2058" s="6">
        <f t="shared" si="199"/>
        <v>138.49458483754512</v>
      </c>
      <c r="Q2058" t="str">
        <f t="shared" si="200"/>
        <v>technology</v>
      </c>
      <c r="R2058" t="str">
        <f t="shared" si="201"/>
        <v>hardware</v>
      </c>
      <c r="S2058" s="10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8"/>
        <v>2.022322</v>
      </c>
      <c r="P2059" s="6">
        <f t="shared" si="199"/>
        <v>45.547792792792798</v>
      </c>
      <c r="Q2059" t="str">
        <f t="shared" si="200"/>
        <v>technology</v>
      </c>
      <c r="R2059" t="str">
        <f t="shared" si="201"/>
        <v>hardware</v>
      </c>
      <c r="S2059" s="10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8"/>
        <v>1.6828125</v>
      </c>
      <c r="P2060" s="6">
        <f t="shared" si="199"/>
        <v>10.507317073170732</v>
      </c>
      <c r="Q2060" t="str">
        <f t="shared" si="200"/>
        <v>technology</v>
      </c>
      <c r="R2060" t="str">
        <f t="shared" si="201"/>
        <v>hardware</v>
      </c>
      <c r="S2060" s="10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8"/>
        <v>1.4345666666666668</v>
      </c>
      <c r="P2061" s="6">
        <f t="shared" si="199"/>
        <v>114.76533333333333</v>
      </c>
      <c r="Q2061" t="str">
        <f t="shared" si="200"/>
        <v>technology</v>
      </c>
      <c r="R2061" t="str">
        <f t="shared" si="201"/>
        <v>hardware</v>
      </c>
      <c r="S2061" s="10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8"/>
        <v>1.964</v>
      </c>
      <c r="P2062" s="6">
        <f t="shared" si="199"/>
        <v>35.997067448680355</v>
      </c>
      <c r="Q2062" t="str">
        <f t="shared" si="200"/>
        <v>technology</v>
      </c>
      <c r="R2062" t="str">
        <f t="shared" si="201"/>
        <v>hardware</v>
      </c>
      <c r="S2062" s="10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8"/>
        <v>1.0791999999999999</v>
      </c>
      <c r="P2063" s="6">
        <f t="shared" si="199"/>
        <v>154.17142857142858</v>
      </c>
      <c r="Q2063" t="str">
        <f t="shared" si="200"/>
        <v>technology</v>
      </c>
      <c r="R2063" t="str">
        <f t="shared" si="201"/>
        <v>hardware</v>
      </c>
      <c r="S2063" s="10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8"/>
        <v>1.14977</v>
      </c>
      <c r="P2064" s="6">
        <f t="shared" si="199"/>
        <v>566.38916256157631</v>
      </c>
      <c r="Q2064" t="str">
        <f t="shared" si="200"/>
        <v>technology</v>
      </c>
      <c r="R2064" t="str">
        <f t="shared" si="201"/>
        <v>hardware</v>
      </c>
      <c r="S2064" s="10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8"/>
        <v>1.4804999999999999</v>
      </c>
      <c r="P2065" s="6">
        <f t="shared" si="199"/>
        <v>120.85714285714286</v>
      </c>
      <c r="Q2065" t="str">
        <f t="shared" si="200"/>
        <v>technology</v>
      </c>
      <c r="R2065" t="str">
        <f t="shared" si="201"/>
        <v>hardware</v>
      </c>
      <c r="S2065" s="10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2013</v>
      </c>
      <c r="B2066" s="3" t="s">
        <v>2014</v>
      </c>
      <c r="C2066" s="3" t="s">
        <v>6123</v>
      </c>
      <c r="D2066">
        <v>160000</v>
      </c>
      <c r="E2066">
        <v>791862</v>
      </c>
      <c r="F2066" t="s">
        <v>8219</v>
      </c>
      <c r="G2066" t="s">
        <v>8224</v>
      </c>
      <c r="H2066" t="s">
        <v>8246</v>
      </c>
      <c r="I2066">
        <v>1468019014</v>
      </c>
      <c r="J2066">
        <v>1462835014</v>
      </c>
      <c r="K2066" t="b">
        <v>1</v>
      </c>
      <c r="L2066">
        <v>4562</v>
      </c>
      <c r="M2066" t="b">
        <v>1</v>
      </c>
      <c r="N2066" t="s">
        <v>8295</v>
      </c>
      <c r="O2066" s="5">
        <f t="shared" si="198"/>
        <v>4.9491375</v>
      </c>
      <c r="P2066" s="6">
        <f t="shared" si="199"/>
        <v>173.57781674704077</v>
      </c>
      <c r="Q2066" t="str">
        <f t="shared" si="200"/>
        <v>technology</v>
      </c>
      <c r="R2066" t="str">
        <f t="shared" si="201"/>
        <v>hardware</v>
      </c>
      <c r="S2066" s="10">
        <f t="shared" si="196"/>
        <v>42499.960810185185</v>
      </c>
      <c r="T2066" s="11">
        <f t="shared" si="197"/>
        <v>42559.960810185185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8"/>
        <v>1.99215125</v>
      </c>
      <c r="P2067" s="6">
        <f t="shared" si="199"/>
        <v>51.212114395886893</v>
      </c>
      <c r="Q2067" t="str">
        <f t="shared" si="200"/>
        <v>technology</v>
      </c>
      <c r="R2067" t="str">
        <f t="shared" si="201"/>
        <v>hardware</v>
      </c>
      <c r="S2067" s="10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8"/>
        <v>2.1859999999999999</v>
      </c>
      <c r="P2068" s="6">
        <f t="shared" si="199"/>
        <v>67.261538461538464</v>
      </c>
      <c r="Q2068" t="str">
        <f t="shared" si="200"/>
        <v>technology</v>
      </c>
      <c r="R2068" t="str">
        <f t="shared" si="201"/>
        <v>hardware</v>
      </c>
      <c r="S2068" s="10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8"/>
        <v>1.2686868686868686</v>
      </c>
      <c r="P2069" s="6">
        <f t="shared" si="199"/>
        <v>62.8</v>
      </c>
      <c r="Q2069" t="str">
        <f t="shared" si="200"/>
        <v>technology</v>
      </c>
      <c r="R2069" t="str">
        <f t="shared" si="201"/>
        <v>hardware</v>
      </c>
      <c r="S2069" s="10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8"/>
        <v>1.0522388</v>
      </c>
      <c r="P2070" s="6">
        <f t="shared" si="199"/>
        <v>346.13118421052633</v>
      </c>
      <c r="Q2070" t="str">
        <f t="shared" si="200"/>
        <v>technology</v>
      </c>
      <c r="R2070" t="str">
        <f t="shared" si="201"/>
        <v>hardware</v>
      </c>
      <c r="S2070" s="10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8"/>
        <v>1.2840666000000001</v>
      </c>
      <c r="P2071" s="6">
        <f t="shared" si="199"/>
        <v>244.11912547528519</v>
      </c>
      <c r="Q2071" t="str">
        <f t="shared" si="200"/>
        <v>technology</v>
      </c>
      <c r="R2071" t="str">
        <f t="shared" si="201"/>
        <v>hardware</v>
      </c>
      <c r="S2071" s="10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8"/>
        <v>3.1732719999999999</v>
      </c>
      <c r="P2072" s="6">
        <f t="shared" si="199"/>
        <v>259.25424836601309</v>
      </c>
      <c r="Q2072" t="str">
        <f t="shared" si="200"/>
        <v>technology</v>
      </c>
      <c r="R2072" t="str">
        <f t="shared" si="201"/>
        <v>hardware</v>
      </c>
      <c r="S2072" s="10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8"/>
        <v>2.8073000000000001</v>
      </c>
      <c r="P2073" s="6">
        <f t="shared" si="199"/>
        <v>201.96402877697841</v>
      </c>
      <c r="Q2073" t="str">
        <f t="shared" si="200"/>
        <v>technology</v>
      </c>
      <c r="R2073" t="str">
        <f t="shared" si="201"/>
        <v>hardware</v>
      </c>
      <c r="S2073" s="10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8"/>
        <v>1.1073146853146854</v>
      </c>
      <c r="P2074" s="6">
        <f t="shared" si="199"/>
        <v>226.20857142857142</v>
      </c>
      <c r="Q2074" t="str">
        <f t="shared" si="200"/>
        <v>technology</v>
      </c>
      <c r="R2074" t="str">
        <f t="shared" si="201"/>
        <v>hardware</v>
      </c>
      <c r="S2074" s="10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8"/>
        <v>1.5260429999999998</v>
      </c>
      <c r="P2075" s="6">
        <f t="shared" si="199"/>
        <v>324.69</v>
      </c>
      <c r="Q2075" t="str">
        <f t="shared" si="200"/>
        <v>technology</v>
      </c>
      <c r="R2075" t="str">
        <f t="shared" si="201"/>
        <v>hardware</v>
      </c>
      <c r="S2075" s="10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8"/>
        <v>1.0249999999999999</v>
      </c>
      <c r="P2076" s="6">
        <f t="shared" si="199"/>
        <v>205</v>
      </c>
      <c r="Q2076" t="str">
        <f t="shared" si="200"/>
        <v>technology</v>
      </c>
      <c r="R2076" t="str">
        <f t="shared" si="201"/>
        <v>hardware</v>
      </c>
      <c r="S2076" s="10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2197</v>
      </c>
      <c r="B2077" s="3" t="s">
        <v>2198</v>
      </c>
      <c r="C2077" s="3" t="s">
        <v>6307</v>
      </c>
      <c r="D2077">
        <v>30000</v>
      </c>
      <c r="E2077">
        <v>285309.33</v>
      </c>
      <c r="F2077" t="s">
        <v>8219</v>
      </c>
      <c r="G2077" t="s">
        <v>8224</v>
      </c>
      <c r="H2077" t="s">
        <v>8246</v>
      </c>
      <c r="I2077">
        <v>1425132059</v>
      </c>
      <c r="J2077">
        <v>1422540059</v>
      </c>
      <c r="K2077" t="b">
        <v>0</v>
      </c>
      <c r="L2077">
        <v>4330</v>
      </c>
      <c r="M2077" t="b">
        <v>1</v>
      </c>
      <c r="N2077" t="s">
        <v>8297</v>
      </c>
      <c r="O2077" s="5">
        <f t="shared" si="198"/>
        <v>9.5103109999999997</v>
      </c>
      <c r="P2077" s="6">
        <f t="shared" si="199"/>
        <v>65.891300230946882</v>
      </c>
      <c r="Q2077" t="str">
        <f t="shared" si="200"/>
        <v>games</v>
      </c>
      <c r="R2077" t="str">
        <f t="shared" si="201"/>
        <v>tabletop games</v>
      </c>
      <c r="S2077" s="10">
        <f t="shared" si="196"/>
        <v>42033.584016203706</v>
      </c>
      <c r="T2077" s="11">
        <f t="shared" si="197"/>
        <v>42063.584016203706</v>
      </c>
    </row>
    <row r="2078" spans="1:20" ht="30" x14ac:dyDescent="0.25">
      <c r="A2078">
        <v>1948</v>
      </c>
      <c r="B2078" s="3" t="s">
        <v>1949</v>
      </c>
      <c r="C2078" s="3" t="s">
        <v>6058</v>
      </c>
      <c r="D2078">
        <v>100000</v>
      </c>
      <c r="E2078">
        <v>800211</v>
      </c>
      <c r="F2078" t="s">
        <v>8219</v>
      </c>
      <c r="G2078" t="s">
        <v>8224</v>
      </c>
      <c r="H2078" t="s">
        <v>8246</v>
      </c>
      <c r="I2078">
        <v>1465232520</v>
      </c>
      <c r="J2078">
        <v>1460557809</v>
      </c>
      <c r="K2078" t="b">
        <v>1</v>
      </c>
      <c r="L2078">
        <v>4245</v>
      </c>
      <c r="M2078" t="b">
        <v>1</v>
      </c>
      <c r="N2078" t="s">
        <v>8295</v>
      </c>
      <c r="O2078" s="5">
        <f t="shared" si="198"/>
        <v>8.0021100000000001</v>
      </c>
      <c r="P2078" s="6">
        <f t="shared" si="199"/>
        <v>188.50671378091872</v>
      </c>
      <c r="Q2078" t="str">
        <f t="shared" si="200"/>
        <v>technology</v>
      </c>
      <c r="R2078" t="str">
        <f t="shared" si="201"/>
        <v>hardware</v>
      </c>
      <c r="S2078" s="10">
        <f t="shared" si="196"/>
        <v>42473.604270833333</v>
      </c>
      <c r="T2078" s="11">
        <f t="shared" si="197"/>
        <v>42527.709722222222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8"/>
        <v>1.1550800000000001</v>
      </c>
      <c r="P2079" s="6">
        <f t="shared" si="199"/>
        <v>307.20212765957444</v>
      </c>
      <c r="Q2079" t="str">
        <f t="shared" si="200"/>
        <v>technology</v>
      </c>
      <c r="R2079" t="str">
        <f t="shared" si="201"/>
        <v>hardware</v>
      </c>
      <c r="S2079" s="10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8"/>
        <v>1.3120499999999999</v>
      </c>
      <c r="P2080" s="6">
        <f t="shared" si="199"/>
        <v>546.6875</v>
      </c>
      <c r="Q2080" t="str">
        <f t="shared" si="200"/>
        <v>technology</v>
      </c>
      <c r="R2080" t="str">
        <f t="shared" si="201"/>
        <v>hardware</v>
      </c>
      <c r="S2080" s="10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8"/>
        <v>2.8816999999999999</v>
      </c>
      <c r="P2081" s="6">
        <f t="shared" si="199"/>
        <v>47.474464579901152</v>
      </c>
      <c r="Q2081" t="str">
        <f t="shared" si="200"/>
        <v>technology</v>
      </c>
      <c r="R2081" t="str">
        <f t="shared" si="201"/>
        <v>hardware</v>
      </c>
      <c r="S2081" s="10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8"/>
        <v>5.0780000000000003</v>
      </c>
      <c r="P2082" s="6">
        <f t="shared" si="199"/>
        <v>101.56</v>
      </c>
      <c r="Q2082" t="str">
        <f t="shared" si="200"/>
        <v>technology</v>
      </c>
      <c r="R2082" t="str">
        <f t="shared" si="201"/>
        <v>hardware</v>
      </c>
      <c r="S2082" s="10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8"/>
        <v>1.1457142857142857</v>
      </c>
      <c r="P2083" s="6">
        <f t="shared" si="199"/>
        <v>72.909090909090907</v>
      </c>
      <c r="Q2083" t="str">
        <f t="shared" si="200"/>
        <v>music</v>
      </c>
      <c r="R2083" t="str">
        <f t="shared" si="201"/>
        <v>indie rock</v>
      </c>
      <c r="S2083" s="10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8"/>
        <v>1.1073333333333333</v>
      </c>
      <c r="P2084" s="6">
        <f t="shared" si="199"/>
        <v>43.710526315789473</v>
      </c>
      <c r="Q2084" t="str">
        <f t="shared" si="200"/>
        <v>music</v>
      </c>
      <c r="R2084" t="str">
        <f t="shared" si="201"/>
        <v>indie rock</v>
      </c>
      <c r="S2084" s="10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8"/>
        <v>1.1333333333333333</v>
      </c>
      <c r="P2085" s="6">
        <f t="shared" si="199"/>
        <v>34</v>
      </c>
      <c r="Q2085" t="str">
        <f t="shared" si="200"/>
        <v>music</v>
      </c>
      <c r="R2085" t="str">
        <f t="shared" si="201"/>
        <v>indie rock</v>
      </c>
      <c r="S2085" s="10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8"/>
        <v>1.0833333333333333</v>
      </c>
      <c r="P2086" s="6">
        <f t="shared" si="199"/>
        <v>70.652173913043484</v>
      </c>
      <c r="Q2086" t="str">
        <f t="shared" si="200"/>
        <v>music</v>
      </c>
      <c r="R2086" t="str">
        <f t="shared" si="201"/>
        <v>indie rock</v>
      </c>
      <c r="S2086" s="10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8"/>
        <v>1.2353333333333334</v>
      </c>
      <c r="P2087" s="6">
        <f t="shared" si="199"/>
        <v>89.301204819277103</v>
      </c>
      <c r="Q2087" t="str">
        <f t="shared" si="200"/>
        <v>music</v>
      </c>
      <c r="R2087" t="str">
        <f t="shared" si="201"/>
        <v>indie rock</v>
      </c>
      <c r="S2087" s="10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8"/>
        <v>1.0069999999999999</v>
      </c>
      <c r="P2088" s="6">
        <f t="shared" si="199"/>
        <v>115.08571428571429</v>
      </c>
      <c r="Q2088" t="str">
        <f t="shared" si="200"/>
        <v>music</v>
      </c>
      <c r="R2088" t="str">
        <f t="shared" si="201"/>
        <v>indie rock</v>
      </c>
      <c r="S2088" s="10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8"/>
        <v>1.0353333333333334</v>
      </c>
      <c r="P2089" s="6">
        <f t="shared" si="199"/>
        <v>62.12</v>
      </c>
      <c r="Q2089" t="str">
        <f t="shared" si="200"/>
        <v>music</v>
      </c>
      <c r="R2089" t="str">
        <f t="shared" si="201"/>
        <v>indie rock</v>
      </c>
      <c r="S2089" s="10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8"/>
        <v>1.1551066666666667</v>
      </c>
      <c r="P2090" s="6">
        <f t="shared" si="199"/>
        <v>46.204266666666669</v>
      </c>
      <c r="Q2090" t="str">
        <f t="shared" si="200"/>
        <v>music</v>
      </c>
      <c r="R2090" t="str">
        <f t="shared" si="201"/>
        <v>indie rock</v>
      </c>
      <c r="S2090" s="10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8"/>
        <v>1.2040040000000001</v>
      </c>
      <c r="P2091" s="6">
        <f t="shared" si="199"/>
        <v>48.54854838709678</v>
      </c>
      <c r="Q2091" t="str">
        <f t="shared" si="200"/>
        <v>music</v>
      </c>
      <c r="R2091" t="str">
        <f t="shared" si="201"/>
        <v>indie rock</v>
      </c>
      <c r="S2091" s="10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8"/>
        <v>1.1504037499999999</v>
      </c>
      <c r="P2092" s="6">
        <f t="shared" si="199"/>
        <v>57.520187499999999</v>
      </c>
      <c r="Q2092" t="str">
        <f t="shared" si="200"/>
        <v>music</v>
      </c>
      <c r="R2092" t="str">
        <f t="shared" si="201"/>
        <v>indie rock</v>
      </c>
      <c r="S2092" s="10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8"/>
        <v>1.2046777777777777</v>
      </c>
      <c r="P2093" s="6">
        <f t="shared" si="199"/>
        <v>88.147154471544724</v>
      </c>
      <c r="Q2093" t="str">
        <f t="shared" si="200"/>
        <v>music</v>
      </c>
      <c r="R2093" t="str">
        <f t="shared" si="201"/>
        <v>indie rock</v>
      </c>
      <c r="S2093" s="10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8"/>
        <v>1.0128333333333333</v>
      </c>
      <c r="P2094" s="6">
        <f t="shared" si="199"/>
        <v>110.49090909090908</v>
      </c>
      <c r="Q2094" t="str">
        <f t="shared" si="200"/>
        <v>music</v>
      </c>
      <c r="R2094" t="str">
        <f t="shared" si="201"/>
        <v>indie rock</v>
      </c>
      <c r="S2094" s="10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8"/>
        <v>1.0246666666666666</v>
      </c>
      <c r="P2095" s="6">
        <f t="shared" si="199"/>
        <v>66.826086956521735</v>
      </c>
      <c r="Q2095" t="str">
        <f t="shared" si="200"/>
        <v>music</v>
      </c>
      <c r="R2095" t="str">
        <f t="shared" si="201"/>
        <v>indie rock</v>
      </c>
      <c r="S2095" s="10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8"/>
        <v>1.2054285714285715</v>
      </c>
      <c r="P2096" s="6">
        <f t="shared" si="199"/>
        <v>58.597222222222221</v>
      </c>
      <c r="Q2096" t="str">
        <f t="shared" si="200"/>
        <v>music</v>
      </c>
      <c r="R2096" t="str">
        <f t="shared" si="201"/>
        <v>indie rock</v>
      </c>
      <c r="S2096" s="10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8"/>
        <v>1</v>
      </c>
      <c r="P2097" s="6">
        <f t="shared" si="199"/>
        <v>113.63636363636364</v>
      </c>
      <c r="Q2097" t="str">
        <f t="shared" si="200"/>
        <v>music</v>
      </c>
      <c r="R2097" t="str">
        <f t="shared" si="201"/>
        <v>indie rock</v>
      </c>
      <c r="S2097" s="10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8"/>
        <v>1.0166666666666666</v>
      </c>
      <c r="P2098" s="6">
        <f t="shared" si="199"/>
        <v>43.571428571428569</v>
      </c>
      <c r="Q2098" t="str">
        <f t="shared" si="200"/>
        <v>music</v>
      </c>
      <c r="R2098" t="str">
        <f t="shared" si="201"/>
        <v>indie rock</v>
      </c>
      <c r="S2098" s="10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8"/>
        <v>1</v>
      </c>
      <c r="P2099" s="6">
        <f t="shared" si="199"/>
        <v>78.94736842105263</v>
      </c>
      <c r="Q2099" t="str">
        <f t="shared" si="200"/>
        <v>music</v>
      </c>
      <c r="R2099" t="str">
        <f t="shared" si="201"/>
        <v>indie rock</v>
      </c>
      <c r="S2099" s="10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8"/>
        <v>1.0033333333333334</v>
      </c>
      <c r="P2100" s="6">
        <f t="shared" si="199"/>
        <v>188.125</v>
      </c>
      <c r="Q2100" t="str">
        <f t="shared" si="200"/>
        <v>music</v>
      </c>
      <c r="R2100" t="str">
        <f t="shared" si="201"/>
        <v>indie rock</v>
      </c>
      <c r="S2100" s="10">
        <f t="shared" si="196"/>
        <v>40946.11383101852</v>
      </c>
      <c r="T2100" s="11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8"/>
        <v>1.3236666666666668</v>
      </c>
      <c r="P2101" s="6">
        <f t="shared" si="199"/>
        <v>63.031746031746032</v>
      </c>
      <c r="Q2101" t="str">
        <f t="shared" si="200"/>
        <v>music</v>
      </c>
      <c r="R2101" t="str">
        <f t="shared" si="201"/>
        <v>indie rock</v>
      </c>
      <c r="S2101" s="10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8"/>
        <v>1.3666666666666667</v>
      </c>
      <c r="P2102" s="6">
        <f t="shared" si="199"/>
        <v>30.37037037037037</v>
      </c>
      <c r="Q2102" t="str">
        <f t="shared" si="200"/>
        <v>music</v>
      </c>
      <c r="R2102" t="str">
        <f t="shared" si="201"/>
        <v>indie rock</v>
      </c>
      <c r="S2102" s="10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8"/>
        <v>1.1325000000000001</v>
      </c>
      <c r="P2103" s="6">
        <f t="shared" si="199"/>
        <v>51.477272727272727</v>
      </c>
      <c r="Q2103" t="str">
        <f t="shared" si="200"/>
        <v>music</v>
      </c>
      <c r="R2103" t="str">
        <f t="shared" si="201"/>
        <v>indie rock</v>
      </c>
      <c r="S2103" s="10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8"/>
        <v>1.36</v>
      </c>
      <c r="P2104" s="6">
        <f t="shared" si="199"/>
        <v>35.789473684210527</v>
      </c>
      <c r="Q2104" t="str">
        <f t="shared" si="200"/>
        <v>music</v>
      </c>
      <c r="R2104" t="str">
        <f t="shared" si="201"/>
        <v>indie rock</v>
      </c>
      <c r="S2104" s="10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8"/>
        <v>1.4612318374694613</v>
      </c>
      <c r="P2105" s="6">
        <f t="shared" si="199"/>
        <v>98.817391304347822</v>
      </c>
      <c r="Q2105" t="str">
        <f t="shared" si="200"/>
        <v>music</v>
      </c>
      <c r="R2105" t="str">
        <f t="shared" si="201"/>
        <v>indie rock</v>
      </c>
      <c r="S2105" s="10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8"/>
        <v>1.2949999999999999</v>
      </c>
      <c r="P2106" s="6">
        <f t="shared" si="199"/>
        <v>28</v>
      </c>
      <c r="Q2106" t="str">
        <f t="shared" si="200"/>
        <v>music</v>
      </c>
      <c r="R2106" t="str">
        <f t="shared" si="201"/>
        <v>indie rock</v>
      </c>
      <c r="S2106" s="10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8"/>
        <v>2.54</v>
      </c>
      <c r="P2107" s="6">
        <f t="shared" si="199"/>
        <v>51.313131313131315</v>
      </c>
      <c r="Q2107" t="str">
        <f t="shared" si="200"/>
        <v>music</v>
      </c>
      <c r="R2107" t="str">
        <f t="shared" si="201"/>
        <v>indie rock</v>
      </c>
      <c r="S2107" s="10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8"/>
        <v>1.0704545454545455</v>
      </c>
      <c r="P2108" s="6">
        <f t="shared" si="199"/>
        <v>53.522727272727273</v>
      </c>
      <c r="Q2108" t="str">
        <f t="shared" si="200"/>
        <v>music</v>
      </c>
      <c r="R2108" t="str">
        <f t="shared" si="201"/>
        <v>indie rock</v>
      </c>
      <c r="S2108" s="10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8"/>
        <v>1.0773299999999999</v>
      </c>
      <c r="P2109" s="6">
        <f t="shared" si="199"/>
        <v>37.149310344827583</v>
      </c>
      <c r="Q2109" t="str">
        <f t="shared" si="200"/>
        <v>music</v>
      </c>
      <c r="R2109" t="str">
        <f t="shared" si="201"/>
        <v>indie rock</v>
      </c>
      <c r="S2109" s="10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8"/>
        <v>1.0731250000000001</v>
      </c>
      <c r="P2110" s="6">
        <f t="shared" si="199"/>
        <v>89.895287958115176</v>
      </c>
      <c r="Q2110" t="str">
        <f t="shared" si="200"/>
        <v>music</v>
      </c>
      <c r="R2110" t="str">
        <f t="shared" si="201"/>
        <v>indie rock</v>
      </c>
      <c r="S2110" s="10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8"/>
        <v>1.06525</v>
      </c>
      <c r="P2111" s="6">
        <f t="shared" si="199"/>
        <v>106.52500000000001</v>
      </c>
      <c r="Q2111" t="str">
        <f t="shared" si="200"/>
        <v>music</v>
      </c>
      <c r="R2111" t="str">
        <f t="shared" si="201"/>
        <v>indie rock</v>
      </c>
      <c r="S2111" s="10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8"/>
        <v>1.0035000000000001</v>
      </c>
      <c r="P2112" s="6">
        <f t="shared" si="199"/>
        <v>52.815789473684212</v>
      </c>
      <c r="Q2112" t="str">
        <f t="shared" si="200"/>
        <v>music</v>
      </c>
      <c r="R2112" t="str">
        <f t="shared" si="201"/>
        <v>indie rock</v>
      </c>
      <c r="S2112" s="10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8"/>
        <v>1.0649999999999999</v>
      </c>
      <c r="P2113" s="6">
        <f t="shared" si="199"/>
        <v>54.615384615384613</v>
      </c>
      <c r="Q2113" t="str">
        <f t="shared" si="200"/>
        <v>music</v>
      </c>
      <c r="R2113" t="str">
        <f t="shared" si="201"/>
        <v>indie rock</v>
      </c>
      <c r="S2113" s="10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8"/>
        <v>1</v>
      </c>
      <c r="P2114" s="6">
        <f t="shared" si="199"/>
        <v>27.272727272727273</v>
      </c>
      <c r="Q2114" t="str">
        <f t="shared" si="200"/>
        <v>music</v>
      </c>
      <c r="R2114" t="str">
        <f t="shared" si="201"/>
        <v>indie rock</v>
      </c>
      <c r="S2114" s="10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ref="O2120:O2183" si="204">E2120/D2120</f>
        <v>1.3461099999999999</v>
      </c>
      <c r="P2120" s="6">
        <f t="shared" ref="P2120:P2183" si="205">E2120/L2120</f>
        <v>79.182941176470578</v>
      </c>
      <c r="Q2120" t="str">
        <f t="shared" ref="Q2120:Q2183" si="206">LEFT(N2120,SEARCH("/",N2120)-1)</f>
        <v>music</v>
      </c>
      <c r="R2120" t="str">
        <f t="shared" ref="R2120:R2183" si="207">RIGHT(N2120,(LEN(N2120)-LEN(Q2120)-1))</f>
        <v>indie rock</v>
      </c>
      <c r="S2120" s="10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4"/>
        <v>1.0075000000000001</v>
      </c>
      <c r="P2121" s="6">
        <f t="shared" si="205"/>
        <v>91.590909090909093</v>
      </c>
      <c r="Q2121" t="str">
        <f t="shared" si="206"/>
        <v>music</v>
      </c>
      <c r="R2121" t="str">
        <f t="shared" si="207"/>
        <v>indie rock</v>
      </c>
      <c r="S2121" s="10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4"/>
        <v>1.00880375</v>
      </c>
      <c r="P2122" s="6">
        <f t="shared" si="205"/>
        <v>116.96275362318841</v>
      </c>
      <c r="Q2122" t="str">
        <f t="shared" si="206"/>
        <v>music</v>
      </c>
      <c r="R2122" t="str">
        <f t="shared" si="207"/>
        <v>indie rock</v>
      </c>
      <c r="S2122" s="10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4"/>
        <v>5.6800000000000002E-3</v>
      </c>
      <c r="P2123" s="6">
        <f t="shared" si="205"/>
        <v>28.4</v>
      </c>
      <c r="Q2123" t="str">
        <f t="shared" si="206"/>
        <v>games</v>
      </c>
      <c r="R2123" t="str">
        <f t="shared" si="207"/>
        <v>video games</v>
      </c>
      <c r="S2123" s="10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4"/>
        <v>3.875E-3</v>
      </c>
      <c r="P2124" s="6">
        <f t="shared" si="205"/>
        <v>103.33333333333333</v>
      </c>
      <c r="Q2124" t="str">
        <f t="shared" si="206"/>
        <v>games</v>
      </c>
      <c r="R2124" t="str">
        <f t="shared" si="207"/>
        <v>video games</v>
      </c>
      <c r="S2124" s="10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4"/>
        <v>0.1</v>
      </c>
      <c r="P2125" s="6">
        <f t="shared" si="205"/>
        <v>10</v>
      </c>
      <c r="Q2125" t="str">
        <f t="shared" si="206"/>
        <v>games</v>
      </c>
      <c r="R2125" t="str">
        <f t="shared" si="207"/>
        <v>video games</v>
      </c>
      <c r="S2125" s="10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4"/>
        <v>0.10454545454545454</v>
      </c>
      <c r="P2126" s="6">
        <f t="shared" si="205"/>
        <v>23</v>
      </c>
      <c r="Q2126" t="str">
        <f t="shared" si="206"/>
        <v>games</v>
      </c>
      <c r="R2126" t="str">
        <f t="shared" si="207"/>
        <v>video games</v>
      </c>
      <c r="S2126" s="10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4"/>
        <v>1.4200000000000001E-2</v>
      </c>
      <c r="P2127" s="6">
        <f t="shared" si="205"/>
        <v>31.555555555555557</v>
      </c>
      <c r="Q2127" t="str">
        <f t="shared" si="206"/>
        <v>games</v>
      </c>
      <c r="R2127" t="str">
        <f t="shared" si="207"/>
        <v>video games</v>
      </c>
      <c r="S2127" s="10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4"/>
        <v>5.0000000000000001E-4</v>
      </c>
      <c r="P2128" s="6">
        <f t="shared" si="205"/>
        <v>5</v>
      </c>
      <c r="Q2128" t="str">
        <f t="shared" si="206"/>
        <v>games</v>
      </c>
      <c r="R2128" t="str">
        <f t="shared" si="207"/>
        <v>video games</v>
      </c>
      <c r="S2128" s="10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4"/>
        <v>0.28842857142857142</v>
      </c>
      <c r="P2129" s="6">
        <f t="shared" si="205"/>
        <v>34.220338983050844</v>
      </c>
      <c r="Q2129" t="str">
        <f t="shared" si="206"/>
        <v>games</v>
      </c>
      <c r="R2129" t="str">
        <f t="shared" si="207"/>
        <v>video games</v>
      </c>
      <c r="S2129" s="10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4"/>
        <v>1.6666666666666668E-3</v>
      </c>
      <c r="P2130" s="6">
        <f t="shared" si="205"/>
        <v>25</v>
      </c>
      <c r="Q2130" t="str">
        <f t="shared" si="206"/>
        <v>games</v>
      </c>
      <c r="R2130" t="str">
        <f t="shared" si="207"/>
        <v>video games</v>
      </c>
      <c r="S2130" s="10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4"/>
        <v>0.11799999999999999</v>
      </c>
      <c r="P2131" s="6">
        <f t="shared" si="205"/>
        <v>19.666666666666668</v>
      </c>
      <c r="Q2131" t="str">
        <f t="shared" si="206"/>
        <v>games</v>
      </c>
      <c r="R2131" t="str">
        <f t="shared" si="207"/>
        <v>video games</v>
      </c>
      <c r="S2131" s="10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4"/>
        <v>2.0238095238095236E-3</v>
      </c>
      <c r="P2132" s="6">
        <f t="shared" si="205"/>
        <v>21.25</v>
      </c>
      <c r="Q2132" t="str">
        <f t="shared" si="206"/>
        <v>games</v>
      </c>
      <c r="R2132" t="str">
        <f t="shared" si="207"/>
        <v>video games</v>
      </c>
      <c r="S2132" s="10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4"/>
        <v>0.05</v>
      </c>
      <c r="P2133" s="6">
        <f t="shared" si="205"/>
        <v>8.3333333333333339</v>
      </c>
      <c r="Q2133" t="str">
        <f t="shared" si="206"/>
        <v>games</v>
      </c>
      <c r="R2133" t="str">
        <f t="shared" si="207"/>
        <v>video games</v>
      </c>
      <c r="S2133" s="10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4"/>
        <v>2.1129899999999997E-2</v>
      </c>
      <c r="P2134" s="6">
        <f t="shared" si="205"/>
        <v>21.34333333333333</v>
      </c>
      <c r="Q2134" t="str">
        <f t="shared" si="206"/>
        <v>games</v>
      </c>
      <c r="R2134" t="str">
        <f t="shared" si="207"/>
        <v>video games</v>
      </c>
      <c r="S2134" s="10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4"/>
        <v>1.6E-2</v>
      </c>
      <c r="P2135" s="6">
        <f t="shared" si="205"/>
        <v>5.333333333333333</v>
      </c>
      <c r="Q2135" t="str">
        <f t="shared" si="206"/>
        <v>games</v>
      </c>
      <c r="R2135" t="str">
        <f t="shared" si="207"/>
        <v>video games</v>
      </c>
      <c r="S2135" s="10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4"/>
        <v>1.7333333333333333E-2</v>
      </c>
      <c r="P2136" s="6">
        <f t="shared" si="205"/>
        <v>34.666666666666664</v>
      </c>
      <c r="Q2136" t="str">
        <f t="shared" si="206"/>
        <v>games</v>
      </c>
      <c r="R2136" t="str">
        <f t="shared" si="207"/>
        <v>video games</v>
      </c>
      <c r="S2136" s="10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4"/>
        <v>9.5600000000000004E-2</v>
      </c>
      <c r="P2137" s="6">
        <f t="shared" si="205"/>
        <v>21.727272727272727</v>
      </c>
      <c r="Q2137" t="str">
        <f t="shared" si="206"/>
        <v>games</v>
      </c>
      <c r="R2137" t="str">
        <f t="shared" si="207"/>
        <v>video games</v>
      </c>
      <c r="S2137" s="10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4"/>
        <v>5.9612499999999998E-4</v>
      </c>
      <c r="P2138" s="6">
        <f t="shared" si="205"/>
        <v>11.922499999999999</v>
      </c>
      <c r="Q2138" t="str">
        <f t="shared" si="206"/>
        <v>games</v>
      </c>
      <c r="R2138" t="str">
        <f t="shared" si="207"/>
        <v>video games</v>
      </c>
      <c r="S2138" s="10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4"/>
        <v>0.28405999999999998</v>
      </c>
      <c r="P2139" s="6">
        <f t="shared" si="205"/>
        <v>26.59737827715356</v>
      </c>
      <c r="Q2139" t="str">
        <f t="shared" si="206"/>
        <v>games</v>
      </c>
      <c r="R2139" t="str">
        <f t="shared" si="207"/>
        <v>video games</v>
      </c>
      <c r="S2139" s="10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4"/>
        <v>0.128</v>
      </c>
      <c r="P2140" s="6">
        <f t="shared" si="205"/>
        <v>10.666666666666666</v>
      </c>
      <c r="Q2140" t="str">
        <f t="shared" si="206"/>
        <v>games</v>
      </c>
      <c r="R2140" t="str">
        <f t="shared" si="207"/>
        <v>video games</v>
      </c>
      <c r="S2140" s="10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4"/>
        <v>5.4199999999999998E-2</v>
      </c>
      <c r="P2141" s="6">
        <f t="shared" si="205"/>
        <v>29.035714285714285</v>
      </c>
      <c r="Q2141" t="str">
        <f t="shared" si="206"/>
        <v>games</v>
      </c>
      <c r="R2141" t="str">
        <f t="shared" si="207"/>
        <v>video games</v>
      </c>
      <c r="S2141" s="10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4"/>
        <v>1.1199999999999999E-3</v>
      </c>
      <c r="P2142" s="6">
        <f t="shared" si="205"/>
        <v>50.909090909090907</v>
      </c>
      <c r="Q2142" t="str">
        <f t="shared" si="206"/>
        <v>games</v>
      </c>
      <c r="R2142" t="str">
        <f t="shared" si="207"/>
        <v>video games</v>
      </c>
      <c r="S2142" s="10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4"/>
        <v>0</v>
      </c>
      <c r="P2143" s="6" t="e">
        <f t="shared" si="205"/>
        <v>#DIV/0!</v>
      </c>
      <c r="Q2143" t="str">
        <f t="shared" si="206"/>
        <v>games</v>
      </c>
      <c r="R2143" t="str">
        <f t="shared" si="207"/>
        <v>video games</v>
      </c>
      <c r="S2143" s="10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4"/>
        <v>5.7238095238095241E-2</v>
      </c>
      <c r="P2144" s="6">
        <f t="shared" si="205"/>
        <v>50.083333333333336</v>
      </c>
      <c r="Q2144" t="str">
        <f t="shared" si="206"/>
        <v>games</v>
      </c>
      <c r="R2144" t="str">
        <f t="shared" si="207"/>
        <v>video games</v>
      </c>
      <c r="S2144" s="10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4"/>
        <v>0.1125</v>
      </c>
      <c r="P2145" s="6">
        <f t="shared" si="205"/>
        <v>45</v>
      </c>
      <c r="Q2145" t="str">
        <f t="shared" si="206"/>
        <v>games</v>
      </c>
      <c r="R2145" t="str">
        <f t="shared" si="207"/>
        <v>video games</v>
      </c>
      <c r="S2145" s="10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4"/>
        <v>1.7098591549295775E-2</v>
      </c>
      <c r="P2146" s="6">
        <f t="shared" si="205"/>
        <v>25.291666666666668</v>
      </c>
      <c r="Q2146" t="str">
        <f t="shared" si="206"/>
        <v>games</v>
      </c>
      <c r="R2146" t="str">
        <f t="shared" si="207"/>
        <v>video games</v>
      </c>
      <c r="S2146" s="10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4"/>
        <v>0.30433333333333334</v>
      </c>
      <c r="P2147" s="6">
        <f t="shared" si="205"/>
        <v>51.292134831460672</v>
      </c>
      <c r="Q2147" t="str">
        <f t="shared" si="206"/>
        <v>games</v>
      </c>
      <c r="R2147" t="str">
        <f t="shared" si="207"/>
        <v>video games</v>
      </c>
      <c r="S2147" s="10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4"/>
        <v>2.0000000000000001E-4</v>
      </c>
      <c r="P2148" s="6">
        <f t="shared" si="205"/>
        <v>1</v>
      </c>
      <c r="Q2148" t="str">
        <f t="shared" si="206"/>
        <v>games</v>
      </c>
      <c r="R2148" t="str">
        <f t="shared" si="207"/>
        <v>video games</v>
      </c>
      <c r="S2148" s="10">
        <f t="shared" si="202"/>
        <v>42397.679513888885</v>
      </c>
      <c r="T2148" s="11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4"/>
        <v>6.9641025641025639E-3</v>
      </c>
      <c r="P2149" s="6">
        <f t="shared" si="205"/>
        <v>49.381818181818183</v>
      </c>
      <c r="Q2149" t="str">
        <f t="shared" si="206"/>
        <v>games</v>
      </c>
      <c r="R2149" t="str">
        <f t="shared" si="207"/>
        <v>video games</v>
      </c>
      <c r="S2149" s="10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4"/>
        <v>0.02</v>
      </c>
      <c r="P2150" s="6">
        <f t="shared" si="205"/>
        <v>1</v>
      </c>
      <c r="Q2150" t="str">
        <f t="shared" si="206"/>
        <v>games</v>
      </c>
      <c r="R2150" t="str">
        <f t="shared" si="207"/>
        <v>video games</v>
      </c>
      <c r="S2150" s="10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4"/>
        <v>0</v>
      </c>
      <c r="P2151" s="6" t="e">
        <f t="shared" si="205"/>
        <v>#DIV/0!</v>
      </c>
      <c r="Q2151" t="str">
        <f t="shared" si="206"/>
        <v>games</v>
      </c>
      <c r="R2151" t="str">
        <f t="shared" si="207"/>
        <v>video games</v>
      </c>
      <c r="S2151" s="10">
        <f t="shared" si="202"/>
        <v>40355.024953703702</v>
      </c>
      <c r="T2151" s="11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4"/>
        <v>8.0999999999999996E-3</v>
      </c>
      <c r="P2152" s="6">
        <f t="shared" si="205"/>
        <v>101.25</v>
      </c>
      <c r="Q2152" t="str">
        <f t="shared" si="206"/>
        <v>games</v>
      </c>
      <c r="R2152" t="str">
        <f t="shared" si="207"/>
        <v>video games</v>
      </c>
      <c r="S2152" s="10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4"/>
        <v>2.6222222222222224E-3</v>
      </c>
      <c r="P2153" s="6">
        <f t="shared" si="205"/>
        <v>19.666666666666668</v>
      </c>
      <c r="Q2153" t="str">
        <f t="shared" si="206"/>
        <v>games</v>
      </c>
      <c r="R2153" t="str">
        <f t="shared" si="207"/>
        <v>video games</v>
      </c>
      <c r="S2153" s="10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4"/>
        <v>1.6666666666666668E-3</v>
      </c>
      <c r="P2154" s="6">
        <f t="shared" si="205"/>
        <v>12.5</v>
      </c>
      <c r="Q2154" t="str">
        <f t="shared" si="206"/>
        <v>games</v>
      </c>
      <c r="R2154" t="str">
        <f t="shared" si="207"/>
        <v>video games</v>
      </c>
      <c r="S2154" s="10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4"/>
        <v>9.1244548809124457E-5</v>
      </c>
      <c r="P2155" s="6">
        <f t="shared" si="205"/>
        <v>8.5</v>
      </c>
      <c r="Q2155" t="str">
        <f t="shared" si="206"/>
        <v>games</v>
      </c>
      <c r="R2155" t="str">
        <f t="shared" si="207"/>
        <v>video games</v>
      </c>
      <c r="S2155" s="10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4"/>
        <v>8.0000000000000002E-3</v>
      </c>
      <c r="P2156" s="6">
        <f t="shared" si="205"/>
        <v>1</v>
      </c>
      <c r="Q2156" t="str">
        <f t="shared" si="206"/>
        <v>games</v>
      </c>
      <c r="R2156" t="str">
        <f t="shared" si="207"/>
        <v>video games</v>
      </c>
      <c r="S2156" s="10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4"/>
        <v>2.3E-2</v>
      </c>
      <c r="P2157" s="6">
        <f t="shared" si="205"/>
        <v>23</v>
      </c>
      <c r="Q2157" t="str">
        <f t="shared" si="206"/>
        <v>games</v>
      </c>
      <c r="R2157" t="str">
        <f t="shared" si="207"/>
        <v>video games</v>
      </c>
      <c r="S2157" s="10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4"/>
        <v>2.6660714285714284E-2</v>
      </c>
      <c r="P2158" s="6">
        <f t="shared" si="205"/>
        <v>17.987951807228917</v>
      </c>
      <c r="Q2158" t="str">
        <f t="shared" si="206"/>
        <v>games</v>
      </c>
      <c r="R2158" t="str">
        <f t="shared" si="207"/>
        <v>video games</v>
      </c>
      <c r="S2158" s="10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4"/>
        <v>0.28192</v>
      </c>
      <c r="P2159" s="6">
        <f t="shared" si="205"/>
        <v>370.94736842105266</v>
      </c>
      <c r="Q2159" t="str">
        <f t="shared" si="206"/>
        <v>games</v>
      </c>
      <c r="R2159" t="str">
        <f t="shared" si="207"/>
        <v>video games</v>
      </c>
      <c r="S2159" s="10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4"/>
        <v>6.5900366666666668E-2</v>
      </c>
      <c r="P2160" s="6">
        <f t="shared" si="205"/>
        <v>63.569485530546629</v>
      </c>
      <c r="Q2160" t="str">
        <f t="shared" si="206"/>
        <v>games</v>
      </c>
      <c r="R2160" t="str">
        <f t="shared" si="207"/>
        <v>video games</v>
      </c>
      <c r="S2160" s="10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4"/>
        <v>7.2222222222222219E-3</v>
      </c>
      <c r="P2161" s="6">
        <f t="shared" si="205"/>
        <v>13</v>
      </c>
      <c r="Q2161" t="str">
        <f t="shared" si="206"/>
        <v>games</v>
      </c>
      <c r="R2161" t="str">
        <f t="shared" si="207"/>
        <v>video games</v>
      </c>
      <c r="S2161" s="10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4"/>
        <v>8.5000000000000006E-3</v>
      </c>
      <c r="P2162" s="6">
        <f t="shared" si="205"/>
        <v>5.3125</v>
      </c>
      <c r="Q2162" t="str">
        <f t="shared" si="206"/>
        <v>games</v>
      </c>
      <c r="R2162" t="str">
        <f t="shared" si="207"/>
        <v>video games</v>
      </c>
      <c r="S2162" s="10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4"/>
        <v>1.1575</v>
      </c>
      <c r="P2163" s="6">
        <f t="shared" si="205"/>
        <v>35.615384615384613</v>
      </c>
      <c r="Q2163" t="str">
        <f t="shared" si="206"/>
        <v>music</v>
      </c>
      <c r="R2163" t="str">
        <f t="shared" si="207"/>
        <v>rock</v>
      </c>
      <c r="S2163" s="10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4"/>
        <v>1.1226666666666667</v>
      </c>
      <c r="P2164" s="6">
        <f t="shared" si="205"/>
        <v>87.103448275862064</v>
      </c>
      <c r="Q2164" t="str">
        <f t="shared" si="206"/>
        <v>music</v>
      </c>
      <c r="R2164" t="str">
        <f t="shared" si="207"/>
        <v>rock</v>
      </c>
      <c r="S2164" s="10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4"/>
        <v>1.3220000000000001</v>
      </c>
      <c r="P2165" s="6">
        <f t="shared" si="205"/>
        <v>75.11363636363636</v>
      </c>
      <c r="Q2165" t="str">
        <f t="shared" si="206"/>
        <v>music</v>
      </c>
      <c r="R2165" t="str">
        <f t="shared" si="207"/>
        <v>rock</v>
      </c>
      <c r="S2165" s="10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4"/>
        <v>1.0263636363636364</v>
      </c>
      <c r="P2166" s="6">
        <f t="shared" si="205"/>
        <v>68.01204819277109</v>
      </c>
      <c r="Q2166" t="str">
        <f t="shared" si="206"/>
        <v>music</v>
      </c>
      <c r="R2166" t="str">
        <f t="shared" si="207"/>
        <v>rock</v>
      </c>
      <c r="S2166" s="10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4"/>
        <v>1.3864000000000001</v>
      </c>
      <c r="P2167" s="6">
        <f t="shared" si="205"/>
        <v>29.623931623931625</v>
      </c>
      <c r="Q2167" t="str">
        <f t="shared" si="206"/>
        <v>music</v>
      </c>
      <c r="R2167" t="str">
        <f t="shared" si="207"/>
        <v>rock</v>
      </c>
      <c r="S2167" s="10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4"/>
        <v>1.466</v>
      </c>
      <c r="P2168" s="6">
        <f t="shared" si="205"/>
        <v>91.625</v>
      </c>
      <c r="Q2168" t="str">
        <f t="shared" si="206"/>
        <v>music</v>
      </c>
      <c r="R2168" t="str">
        <f t="shared" si="207"/>
        <v>rock</v>
      </c>
      <c r="S2168" s="10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4"/>
        <v>1.2</v>
      </c>
      <c r="P2169" s="6">
        <f t="shared" si="205"/>
        <v>22.5</v>
      </c>
      <c r="Q2169" t="str">
        <f t="shared" si="206"/>
        <v>music</v>
      </c>
      <c r="R2169" t="str">
        <f t="shared" si="207"/>
        <v>rock</v>
      </c>
      <c r="S2169" s="10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4"/>
        <v>1.215816111111111</v>
      </c>
      <c r="P2170" s="6">
        <f t="shared" si="205"/>
        <v>64.366735294117646</v>
      </c>
      <c r="Q2170" t="str">
        <f t="shared" si="206"/>
        <v>music</v>
      </c>
      <c r="R2170" t="str">
        <f t="shared" si="207"/>
        <v>rock</v>
      </c>
      <c r="S2170" s="10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4"/>
        <v>1</v>
      </c>
      <c r="P2171" s="6">
        <f t="shared" si="205"/>
        <v>21.857142857142858</v>
      </c>
      <c r="Q2171" t="str">
        <f t="shared" si="206"/>
        <v>music</v>
      </c>
      <c r="R2171" t="str">
        <f t="shared" si="207"/>
        <v>rock</v>
      </c>
      <c r="S2171" s="10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4"/>
        <v>1.8085714285714285</v>
      </c>
      <c r="P2172" s="6">
        <f t="shared" si="205"/>
        <v>33.315789473684212</v>
      </c>
      <c r="Q2172" t="str">
        <f t="shared" si="206"/>
        <v>music</v>
      </c>
      <c r="R2172" t="str">
        <f t="shared" si="207"/>
        <v>rock</v>
      </c>
      <c r="S2172" s="10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4"/>
        <v>1.0607500000000001</v>
      </c>
      <c r="P2173" s="6">
        <f t="shared" si="205"/>
        <v>90.276595744680847</v>
      </c>
      <c r="Q2173" t="str">
        <f t="shared" si="206"/>
        <v>music</v>
      </c>
      <c r="R2173" t="str">
        <f t="shared" si="207"/>
        <v>rock</v>
      </c>
      <c r="S2173" s="10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4"/>
        <v>1</v>
      </c>
      <c r="P2174" s="6">
        <f t="shared" si="205"/>
        <v>76.92307692307692</v>
      </c>
      <c r="Q2174" t="str">
        <f t="shared" si="206"/>
        <v>music</v>
      </c>
      <c r="R2174" t="str">
        <f t="shared" si="207"/>
        <v>rock</v>
      </c>
      <c r="S2174" s="10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4"/>
        <v>1.2692857142857144</v>
      </c>
      <c r="P2175" s="6">
        <f t="shared" si="205"/>
        <v>59.233333333333334</v>
      </c>
      <c r="Q2175" t="str">
        <f t="shared" si="206"/>
        <v>music</v>
      </c>
      <c r="R2175" t="str">
        <f t="shared" si="207"/>
        <v>rock</v>
      </c>
      <c r="S2175" s="10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4"/>
        <v>1.0297499999999999</v>
      </c>
      <c r="P2176" s="6">
        <f t="shared" si="205"/>
        <v>65.38095238095238</v>
      </c>
      <c r="Q2176" t="str">
        <f t="shared" si="206"/>
        <v>music</v>
      </c>
      <c r="R2176" t="str">
        <f t="shared" si="207"/>
        <v>rock</v>
      </c>
      <c r="S2176" s="10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4"/>
        <v>2.5</v>
      </c>
      <c r="P2177" s="6">
        <f t="shared" si="205"/>
        <v>67.307692307692307</v>
      </c>
      <c r="Q2177" t="str">
        <f t="shared" si="206"/>
        <v>music</v>
      </c>
      <c r="R2177" t="str">
        <f t="shared" si="207"/>
        <v>rock</v>
      </c>
      <c r="S2177" s="10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4"/>
        <v>1.2602</v>
      </c>
      <c r="P2178" s="6">
        <f t="shared" si="205"/>
        <v>88.74647887323944</v>
      </c>
      <c r="Q2178" t="str">
        <f t="shared" si="206"/>
        <v>music</v>
      </c>
      <c r="R2178" t="str">
        <f t="shared" si="207"/>
        <v>rock</v>
      </c>
      <c r="S2178" s="10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ref="O2184:O2247" si="210">E2184/D2184</f>
        <v>5.2416666666666663</v>
      </c>
      <c r="P2184" s="6">
        <f t="shared" ref="P2184:P2247" si="211">E2184/L2184</f>
        <v>44.171348314606739</v>
      </c>
      <c r="Q2184" t="str">
        <f t="shared" ref="Q2184:Q2247" si="212">LEFT(N2184,SEARCH("/",N2184)-1)</f>
        <v>games</v>
      </c>
      <c r="R2184" t="str">
        <f t="shared" ref="R2184:R2247" si="213">RIGHT(N2184,(LEN(N2184)-LEN(Q2184)-1))</f>
        <v>tabletop games</v>
      </c>
      <c r="S2184" s="10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10"/>
        <v>4.8927777777777779</v>
      </c>
      <c r="P2185" s="6">
        <f t="shared" si="211"/>
        <v>31.566308243727597</v>
      </c>
      <c r="Q2185" t="str">
        <f t="shared" si="212"/>
        <v>games</v>
      </c>
      <c r="R2185" t="str">
        <f t="shared" si="213"/>
        <v>tabletop games</v>
      </c>
      <c r="S2185" s="10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10"/>
        <v>2.8473999999999999</v>
      </c>
      <c r="P2186" s="6">
        <f t="shared" si="211"/>
        <v>107.04511278195488</v>
      </c>
      <c r="Q2186" t="str">
        <f t="shared" si="212"/>
        <v>games</v>
      </c>
      <c r="R2186" t="str">
        <f t="shared" si="213"/>
        <v>tabletop games</v>
      </c>
      <c r="S2186" s="10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10"/>
        <v>18.569700000000001</v>
      </c>
      <c r="P2187" s="6">
        <f t="shared" si="211"/>
        <v>149.03451043338683</v>
      </c>
      <c r="Q2187" t="str">
        <f t="shared" si="212"/>
        <v>games</v>
      </c>
      <c r="R2187" t="str">
        <f t="shared" si="213"/>
        <v>tabletop games</v>
      </c>
      <c r="S2187" s="10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10"/>
        <v>1.0967499999999999</v>
      </c>
      <c r="P2188" s="6">
        <f t="shared" si="211"/>
        <v>55.956632653061227</v>
      </c>
      <c r="Q2188" t="str">
        <f t="shared" si="212"/>
        <v>games</v>
      </c>
      <c r="R2188" t="str">
        <f t="shared" si="213"/>
        <v>tabletop games</v>
      </c>
      <c r="S2188" s="10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1971</v>
      </c>
      <c r="B2189" s="3" t="s">
        <v>1972</v>
      </c>
      <c r="C2189" s="3" t="s">
        <v>6081</v>
      </c>
      <c r="D2189">
        <v>400000</v>
      </c>
      <c r="E2189">
        <v>1052110.8700000001</v>
      </c>
      <c r="F2189" t="s">
        <v>8219</v>
      </c>
      <c r="G2189" t="s">
        <v>8224</v>
      </c>
      <c r="H2189" t="s">
        <v>8246</v>
      </c>
      <c r="I2189">
        <v>1384488000</v>
      </c>
      <c r="J2189">
        <v>1381752061</v>
      </c>
      <c r="K2189" t="b">
        <v>1</v>
      </c>
      <c r="L2189">
        <v>3863</v>
      </c>
      <c r="M2189" t="b">
        <v>1</v>
      </c>
      <c r="N2189" t="s">
        <v>8295</v>
      </c>
      <c r="O2189" s="5">
        <f t="shared" si="210"/>
        <v>2.6302771750000002</v>
      </c>
      <c r="P2189" s="6">
        <f t="shared" si="211"/>
        <v>272.35590732591254</v>
      </c>
      <c r="Q2189" t="str">
        <f t="shared" si="212"/>
        <v>technology</v>
      </c>
      <c r="R2189" t="str">
        <f t="shared" si="213"/>
        <v>hardware</v>
      </c>
      <c r="S2189" s="10">
        <f t="shared" si="208"/>
        <v>41561.500706018516</v>
      </c>
      <c r="T2189" s="11">
        <f t="shared" si="209"/>
        <v>41593.166666666664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10"/>
        <v>4.1217692027666546</v>
      </c>
      <c r="P2190" s="6">
        <f t="shared" si="211"/>
        <v>44.056420233463037</v>
      </c>
      <c r="Q2190" t="str">
        <f t="shared" si="212"/>
        <v>games</v>
      </c>
      <c r="R2190" t="str">
        <f t="shared" si="213"/>
        <v>tabletop games</v>
      </c>
      <c r="S2190" s="10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10"/>
        <v>5.0324999999999998</v>
      </c>
      <c r="P2191" s="6">
        <f t="shared" si="211"/>
        <v>68.625</v>
      </c>
      <c r="Q2191" t="str">
        <f t="shared" si="212"/>
        <v>games</v>
      </c>
      <c r="R2191" t="str">
        <f t="shared" si="213"/>
        <v>tabletop games</v>
      </c>
      <c r="S2191" s="10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10"/>
        <v>1.8461052631578947</v>
      </c>
      <c r="P2192" s="6">
        <f t="shared" si="211"/>
        <v>65.318435754189949</v>
      </c>
      <c r="Q2192" t="str">
        <f t="shared" si="212"/>
        <v>games</v>
      </c>
      <c r="R2192" t="str">
        <f t="shared" si="213"/>
        <v>tabletop games</v>
      </c>
      <c r="S2192" s="10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10"/>
        <v>1.1973333333333334</v>
      </c>
      <c r="P2193" s="6">
        <f t="shared" si="211"/>
        <v>35.92</v>
      </c>
      <c r="Q2193" t="str">
        <f t="shared" si="212"/>
        <v>games</v>
      </c>
      <c r="R2193" t="str">
        <f t="shared" si="213"/>
        <v>tabletop games</v>
      </c>
      <c r="S2193" s="10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2611</v>
      </c>
      <c r="B2194" s="3" t="s">
        <v>2611</v>
      </c>
      <c r="C2194" s="3" t="s">
        <v>6721</v>
      </c>
      <c r="D2194">
        <v>11000</v>
      </c>
      <c r="E2194">
        <v>306970</v>
      </c>
      <c r="F2194" t="s">
        <v>8219</v>
      </c>
      <c r="G2194" t="s">
        <v>8236</v>
      </c>
      <c r="H2194" t="s">
        <v>8249</v>
      </c>
      <c r="I2194">
        <v>1483397940</v>
      </c>
      <c r="J2194">
        <v>1480493014</v>
      </c>
      <c r="K2194" t="b">
        <v>1</v>
      </c>
      <c r="L2194">
        <v>3663</v>
      </c>
      <c r="M2194" t="b">
        <v>1</v>
      </c>
      <c r="N2194" t="s">
        <v>8301</v>
      </c>
      <c r="O2194" s="5">
        <f t="shared" si="210"/>
        <v>27.906363636363636</v>
      </c>
      <c r="P2194" s="6">
        <f t="shared" si="211"/>
        <v>83.802893802893806</v>
      </c>
      <c r="Q2194" t="str">
        <f t="shared" si="212"/>
        <v>technology</v>
      </c>
      <c r="R2194" t="str">
        <f t="shared" si="213"/>
        <v>space exploration</v>
      </c>
      <c r="S2194" s="10">
        <f t="shared" si="208"/>
        <v>42704.335810185185</v>
      </c>
      <c r="T2194" s="11">
        <f t="shared" si="209"/>
        <v>42737.957638888889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10"/>
        <v>4.5237333333333334</v>
      </c>
      <c r="P2195" s="6">
        <f t="shared" si="211"/>
        <v>75.647714604236342</v>
      </c>
      <c r="Q2195" t="str">
        <f t="shared" si="212"/>
        <v>games</v>
      </c>
      <c r="R2195" t="str">
        <f t="shared" si="213"/>
        <v>tabletop games</v>
      </c>
      <c r="S2195" s="10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10"/>
        <v>5.3737000000000004</v>
      </c>
      <c r="P2196" s="6">
        <f t="shared" si="211"/>
        <v>61.203872437357631</v>
      </c>
      <c r="Q2196" t="str">
        <f t="shared" si="212"/>
        <v>games</v>
      </c>
      <c r="R2196" t="str">
        <f t="shared" si="213"/>
        <v>tabletop games</v>
      </c>
      <c r="S2196" s="10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10"/>
        <v>1.2032608695652174</v>
      </c>
      <c r="P2197" s="6">
        <f t="shared" si="211"/>
        <v>48.130434782608695</v>
      </c>
      <c r="Q2197" t="str">
        <f t="shared" si="212"/>
        <v>games</v>
      </c>
      <c r="R2197" t="str">
        <f t="shared" si="213"/>
        <v>tabletop games</v>
      </c>
      <c r="S2197" s="10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10"/>
        <v>1.1383571428571428</v>
      </c>
      <c r="P2198" s="6">
        <f t="shared" si="211"/>
        <v>68.106837606837601</v>
      </c>
      <c r="Q2198" t="str">
        <f t="shared" si="212"/>
        <v>games</v>
      </c>
      <c r="R2198" t="str">
        <f t="shared" si="213"/>
        <v>tabletop games</v>
      </c>
      <c r="S2198" s="10">
        <f t="shared" si="208"/>
        <v>42675.487291666665</v>
      </c>
      <c r="T2198" s="11">
        <f t="shared" si="209"/>
        <v>42706.291666666672</v>
      </c>
    </row>
    <row r="2199" spans="1:20" ht="60" x14ac:dyDescent="0.25">
      <c r="A2199">
        <v>2187</v>
      </c>
      <c r="B2199" s="3" t="s">
        <v>2188</v>
      </c>
      <c r="C2199" s="3" t="s">
        <v>6297</v>
      </c>
      <c r="D2199">
        <v>20000</v>
      </c>
      <c r="E2199">
        <v>202928.5</v>
      </c>
      <c r="F2199" t="s">
        <v>8219</v>
      </c>
      <c r="G2199" t="s">
        <v>8224</v>
      </c>
      <c r="H2199" t="s">
        <v>8246</v>
      </c>
      <c r="I2199">
        <v>1428033540</v>
      </c>
      <c r="J2199">
        <v>1425531666</v>
      </c>
      <c r="K2199" t="b">
        <v>1</v>
      </c>
      <c r="L2199">
        <v>3562</v>
      </c>
      <c r="M2199" t="b">
        <v>1</v>
      </c>
      <c r="N2199" t="s">
        <v>8297</v>
      </c>
      <c r="O2199" s="5">
        <f t="shared" si="210"/>
        <v>10.146425000000001</v>
      </c>
      <c r="P2199" s="6">
        <f t="shared" si="211"/>
        <v>56.970381807973048</v>
      </c>
      <c r="Q2199" t="str">
        <f t="shared" si="212"/>
        <v>games</v>
      </c>
      <c r="R2199" t="str">
        <f t="shared" si="213"/>
        <v>tabletop games</v>
      </c>
      <c r="S2199" s="10">
        <f t="shared" si="208"/>
        <v>42068.209097222221</v>
      </c>
      <c r="T2199" s="11">
        <f t="shared" si="209"/>
        <v>42097.165972222225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10"/>
        <v>1.3289249999999999</v>
      </c>
      <c r="P2200" s="6">
        <f t="shared" si="211"/>
        <v>81.654377880184327</v>
      </c>
      <c r="Q2200" t="str">
        <f t="shared" si="212"/>
        <v>games</v>
      </c>
      <c r="R2200" t="str">
        <f t="shared" si="213"/>
        <v>tabletop games</v>
      </c>
      <c r="S2200" s="10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10"/>
        <v>1.4697777777777778</v>
      </c>
      <c r="P2201" s="6">
        <f t="shared" si="211"/>
        <v>52.701195219123505</v>
      </c>
      <c r="Q2201" t="str">
        <f t="shared" si="212"/>
        <v>games</v>
      </c>
      <c r="R2201" t="str">
        <f t="shared" si="213"/>
        <v>tabletop games</v>
      </c>
      <c r="S2201" s="10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10"/>
        <v>5.4215</v>
      </c>
      <c r="P2202" s="6">
        <f t="shared" si="211"/>
        <v>41.228136882129277</v>
      </c>
      <c r="Q2202" t="str">
        <f t="shared" si="212"/>
        <v>games</v>
      </c>
      <c r="R2202" t="str">
        <f t="shared" si="213"/>
        <v>tabletop games</v>
      </c>
      <c r="S2202" s="10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0"/>
        <v>3.8271818181818182</v>
      </c>
      <c r="P2203" s="6">
        <f t="shared" si="211"/>
        <v>15.035357142857142</v>
      </c>
      <c r="Q2203" t="str">
        <f t="shared" si="212"/>
        <v>music</v>
      </c>
      <c r="R2203" t="str">
        <f t="shared" si="213"/>
        <v>electronic music</v>
      </c>
      <c r="S2203" s="10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0"/>
        <v>7.0418124999999998</v>
      </c>
      <c r="P2204" s="6">
        <f t="shared" si="211"/>
        <v>39.066920943134534</v>
      </c>
      <c r="Q2204" t="str">
        <f t="shared" si="212"/>
        <v>music</v>
      </c>
      <c r="R2204" t="str">
        <f t="shared" si="213"/>
        <v>electronic music</v>
      </c>
      <c r="S2204" s="10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0"/>
        <v>1.0954999999999999</v>
      </c>
      <c r="P2205" s="6">
        <f t="shared" si="211"/>
        <v>43.82</v>
      </c>
      <c r="Q2205" t="str">
        <f t="shared" si="212"/>
        <v>music</v>
      </c>
      <c r="R2205" t="str">
        <f t="shared" si="213"/>
        <v>electronic music</v>
      </c>
      <c r="S2205" s="10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0"/>
        <v>1.3286666666666667</v>
      </c>
      <c r="P2206" s="6">
        <f t="shared" si="211"/>
        <v>27.301369863013697</v>
      </c>
      <c r="Q2206" t="str">
        <f t="shared" si="212"/>
        <v>music</v>
      </c>
      <c r="R2206" t="str">
        <f t="shared" si="213"/>
        <v>electronic music</v>
      </c>
      <c r="S2206" s="10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0"/>
        <v>1.52</v>
      </c>
      <c r="P2207" s="6">
        <f t="shared" si="211"/>
        <v>42.222222222222221</v>
      </c>
      <c r="Q2207" t="str">
        <f t="shared" si="212"/>
        <v>music</v>
      </c>
      <c r="R2207" t="str">
        <f t="shared" si="213"/>
        <v>electronic music</v>
      </c>
      <c r="S2207" s="10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0"/>
        <v>1.0272727272727273</v>
      </c>
      <c r="P2208" s="6">
        <f t="shared" si="211"/>
        <v>33.235294117647058</v>
      </c>
      <c r="Q2208" t="str">
        <f t="shared" si="212"/>
        <v>music</v>
      </c>
      <c r="R2208" t="str">
        <f t="shared" si="213"/>
        <v>electronic music</v>
      </c>
      <c r="S2208" s="10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0"/>
        <v>1</v>
      </c>
      <c r="P2209" s="6">
        <f t="shared" si="211"/>
        <v>285.71428571428572</v>
      </c>
      <c r="Q2209" t="str">
        <f t="shared" si="212"/>
        <v>music</v>
      </c>
      <c r="R2209" t="str">
        <f t="shared" si="213"/>
        <v>electronic music</v>
      </c>
      <c r="S2209" s="10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0"/>
        <v>1.016</v>
      </c>
      <c r="P2210" s="6">
        <f t="shared" si="211"/>
        <v>42.333333333333336</v>
      </c>
      <c r="Q2210" t="str">
        <f t="shared" si="212"/>
        <v>music</v>
      </c>
      <c r="R2210" t="str">
        <f t="shared" si="213"/>
        <v>electronic music</v>
      </c>
      <c r="S2210" s="10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0"/>
        <v>1.508</v>
      </c>
      <c r="P2211" s="6">
        <f t="shared" si="211"/>
        <v>50.266666666666666</v>
      </c>
      <c r="Q2211" t="str">
        <f t="shared" si="212"/>
        <v>music</v>
      </c>
      <c r="R2211" t="str">
        <f t="shared" si="213"/>
        <v>electronic music</v>
      </c>
      <c r="S2211" s="10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0"/>
        <v>1.11425</v>
      </c>
      <c r="P2212" s="6">
        <f t="shared" si="211"/>
        <v>61.902777777777779</v>
      </c>
      <c r="Q2212" t="str">
        <f t="shared" si="212"/>
        <v>music</v>
      </c>
      <c r="R2212" t="str">
        <f t="shared" si="213"/>
        <v>electronic music</v>
      </c>
      <c r="S2212" s="10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0"/>
        <v>1.956</v>
      </c>
      <c r="P2213" s="6">
        <f t="shared" si="211"/>
        <v>40.75</v>
      </c>
      <c r="Q2213" t="str">
        <f t="shared" si="212"/>
        <v>music</v>
      </c>
      <c r="R2213" t="str">
        <f t="shared" si="213"/>
        <v>electronic music</v>
      </c>
      <c r="S2213" s="10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0"/>
        <v>1.1438333333333333</v>
      </c>
      <c r="P2214" s="6">
        <f t="shared" si="211"/>
        <v>55.796747967479675</v>
      </c>
      <c r="Q2214" t="str">
        <f t="shared" si="212"/>
        <v>music</v>
      </c>
      <c r="R2214" t="str">
        <f t="shared" si="213"/>
        <v>electronic music</v>
      </c>
      <c r="S2214" s="10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0"/>
        <v>2</v>
      </c>
      <c r="P2215" s="6">
        <f t="shared" si="211"/>
        <v>10</v>
      </c>
      <c r="Q2215" t="str">
        <f t="shared" si="212"/>
        <v>music</v>
      </c>
      <c r="R2215" t="str">
        <f t="shared" si="213"/>
        <v>electronic music</v>
      </c>
      <c r="S2215" s="10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0"/>
        <v>2.9250166666666666</v>
      </c>
      <c r="P2216" s="6">
        <f t="shared" si="211"/>
        <v>73.125416666666666</v>
      </c>
      <c r="Q2216" t="str">
        <f t="shared" si="212"/>
        <v>music</v>
      </c>
      <c r="R2216" t="str">
        <f t="shared" si="213"/>
        <v>electronic music</v>
      </c>
      <c r="S2216" s="10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0"/>
        <v>1.5636363636363637</v>
      </c>
      <c r="P2217" s="6">
        <f t="shared" si="211"/>
        <v>26.060606060606062</v>
      </c>
      <c r="Q2217" t="str">
        <f t="shared" si="212"/>
        <v>music</v>
      </c>
      <c r="R2217" t="str">
        <f t="shared" si="213"/>
        <v>electronic music</v>
      </c>
      <c r="S2217" s="10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0"/>
        <v>1.0566666666666666</v>
      </c>
      <c r="P2218" s="6">
        <f t="shared" si="211"/>
        <v>22.642857142857142</v>
      </c>
      <c r="Q2218" t="str">
        <f t="shared" si="212"/>
        <v>music</v>
      </c>
      <c r="R2218" t="str">
        <f t="shared" si="213"/>
        <v>electronic music</v>
      </c>
      <c r="S2218" s="10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0"/>
        <v>1.0119047619047619</v>
      </c>
      <c r="P2219" s="6">
        <f t="shared" si="211"/>
        <v>47.222222222222221</v>
      </c>
      <c r="Q2219" t="str">
        <f t="shared" si="212"/>
        <v>music</v>
      </c>
      <c r="R2219" t="str">
        <f t="shared" si="213"/>
        <v>electronic music</v>
      </c>
      <c r="S2219" s="10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0"/>
        <v>1.2283299999999999</v>
      </c>
      <c r="P2220" s="6">
        <f t="shared" si="211"/>
        <v>32.324473684210524</v>
      </c>
      <c r="Q2220" t="str">
        <f t="shared" si="212"/>
        <v>music</v>
      </c>
      <c r="R2220" t="str">
        <f t="shared" si="213"/>
        <v>electronic music</v>
      </c>
      <c r="S2220" s="10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0"/>
        <v>1.0149999999999999</v>
      </c>
      <c r="P2221" s="6">
        <f t="shared" si="211"/>
        <v>53.421052631578945</v>
      </c>
      <c r="Q2221" t="str">
        <f t="shared" si="212"/>
        <v>music</v>
      </c>
      <c r="R2221" t="str">
        <f t="shared" si="213"/>
        <v>electronic music</v>
      </c>
      <c r="S2221" s="10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0"/>
        <v>1.0114285714285713</v>
      </c>
      <c r="P2222" s="6">
        <f t="shared" si="211"/>
        <v>51.304347826086953</v>
      </c>
      <c r="Q2222" t="str">
        <f t="shared" si="212"/>
        <v>music</v>
      </c>
      <c r="R2222" t="str">
        <f t="shared" si="213"/>
        <v>electronic music</v>
      </c>
      <c r="S2222" s="10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0"/>
        <v>1.0811999999999999</v>
      </c>
      <c r="P2223" s="6">
        <f t="shared" si="211"/>
        <v>37.197247706422019</v>
      </c>
      <c r="Q2223" t="str">
        <f t="shared" si="212"/>
        <v>games</v>
      </c>
      <c r="R2223" t="str">
        <f t="shared" si="213"/>
        <v>tabletop games</v>
      </c>
      <c r="S2223" s="10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0"/>
        <v>1.6259999999999999</v>
      </c>
      <c r="P2224" s="6">
        <f t="shared" si="211"/>
        <v>27.1</v>
      </c>
      <c r="Q2224" t="str">
        <f t="shared" si="212"/>
        <v>games</v>
      </c>
      <c r="R2224" t="str">
        <f t="shared" si="213"/>
        <v>tabletop games</v>
      </c>
      <c r="S2224" s="10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0"/>
        <v>1.0580000000000001</v>
      </c>
      <c r="P2225" s="6">
        <f t="shared" si="211"/>
        <v>206.31</v>
      </c>
      <c r="Q2225" t="str">
        <f t="shared" si="212"/>
        <v>games</v>
      </c>
      <c r="R2225" t="str">
        <f t="shared" si="213"/>
        <v>tabletop games</v>
      </c>
      <c r="S2225" s="10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0"/>
        <v>2.4315000000000002</v>
      </c>
      <c r="P2226" s="6">
        <f t="shared" si="211"/>
        <v>82.145270270270274</v>
      </c>
      <c r="Q2226" t="str">
        <f t="shared" si="212"/>
        <v>games</v>
      </c>
      <c r="R2226" t="str">
        <f t="shared" si="213"/>
        <v>tabletop games</v>
      </c>
      <c r="S2226" s="10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0"/>
        <v>9.4483338095238096</v>
      </c>
      <c r="P2227" s="6">
        <f t="shared" si="211"/>
        <v>164.79651993355483</v>
      </c>
      <c r="Q2227" t="str">
        <f t="shared" si="212"/>
        <v>games</v>
      </c>
      <c r="R2227" t="str">
        <f t="shared" si="213"/>
        <v>tabletop games</v>
      </c>
      <c r="S2227" s="10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0"/>
        <v>1.0846283333333333</v>
      </c>
      <c r="P2228" s="6">
        <f t="shared" si="211"/>
        <v>60.820280373831778</v>
      </c>
      <c r="Q2228" t="str">
        <f t="shared" si="212"/>
        <v>games</v>
      </c>
      <c r="R2228" t="str">
        <f t="shared" si="213"/>
        <v>tabletop games</v>
      </c>
      <c r="S2228" s="10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0"/>
        <v>1.5737692307692308</v>
      </c>
      <c r="P2229" s="6">
        <f t="shared" si="211"/>
        <v>67.970099667774093</v>
      </c>
      <c r="Q2229" t="str">
        <f t="shared" si="212"/>
        <v>games</v>
      </c>
      <c r="R2229" t="str">
        <f t="shared" si="213"/>
        <v>tabletop games</v>
      </c>
      <c r="S2229" s="10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0"/>
        <v>11.744899999999999</v>
      </c>
      <c r="P2230" s="6">
        <f t="shared" si="211"/>
        <v>81.561805555555551</v>
      </c>
      <c r="Q2230" t="str">
        <f t="shared" si="212"/>
        <v>games</v>
      </c>
      <c r="R2230" t="str">
        <f t="shared" si="213"/>
        <v>tabletop games</v>
      </c>
      <c r="S2230" s="10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0"/>
        <v>1.7104755366949576</v>
      </c>
      <c r="P2231" s="6">
        <f t="shared" si="211"/>
        <v>25.42547309833024</v>
      </c>
      <c r="Q2231" t="str">
        <f t="shared" si="212"/>
        <v>games</v>
      </c>
      <c r="R2231" t="str">
        <f t="shared" si="213"/>
        <v>tabletop games</v>
      </c>
      <c r="S2231" s="10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0"/>
        <v>1.2595294117647058</v>
      </c>
      <c r="P2232" s="6">
        <f t="shared" si="211"/>
        <v>21.497991967871485</v>
      </c>
      <c r="Q2232" t="str">
        <f t="shared" si="212"/>
        <v>games</v>
      </c>
      <c r="R2232" t="str">
        <f t="shared" si="213"/>
        <v>tabletop games</v>
      </c>
      <c r="S2232" s="10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0"/>
        <v>12.121296000000001</v>
      </c>
      <c r="P2233" s="6">
        <f t="shared" si="211"/>
        <v>27.226630727762803</v>
      </c>
      <c r="Q2233" t="str">
        <f t="shared" si="212"/>
        <v>games</v>
      </c>
      <c r="R2233" t="str">
        <f t="shared" si="213"/>
        <v>tabletop games</v>
      </c>
      <c r="S2233" s="10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0"/>
        <v>4.9580000000000002</v>
      </c>
      <c r="P2234" s="6">
        <f t="shared" si="211"/>
        <v>25.091093117408906</v>
      </c>
      <c r="Q2234" t="str">
        <f t="shared" si="212"/>
        <v>games</v>
      </c>
      <c r="R2234" t="str">
        <f t="shared" si="213"/>
        <v>tabletop games</v>
      </c>
      <c r="S2234" s="10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0"/>
        <v>3.3203999999999998</v>
      </c>
      <c r="P2235" s="6">
        <f t="shared" si="211"/>
        <v>21.230179028132991</v>
      </c>
      <c r="Q2235" t="str">
        <f t="shared" si="212"/>
        <v>games</v>
      </c>
      <c r="R2235" t="str">
        <f t="shared" si="213"/>
        <v>tabletop games</v>
      </c>
      <c r="S2235" s="10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0"/>
        <v>11.65</v>
      </c>
      <c r="P2236" s="6">
        <f t="shared" si="211"/>
        <v>41.607142857142854</v>
      </c>
      <c r="Q2236" t="str">
        <f t="shared" si="212"/>
        <v>games</v>
      </c>
      <c r="R2236" t="str">
        <f t="shared" si="213"/>
        <v>tabletop games</v>
      </c>
      <c r="S2236" s="10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0"/>
        <v>1.5331538461538461</v>
      </c>
      <c r="P2237" s="6">
        <f t="shared" si="211"/>
        <v>135.58503401360545</v>
      </c>
      <c r="Q2237" t="str">
        <f t="shared" si="212"/>
        <v>games</v>
      </c>
      <c r="R2237" t="str">
        <f t="shared" si="213"/>
        <v>tabletop games</v>
      </c>
      <c r="S2237" s="10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0"/>
        <v>5.3710714285714287</v>
      </c>
      <c r="P2238" s="6">
        <f t="shared" si="211"/>
        <v>22.116176470588236</v>
      </c>
      <c r="Q2238" t="str">
        <f t="shared" si="212"/>
        <v>games</v>
      </c>
      <c r="R2238" t="str">
        <f t="shared" si="213"/>
        <v>tabletop games</v>
      </c>
      <c r="S2238" s="10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0"/>
        <v>3.5292777777777777</v>
      </c>
      <c r="P2239" s="6">
        <f t="shared" si="211"/>
        <v>64.625635808748726</v>
      </c>
      <c r="Q2239" t="str">
        <f t="shared" si="212"/>
        <v>games</v>
      </c>
      <c r="R2239" t="str">
        <f t="shared" si="213"/>
        <v>tabletop games</v>
      </c>
      <c r="S2239" s="10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0"/>
        <v>1.3740000000000001</v>
      </c>
      <c r="P2240" s="6">
        <f t="shared" si="211"/>
        <v>69.569620253164558</v>
      </c>
      <c r="Q2240" t="str">
        <f t="shared" si="212"/>
        <v>games</v>
      </c>
      <c r="R2240" t="str">
        <f t="shared" si="213"/>
        <v>tabletop games</v>
      </c>
      <c r="S2240" s="10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0"/>
        <v>1.2802667999999999</v>
      </c>
      <c r="P2241" s="6">
        <f t="shared" si="211"/>
        <v>75.133028169014082</v>
      </c>
      <c r="Q2241" t="str">
        <f t="shared" si="212"/>
        <v>games</v>
      </c>
      <c r="R2241" t="str">
        <f t="shared" si="213"/>
        <v>tabletop games</v>
      </c>
      <c r="S2241" s="10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0"/>
        <v>2.7067999999999999</v>
      </c>
      <c r="P2242" s="6">
        <f t="shared" si="211"/>
        <v>140.97916666666666</v>
      </c>
      <c r="Q2242" t="str">
        <f t="shared" si="212"/>
        <v>games</v>
      </c>
      <c r="R2242" t="str">
        <f t="shared" si="213"/>
        <v>tabletop games</v>
      </c>
      <c r="S2242" s="10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ref="O2248:O2311" si="216">E2248/D2248</f>
        <v>1.0012000000000001</v>
      </c>
      <c r="P2248" s="6">
        <f t="shared" ref="P2248:P2311" si="217">E2248/L2248</f>
        <v>43.912280701754383</v>
      </c>
      <c r="Q2248" t="str">
        <f t="shared" ref="Q2248:Q2311" si="218">LEFT(N2248,SEARCH("/",N2248)-1)</f>
        <v>games</v>
      </c>
      <c r="R2248" t="str">
        <f t="shared" ref="R2248:R2311" si="219">RIGHT(N2248,(LEN(N2248)-LEN(Q2248)-1))</f>
        <v>tabletop games</v>
      </c>
      <c r="S2248" s="10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6"/>
        <v>1.0445405405405406</v>
      </c>
      <c r="P2249" s="6">
        <f t="shared" si="217"/>
        <v>50.852631578947367</v>
      </c>
      <c r="Q2249" t="str">
        <f t="shared" si="218"/>
        <v>games</v>
      </c>
      <c r="R2249" t="str">
        <f t="shared" si="219"/>
        <v>tabletop games</v>
      </c>
      <c r="S2249" s="10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6"/>
        <v>1.0721428571428571</v>
      </c>
      <c r="P2250" s="6">
        <f t="shared" si="217"/>
        <v>58.6328125</v>
      </c>
      <c r="Q2250" t="str">
        <f t="shared" si="218"/>
        <v>games</v>
      </c>
      <c r="R2250" t="str">
        <f t="shared" si="219"/>
        <v>tabletop games</v>
      </c>
      <c r="S2250" s="10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6"/>
        <v>1.6877142857142857</v>
      </c>
      <c r="P2251" s="6">
        <f t="shared" si="217"/>
        <v>32.81666666666667</v>
      </c>
      <c r="Q2251" t="str">
        <f t="shared" si="218"/>
        <v>games</v>
      </c>
      <c r="R2251" t="str">
        <f t="shared" si="219"/>
        <v>tabletop games</v>
      </c>
      <c r="S2251" s="10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6"/>
        <v>9.7511200000000002</v>
      </c>
      <c r="P2252" s="6">
        <f t="shared" si="217"/>
        <v>426.93169877408059</v>
      </c>
      <c r="Q2252" t="str">
        <f t="shared" si="218"/>
        <v>games</v>
      </c>
      <c r="R2252" t="str">
        <f t="shared" si="219"/>
        <v>tabletop games</v>
      </c>
      <c r="S2252" s="10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6"/>
        <v>1.3444929411764706</v>
      </c>
      <c r="P2253" s="6">
        <f t="shared" si="217"/>
        <v>23.808729166666669</v>
      </c>
      <c r="Q2253" t="str">
        <f t="shared" si="218"/>
        <v>games</v>
      </c>
      <c r="R2253" t="str">
        <f t="shared" si="219"/>
        <v>tabletop games</v>
      </c>
      <c r="S2253" s="10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6"/>
        <v>2.722777777777778</v>
      </c>
      <c r="P2254" s="6">
        <f t="shared" si="217"/>
        <v>98.413654618473899</v>
      </c>
      <c r="Q2254" t="str">
        <f t="shared" si="218"/>
        <v>games</v>
      </c>
      <c r="R2254" t="str">
        <f t="shared" si="219"/>
        <v>tabletop games</v>
      </c>
      <c r="S2254" s="10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6"/>
        <v>1.1268750000000001</v>
      </c>
      <c r="P2255" s="6">
        <f t="shared" si="217"/>
        <v>107.32142857142857</v>
      </c>
      <c r="Q2255" t="str">
        <f t="shared" si="218"/>
        <v>games</v>
      </c>
      <c r="R2255" t="str">
        <f t="shared" si="219"/>
        <v>tabletop games</v>
      </c>
      <c r="S2255" s="10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6"/>
        <v>4.5979999999999999</v>
      </c>
      <c r="P2256" s="6">
        <f t="shared" si="217"/>
        <v>11.67005076142132</v>
      </c>
      <c r="Q2256" t="str">
        <f t="shared" si="218"/>
        <v>games</v>
      </c>
      <c r="R2256" t="str">
        <f t="shared" si="219"/>
        <v>tabletop games</v>
      </c>
      <c r="S2256" s="10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6"/>
        <v>2.8665822784810127</v>
      </c>
      <c r="P2257" s="6">
        <f t="shared" si="217"/>
        <v>41.782287822878232</v>
      </c>
      <c r="Q2257" t="str">
        <f t="shared" si="218"/>
        <v>games</v>
      </c>
      <c r="R2257" t="str">
        <f t="shared" si="219"/>
        <v>tabletop games</v>
      </c>
      <c r="S2257" s="10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6"/>
        <v>2.2270833333333333</v>
      </c>
      <c r="P2258" s="6">
        <f t="shared" si="217"/>
        <v>21.38</v>
      </c>
      <c r="Q2258" t="str">
        <f t="shared" si="218"/>
        <v>games</v>
      </c>
      <c r="R2258" t="str">
        <f t="shared" si="219"/>
        <v>tabletop games</v>
      </c>
      <c r="S2258" s="10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6"/>
        <v>6.3613999999999997</v>
      </c>
      <c r="P2259" s="6">
        <f t="shared" si="217"/>
        <v>94.103550295857985</v>
      </c>
      <c r="Q2259" t="str">
        <f t="shared" si="218"/>
        <v>games</v>
      </c>
      <c r="R2259" t="str">
        <f t="shared" si="219"/>
        <v>tabletop games</v>
      </c>
      <c r="S2259" s="10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6"/>
        <v>1.4650000000000001</v>
      </c>
      <c r="P2260" s="6">
        <f t="shared" si="217"/>
        <v>15.721951219512196</v>
      </c>
      <c r="Q2260" t="str">
        <f t="shared" si="218"/>
        <v>games</v>
      </c>
      <c r="R2260" t="str">
        <f t="shared" si="219"/>
        <v>tabletop games</v>
      </c>
      <c r="S2260" s="10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6"/>
        <v>18.670999999999999</v>
      </c>
      <c r="P2261" s="6">
        <f t="shared" si="217"/>
        <v>90.635922330097088</v>
      </c>
      <c r="Q2261" t="str">
        <f t="shared" si="218"/>
        <v>games</v>
      </c>
      <c r="R2261" t="str">
        <f t="shared" si="219"/>
        <v>tabletop games</v>
      </c>
      <c r="S2261" s="10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6"/>
        <v>3.2692000000000001</v>
      </c>
      <c r="P2262" s="6">
        <f t="shared" si="217"/>
        <v>97.297619047619051</v>
      </c>
      <c r="Q2262" t="str">
        <f t="shared" si="218"/>
        <v>games</v>
      </c>
      <c r="R2262" t="str">
        <f t="shared" si="219"/>
        <v>tabletop games</v>
      </c>
      <c r="S2262" s="10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6"/>
        <v>7.7949999999999999</v>
      </c>
      <c r="P2263" s="6">
        <f t="shared" si="217"/>
        <v>37.11904761904762</v>
      </c>
      <c r="Q2263" t="str">
        <f t="shared" si="218"/>
        <v>games</v>
      </c>
      <c r="R2263" t="str">
        <f t="shared" si="219"/>
        <v>tabletop games</v>
      </c>
      <c r="S2263" s="10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6"/>
        <v>1.5415151515151515</v>
      </c>
      <c r="P2264" s="6">
        <f t="shared" si="217"/>
        <v>28.104972375690608</v>
      </c>
      <c r="Q2264" t="str">
        <f t="shared" si="218"/>
        <v>games</v>
      </c>
      <c r="R2264" t="str">
        <f t="shared" si="219"/>
        <v>tabletop games</v>
      </c>
      <c r="S2264" s="10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6"/>
        <v>1.1554666666666666</v>
      </c>
      <c r="P2265" s="6">
        <f t="shared" si="217"/>
        <v>144.43333333333334</v>
      </c>
      <c r="Q2265" t="str">
        <f t="shared" si="218"/>
        <v>games</v>
      </c>
      <c r="R2265" t="str">
        <f t="shared" si="219"/>
        <v>tabletop games</v>
      </c>
      <c r="S2265" s="10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6"/>
        <v>1.8003333333333333</v>
      </c>
      <c r="P2266" s="6">
        <f t="shared" si="217"/>
        <v>24.274157303370785</v>
      </c>
      <c r="Q2266" t="str">
        <f t="shared" si="218"/>
        <v>games</v>
      </c>
      <c r="R2266" t="str">
        <f t="shared" si="219"/>
        <v>tabletop games</v>
      </c>
      <c r="S2266" s="10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6"/>
        <v>2.9849999999999999</v>
      </c>
      <c r="P2267" s="6">
        <f t="shared" si="217"/>
        <v>35.117647058823529</v>
      </c>
      <c r="Q2267" t="str">
        <f t="shared" si="218"/>
        <v>games</v>
      </c>
      <c r="R2267" t="str">
        <f t="shared" si="219"/>
        <v>tabletop games</v>
      </c>
      <c r="S2267" s="10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6"/>
        <v>3.2026666666666666</v>
      </c>
      <c r="P2268" s="6">
        <f t="shared" si="217"/>
        <v>24.762886597938145</v>
      </c>
      <c r="Q2268" t="str">
        <f t="shared" si="218"/>
        <v>games</v>
      </c>
      <c r="R2268" t="str">
        <f t="shared" si="219"/>
        <v>tabletop games</v>
      </c>
      <c r="S2268" s="10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6"/>
        <v>3.80525</v>
      </c>
      <c r="P2269" s="6">
        <f t="shared" si="217"/>
        <v>188.37871287128712</v>
      </c>
      <c r="Q2269" t="str">
        <f t="shared" si="218"/>
        <v>games</v>
      </c>
      <c r="R2269" t="str">
        <f t="shared" si="219"/>
        <v>tabletop games</v>
      </c>
      <c r="S2269" s="10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6"/>
        <v>1.026</v>
      </c>
      <c r="P2270" s="6">
        <f t="shared" si="217"/>
        <v>148.08247422680412</v>
      </c>
      <c r="Q2270" t="str">
        <f t="shared" si="218"/>
        <v>games</v>
      </c>
      <c r="R2270" t="str">
        <f t="shared" si="219"/>
        <v>tabletop games</v>
      </c>
      <c r="S2270" s="10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6"/>
        <v>18.016400000000001</v>
      </c>
      <c r="P2271" s="6">
        <f t="shared" si="217"/>
        <v>49.934589800443462</v>
      </c>
      <c r="Q2271" t="str">
        <f t="shared" si="218"/>
        <v>games</v>
      </c>
      <c r="R2271" t="str">
        <f t="shared" si="219"/>
        <v>tabletop games</v>
      </c>
      <c r="S2271" s="10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6"/>
        <v>7.2024800000000004</v>
      </c>
      <c r="P2272" s="6">
        <f t="shared" si="217"/>
        <v>107.82155688622754</v>
      </c>
      <c r="Q2272" t="str">
        <f t="shared" si="218"/>
        <v>games</v>
      </c>
      <c r="R2272" t="str">
        <f t="shared" si="219"/>
        <v>tabletop games</v>
      </c>
      <c r="S2272" s="10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6"/>
        <v>2.8309000000000002</v>
      </c>
      <c r="P2273" s="6">
        <f t="shared" si="217"/>
        <v>42.63403614457831</v>
      </c>
      <c r="Q2273" t="str">
        <f t="shared" si="218"/>
        <v>games</v>
      </c>
      <c r="R2273" t="str">
        <f t="shared" si="219"/>
        <v>tabletop games</v>
      </c>
      <c r="S2273" s="10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6"/>
        <v>13.566000000000001</v>
      </c>
      <c r="P2274" s="6">
        <f t="shared" si="217"/>
        <v>14.370762711864407</v>
      </c>
      <c r="Q2274" t="str">
        <f t="shared" si="218"/>
        <v>games</v>
      </c>
      <c r="R2274" t="str">
        <f t="shared" si="219"/>
        <v>tabletop games</v>
      </c>
      <c r="S2274" s="10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6"/>
        <v>2.2035999999999998</v>
      </c>
      <c r="P2275" s="6">
        <f t="shared" si="217"/>
        <v>37.476190476190474</v>
      </c>
      <c r="Q2275" t="str">
        <f t="shared" si="218"/>
        <v>games</v>
      </c>
      <c r="R2275" t="str">
        <f t="shared" si="219"/>
        <v>tabletop games</v>
      </c>
      <c r="S2275" s="10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6"/>
        <v>1.196</v>
      </c>
      <c r="P2276" s="6">
        <f t="shared" si="217"/>
        <v>30.202020202020201</v>
      </c>
      <c r="Q2276" t="str">
        <f t="shared" si="218"/>
        <v>games</v>
      </c>
      <c r="R2276" t="str">
        <f t="shared" si="219"/>
        <v>tabletop games</v>
      </c>
      <c r="S2276" s="10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6"/>
        <v>4.0776923076923079</v>
      </c>
      <c r="P2277" s="6">
        <f t="shared" si="217"/>
        <v>33.550632911392405</v>
      </c>
      <c r="Q2277" t="str">
        <f t="shared" si="218"/>
        <v>games</v>
      </c>
      <c r="R2277" t="str">
        <f t="shared" si="219"/>
        <v>tabletop games</v>
      </c>
      <c r="S2277" s="10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6"/>
        <v>1.0581826105905425</v>
      </c>
      <c r="P2278" s="6">
        <f t="shared" si="217"/>
        <v>64.74666666666667</v>
      </c>
      <c r="Q2278" t="str">
        <f t="shared" si="218"/>
        <v>games</v>
      </c>
      <c r="R2278" t="str">
        <f t="shared" si="219"/>
        <v>tabletop games</v>
      </c>
      <c r="S2278" s="10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6"/>
        <v>1.4108235294117648</v>
      </c>
      <c r="P2279" s="6">
        <f t="shared" si="217"/>
        <v>57.932367149758456</v>
      </c>
      <c r="Q2279" t="str">
        <f t="shared" si="218"/>
        <v>games</v>
      </c>
      <c r="R2279" t="str">
        <f t="shared" si="219"/>
        <v>tabletop games</v>
      </c>
      <c r="S2279" s="10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6"/>
        <v>2.7069999999999999</v>
      </c>
      <c r="P2280" s="6">
        <f t="shared" si="217"/>
        <v>53.078431372549019</v>
      </c>
      <c r="Q2280" t="str">
        <f t="shared" si="218"/>
        <v>games</v>
      </c>
      <c r="R2280" t="str">
        <f t="shared" si="219"/>
        <v>tabletop games</v>
      </c>
      <c r="S2280" s="10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6"/>
        <v>1.538</v>
      </c>
      <c r="P2281" s="6">
        <f t="shared" si="217"/>
        <v>48.0625</v>
      </c>
      <c r="Q2281" t="str">
        <f t="shared" si="218"/>
        <v>games</v>
      </c>
      <c r="R2281" t="str">
        <f t="shared" si="219"/>
        <v>tabletop games</v>
      </c>
      <c r="S2281" s="10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6"/>
        <v>4.0357653061224488</v>
      </c>
      <c r="P2282" s="6">
        <f t="shared" si="217"/>
        <v>82.396874999999994</v>
      </c>
      <c r="Q2282" t="str">
        <f t="shared" si="218"/>
        <v>games</v>
      </c>
      <c r="R2282" t="str">
        <f t="shared" si="219"/>
        <v>tabletop games</v>
      </c>
      <c r="S2282" s="10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6"/>
        <v>1.85</v>
      </c>
      <c r="P2283" s="6">
        <f t="shared" si="217"/>
        <v>50.454545454545453</v>
      </c>
      <c r="Q2283" t="str">
        <f t="shared" si="218"/>
        <v>music</v>
      </c>
      <c r="R2283" t="str">
        <f t="shared" si="219"/>
        <v>rock</v>
      </c>
      <c r="S2283" s="10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6"/>
        <v>1.8533333333333333</v>
      </c>
      <c r="P2284" s="6">
        <f t="shared" si="217"/>
        <v>115.83333333333333</v>
      </c>
      <c r="Q2284" t="str">
        <f t="shared" si="218"/>
        <v>music</v>
      </c>
      <c r="R2284" t="str">
        <f t="shared" si="219"/>
        <v>rock</v>
      </c>
      <c r="S2284" s="10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6"/>
        <v>1.0085533333333332</v>
      </c>
      <c r="P2285" s="6">
        <f t="shared" si="217"/>
        <v>63.03458333333333</v>
      </c>
      <c r="Q2285" t="str">
        <f t="shared" si="218"/>
        <v>music</v>
      </c>
      <c r="R2285" t="str">
        <f t="shared" si="219"/>
        <v>rock</v>
      </c>
      <c r="S2285" s="10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6"/>
        <v>1.0622116666666668</v>
      </c>
      <c r="P2286" s="6">
        <f t="shared" si="217"/>
        <v>108.02152542372882</v>
      </c>
      <c r="Q2286" t="str">
        <f t="shared" si="218"/>
        <v>music</v>
      </c>
      <c r="R2286" t="str">
        <f t="shared" si="219"/>
        <v>rock</v>
      </c>
      <c r="S2286" s="10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6"/>
        <v>1.2136666666666667</v>
      </c>
      <c r="P2287" s="6">
        <f t="shared" si="217"/>
        <v>46.088607594936711</v>
      </c>
      <c r="Q2287" t="str">
        <f t="shared" si="218"/>
        <v>music</v>
      </c>
      <c r="R2287" t="str">
        <f t="shared" si="219"/>
        <v>rock</v>
      </c>
      <c r="S2287" s="10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6"/>
        <v>1.0006666666666666</v>
      </c>
      <c r="P2288" s="6">
        <f t="shared" si="217"/>
        <v>107.21428571428571</v>
      </c>
      <c r="Q2288" t="str">
        <f t="shared" si="218"/>
        <v>music</v>
      </c>
      <c r="R2288" t="str">
        <f t="shared" si="219"/>
        <v>rock</v>
      </c>
      <c r="S2288" s="10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6"/>
        <v>1.1997755555555556</v>
      </c>
      <c r="P2289" s="6">
        <f t="shared" si="217"/>
        <v>50.9338679245283</v>
      </c>
      <c r="Q2289" t="str">
        <f t="shared" si="218"/>
        <v>music</v>
      </c>
      <c r="R2289" t="str">
        <f t="shared" si="219"/>
        <v>rock</v>
      </c>
      <c r="S2289" s="10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6"/>
        <v>1.0009999999999999</v>
      </c>
      <c r="P2290" s="6">
        <f t="shared" si="217"/>
        <v>40.04</v>
      </c>
      <c r="Q2290" t="str">
        <f t="shared" si="218"/>
        <v>music</v>
      </c>
      <c r="R2290" t="str">
        <f t="shared" si="219"/>
        <v>rock</v>
      </c>
      <c r="S2290" s="10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6"/>
        <v>1.0740000000000001</v>
      </c>
      <c r="P2291" s="6">
        <f t="shared" si="217"/>
        <v>64.44</v>
      </c>
      <c r="Q2291" t="str">
        <f t="shared" si="218"/>
        <v>music</v>
      </c>
      <c r="R2291" t="str">
        <f t="shared" si="219"/>
        <v>rock</v>
      </c>
      <c r="S2291" s="10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6"/>
        <v>1.0406666666666666</v>
      </c>
      <c r="P2292" s="6">
        <f t="shared" si="217"/>
        <v>53.827586206896555</v>
      </c>
      <c r="Q2292" t="str">
        <f t="shared" si="218"/>
        <v>music</v>
      </c>
      <c r="R2292" t="str">
        <f t="shared" si="219"/>
        <v>rock</v>
      </c>
      <c r="S2292" s="10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6"/>
        <v>1.728</v>
      </c>
      <c r="P2293" s="6">
        <f t="shared" si="217"/>
        <v>100.46511627906976</v>
      </c>
      <c r="Q2293" t="str">
        <f t="shared" si="218"/>
        <v>music</v>
      </c>
      <c r="R2293" t="str">
        <f t="shared" si="219"/>
        <v>rock</v>
      </c>
      <c r="S2293" s="10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6"/>
        <v>1.072505</v>
      </c>
      <c r="P2294" s="6">
        <f t="shared" si="217"/>
        <v>46.630652173913049</v>
      </c>
      <c r="Q2294" t="str">
        <f t="shared" si="218"/>
        <v>music</v>
      </c>
      <c r="R2294" t="str">
        <f t="shared" si="219"/>
        <v>rock</v>
      </c>
      <c r="S2294" s="10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6"/>
        <v>1.0823529411764705</v>
      </c>
      <c r="P2295" s="6">
        <f t="shared" si="217"/>
        <v>34.074074074074076</v>
      </c>
      <c r="Q2295" t="str">
        <f t="shared" si="218"/>
        <v>music</v>
      </c>
      <c r="R2295" t="str">
        <f t="shared" si="219"/>
        <v>rock</v>
      </c>
      <c r="S2295" s="10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6"/>
        <v>1.4608079999999999</v>
      </c>
      <c r="P2296" s="6">
        <f t="shared" si="217"/>
        <v>65.214642857142863</v>
      </c>
      <c r="Q2296" t="str">
        <f t="shared" si="218"/>
        <v>music</v>
      </c>
      <c r="R2296" t="str">
        <f t="shared" si="219"/>
        <v>rock</v>
      </c>
      <c r="S2296" s="10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6"/>
        <v>1.2524999999999999</v>
      </c>
      <c r="P2297" s="6">
        <f t="shared" si="217"/>
        <v>44.205882352941174</v>
      </c>
      <c r="Q2297" t="str">
        <f t="shared" si="218"/>
        <v>music</v>
      </c>
      <c r="R2297" t="str">
        <f t="shared" si="219"/>
        <v>rock</v>
      </c>
      <c r="S2297" s="10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6"/>
        <v>1.4907142857142857</v>
      </c>
      <c r="P2298" s="6">
        <f t="shared" si="217"/>
        <v>71.965517241379317</v>
      </c>
      <c r="Q2298" t="str">
        <f t="shared" si="218"/>
        <v>music</v>
      </c>
      <c r="R2298" t="str">
        <f t="shared" si="219"/>
        <v>rock</v>
      </c>
      <c r="S2298" s="10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6"/>
        <v>1.006</v>
      </c>
      <c r="P2299" s="6">
        <f t="shared" si="217"/>
        <v>52.94736842105263</v>
      </c>
      <c r="Q2299" t="str">
        <f t="shared" si="218"/>
        <v>music</v>
      </c>
      <c r="R2299" t="str">
        <f t="shared" si="219"/>
        <v>rock</v>
      </c>
      <c r="S2299" s="10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6"/>
        <v>1.0507333333333333</v>
      </c>
      <c r="P2300" s="6">
        <f t="shared" si="217"/>
        <v>109.45138888888889</v>
      </c>
      <c r="Q2300" t="str">
        <f t="shared" si="218"/>
        <v>music</v>
      </c>
      <c r="R2300" t="str">
        <f t="shared" si="219"/>
        <v>rock</v>
      </c>
      <c r="S2300" s="10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6"/>
        <v>3.5016666666666665</v>
      </c>
      <c r="P2301" s="6">
        <f t="shared" si="217"/>
        <v>75.035714285714292</v>
      </c>
      <c r="Q2301" t="str">
        <f t="shared" si="218"/>
        <v>music</v>
      </c>
      <c r="R2301" t="str">
        <f t="shared" si="219"/>
        <v>rock</v>
      </c>
      <c r="S2301" s="10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6"/>
        <v>1.0125</v>
      </c>
      <c r="P2302" s="6">
        <f t="shared" si="217"/>
        <v>115.71428571428571</v>
      </c>
      <c r="Q2302" t="str">
        <f t="shared" si="218"/>
        <v>music</v>
      </c>
      <c r="R2302" t="str">
        <f t="shared" si="219"/>
        <v>rock</v>
      </c>
      <c r="S2302" s="10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6"/>
        <v>1.336044</v>
      </c>
      <c r="P2303" s="6">
        <f t="shared" si="217"/>
        <v>31.659810426540286</v>
      </c>
      <c r="Q2303" t="str">
        <f t="shared" si="218"/>
        <v>music</v>
      </c>
      <c r="R2303" t="str">
        <f t="shared" si="219"/>
        <v>indie rock</v>
      </c>
      <c r="S2303" s="10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6"/>
        <v>1.7065217391304348</v>
      </c>
      <c r="P2304" s="6">
        <f t="shared" si="217"/>
        <v>46.176470588235297</v>
      </c>
      <c r="Q2304" t="str">
        <f t="shared" si="218"/>
        <v>music</v>
      </c>
      <c r="R2304" t="str">
        <f t="shared" si="219"/>
        <v>indie rock</v>
      </c>
      <c r="S2304" s="10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6"/>
        <v>1.0935829457364341</v>
      </c>
      <c r="P2305" s="6">
        <f t="shared" si="217"/>
        <v>68.481650485436887</v>
      </c>
      <c r="Q2305" t="str">
        <f t="shared" si="218"/>
        <v>music</v>
      </c>
      <c r="R2305" t="str">
        <f t="shared" si="219"/>
        <v>indie rock</v>
      </c>
      <c r="S2305" s="10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6"/>
        <v>1.0070033333333335</v>
      </c>
      <c r="P2306" s="6">
        <f t="shared" si="217"/>
        <v>53.469203539823013</v>
      </c>
      <c r="Q2306" t="str">
        <f t="shared" si="218"/>
        <v>music</v>
      </c>
      <c r="R2306" t="str">
        <f t="shared" si="219"/>
        <v>indie rock</v>
      </c>
      <c r="S2306" s="10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ref="O2312:O2375" si="222">E2312/D2312</f>
        <v>4.288397837837838</v>
      </c>
      <c r="P2312" s="6">
        <f t="shared" ref="P2312:P2375" si="223">E2312/L2312</f>
        <v>64.816470588235291</v>
      </c>
      <c r="Q2312" t="str">
        <f t="shared" ref="Q2312:Q2375" si="224">LEFT(N2312,SEARCH("/",N2312)-1)</f>
        <v>music</v>
      </c>
      <c r="R2312" t="str">
        <f t="shared" ref="R2312:R2375" si="225">RIGHT(N2312,(LEN(N2312)-LEN(Q2312)-1))</f>
        <v>indie rock</v>
      </c>
      <c r="S2312" s="10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2"/>
        <v>1.0411111111111111</v>
      </c>
      <c r="P2313" s="6">
        <f t="shared" si="223"/>
        <v>90.09615384615384</v>
      </c>
      <c r="Q2313" t="str">
        <f t="shared" si="224"/>
        <v>music</v>
      </c>
      <c r="R2313" t="str">
        <f t="shared" si="225"/>
        <v>indie rock</v>
      </c>
      <c r="S2313" s="10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2"/>
        <v>1.0786666666666667</v>
      </c>
      <c r="P2314" s="6">
        <f t="shared" si="223"/>
        <v>40.962025316455694</v>
      </c>
      <c r="Q2314" t="str">
        <f t="shared" si="224"/>
        <v>music</v>
      </c>
      <c r="R2314" t="str">
        <f t="shared" si="225"/>
        <v>indie rock</v>
      </c>
      <c r="S2314" s="10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2"/>
        <v>1.7584040000000001</v>
      </c>
      <c r="P2315" s="6">
        <f t="shared" si="223"/>
        <v>56.000127388535034</v>
      </c>
      <c r="Q2315" t="str">
        <f t="shared" si="224"/>
        <v>music</v>
      </c>
      <c r="R2315" t="str">
        <f t="shared" si="225"/>
        <v>indie rock</v>
      </c>
      <c r="S2315" s="10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2"/>
        <v>1.5697000000000001</v>
      </c>
      <c r="P2316" s="6">
        <f t="shared" si="223"/>
        <v>37.672800000000002</v>
      </c>
      <c r="Q2316" t="str">
        <f t="shared" si="224"/>
        <v>music</v>
      </c>
      <c r="R2316" t="str">
        <f t="shared" si="225"/>
        <v>indie rock</v>
      </c>
      <c r="S2316" s="10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2"/>
        <v>1.026</v>
      </c>
      <c r="P2317" s="6">
        <f t="shared" si="223"/>
        <v>40.078125</v>
      </c>
      <c r="Q2317" t="str">
        <f t="shared" si="224"/>
        <v>music</v>
      </c>
      <c r="R2317" t="str">
        <f t="shared" si="225"/>
        <v>indie rock</v>
      </c>
      <c r="S2317" s="10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2"/>
        <v>1.0404266666666666</v>
      </c>
      <c r="P2318" s="6">
        <f t="shared" si="223"/>
        <v>78.031999999999996</v>
      </c>
      <c r="Q2318" t="str">
        <f t="shared" si="224"/>
        <v>music</v>
      </c>
      <c r="R2318" t="str">
        <f t="shared" si="225"/>
        <v>indie rock</v>
      </c>
      <c r="S2318" s="10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2"/>
        <v>1.04</v>
      </c>
      <c r="P2319" s="6">
        <f t="shared" si="223"/>
        <v>18.90909090909091</v>
      </c>
      <c r="Q2319" t="str">
        <f t="shared" si="224"/>
        <v>music</v>
      </c>
      <c r="R2319" t="str">
        <f t="shared" si="225"/>
        <v>indie rock</v>
      </c>
      <c r="S2319" s="10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2"/>
        <v>1.2105999999999999</v>
      </c>
      <c r="P2320" s="6">
        <f t="shared" si="223"/>
        <v>37.134969325153371</v>
      </c>
      <c r="Q2320" t="str">
        <f t="shared" si="224"/>
        <v>music</v>
      </c>
      <c r="R2320" t="str">
        <f t="shared" si="225"/>
        <v>indie rock</v>
      </c>
      <c r="S2320" s="10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2"/>
        <v>1.077</v>
      </c>
      <c r="P2321" s="6">
        <f t="shared" si="223"/>
        <v>41.961038961038959</v>
      </c>
      <c r="Q2321" t="str">
        <f t="shared" si="224"/>
        <v>music</v>
      </c>
      <c r="R2321" t="str">
        <f t="shared" si="225"/>
        <v>indie rock</v>
      </c>
      <c r="S2321" s="10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2"/>
        <v>1.0866</v>
      </c>
      <c r="P2322" s="6">
        <f t="shared" si="223"/>
        <v>61.044943820224717</v>
      </c>
      <c r="Q2322" t="str">
        <f t="shared" si="224"/>
        <v>music</v>
      </c>
      <c r="R2322" t="str">
        <f t="shared" si="225"/>
        <v>indie rock</v>
      </c>
      <c r="S2322" s="10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2"/>
        <v>0.39120962394619685</v>
      </c>
      <c r="P2323" s="6">
        <f t="shared" si="223"/>
        <v>64.53125</v>
      </c>
      <c r="Q2323" t="str">
        <f t="shared" si="224"/>
        <v>food</v>
      </c>
      <c r="R2323" t="str">
        <f t="shared" si="225"/>
        <v>small batch</v>
      </c>
      <c r="S2323" s="10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2"/>
        <v>3.1481481481481478E-2</v>
      </c>
      <c r="P2324" s="6">
        <f t="shared" si="223"/>
        <v>21.25</v>
      </c>
      <c r="Q2324" t="str">
        <f t="shared" si="224"/>
        <v>food</v>
      </c>
      <c r="R2324" t="str">
        <f t="shared" si="225"/>
        <v>small batch</v>
      </c>
      <c r="S2324" s="10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2"/>
        <v>0.48</v>
      </c>
      <c r="P2325" s="6">
        <f t="shared" si="223"/>
        <v>30</v>
      </c>
      <c r="Q2325" t="str">
        <f t="shared" si="224"/>
        <v>food</v>
      </c>
      <c r="R2325" t="str">
        <f t="shared" si="225"/>
        <v>small batch</v>
      </c>
      <c r="S2325" s="10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2"/>
        <v>0.20733333333333334</v>
      </c>
      <c r="P2326" s="6">
        <f t="shared" si="223"/>
        <v>25.491803278688526</v>
      </c>
      <c r="Q2326" t="str">
        <f t="shared" si="224"/>
        <v>food</v>
      </c>
      <c r="R2326" t="str">
        <f t="shared" si="225"/>
        <v>small batch</v>
      </c>
      <c r="S2326" s="10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2"/>
        <v>0.08</v>
      </c>
      <c r="P2327" s="6">
        <f t="shared" si="223"/>
        <v>11.428571428571429</v>
      </c>
      <c r="Q2327" t="str">
        <f t="shared" si="224"/>
        <v>food</v>
      </c>
      <c r="R2327" t="str">
        <f t="shared" si="225"/>
        <v>small batch</v>
      </c>
      <c r="S2327" s="10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2"/>
        <v>7.1999999999999998E-3</v>
      </c>
      <c r="P2328" s="6">
        <f t="shared" si="223"/>
        <v>108</v>
      </c>
      <c r="Q2328" t="str">
        <f t="shared" si="224"/>
        <v>food</v>
      </c>
      <c r="R2328" t="str">
        <f t="shared" si="225"/>
        <v>small batch</v>
      </c>
      <c r="S2328" s="10">
        <f t="shared" si="220"/>
        <v>42804.034120370372</v>
      </c>
      <c r="T2328" s="11">
        <f t="shared" si="221"/>
        <v>42855.708333333328</v>
      </c>
    </row>
    <row r="2329" spans="1:20" ht="60" x14ac:dyDescent="0.25">
      <c r="A2329">
        <v>2624</v>
      </c>
      <c r="B2329" s="3" t="s">
        <v>2624</v>
      </c>
      <c r="C2329" s="3" t="s">
        <v>6734</v>
      </c>
      <c r="D2329">
        <v>8000</v>
      </c>
      <c r="E2329">
        <v>110353.65</v>
      </c>
      <c r="F2329" t="s">
        <v>8219</v>
      </c>
      <c r="G2329" t="s">
        <v>8224</v>
      </c>
      <c r="H2329" t="s">
        <v>8246</v>
      </c>
      <c r="I2329">
        <v>1347530822</v>
      </c>
      <c r="J2329">
        <v>1345716422</v>
      </c>
      <c r="K2329" t="b">
        <v>0</v>
      </c>
      <c r="L2329">
        <v>3468</v>
      </c>
      <c r="M2329" t="b">
        <v>1</v>
      </c>
      <c r="N2329" t="s">
        <v>8301</v>
      </c>
      <c r="O2329" s="5">
        <f t="shared" si="222"/>
        <v>13.794206249999998</v>
      </c>
      <c r="P2329" s="6">
        <f t="shared" si="223"/>
        <v>31.820544982698959</v>
      </c>
      <c r="Q2329" t="str">
        <f t="shared" si="224"/>
        <v>technology</v>
      </c>
      <c r="R2329" t="str">
        <f t="shared" si="225"/>
        <v>space exploration</v>
      </c>
      <c r="S2329" s="10">
        <f t="shared" si="220"/>
        <v>41144.42155092593</v>
      </c>
      <c r="T2329" s="11">
        <f t="shared" si="221"/>
        <v>41165.42155092593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2"/>
        <v>2.5445000000000002</v>
      </c>
      <c r="P2330" s="6">
        <f t="shared" si="223"/>
        <v>47.383612662942269</v>
      </c>
      <c r="Q2330" t="str">
        <f t="shared" si="224"/>
        <v>food</v>
      </c>
      <c r="R2330" t="str">
        <f t="shared" si="225"/>
        <v>small batch</v>
      </c>
      <c r="S2330" s="10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2"/>
        <v>1.0591999999999999</v>
      </c>
      <c r="P2331" s="6">
        <f t="shared" si="223"/>
        <v>211.84</v>
      </c>
      <c r="Q2331" t="str">
        <f t="shared" si="224"/>
        <v>food</v>
      </c>
      <c r="R2331" t="str">
        <f t="shared" si="225"/>
        <v>small batch</v>
      </c>
      <c r="S2331" s="10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2"/>
        <v>1.0242285714285715</v>
      </c>
      <c r="P2332" s="6">
        <f t="shared" si="223"/>
        <v>219.92638036809817</v>
      </c>
      <c r="Q2332" t="str">
        <f t="shared" si="224"/>
        <v>food</v>
      </c>
      <c r="R2332" t="str">
        <f t="shared" si="225"/>
        <v>small batch</v>
      </c>
      <c r="S2332" s="10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2"/>
        <v>1.4431375</v>
      </c>
      <c r="P2333" s="6">
        <f t="shared" si="223"/>
        <v>40.795406360424032</v>
      </c>
      <c r="Q2333" t="str">
        <f t="shared" si="224"/>
        <v>food</v>
      </c>
      <c r="R2333" t="str">
        <f t="shared" si="225"/>
        <v>small batch</v>
      </c>
      <c r="S2333" s="10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2"/>
        <v>1.06308</v>
      </c>
      <c r="P2334" s="6">
        <f t="shared" si="223"/>
        <v>75.502840909090907</v>
      </c>
      <c r="Q2334" t="str">
        <f t="shared" si="224"/>
        <v>food</v>
      </c>
      <c r="R2334" t="str">
        <f t="shared" si="225"/>
        <v>small batch</v>
      </c>
      <c r="S2334" s="10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2"/>
        <v>2.1216666666666666</v>
      </c>
      <c r="P2335" s="6">
        <f t="shared" si="223"/>
        <v>13.542553191489361</v>
      </c>
      <c r="Q2335" t="str">
        <f t="shared" si="224"/>
        <v>food</v>
      </c>
      <c r="R2335" t="str">
        <f t="shared" si="225"/>
        <v>small batch</v>
      </c>
      <c r="S2335" s="10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2"/>
        <v>1.0195000000000001</v>
      </c>
      <c r="P2336" s="6">
        <f t="shared" si="223"/>
        <v>60.865671641791046</v>
      </c>
      <c r="Q2336" t="str">
        <f t="shared" si="224"/>
        <v>food</v>
      </c>
      <c r="R2336" t="str">
        <f t="shared" si="225"/>
        <v>small batch</v>
      </c>
      <c r="S2336" s="10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2"/>
        <v>1.0227200000000001</v>
      </c>
      <c r="P2337" s="6">
        <f t="shared" si="223"/>
        <v>115.69230769230769</v>
      </c>
      <c r="Q2337" t="str">
        <f t="shared" si="224"/>
        <v>food</v>
      </c>
      <c r="R2337" t="str">
        <f t="shared" si="225"/>
        <v>small batch</v>
      </c>
      <c r="S2337" s="10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2"/>
        <v>5.2073254999999996</v>
      </c>
      <c r="P2338" s="6">
        <f t="shared" si="223"/>
        <v>48.104623556581984</v>
      </c>
      <c r="Q2338" t="str">
        <f t="shared" si="224"/>
        <v>food</v>
      </c>
      <c r="R2338" t="str">
        <f t="shared" si="225"/>
        <v>small batch</v>
      </c>
      <c r="S2338" s="10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2"/>
        <v>1.1065833333333333</v>
      </c>
      <c r="P2339" s="6">
        <f t="shared" si="223"/>
        <v>74.184357541899445</v>
      </c>
      <c r="Q2339" t="str">
        <f t="shared" si="224"/>
        <v>food</v>
      </c>
      <c r="R2339" t="str">
        <f t="shared" si="225"/>
        <v>small batch</v>
      </c>
      <c r="S2339" s="10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2"/>
        <v>1.0114333333333334</v>
      </c>
      <c r="P2340" s="6">
        <f t="shared" si="223"/>
        <v>123.34552845528455</v>
      </c>
      <c r="Q2340" t="str">
        <f t="shared" si="224"/>
        <v>food</v>
      </c>
      <c r="R2340" t="str">
        <f t="shared" si="225"/>
        <v>small batch</v>
      </c>
      <c r="S2340" s="10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2"/>
        <v>2.9420799999999998</v>
      </c>
      <c r="P2341" s="6">
        <f t="shared" si="223"/>
        <v>66.623188405797094</v>
      </c>
      <c r="Q2341" t="str">
        <f t="shared" si="224"/>
        <v>food</v>
      </c>
      <c r="R2341" t="str">
        <f t="shared" si="225"/>
        <v>small batch</v>
      </c>
      <c r="S2341" s="10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2"/>
        <v>1.0577749999999999</v>
      </c>
      <c r="P2342" s="6">
        <f t="shared" si="223"/>
        <v>104.99007444168734</v>
      </c>
      <c r="Q2342" t="str">
        <f t="shared" si="224"/>
        <v>food</v>
      </c>
      <c r="R2342" t="str">
        <f t="shared" si="225"/>
        <v>small batch</v>
      </c>
      <c r="S2342" s="10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2"/>
        <v>0</v>
      </c>
      <c r="P2343" s="6" t="e">
        <f t="shared" si="223"/>
        <v>#DIV/0!</v>
      </c>
      <c r="Q2343" t="str">
        <f t="shared" si="224"/>
        <v>technology</v>
      </c>
      <c r="R2343" t="str">
        <f t="shared" si="225"/>
        <v>web</v>
      </c>
      <c r="S2343" s="10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2"/>
        <v>0</v>
      </c>
      <c r="P2344" s="6" t="e">
        <f t="shared" si="223"/>
        <v>#DIV/0!</v>
      </c>
      <c r="Q2344" t="str">
        <f t="shared" si="224"/>
        <v>technology</v>
      </c>
      <c r="R2344" t="str">
        <f t="shared" si="225"/>
        <v>web</v>
      </c>
      <c r="S2344" s="10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2"/>
        <v>0.03</v>
      </c>
      <c r="P2345" s="6">
        <f t="shared" si="223"/>
        <v>300</v>
      </c>
      <c r="Q2345" t="str">
        <f t="shared" si="224"/>
        <v>technology</v>
      </c>
      <c r="R2345" t="str">
        <f t="shared" si="225"/>
        <v>web</v>
      </c>
      <c r="S2345" s="10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2"/>
        <v>1E-3</v>
      </c>
      <c r="P2346" s="6">
        <f t="shared" si="223"/>
        <v>1</v>
      </c>
      <c r="Q2346" t="str">
        <f t="shared" si="224"/>
        <v>technology</v>
      </c>
      <c r="R2346" t="str">
        <f t="shared" si="225"/>
        <v>web</v>
      </c>
      <c r="S2346" s="10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2"/>
        <v>0</v>
      </c>
      <c r="P2347" s="6" t="e">
        <f t="shared" si="223"/>
        <v>#DIV/0!</v>
      </c>
      <c r="Q2347" t="str">
        <f t="shared" si="224"/>
        <v>technology</v>
      </c>
      <c r="R2347" t="str">
        <f t="shared" si="225"/>
        <v>web</v>
      </c>
      <c r="S2347" s="10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2"/>
        <v>6.4999999999999997E-4</v>
      </c>
      <c r="P2348" s="6">
        <f t="shared" si="223"/>
        <v>13</v>
      </c>
      <c r="Q2348" t="str">
        <f t="shared" si="224"/>
        <v>technology</v>
      </c>
      <c r="R2348" t="str">
        <f t="shared" si="225"/>
        <v>web</v>
      </c>
      <c r="S2348" s="10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2"/>
        <v>1.4999999999999999E-2</v>
      </c>
      <c r="P2349" s="6">
        <f t="shared" si="223"/>
        <v>15</v>
      </c>
      <c r="Q2349" t="str">
        <f t="shared" si="224"/>
        <v>technology</v>
      </c>
      <c r="R2349" t="str">
        <f t="shared" si="225"/>
        <v>web</v>
      </c>
      <c r="S2349" s="10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2"/>
        <v>3.8571428571428572E-3</v>
      </c>
      <c r="P2350" s="6">
        <f t="shared" si="223"/>
        <v>54</v>
      </c>
      <c r="Q2350" t="str">
        <f t="shared" si="224"/>
        <v>technology</v>
      </c>
      <c r="R2350" t="str">
        <f t="shared" si="225"/>
        <v>web</v>
      </c>
      <c r="S2350" s="10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2"/>
        <v>0</v>
      </c>
      <c r="P2351" s="6" t="e">
        <f t="shared" si="223"/>
        <v>#DIV/0!</v>
      </c>
      <c r="Q2351" t="str">
        <f t="shared" si="224"/>
        <v>technology</v>
      </c>
      <c r="R2351" t="str">
        <f t="shared" si="225"/>
        <v>web</v>
      </c>
      <c r="S2351" s="10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2"/>
        <v>0</v>
      </c>
      <c r="P2352" s="6" t="e">
        <f t="shared" si="223"/>
        <v>#DIV/0!</v>
      </c>
      <c r="Q2352" t="str">
        <f t="shared" si="224"/>
        <v>technology</v>
      </c>
      <c r="R2352" t="str">
        <f t="shared" si="225"/>
        <v>web</v>
      </c>
      <c r="S2352" s="10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2"/>
        <v>5.7142857142857143E-3</v>
      </c>
      <c r="P2353" s="6">
        <f t="shared" si="223"/>
        <v>15.428571428571429</v>
      </c>
      <c r="Q2353" t="str">
        <f t="shared" si="224"/>
        <v>technology</v>
      </c>
      <c r="R2353" t="str">
        <f t="shared" si="225"/>
        <v>web</v>
      </c>
      <c r="S2353" s="10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2"/>
        <v>0</v>
      </c>
      <c r="P2354" s="6" t="e">
        <f t="shared" si="223"/>
        <v>#DIV/0!</v>
      </c>
      <c r="Q2354" t="str">
        <f t="shared" si="224"/>
        <v>technology</v>
      </c>
      <c r="R2354" t="str">
        <f t="shared" si="225"/>
        <v>web</v>
      </c>
      <c r="S2354" s="10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2"/>
        <v>0</v>
      </c>
      <c r="P2355" s="6" t="e">
        <f t="shared" si="223"/>
        <v>#DIV/0!</v>
      </c>
      <c r="Q2355" t="str">
        <f t="shared" si="224"/>
        <v>technology</v>
      </c>
      <c r="R2355" t="str">
        <f t="shared" si="225"/>
        <v>web</v>
      </c>
      <c r="S2355" s="10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2"/>
        <v>7.1428571428571429E-4</v>
      </c>
      <c r="P2356" s="6">
        <f t="shared" si="223"/>
        <v>25</v>
      </c>
      <c r="Q2356" t="str">
        <f t="shared" si="224"/>
        <v>technology</v>
      </c>
      <c r="R2356" t="str">
        <f t="shared" si="225"/>
        <v>web</v>
      </c>
      <c r="S2356" s="10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2"/>
        <v>6.875E-3</v>
      </c>
      <c r="P2357" s="6">
        <f t="shared" si="223"/>
        <v>27.5</v>
      </c>
      <c r="Q2357" t="str">
        <f t="shared" si="224"/>
        <v>technology</v>
      </c>
      <c r="R2357" t="str">
        <f t="shared" si="225"/>
        <v>web</v>
      </c>
      <c r="S2357" s="10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2"/>
        <v>0</v>
      </c>
      <c r="P2358" s="6" t="e">
        <f t="shared" si="223"/>
        <v>#DIV/0!</v>
      </c>
      <c r="Q2358" t="str">
        <f t="shared" si="224"/>
        <v>technology</v>
      </c>
      <c r="R2358" t="str">
        <f t="shared" si="225"/>
        <v>web</v>
      </c>
      <c r="S2358" s="10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2"/>
        <v>0</v>
      </c>
      <c r="P2359" s="6" t="e">
        <f t="shared" si="223"/>
        <v>#DIV/0!</v>
      </c>
      <c r="Q2359" t="str">
        <f t="shared" si="224"/>
        <v>technology</v>
      </c>
      <c r="R2359" t="str">
        <f t="shared" si="225"/>
        <v>web</v>
      </c>
      <c r="S2359" s="10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2"/>
        <v>0</v>
      </c>
      <c r="P2360" s="6" t="e">
        <f t="shared" si="223"/>
        <v>#DIV/0!</v>
      </c>
      <c r="Q2360" t="str">
        <f t="shared" si="224"/>
        <v>technology</v>
      </c>
      <c r="R2360" t="str">
        <f t="shared" si="225"/>
        <v>web</v>
      </c>
      <c r="S2360" s="10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2"/>
        <v>0.14680000000000001</v>
      </c>
      <c r="P2361" s="6">
        <f t="shared" si="223"/>
        <v>367</v>
      </c>
      <c r="Q2361" t="str">
        <f t="shared" si="224"/>
        <v>technology</v>
      </c>
      <c r="R2361" t="str">
        <f t="shared" si="225"/>
        <v>web</v>
      </c>
      <c r="S2361" s="10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2"/>
        <v>4.0000000000000002E-4</v>
      </c>
      <c r="P2362" s="6">
        <f t="shared" si="223"/>
        <v>2</v>
      </c>
      <c r="Q2362" t="str">
        <f t="shared" si="224"/>
        <v>technology</v>
      </c>
      <c r="R2362" t="str">
        <f t="shared" si="225"/>
        <v>web</v>
      </c>
      <c r="S2362" s="10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2"/>
        <v>0</v>
      </c>
      <c r="P2363" s="6" t="e">
        <f t="shared" si="223"/>
        <v>#DIV/0!</v>
      </c>
      <c r="Q2363" t="str">
        <f t="shared" si="224"/>
        <v>technology</v>
      </c>
      <c r="R2363" t="str">
        <f t="shared" si="225"/>
        <v>web</v>
      </c>
      <c r="S2363" s="10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2"/>
        <v>0.2857142857142857</v>
      </c>
      <c r="P2364" s="6">
        <f t="shared" si="223"/>
        <v>60</v>
      </c>
      <c r="Q2364" t="str">
        <f t="shared" si="224"/>
        <v>technology</v>
      </c>
      <c r="R2364" t="str">
        <f t="shared" si="225"/>
        <v>web</v>
      </c>
      <c r="S2364" s="10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2"/>
        <v>0</v>
      </c>
      <c r="P2365" s="6" t="e">
        <f t="shared" si="223"/>
        <v>#DIV/0!</v>
      </c>
      <c r="Q2365" t="str">
        <f t="shared" si="224"/>
        <v>technology</v>
      </c>
      <c r="R2365" t="str">
        <f t="shared" si="225"/>
        <v>web</v>
      </c>
      <c r="S2365" s="10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2"/>
        <v>0</v>
      </c>
      <c r="P2366" s="6" t="e">
        <f t="shared" si="223"/>
        <v>#DIV/0!</v>
      </c>
      <c r="Q2366" t="str">
        <f t="shared" si="224"/>
        <v>technology</v>
      </c>
      <c r="R2366" t="str">
        <f t="shared" si="225"/>
        <v>web</v>
      </c>
      <c r="S2366" s="10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2"/>
        <v>0</v>
      </c>
      <c r="P2367" s="6" t="e">
        <f t="shared" si="223"/>
        <v>#DIV/0!</v>
      </c>
      <c r="Q2367" t="str">
        <f t="shared" si="224"/>
        <v>technology</v>
      </c>
      <c r="R2367" t="str">
        <f t="shared" si="225"/>
        <v>web</v>
      </c>
      <c r="S2367" s="10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2"/>
        <v>0.1052</v>
      </c>
      <c r="P2368" s="6">
        <f t="shared" si="223"/>
        <v>97.407407407407405</v>
      </c>
      <c r="Q2368" t="str">
        <f t="shared" si="224"/>
        <v>technology</v>
      </c>
      <c r="R2368" t="str">
        <f t="shared" si="225"/>
        <v>web</v>
      </c>
      <c r="S2368" s="10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2"/>
        <v>1.34E-2</v>
      </c>
      <c r="P2369" s="6">
        <f t="shared" si="223"/>
        <v>47.857142857142854</v>
      </c>
      <c r="Q2369" t="str">
        <f t="shared" si="224"/>
        <v>technology</v>
      </c>
      <c r="R2369" t="str">
        <f t="shared" si="225"/>
        <v>web</v>
      </c>
      <c r="S2369" s="10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2"/>
        <v>2.5000000000000001E-3</v>
      </c>
      <c r="P2370" s="6">
        <f t="shared" si="223"/>
        <v>50</v>
      </c>
      <c r="Q2370" t="str">
        <f t="shared" si="224"/>
        <v>technology</v>
      </c>
      <c r="R2370" t="str">
        <f t="shared" si="225"/>
        <v>web</v>
      </c>
      <c r="S2370" s="10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0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ref="O2376:O2439" si="228">E2376/D2376</f>
        <v>4.5454545454545455E-4</v>
      </c>
      <c r="P2376" s="6">
        <f t="shared" ref="P2376:P2439" si="229">E2376/L2376</f>
        <v>10</v>
      </c>
      <c r="Q2376" t="str">
        <f t="shared" ref="Q2376:Q2439" si="230">LEFT(N2376,SEARCH("/",N2376)-1)</f>
        <v>technology</v>
      </c>
      <c r="R2376" t="str">
        <f t="shared" ref="R2376:R2439" si="231">RIGHT(N2376,(LEN(N2376)-LEN(Q2376)-1))</f>
        <v>web</v>
      </c>
      <c r="S2376" s="10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8"/>
        <v>0</v>
      </c>
      <c r="P2377" s="6" t="e">
        <f t="shared" si="229"/>
        <v>#DIV/0!</v>
      </c>
      <c r="Q2377" t="str">
        <f t="shared" si="230"/>
        <v>technology</v>
      </c>
      <c r="R2377" t="str">
        <f t="shared" si="231"/>
        <v>web</v>
      </c>
      <c r="S2377" s="10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8"/>
        <v>0.10877666666666666</v>
      </c>
      <c r="P2378" s="6">
        <f t="shared" si="229"/>
        <v>81.582499999999996</v>
      </c>
      <c r="Q2378" t="str">
        <f t="shared" si="230"/>
        <v>technology</v>
      </c>
      <c r="R2378" t="str">
        <f t="shared" si="231"/>
        <v>web</v>
      </c>
      <c r="S2378" s="10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8"/>
        <v>0</v>
      </c>
      <c r="P2379" s="6" t="e">
        <f t="shared" si="229"/>
        <v>#DIV/0!</v>
      </c>
      <c r="Q2379" t="str">
        <f t="shared" si="230"/>
        <v>technology</v>
      </c>
      <c r="R2379" t="str">
        <f t="shared" si="231"/>
        <v>web</v>
      </c>
      <c r="S2379" s="10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8"/>
        <v>0</v>
      </c>
      <c r="P2380" s="6" t="e">
        <f t="shared" si="229"/>
        <v>#DIV/0!</v>
      </c>
      <c r="Q2380" t="str">
        <f t="shared" si="230"/>
        <v>technology</v>
      </c>
      <c r="R2380" t="str">
        <f t="shared" si="231"/>
        <v>web</v>
      </c>
      <c r="S2380" s="10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8"/>
        <v>0</v>
      </c>
      <c r="P2381" s="6" t="e">
        <f t="shared" si="229"/>
        <v>#DIV/0!</v>
      </c>
      <c r="Q2381" t="str">
        <f t="shared" si="230"/>
        <v>technology</v>
      </c>
      <c r="R2381" t="str">
        <f t="shared" si="231"/>
        <v>web</v>
      </c>
      <c r="S2381" s="10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8"/>
        <v>3.6666666666666666E-3</v>
      </c>
      <c r="P2382" s="6">
        <f t="shared" si="229"/>
        <v>18.333333333333332</v>
      </c>
      <c r="Q2382" t="str">
        <f t="shared" si="230"/>
        <v>technology</v>
      </c>
      <c r="R2382" t="str">
        <f t="shared" si="231"/>
        <v>web</v>
      </c>
      <c r="S2382" s="10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8"/>
        <v>1.8193398957730169E-2</v>
      </c>
      <c r="P2383" s="6">
        <f t="shared" si="229"/>
        <v>224.42857142857142</v>
      </c>
      <c r="Q2383" t="str">
        <f t="shared" si="230"/>
        <v>technology</v>
      </c>
      <c r="R2383" t="str">
        <f t="shared" si="231"/>
        <v>web</v>
      </c>
      <c r="S2383" s="10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8"/>
        <v>2.5000000000000001E-2</v>
      </c>
      <c r="P2384" s="6">
        <f t="shared" si="229"/>
        <v>37.5</v>
      </c>
      <c r="Q2384" t="str">
        <f t="shared" si="230"/>
        <v>technology</v>
      </c>
      <c r="R2384" t="str">
        <f t="shared" si="231"/>
        <v>web</v>
      </c>
      <c r="S2384" s="10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8"/>
        <v>4.3499999999999997E-2</v>
      </c>
      <c r="P2385" s="6">
        <f t="shared" si="229"/>
        <v>145</v>
      </c>
      <c r="Q2385" t="str">
        <f t="shared" si="230"/>
        <v>technology</v>
      </c>
      <c r="R2385" t="str">
        <f t="shared" si="231"/>
        <v>web</v>
      </c>
      <c r="S2385" s="10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8"/>
        <v>8.0000000000000002E-3</v>
      </c>
      <c r="P2386" s="6">
        <f t="shared" si="229"/>
        <v>1</v>
      </c>
      <c r="Q2386" t="str">
        <f t="shared" si="230"/>
        <v>technology</v>
      </c>
      <c r="R2386" t="str">
        <f t="shared" si="231"/>
        <v>web</v>
      </c>
      <c r="S2386" s="10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8"/>
        <v>1.2123076923076924E-2</v>
      </c>
      <c r="P2387" s="6">
        <f t="shared" si="229"/>
        <v>112.57142857142857</v>
      </c>
      <c r="Q2387" t="str">
        <f t="shared" si="230"/>
        <v>technology</v>
      </c>
      <c r="R2387" t="str">
        <f t="shared" si="231"/>
        <v>web</v>
      </c>
      <c r="S2387" s="10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8"/>
        <v>0</v>
      </c>
      <c r="P2388" s="6" t="e">
        <f t="shared" si="229"/>
        <v>#DIV/0!</v>
      </c>
      <c r="Q2388" t="str">
        <f t="shared" si="230"/>
        <v>technology</v>
      </c>
      <c r="R2388" t="str">
        <f t="shared" si="231"/>
        <v>web</v>
      </c>
      <c r="S2388" s="10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8"/>
        <v>6.8399999999999997E-3</v>
      </c>
      <c r="P2389" s="6">
        <f t="shared" si="229"/>
        <v>342</v>
      </c>
      <c r="Q2389" t="str">
        <f t="shared" si="230"/>
        <v>technology</v>
      </c>
      <c r="R2389" t="str">
        <f t="shared" si="231"/>
        <v>web</v>
      </c>
      <c r="S2389" s="10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8"/>
        <v>1.2513513513513513E-2</v>
      </c>
      <c r="P2390" s="6">
        <f t="shared" si="229"/>
        <v>57.875</v>
      </c>
      <c r="Q2390" t="str">
        <f t="shared" si="230"/>
        <v>technology</v>
      </c>
      <c r="R2390" t="str">
        <f t="shared" si="231"/>
        <v>web</v>
      </c>
      <c r="S2390" s="10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8"/>
        <v>1.8749999999999999E-3</v>
      </c>
      <c r="P2391" s="6">
        <f t="shared" si="229"/>
        <v>30</v>
      </c>
      <c r="Q2391" t="str">
        <f t="shared" si="230"/>
        <v>technology</v>
      </c>
      <c r="R2391" t="str">
        <f t="shared" si="231"/>
        <v>web</v>
      </c>
      <c r="S2391" s="10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8"/>
        <v>0</v>
      </c>
      <c r="P2392" s="6" t="e">
        <f t="shared" si="229"/>
        <v>#DIV/0!</v>
      </c>
      <c r="Q2392" t="str">
        <f t="shared" si="230"/>
        <v>technology</v>
      </c>
      <c r="R2392" t="str">
        <f t="shared" si="231"/>
        <v>web</v>
      </c>
      <c r="S2392" s="10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8"/>
        <v>1.25E-3</v>
      </c>
      <c r="P2393" s="6">
        <f t="shared" si="229"/>
        <v>25</v>
      </c>
      <c r="Q2393" t="str">
        <f t="shared" si="230"/>
        <v>technology</v>
      </c>
      <c r="R2393" t="str">
        <f t="shared" si="231"/>
        <v>web</v>
      </c>
      <c r="S2393" s="10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8"/>
        <v>0</v>
      </c>
      <c r="P2394" s="6" t="e">
        <f t="shared" si="229"/>
        <v>#DIV/0!</v>
      </c>
      <c r="Q2394" t="str">
        <f t="shared" si="230"/>
        <v>technology</v>
      </c>
      <c r="R2394" t="str">
        <f t="shared" si="231"/>
        <v>web</v>
      </c>
      <c r="S2394" s="10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8"/>
        <v>5.0000000000000001E-4</v>
      </c>
      <c r="P2395" s="6">
        <f t="shared" si="229"/>
        <v>50</v>
      </c>
      <c r="Q2395" t="str">
        <f t="shared" si="230"/>
        <v>technology</v>
      </c>
      <c r="R2395" t="str">
        <f t="shared" si="231"/>
        <v>web</v>
      </c>
      <c r="S2395" s="10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8"/>
        <v>5.9999999999999995E-4</v>
      </c>
      <c r="P2396" s="6">
        <f t="shared" si="229"/>
        <v>1.5</v>
      </c>
      <c r="Q2396" t="str">
        <f t="shared" si="230"/>
        <v>technology</v>
      </c>
      <c r="R2396" t="str">
        <f t="shared" si="231"/>
        <v>web</v>
      </c>
      <c r="S2396" s="10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8"/>
        <v>0</v>
      </c>
      <c r="P2397" s="6" t="e">
        <f t="shared" si="229"/>
        <v>#DIV/0!</v>
      </c>
      <c r="Q2397" t="str">
        <f t="shared" si="230"/>
        <v>technology</v>
      </c>
      <c r="R2397" t="str">
        <f t="shared" si="231"/>
        <v>web</v>
      </c>
      <c r="S2397" s="10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8"/>
        <v>2E-3</v>
      </c>
      <c r="P2398" s="6">
        <f t="shared" si="229"/>
        <v>10</v>
      </c>
      <c r="Q2398" t="str">
        <f t="shared" si="230"/>
        <v>technology</v>
      </c>
      <c r="R2398" t="str">
        <f t="shared" si="231"/>
        <v>web</v>
      </c>
      <c r="S2398" s="10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8"/>
        <v>0</v>
      </c>
      <c r="P2399" s="6" t="e">
        <f t="shared" si="229"/>
        <v>#DIV/0!</v>
      </c>
      <c r="Q2399" t="str">
        <f t="shared" si="230"/>
        <v>technology</v>
      </c>
      <c r="R2399" t="str">
        <f t="shared" si="231"/>
        <v>web</v>
      </c>
      <c r="S2399" s="10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8"/>
        <v>0</v>
      </c>
      <c r="P2400" s="6" t="e">
        <f t="shared" si="229"/>
        <v>#DIV/0!</v>
      </c>
      <c r="Q2400" t="str">
        <f t="shared" si="230"/>
        <v>technology</v>
      </c>
      <c r="R2400" t="str">
        <f t="shared" si="231"/>
        <v>web</v>
      </c>
      <c r="S2400" s="10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8"/>
        <v>0</v>
      </c>
      <c r="P2401" s="6" t="e">
        <f t="shared" si="229"/>
        <v>#DIV/0!</v>
      </c>
      <c r="Q2401" t="str">
        <f t="shared" si="230"/>
        <v>technology</v>
      </c>
      <c r="R2401" t="str">
        <f t="shared" si="231"/>
        <v>web</v>
      </c>
      <c r="S2401" s="10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8"/>
        <v>0</v>
      </c>
      <c r="P2402" s="6" t="e">
        <f t="shared" si="229"/>
        <v>#DIV/0!</v>
      </c>
      <c r="Q2402" t="str">
        <f t="shared" si="230"/>
        <v>technology</v>
      </c>
      <c r="R2402" t="str">
        <f t="shared" si="231"/>
        <v>web</v>
      </c>
      <c r="S2402" s="10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8"/>
        <v>7.1785714285714283E-3</v>
      </c>
      <c r="P2403" s="6">
        <f t="shared" si="229"/>
        <v>22.333333333333332</v>
      </c>
      <c r="Q2403" t="str">
        <f t="shared" si="230"/>
        <v>food</v>
      </c>
      <c r="R2403" t="str">
        <f t="shared" si="231"/>
        <v>food trucks</v>
      </c>
      <c r="S2403" s="10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8"/>
        <v>4.3333333333333331E-3</v>
      </c>
      <c r="P2404" s="6">
        <f t="shared" si="229"/>
        <v>52</v>
      </c>
      <c r="Q2404" t="str">
        <f t="shared" si="230"/>
        <v>food</v>
      </c>
      <c r="R2404" t="str">
        <f t="shared" si="231"/>
        <v>food trucks</v>
      </c>
      <c r="S2404" s="10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8"/>
        <v>0.16833333333333333</v>
      </c>
      <c r="P2405" s="6">
        <f t="shared" si="229"/>
        <v>16.833333333333332</v>
      </c>
      <c r="Q2405" t="str">
        <f t="shared" si="230"/>
        <v>food</v>
      </c>
      <c r="R2405" t="str">
        <f t="shared" si="231"/>
        <v>food trucks</v>
      </c>
      <c r="S2405" s="10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8"/>
        <v>0</v>
      </c>
      <c r="P2406" s="6" t="e">
        <f t="shared" si="229"/>
        <v>#DIV/0!</v>
      </c>
      <c r="Q2406" t="str">
        <f t="shared" si="230"/>
        <v>food</v>
      </c>
      <c r="R2406" t="str">
        <f t="shared" si="231"/>
        <v>food trucks</v>
      </c>
      <c r="S2406" s="10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8"/>
        <v>0.22520000000000001</v>
      </c>
      <c r="P2407" s="6">
        <f t="shared" si="229"/>
        <v>56.3</v>
      </c>
      <c r="Q2407" t="str">
        <f t="shared" si="230"/>
        <v>food</v>
      </c>
      <c r="R2407" t="str">
        <f t="shared" si="231"/>
        <v>food trucks</v>
      </c>
      <c r="S2407" s="10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8"/>
        <v>0.41384615384615386</v>
      </c>
      <c r="P2408" s="6">
        <f t="shared" si="229"/>
        <v>84.0625</v>
      </c>
      <c r="Q2408" t="str">
        <f t="shared" si="230"/>
        <v>food</v>
      </c>
      <c r="R2408" t="str">
        <f t="shared" si="231"/>
        <v>food trucks</v>
      </c>
      <c r="S2408" s="10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8"/>
        <v>0.25259090909090909</v>
      </c>
      <c r="P2409" s="6">
        <f t="shared" si="229"/>
        <v>168.39393939393941</v>
      </c>
      <c r="Q2409" t="str">
        <f t="shared" si="230"/>
        <v>food</v>
      </c>
      <c r="R2409" t="str">
        <f t="shared" si="231"/>
        <v>food trucks</v>
      </c>
      <c r="S2409" s="10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8"/>
        <v>2E-3</v>
      </c>
      <c r="P2410" s="6">
        <f t="shared" si="229"/>
        <v>15</v>
      </c>
      <c r="Q2410" t="str">
        <f t="shared" si="230"/>
        <v>food</v>
      </c>
      <c r="R2410" t="str">
        <f t="shared" si="231"/>
        <v>food trucks</v>
      </c>
      <c r="S2410" s="10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8"/>
        <v>1.84E-2</v>
      </c>
      <c r="P2411" s="6">
        <f t="shared" si="229"/>
        <v>76.666666666666671</v>
      </c>
      <c r="Q2411" t="str">
        <f t="shared" si="230"/>
        <v>food</v>
      </c>
      <c r="R2411" t="str">
        <f t="shared" si="231"/>
        <v>food trucks</v>
      </c>
      <c r="S2411" s="10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8"/>
        <v>0</v>
      </c>
      <c r="P2412" s="6" t="e">
        <f t="shared" si="229"/>
        <v>#DIV/0!</v>
      </c>
      <c r="Q2412" t="str">
        <f t="shared" si="230"/>
        <v>food</v>
      </c>
      <c r="R2412" t="str">
        <f t="shared" si="231"/>
        <v>food trucks</v>
      </c>
      <c r="S2412" s="10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8"/>
        <v>6.0400000000000002E-3</v>
      </c>
      <c r="P2413" s="6">
        <f t="shared" si="229"/>
        <v>50.333333333333336</v>
      </c>
      <c r="Q2413" t="str">
        <f t="shared" si="230"/>
        <v>food</v>
      </c>
      <c r="R2413" t="str">
        <f t="shared" si="231"/>
        <v>food trucks</v>
      </c>
      <c r="S2413" s="10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8"/>
        <v>0</v>
      </c>
      <c r="P2414" s="6" t="e">
        <f t="shared" si="229"/>
        <v>#DIV/0!</v>
      </c>
      <c r="Q2414" t="str">
        <f t="shared" si="230"/>
        <v>food</v>
      </c>
      <c r="R2414" t="str">
        <f t="shared" si="231"/>
        <v>food trucks</v>
      </c>
      <c r="S2414" s="10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8"/>
        <v>8.3333333333333332E-3</v>
      </c>
      <c r="P2415" s="6">
        <f t="shared" si="229"/>
        <v>8.3333333333333339</v>
      </c>
      <c r="Q2415" t="str">
        <f t="shared" si="230"/>
        <v>food</v>
      </c>
      <c r="R2415" t="str">
        <f t="shared" si="231"/>
        <v>food trucks</v>
      </c>
      <c r="S2415" s="10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8"/>
        <v>3.0666666666666665E-2</v>
      </c>
      <c r="P2416" s="6">
        <f t="shared" si="229"/>
        <v>35.384615384615387</v>
      </c>
      <c r="Q2416" t="str">
        <f t="shared" si="230"/>
        <v>food</v>
      </c>
      <c r="R2416" t="str">
        <f t="shared" si="231"/>
        <v>food trucks</v>
      </c>
      <c r="S2416" s="10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8"/>
        <v>5.5833333333333334E-3</v>
      </c>
      <c r="P2417" s="6">
        <f t="shared" si="229"/>
        <v>55.833333333333336</v>
      </c>
      <c r="Q2417" t="str">
        <f t="shared" si="230"/>
        <v>food</v>
      </c>
      <c r="R2417" t="str">
        <f t="shared" si="231"/>
        <v>food trucks</v>
      </c>
      <c r="S2417" s="10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8"/>
        <v>2.5000000000000001E-4</v>
      </c>
      <c r="P2418" s="6">
        <f t="shared" si="229"/>
        <v>5</v>
      </c>
      <c r="Q2418" t="str">
        <f t="shared" si="230"/>
        <v>food</v>
      </c>
      <c r="R2418" t="str">
        <f t="shared" si="231"/>
        <v>food trucks</v>
      </c>
      <c r="S2418" s="10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8"/>
        <v>0</v>
      </c>
      <c r="P2419" s="6" t="e">
        <f t="shared" si="229"/>
        <v>#DIV/0!</v>
      </c>
      <c r="Q2419" t="str">
        <f t="shared" si="230"/>
        <v>food</v>
      </c>
      <c r="R2419" t="str">
        <f t="shared" si="231"/>
        <v>food trucks</v>
      </c>
      <c r="S2419" s="10">
        <f t="shared" si="226"/>
        <v>41831.884108796294</v>
      </c>
      <c r="T2419" s="11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8"/>
        <v>2.0000000000000001E-4</v>
      </c>
      <c r="P2420" s="6">
        <f t="shared" si="229"/>
        <v>1</v>
      </c>
      <c r="Q2420" t="str">
        <f t="shared" si="230"/>
        <v>food</v>
      </c>
      <c r="R2420" t="str">
        <f t="shared" si="231"/>
        <v>food trucks</v>
      </c>
      <c r="S2420" s="10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8"/>
        <v>0</v>
      </c>
      <c r="P2421" s="6" t="e">
        <f t="shared" si="229"/>
        <v>#DIV/0!</v>
      </c>
      <c r="Q2421" t="str">
        <f t="shared" si="230"/>
        <v>food</v>
      </c>
      <c r="R2421" t="str">
        <f t="shared" si="231"/>
        <v>food trucks</v>
      </c>
      <c r="S2421" s="10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8"/>
        <v>0.14825133372851215</v>
      </c>
      <c r="P2422" s="6">
        <f t="shared" si="229"/>
        <v>69.472222222222229</v>
      </c>
      <c r="Q2422" t="str">
        <f t="shared" si="230"/>
        <v>food</v>
      </c>
      <c r="R2422" t="str">
        <f t="shared" si="231"/>
        <v>food trucks</v>
      </c>
      <c r="S2422" s="10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8"/>
        <v>1.6666666666666666E-4</v>
      </c>
      <c r="P2423" s="6">
        <f t="shared" si="229"/>
        <v>1</v>
      </c>
      <c r="Q2423" t="str">
        <f t="shared" si="230"/>
        <v>food</v>
      </c>
      <c r="R2423" t="str">
        <f t="shared" si="231"/>
        <v>food trucks</v>
      </c>
      <c r="S2423" s="10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8"/>
        <v>2E-3</v>
      </c>
      <c r="P2424" s="6">
        <f t="shared" si="229"/>
        <v>1</v>
      </c>
      <c r="Q2424" t="str">
        <f t="shared" si="230"/>
        <v>food</v>
      </c>
      <c r="R2424" t="str">
        <f t="shared" si="231"/>
        <v>food trucks</v>
      </c>
      <c r="S2424" s="10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8"/>
        <v>1.3333333333333334E-4</v>
      </c>
      <c r="P2425" s="6">
        <f t="shared" si="229"/>
        <v>8</v>
      </c>
      <c r="Q2425" t="str">
        <f t="shared" si="230"/>
        <v>food</v>
      </c>
      <c r="R2425" t="str">
        <f t="shared" si="231"/>
        <v>food trucks</v>
      </c>
      <c r="S2425" s="10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8"/>
        <v>1.24E-2</v>
      </c>
      <c r="P2426" s="6">
        <f t="shared" si="229"/>
        <v>34.444444444444443</v>
      </c>
      <c r="Q2426" t="str">
        <f t="shared" si="230"/>
        <v>food</v>
      </c>
      <c r="R2426" t="str">
        <f t="shared" si="231"/>
        <v>food trucks</v>
      </c>
      <c r="S2426" s="10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8"/>
        <v>2.8571428571428574E-4</v>
      </c>
      <c r="P2427" s="6">
        <f t="shared" si="229"/>
        <v>1</v>
      </c>
      <c r="Q2427" t="str">
        <f t="shared" si="230"/>
        <v>food</v>
      </c>
      <c r="R2427" t="str">
        <f t="shared" si="231"/>
        <v>food trucks</v>
      </c>
      <c r="S2427" s="10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8"/>
        <v>0</v>
      </c>
      <c r="P2428" s="6" t="e">
        <f t="shared" si="229"/>
        <v>#DIV/0!</v>
      </c>
      <c r="Q2428" t="str">
        <f t="shared" si="230"/>
        <v>food</v>
      </c>
      <c r="R2428" t="str">
        <f t="shared" si="231"/>
        <v>food trucks</v>
      </c>
      <c r="S2428" s="10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8"/>
        <v>2.0000000000000002E-5</v>
      </c>
      <c r="P2429" s="6">
        <f t="shared" si="229"/>
        <v>1</v>
      </c>
      <c r="Q2429" t="str">
        <f t="shared" si="230"/>
        <v>food</v>
      </c>
      <c r="R2429" t="str">
        <f t="shared" si="231"/>
        <v>food trucks</v>
      </c>
      <c r="S2429" s="10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8"/>
        <v>2.8571428571428571E-5</v>
      </c>
      <c r="P2430" s="6">
        <f t="shared" si="229"/>
        <v>1</v>
      </c>
      <c r="Q2430" t="str">
        <f t="shared" si="230"/>
        <v>food</v>
      </c>
      <c r="R2430" t="str">
        <f t="shared" si="231"/>
        <v>food trucks</v>
      </c>
      <c r="S2430" s="10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8"/>
        <v>1.4321428571428572E-2</v>
      </c>
      <c r="P2431" s="6">
        <f t="shared" si="229"/>
        <v>501.25</v>
      </c>
      <c r="Q2431" t="str">
        <f t="shared" si="230"/>
        <v>food</v>
      </c>
      <c r="R2431" t="str">
        <f t="shared" si="231"/>
        <v>food trucks</v>
      </c>
      <c r="S2431" s="10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8"/>
        <v>7.0000000000000001E-3</v>
      </c>
      <c r="P2432" s="6">
        <f t="shared" si="229"/>
        <v>10.5</v>
      </c>
      <c r="Q2432" t="str">
        <f t="shared" si="230"/>
        <v>food</v>
      </c>
      <c r="R2432" t="str">
        <f t="shared" si="231"/>
        <v>food trucks</v>
      </c>
      <c r="S2432" s="10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8"/>
        <v>2.0000000000000002E-5</v>
      </c>
      <c r="P2433" s="6">
        <f t="shared" si="229"/>
        <v>1</v>
      </c>
      <c r="Q2433" t="str">
        <f t="shared" si="230"/>
        <v>food</v>
      </c>
      <c r="R2433" t="str">
        <f t="shared" si="231"/>
        <v>food trucks</v>
      </c>
      <c r="S2433" s="10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8"/>
        <v>1.4285714285714287E-4</v>
      </c>
      <c r="P2434" s="6">
        <f t="shared" si="229"/>
        <v>1</v>
      </c>
      <c r="Q2434" t="str">
        <f t="shared" si="230"/>
        <v>food</v>
      </c>
      <c r="R2434" t="str">
        <f t="shared" si="231"/>
        <v>food trucks</v>
      </c>
      <c r="S2434" s="10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0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ref="O2440:O2503" si="234">E2440/D2440</f>
        <v>3.3333333333333335E-3</v>
      </c>
      <c r="P2440" s="6">
        <f t="shared" ref="P2440:P2503" si="235">E2440/L2440</f>
        <v>50</v>
      </c>
      <c r="Q2440" t="str">
        <f t="shared" ref="Q2440:Q2503" si="236">LEFT(N2440,SEARCH("/",N2440)-1)</f>
        <v>food</v>
      </c>
      <c r="R2440" t="str">
        <f t="shared" ref="R2440:R2503" si="237">RIGHT(N2440,(LEN(N2440)-LEN(Q2440)-1))</f>
        <v>food trucks</v>
      </c>
      <c r="S2440" s="10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4"/>
        <v>0</v>
      </c>
      <c r="P2441" s="6" t="e">
        <f t="shared" si="235"/>
        <v>#DIV/0!</v>
      </c>
      <c r="Q2441" t="str">
        <f t="shared" si="236"/>
        <v>food</v>
      </c>
      <c r="R2441" t="str">
        <f t="shared" si="237"/>
        <v>food trucks</v>
      </c>
      <c r="S2441" s="10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4"/>
        <v>2E-3</v>
      </c>
      <c r="P2442" s="6">
        <f t="shared" si="235"/>
        <v>5</v>
      </c>
      <c r="Q2442" t="str">
        <f t="shared" si="236"/>
        <v>food</v>
      </c>
      <c r="R2442" t="str">
        <f t="shared" si="237"/>
        <v>food trucks</v>
      </c>
      <c r="S2442" s="10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4"/>
        <v>1.0788</v>
      </c>
      <c r="P2443" s="6">
        <f t="shared" si="235"/>
        <v>74.22935779816514</v>
      </c>
      <c r="Q2443" t="str">
        <f t="shared" si="236"/>
        <v>food</v>
      </c>
      <c r="R2443" t="str">
        <f t="shared" si="237"/>
        <v>small batch</v>
      </c>
      <c r="S2443" s="10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4"/>
        <v>1.2594166666666666</v>
      </c>
      <c r="P2444" s="6">
        <f t="shared" si="235"/>
        <v>81.252688172043008</v>
      </c>
      <c r="Q2444" t="str">
        <f t="shared" si="236"/>
        <v>food</v>
      </c>
      <c r="R2444" t="str">
        <f t="shared" si="237"/>
        <v>small batch</v>
      </c>
      <c r="S2444" s="10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4"/>
        <v>2.0251494999999999</v>
      </c>
      <c r="P2445" s="6">
        <f t="shared" si="235"/>
        <v>130.23469453376205</v>
      </c>
      <c r="Q2445" t="str">
        <f t="shared" si="236"/>
        <v>food</v>
      </c>
      <c r="R2445" t="str">
        <f t="shared" si="237"/>
        <v>small batch</v>
      </c>
      <c r="S2445" s="10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4"/>
        <v>1.0860000000000001</v>
      </c>
      <c r="P2446" s="6">
        <f t="shared" si="235"/>
        <v>53.409836065573771</v>
      </c>
      <c r="Q2446" t="str">
        <f t="shared" si="236"/>
        <v>food</v>
      </c>
      <c r="R2446" t="str">
        <f t="shared" si="237"/>
        <v>small batch</v>
      </c>
      <c r="S2446" s="10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4"/>
        <v>1.728</v>
      </c>
      <c r="P2447" s="6">
        <f t="shared" si="235"/>
        <v>75.130434782608702</v>
      </c>
      <c r="Q2447" t="str">
        <f t="shared" si="236"/>
        <v>food</v>
      </c>
      <c r="R2447" t="str">
        <f t="shared" si="237"/>
        <v>small batch</v>
      </c>
      <c r="S2447" s="10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4"/>
        <v>1.6798</v>
      </c>
      <c r="P2448" s="6">
        <f t="shared" si="235"/>
        <v>75.666666666666671</v>
      </c>
      <c r="Q2448" t="str">
        <f t="shared" si="236"/>
        <v>food</v>
      </c>
      <c r="R2448" t="str">
        <f t="shared" si="237"/>
        <v>small batch</v>
      </c>
      <c r="S2448" s="10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4"/>
        <v>4.2720000000000002</v>
      </c>
      <c r="P2449" s="6">
        <f t="shared" si="235"/>
        <v>31.691394658753708</v>
      </c>
      <c r="Q2449" t="str">
        <f t="shared" si="236"/>
        <v>food</v>
      </c>
      <c r="R2449" t="str">
        <f t="shared" si="237"/>
        <v>small batch</v>
      </c>
      <c r="S2449" s="10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4"/>
        <v>1.075</v>
      </c>
      <c r="P2450" s="6">
        <f t="shared" si="235"/>
        <v>47.777777777777779</v>
      </c>
      <c r="Q2450" t="str">
        <f t="shared" si="236"/>
        <v>food</v>
      </c>
      <c r="R2450" t="str">
        <f t="shared" si="237"/>
        <v>small batch</v>
      </c>
      <c r="S2450" s="10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4"/>
        <v>1.08</v>
      </c>
      <c r="P2451" s="6">
        <f t="shared" si="235"/>
        <v>90</v>
      </c>
      <c r="Q2451" t="str">
        <f t="shared" si="236"/>
        <v>food</v>
      </c>
      <c r="R2451" t="str">
        <f t="shared" si="237"/>
        <v>small batch</v>
      </c>
      <c r="S2451" s="10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4"/>
        <v>1.0153353333333335</v>
      </c>
      <c r="P2452" s="6">
        <f t="shared" si="235"/>
        <v>149.31401960784314</v>
      </c>
      <c r="Q2452" t="str">
        <f t="shared" si="236"/>
        <v>food</v>
      </c>
      <c r="R2452" t="str">
        <f t="shared" si="237"/>
        <v>small batch</v>
      </c>
      <c r="S2452" s="10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4"/>
        <v>1.1545000000000001</v>
      </c>
      <c r="P2453" s="6">
        <f t="shared" si="235"/>
        <v>62.06989247311828</v>
      </c>
      <c r="Q2453" t="str">
        <f t="shared" si="236"/>
        <v>food</v>
      </c>
      <c r="R2453" t="str">
        <f t="shared" si="237"/>
        <v>small batch</v>
      </c>
      <c r="S2453" s="10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4"/>
        <v>1.335</v>
      </c>
      <c r="P2454" s="6">
        <f t="shared" si="235"/>
        <v>53.4</v>
      </c>
      <c r="Q2454" t="str">
        <f t="shared" si="236"/>
        <v>food</v>
      </c>
      <c r="R2454" t="str">
        <f t="shared" si="237"/>
        <v>small batch</v>
      </c>
      <c r="S2454" s="10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4"/>
        <v>1.5469999999999999</v>
      </c>
      <c r="P2455" s="6">
        <f t="shared" si="235"/>
        <v>69.268656716417908</v>
      </c>
      <c r="Q2455" t="str">
        <f t="shared" si="236"/>
        <v>food</v>
      </c>
      <c r="R2455" t="str">
        <f t="shared" si="237"/>
        <v>small batch</v>
      </c>
      <c r="S2455" s="10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4"/>
        <v>1.0084571428571429</v>
      </c>
      <c r="P2456" s="6">
        <f t="shared" si="235"/>
        <v>271.50769230769231</v>
      </c>
      <c r="Q2456" t="str">
        <f t="shared" si="236"/>
        <v>food</v>
      </c>
      <c r="R2456" t="str">
        <f t="shared" si="237"/>
        <v>small batch</v>
      </c>
      <c r="S2456" s="10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4"/>
        <v>1.82</v>
      </c>
      <c r="P2457" s="6">
        <f t="shared" si="235"/>
        <v>34.125</v>
      </c>
      <c r="Q2457" t="str">
        <f t="shared" si="236"/>
        <v>food</v>
      </c>
      <c r="R2457" t="str">
        <f t="shared" si="237"/>
        <v>small batch</v>
      </c>
      <c r="S2457" s="10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4"/>
        <v>1.8086666666666666</v>
      </c>
      <c r="P2458" s="6">
        <f t="shared" si="235"/>
        <v>40.492537313432834</v>
      </c>
      <c r="Q2458" t="str">
        <f t="shared" si="236"/>
        <v>food</v>
      </c>
      <c r="R2458" t="str">
        <f t="shared" si="237"/>
        <v>small batch</v>
      </c>
      <c r="S2458" s="10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4"/>
        <v>1.0230434782608695</v>
      </c>
      <c r="P2459" s="6">
        <f t="shared" si="235"/>
        <v>189.75806451612902</v>
      </c>
      <c r="Q2459" t="str">
        <f t="shared" si="236"/>
        <v>food</v>
      </c>
      <c r="R2459" t="str">
        <f t="shared" si="237"/>
        <v>small batch</v>
      </c>
      <c r="S2459" s="10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4"/>
        <v>1.1017999999999999</v>
      </c>
      <c r="P2460" s="6">
        <f t="shared" si="235"/>
        <v>68.862499999999997</v>
      </c>
      <c r="Q2460" t="str">
        <f t="shared" si="236"/>
        <v>food</v>
      </c>
      <c r="R2460" t="str">
        <f t="shared" si="237"/>
        <v>small batch</v>
      </c>
      <c r="S2460" s="10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4"/>
        <v>1.0225</v>
      </c>
      <c r="P2461" s="6">
        <f t="shared" si="235"/>
        <v>108.77659574468085</v>
      </c>
      <c r="Q2461" t="str">
        <f t="shared" si="236"/>
        <v>food</v>
      </c>
      <c r="R2461" t="str">
        <f t="shared" si="237"/>
        <v>small batch</v>
      </c>
      <c r="S2461" s="10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4"/>
        <v>1.0078823529411765</v>
      </c>
      <c r="P2462" s="6">
        <f t="shared" si="235"/>
        <v>125.98529411764706</v>
      </c>
      <c r="Q2462" t="str">
        <f t="shared" si="236"/>
        <v>food</v>
      </c>
      <c r="R2462" t="str">
        <f t="shared" si="237"/>
        <v>small batch</v>
      </c>
      <c r="S2462" s="10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4"/>
        <v>1.038</v>
      </c>
      <c r="P2463" s="6">
        <f t="shared" si="235"/>
        <v>90.523255813953483</v>
      </c>
      <c r="Q2463" t="str">
        <f t="shared" si="236"/>
        <v>music</v>
      </c>
      <c r="R2463" t="str">
        <f t="shared" si="237"/>
        <v>indie rock</v>
      </c>
      <c r="S2463" s="10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4"/>
        <v>1.1070833333333334</v>
      </c>
      <c r="P2464" s="6">
        <f t="shared" si="235"/>
        <v>28.880434782608695</v>
      </c>
      <c r="Q2464" t="str">
        <f t="shared" si="236"/>
        <v>music</v>
      </c>
      <c r="R2464" t="str">
        <f t="shared" si="237"/>
        <v>indie rock</v>
      </c>
      <c r="S2464" s="10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4"/>
        <v>1.1625000000000001</v>
      </c>
      <c r="P2465" s="6">
        <f t="shared" si="235"/>
        <v>31</v>
      </c>
      <c r="Q2465" t="str">
        <f t="shared" si="236"/>
        <v>music</v>
      </c>
      <c r="R2465" t="str">
        <f t="shared" si="237"/>
        <v>indie rock</v>
      </c>
      <c r="S2465" s="10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4"/>
        <v>1.111</v>
      </c>
      <c r="P2466" s="6">
        <f t="shared" si="235"/>
        <v>51.674418604651166</v>
      </c>
      <c r="Q2466" t="str">
        <f t="shared" si="236"/>
        <v>music</v>
      </c>
      <c r="R2466" t="str">
        <f t="shared" si="237"/>
        <v>indie rock</v>
      </c>
      <c r="S2466" s="10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4"/>
        <v>1.8014285714285714</v>
      </c>
      <c r="P2467" s="6">
        <f t="shared" si="235"/>
        <v>26.270833333333332</v>
      </c>
      <c r="Q2467" t="str">
        <f t="shared" si="236"/>
        <v>music</v>
      </c>
      <c r="R2467" t="str">
        <f t="shared" si="237"/>
        <v>indie rock</v>
      </c>
      <c r="S2467" s="10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4"/>
        <v>1</v>
      </c>
      <c r="P2468" s="6">
        <f t="shared" si="235"/>
        <v>48.07692307692308</v>
      </c>
      <c r="Q2468" t="str">
        <f t="shared" si="236"/>
        <v>music</v>
      </c>
      <c r="R2468" t="str">
        <f t="shared" si="237"/>
        <v>indie rock</v>
      </c>
      <c r="S2468" s="10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4"/>
        <v>1.1850000000000001</v>
      </c>
      <c r="P2469" s="6">
        <f t="shared" si="235"/>
        <v>27.558139534883722</v>
      </c>
      <c r="Q2469" t="str">
        <f t="shared" si="236"/>
        <v>music</v>
      </c>
      <c r="R2469" t="str">
        <f t="shared" si="237"/>
        <v>indie rock</v>
      </c>
      <c r="S2469" s="10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4"/>
        <v>1.0721700000000001</v>
      </c>
      <c r="P2470" s="6">
        <f t="shared" si="235"/>
        <v>36.97137931034483</v>
      </c>
      <c r="Q2470" t="str">
        <f t="shared" si="236"/>
        <v>music</v>
      </c>
      <c r="R2470" t="str">
        <f t="shared" si="237"/>
        <v>indie rock</v>
      </c>
      <c r="S2470" s="10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4"/>
        <v>1.1366666666666667</v>
      </c>
      <c r="P2471" s="6">
        <f t="shared" si="235"/>
        <v>29.021276595744681</v>
      </c>
      <c r="Q2471" t="str">
        <f t="shared" si="236"/>
        <v>music</v>
      </c>
      <c r="R2471" t="str">
        <f t="shared" si="237"/>
        <v>indie rock</v>
      </c>
      <c r="S2471" s="10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4"/>
        <v>1.0316400000000001</v>
      </c>
      <c r="P2472" s="6">
        <f t="shared" si="235"/>
        <v>28.65666666666667</v>
      </c>
      <c r="Q2472" t="str">
        <f t="shared" si="236"/>
        <v>music</v>
      </c>
      <c r="R2472" t="str">
        <f t="shared" si="237"/>
        <v>indie rock</v>
      </c>
      <c r="S2472" s="10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4"/>
        <v>1.28</v>
      </c>
      <c r="P2473" s="6">
        <f t="shared" si="235"/>
        <v>37.647058823529413</v>
      </c>
      <c r="Q2473" t="str">
        <f t="shared" si="236"/>
        <v>music</v>
      </c>
      <c r="R2473" t="str">
        <f t="shared" si="237"/>
        <v>indie rock</v>
      </c>
      <c r="S2473" s="10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4"/>
        <v>1.3576026666666667</v>
      </c>
      <c r="P2474" s="6">
        <f t="shared" si="235"/>
        <v>97.904038461538462</v>
      </c>
      <c r="Q2474" t="str">
        <f t="shared" si="236"/>
        <v>music</v>
      </c>
      <c r="R2474" t="str">
        <f t="shared" si="237"/>
        <v>indie rock</v>
      </c>
      <c r="S2474" s="10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4"/>
        <v>1</v>
      </c>
      <c r="P2475" s="6">
        <f t="shared" si="235"/>
        <v>42.553191489361701</v>
      </c>
      <c r="Q2475" t="str">
        <f t="shared" si="236"/>
        <v>music</v>
      </c>
      <c r="R2475" t="str">
        <f t="shared" si="237"/>
        <v>indie rock</v>
      </c>
      <c r="S2475" s="10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4"/>
        <v>1.0000360000000001</v>
      </c>
      <c r="P2476" s="6">
        <f t="shared" si="235"/>
        <v>131.58368421052631</v>
      </c>
      <c r="Q2476" t="str">
        <f t="shared" si="236"/>
        <v>music</v>
      </c>
      <c r="R2476" t="str">
        <f t="shared" si="237"/>
        <v>indie rock</v>
      </c>
      <c r="S2476" s="10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4"/>
        <v>1.0471999999999999</v>
      </c>
      <c r="P2477" s="6">
        <f t="shared" si="235"/>
        <v>32.320987654320987</v>
      </c>
      <c r="Q2477" t="str">
        <f t="shared" si="236"/>
        <v>music</v>
      </c>
      <c r="R2477" t="str">
        <f t="shared" si="237"/>
        <v>indie rock</v>
      </c>
      <c r="S2477" s="10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4"/>
        <v>1.050225</v>
      </c>
      <c r="P2478" s="6">
        <f t="shared" si="235"/>
        <v>61.103999999999999</v>
      </c>
      <c r="Q2478" t="str">
        <f t="shared" si="236"/>
        <v>music</v>
      </c>
      <c r="R2478" t="str">
        <f t="shared" si="237"/>
        <v>indie rock</v>
      </c>
      <c r="S2478" s="10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4"/>
        <v>1.7133333333333334</v>
      </c>
      <c r="P2479" s="6">
        <f t="shared" si="235"/>
        <v>31.341463414634145</v>
      </c>
      <c r="Q2479" t="str">
        <f t="shared" si="236"/>
        <v>music</v>
      </c>
      <c r="R2479" t="str">
        <f t="shared" si="237"/>
        <v>indie rock</v>
      </c>
      <c r="S2479" s="10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4"/>
        <v>1.2749999999999999</v>
      </c>
      <c r="P2480" s="6">
        <f t="shared" si="235"/>
        <v>129.1139240506329</v>
      </c>
      <c r="Q2480" t="str">
        <f t="shared" si="236"/>
        <v>music</v>
      </c>
      <c r="R2480" t="str">
        <f t="shared" si="237"/>
        <v>indie rock</v>
      </c>
      <c r="S2480" s="10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4"/>
        <v>1.3344333333333334</v>
      </c>
      <c r="P2481" s="6">
        <f t="shared" si="235"/>
        <v>25.020624999999999</v>
      </c>
      <c r="Q2481" t="str">
        <f t="shared" si="236"/>
        <v>music</v>
      </c>
      <c r="R2481" t="str">
        <f t="shared" si="237"/>
        <v>indie rock</v>
      </c>
      <c r="S2481" s="10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4"/>
        <v>1</v>
      </c>
      <c r="P2482" s="6">
        <f t="shared" si="235"/>
        <v>250</v>
      </c>
      <c r="Q2482" t="str">
        <f t="shared" si="236"/>
        <v>music</v>
      </c>
      <c r="R2482" t="str">
        <f t="shared" si="237"/>
        <v>indie rock</v>
      </c>
      <c r="S2482" s="10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4"/>
        <v>1.1291099999999998</v>
      </c>
      <c r="P2483" s="6">
        <f t="shared" si="235"/>
        <v>47.541473684210523</v>
      </c>
      <c r="Q2483" t="str">
        <f t="shared" si="236"/>
        <v>music</v>
      </c>
      <c r="R2483" t="str">
        <f t="shared" si="237"/>
        <v>indie rock</v>
      </c>
      <c r="S2483" s="10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4"/>
        <v>1.0009999999999999</v>
      </c>
      <c r="P2484" s="6">
        <f t="shared" si="235"/>
        <v>40.04</v>
      </c>
      <c r="Q2484" t="str">
        <f t="shared" si="236"/>
        <v>music</v>
      </c>
      <c r="R2484" t="str">
        <f t="shared" si="237"/>
        <v>indie rock</v>
      </c>
      <c r="S2484" s="10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4"/>
        <v>1.1372727272727272</v>
      </c>
      <c r="P2485" s="6">
        <f t="shared" si="235"/>
        <v>65.84210526315789</v>
      </c>
      <c r="Q2485" t="str">
        <f t="shared" si="236"/>
        <v>music</v>
      </c>
      <c r="R2485" t="str">
        <f t="shared" si="237"/>
        <v>indie rock</v>
      </c>
      <c r="S2485" s="10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4"/>
        <v>1.1931742857142855</v>
      </c>
      <c r="P2486" s="6">
        <f t="shared" si="235"/>
        <v>46.401222222222216</v>
      </c>
      <c r="Q2486" t="str">
        <f t="shared" si="236"/>
        <v>music</v>
      </c>
      <c r="R2486" t="str">
        <f t="shared" si="237"/>
        <v>indie rock</v>
      </c>
      <c r="S2486" s="10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4"/>
        <v>1.0325</v>
      </c>
      <c r="P2487" s="6">
        <f t="shared" si="235"/>
        <v>50.365853658536587</v>
      </c>
      <c r="Q2487" t="str">
        <f t="shared" si="236"/>
        <v>music</v>
      </c>
      <c r="R2487" t="str">
        <f t="shared" si="237"/>
        <v>indie rock</v>
      </c>
      <c r="S2487" s="10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4"/>
        <v>2.6566666666666667</v>
      </c>
      <c r="P2488" s="6">
        <f t="shared" si="235"/>
        <v>26.566666666666666</v>
      </c>
      <c r="Q2488" t="str">
        <f t="shared" si="236"/>
        <v>music</v>
      </c>
      <c r="R2488" t="str">
        <f t="shared" si="237"/>
        <v>indie rock</v>
      </c>
      <c r="S2488" s="10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4"/>
        <v>1.0005066666666667</v>
      </c>
      <c r="P2489" s="6">
        <f t="shared" si="235"/>
        <v>39.493684210526318</v>
      </c>
      <c r="Q2489" t="str">
        <f t="shared" si="236"/>
        <v>music</v>
      </c>
      <c r="R2489" t="str">
        <f t="shared" si="237"/>
        <v>indie rock</v>
      </c>
      <c r="S2489" s="10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4"/>
        <v>1.0669999999999999</v>
      </c>
      <c r="P2490" s="6">
        <f t="shared" si="235"/>
        <v>49.246153846153845</v>
      </c>
      <c r="Q2490" t="str">
        <f t="shared" si="236"/>
        <v>music</v>
      </c>
      <c r="R2490" t="str">
        <f t="shared" si="237"/>
        <v>indie rock</v>
      </c>
      <c r="S2490" s="10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4"/>
        <v>1.3367142857142857</v>
      </c>
      <c r="P2491" s="6">
        <f t="shared" si="235"/>
        <v>62.38</v>
      </c>
      <c r="Q2491" t="str">
        <f t="shared" si="236"/>
        <v>music</v>
      </c>
      <c r="R2491" t="str">
        <f t="shared" si="237"/>
        <v>indie rock</v>
      </c>
      <c r="S2491" s="10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4"/>
        <v>1.214</v>
      </c>
      <c r="P2492" s="6">
        <f t="shared" si="235"/>
        <v>37.9375</v>
      </c>
      <c r="Q2492" t="str">
        <f t="shared" si="236"/>
        <v>music</v>
      </c>
      <c r="R2492" t="str">
        <f t="shared" si="237"/>
        <v>indie rock</v>
      </c>
      <c r="S2492" s="10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4"/>
        <v>1.032</v>
      </c>
      <c r="P2493" s="6">
        <f t="shared" si="235"/>
        <v>51.6</v>
      </c>
      <c r="Q2493" t="str">
        <f t="shared" si="236"/>
        <v>music</v>
      </c>
      <c r="R2493" t="str">
        <f t="shared" si="237"/>
        <v>indie rock</v>
      </c>
      <c r="S2493" s="10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4"/>
        <v>1.25</v>
      </c>
      <c r="P2494" s="6">
        <f t="shared" si="235"/>
        <v>27.777777777777779</v>
      </c>
      <c r="Q2494" t="str">
        <f t="shared" si="236"/>
        <v>music</v>
      </c>
      <c r="R2494" t="str">
        <f t="shared" si="237"/>
        <v>indie rock</v>
      </c>
      <c r="S2494" s="10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4"/>
        <v>1.2869999999999999</v>
      </c>
      <c r="P2495" s="6">
        <f t="shared" si="235"/>
        <v>99.382239382239376</v>
      </c>
      <c r="Q2495" t="str">
        <f t="shared" si="236"/>
        <v>music</v>
      </c>
      <c r="R2495" t="str">
        <f t="shared" si="237"/>
        <v>indie rock</v>
      </c>
      <c r="S2495" s="10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4"/>
        <v>1.0100533333333332</v>
      </c>
      <c r="P2496" s="6">
        <f t="shared" si="235"/>
        <v>38.848205128205123</v>
      </c>
      <c r="Q2496" t="str">
        <f t="shared" si="236"/>
        <v>music</v>
      </c>
      <c r="R2496" t="str">
        <f t="shared" si="237"/>
        <v>indie rock</v>
      </c>
      <c r="S2496" s="10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4"/>
        <v>1.2753666666666665</v>
      </c>
      <c r="P2497" s="6">
        <f t="shared" si="235"/>
        <v>45.548809523809524</v>
      </c>
      <c r="Q2497" t="str">
        <f t="shared" si="236"/>
        <v>music</v>
      </c>
      <c r="R2497" t="str">
        <f t="shared" si="237"/>
        <v>indie rock</v>
      </c>
      <c r="S2497" s="10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4"/>
        <v>1</v>
      </c>
      <c r="P2498" s="6">
        <f t="shared" si="235"/>
        <v>600</v>
      </c>
      <c r="Q2498" t="str">
        <f t="shared" si="236"/>
        <v>music</v>
      </c>
      <c r="R2498" t="str">
        <f t="shared" si="237"/>
        <v>indie rock</v>
      </c>
      <c r="S2498" s="10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ref="O2504:O2567" si="240">E2504/D2504</f>
        <v>7.8181818181818181E-4</v>
      </c>
      <c r="P2504" s="6">
        <f t="shared" ref="P2504:P2567" si="241">E2504/L2504</f>
        <v>17.2</v>
      </c>
      <c r="Q2504" t="str">
        <f t="shared" ref="Q2504:Q2567" si="242">LEFT(N2504,SEARCH("/",N2504)-1)</f>
        <v>food</v>
      </c>
      <c r="R2504" t="str">
        <f t="shared" ref="R2504:R2567" si="243">RIGHT(N2504,(LEN(N2504)-LEN(Q2504)-1))</f>
        <v>restaurants</v>
      </c>
      <c r="S2504" s="10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40"/>
        <v>0</v>
      </c>
      <c r="P2505" s="6" t="e">
        <f t="shared" si="241"/>
        <v>#DIV/0!</v>
      </c>
      <c r="Q2505" t="str">
        <f t="shared" si="242"/>
        <v>food</v>
      </c>
      <c r="R2505" t="str">
        <f t="shared" si="243"/>
        <v>restaurants</v>
      </c>
      <c r="S2505" s="10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40"/>
        <v>0</v>
      </c>
      <c r="P2506" s="6" t="e">
        <f t="shared" si="241"/>
        <v>#DIV/0!</v>
      </c>
      <c r="Q2506" t="str">
        <f t="shared" si="242"/>
        <v>food</v>
      </c>
      <c r="R2506" t="str">
        <f t="shared" si="243"/>
        <v>restaurants</v>
      </c>
      <c r="S2506" s="10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40"/>
        <v>0</v>
      </c>
      <c r="P2507" s="6" t="e">
        <f t="shared" si="241"/>
        <v>#DIV/0!</v>
      </c>
      <c r="Q2507" t="str">
        <f t="shared" si="242"/>
        <v>food</v>
      </c>
      <c r="R2507" t="str">
        <f t="shared" si="243"/>
        <v>restaurants</v>
      </c>
      <c r="S2507" s="10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40"/>
        <v>6.0000000000000001E-3</v>
      </c>
      <c r="P2508" s="6">
        <f t="shared" si="241"/>
        <v>15</v>
      </c>
      <c r="Q2508" t="str">
        <f t="shared" si="242"/>
        <v>food</v>
      </c>
      <c r="R2508" t="str">
        <f t="shared" si="243"/>
        <v>restaurants</v>
      </c>
      <c r="S2508" s="10">
        <f t="shared" si="238"/>
        <v>42258.297094907408</v>
      </c>
      <c r="T2508" s="11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40"/>
        <v>0</v>
      </c>
      <c r="P2509" s="6" t="e">
        <f t="shared" si="241"/>
        <v>#DIV/0!</v>
      </c>
      <c r="Q2509" t="str">
        <f t="shared" si="242"/>
        <v>food</v>
      </c>
      <c r="R2509" t="str">
        <f t="shared" si="243"/>
        <v>restaurants</v>
      </c>
      <c r="S2509" s="10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40"/>
        <v>0</v>
      </c>
      <c r="P2510" s="6" t="e">
        <f t="shared" si="241"/>
        <v>#DIV/0!</v>
      </c>
      <c r="Q2510" t="str">
        <f t="shared" si="242"/>
        <v>food</v>
      </c>
      <c r="R2510" t="str">
        <f t="shared" si="243"/>
        <v>restaurants</v>
      </c>
      <c r="S2510" s="10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40"/>
        <v>1.0526315789473684E-2</v>
      </c>
      <c r="P2511" s="6">
        <f t="shared" si="241"/>
        <v>35.714285714285715</v>
      </c>
      <c r="Q2511" t="str">
        <f t="shared" si="242"/>
        <v>food</v>
      </c>
      <c r="R2511" t="str">
        <f t="shared" si="243"/>
        <v>restaurants</v>
      </c>
      <c r="S2511" s="10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40"/>
        <v>1.5E-3</v>
      </c>
      <c r="P2512" s="6">
        <f t="shared" si="241"/>
        <v>37.5</v>
      </c>
      <c r="Q2512" t="str">
        <f t="shared" si="242"/>
        <v>food</v>
      </c>
      <c r="R2512" t="str">
        <f t="shared" si="243"/>
        <v>restaurants</v>
      </c>
      <c r="S2512" s="10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40"/>
        <v>0</v>
      </c>
      <c r="P2513" s="6" t="e">
        <f t="shared" si="241"/>
        <v>#DIV/0!</v>
      </c>
      <c r="Q2513" t="str">
        <f t="shared" si="242"/>
        <v>food</v>
      </c>
      <c r="R2513" t="str">
        <f t="shared" si="243"/>
        <v>restaurants</v>
      </c>
      <c r="S2513" s="10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40"/>
        <v>0</v>
      </c>
      <c r="P2514" s="6" t="e">
        <f t="shared" si="241"/>
        <v>#DIV/0!</v>
      </c>
      <c r="Q2514" t="str">
        <f t="shared" si="242"/>
        <v>food</v>
      </c>
      <c r="R2514" t="str">
        <f t="shared" si="243"/>
        <v>restaurants</v>
      </c>
      <c r="S2514" s="10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40"/>
        <v>0</v>
      </c>
      <c r="P2515" s="6" t="e">
        <f t="shared" si="241"/>
        <v>#DIV/0!</v>
      </c>
      <c r="Q2515" t="str">
        <f t="shared" si="242"/>
        <v>food</v>
      </c>
      <c r="R2515" t="str">
        <f t="shared" si="243"/>
        <v>restaurants</v>
      </c>
      <c r="S2515" s="10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40"/>
        <v>1.7500000000000002E-2</v>
      </c>
      <c r="P2516" s="6">
        <f t="shared" si="241"/>
        <v>52.5</v>
      </c>
      <c r="Q2516" t="str">
        <f t="shared" si="242"/>
        <v>food</v>
      </c>
      <c r="R2516" t="str">
        <f t="shared" si="243"/>
        <v>restaurants</v>
      </c>
      <c r="S2516" s="10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40"/>
        <v>0.186</v>
      </c>
      <c r="P2517" s="6">
        <f t="shared" si="241"/>
        <v>77.5</v>
      </c>
      <c r="Q2517" t="str">
        <f t="shared" si="242"/>
        <v>food</v>
      </c>
      <c r="R2517" t="str">
        <f t="shared" si="243"/>
        <v>restaurants</v>
      </c>
      <c r="S2517" s="10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40"/>
        <v>0</v>
      </c>
      <c r="P2518" s="6" t="e">
        <f t="shared" si="241"/>
        <v>#DIV/0!</v>
      </c>
      <c r="Q2518" t="str">
        <f t="shared" si="242"/>
        <v>food</v>
      </c>
      <c r="R2518" t="str">
        <f t="shared" si="243"/>
        <v>restaurants</v>
      </c>
      <c r="S2518" s="10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40"/>
        <v>9.8166666666666666E-2</v>
      </c>
      <c r="P2519" s="6">
        <f t="shared" si="241"/>
        <v>53.545454545454547</v>
      </c>
      <c r="Q2519" t="str">
        <f t="shared" si="242"/>
        <v>food</v>
      </c>
      <c r="R2519" t="str">
        <f t="shared" si="243"/>
        <v>restaurants</v>
      </c>
      <c r="S2519" s="10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40"/>
        <v>0</v>
      </c>
      <c r="P2520" s="6" t="e">
        <f t="shared" si="241"/>
        <v>#DIV/0!</v>
      </c>
      <c r="Q2520" t="str">
        <f t="shared" si="242"/>
        <v>food</v>
      </c>
      <c r="R2520" t="str">
        <f t="shared" si="243"/>
        <v>restaurants</v>
      </c>
      <c r="S2520" s="10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40"/>
        <v>4.3333333333333331E-4</v>
      </c>
      <c r="P2521" s="6">
        <f t="shared" si="241"/>
        <v>16.25</v>
      </c>
      <c r="Q2521" t="str">
        <f t="shared" si="242"/>
        <v>food</v>
      </c>
      <c r="R2521" t="str">
        <f t="shared" si="243"/>
        <v>restaurants</v>
      </c>
      <c r="S2521" s="10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40"/>
        <v>0</v>
      </c>
      <c r="P2522" s="6" t="e">
        <f t="shared" si="241"/>
        <v>#DIV/0!</v>
      </c>
      <c r="Q2522" t="str">
        <f t="shared" si="242"/>
        <v>food</v>
      </c>
      <c r="R2522" t="str">
        <f t="shared" si="243"/>
        <v>restaurants</v>
      </c>
      <c r="S2522" s="10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0"/>
        <v>1.0948792000000001</v>
      </c>
      <c r="P2523" s="6">
        <f t="shared" si="241"/>
        <v>103.68174242424243</v>
      </c>
      <c r="Q2523" t="str">
        <f t="shared" si="242"/>
        <v>music</v>
      </c>
      <c r="R2523" t="str">
        <f t="shared" si="243"/>
        <v>classical music</v>
      </c>
      <c r="S2523" s="10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0"/>
        <v>1</v>
      </c>
      <c r="P2524" s="6">
        <f t="shared" si="241"/>
        <v>185.18518518518519</v>
      </c>
      <c r="Q2524" t="str">
        <f t="shared" si="242"/>
        <v>music</v>
      </c>
      <c r="R2524" t="str">
        <f t="shared" si="243"/>
        <v>classical music</v>
      </c>
      <c r="S2524" s="10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0"/>
        <v>1.5644444444444445</v>
      </c>
      <c r="P2525" s="6">
        <f t="shared" si="241"/>
        <v>54.153846153846153</v>
      </c>
      <c r="Q2525" t="str">
        <f t="shared" si="242"/>
        <v>music</v>
      </c>
      <c r="R2525" t="str">
        <f t="shared" si="243"/>
        <v>classical music</v>
      </c>
      <c r="S2525" s="10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0"/>
        <v>1.016</v>
      </c>
      <c r="P2526" s="6">
        <f t="shared" si="241"/>
        <v>177.2093023255814</v>
      </c>
      <c r="Q2526" t="str">
        <f t="shared" si="242"/>
        <v>music</v>
      </c>
      <c r="R2526" t="str">
        <f t="shared" si="243"/>
        <v>classical music</v>
      </c>
      <c r="S2526" s="10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0"/>
        <v>1.00325</v>
      </c>
      <c r="P2527" s="6">
        <f t="shared" si="241"/>
        <v>100.325</v>
      </c>
      <c r="Q2527" t="str">
        <f t="shared" si="242"/>
        <v>music</v>
      </c>
      <c r="R2527" t="str">
        <f t="shared" si="243"/>
        <v>classical music</v>
      </c>
      <c r="S2527" s="10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0"/>
        <v>1.1294999999999999</v>
      </c>
      <c r="P2528" s="6">
        <f t="shared" si="241"/>
        <v>136.90909090909091</v>
      </c>
      <c r="Q2528" t="str">
        <f t="shared" si="242"/>
        <v>music</v>
      </c>
      <c r="R2528" t="str">
        <f t="shared" si="243"/>
        <v>classical music</v>
      </c>
      <c r="S2528" s="10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0"/>
        <v>1.02125</v>
      </c>
      <c r="P2529" s="6">
        <f t="shared" si="241"/>
        <v>57.535211267605632</v>
      </c>
      <c r="Q2529" t="str">
        <f t="shared" si="242"/>
        <v>music</v>
      </c>
      <c r="R2529" t="str">
        <f t="shared" si="243"/>
        <v>classical music</v>
      </c>
      <c r="S2529" s="10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0"/>
        <v>1.0724974999999999</v>
      </c>
      <c r="P2530" s="6">
        <f t="shared" si="241"/>
        <v>52.962839506172834</v>
      </c>
      <c r="Q2530" t="str">
        <f t="shared" si="242"/>
        <v>music</v>
      </c>
      <c r="R2530" t="str">
        <f t="shared" si="243"/>
        <v>classical music</v>
      </c>
      <c r="S2530" s="10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0"/>
        <v>1.0428333333333333</v>
      </c>
      <c r="P2531" s="6">
        <f t="shared" si="241"/>
        <v>82.328947368421055</v>
      </c>
      <c r="Q2531" t="str">
        <f t="shared" si="242"/>
        <v>music</v>
      </c>
      <c r="R2531" t="str">
        <f t="shared" si="243"/>
        <v>classical music</v>
      </c>
      <c r="S2531" s="10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0"/>
        <v>1</v>
      </c>
      <c r="P2532" s="6">
        <f t="shared" si="241"/>
        <v>135.41666666666666</v>
      </c>
      <c r="Q2532" t="str">
        <f t="shared" si="242"/>
        <v>music</v>
      </c>
      <c r="R2532" t="str">
        <f t="shared" si="243"/>
        <v>classical music</v>
      </c>
      <c r="S2532" s="10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0"/>
        <v>1.004</v>
      </c>
      <c r="P2533" s="6">
        <f t="shared" si="241"/>
        <v>74.06557377049181</v>
      </c>
      <c r="Q2533" t="str">
        <f t="shared" si="242"/>
        <v>music</v>
      </c>
      <c r="R2533" t="str">
        <f t="shared" si="243"/>
        <v>classical music</v>
      </c>
      <c r="S2533" s="10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0"/>
        <v>1.26125</v>
      </c>
      <c r="P2534" s="6">
        <f t="shared" si="241"/>
        <v>84.083333333333329</v>
      </c>
      <c r="Q2534" t="str">
        <f t="shared" si="242"/>
        <v>music</v>
      </c>
      <c r="R2534" t="str">
        <f t="shared" si="243"/>
        <v>classical music</v>
      </c>
      <c r="S2534" s="10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0"/>
        <v>1.1066666666666667</v>
      </c>
      <c r="P2535" s="6">
        <f t="shared" si="241"/>
        <v>61.029411764705884</v>
      </c>
      <c r="Q2535" t="str">
        <f t="shared" si="242"/>
        <v>music</v>
      </c>
      <c r="R2535" t="str">
        <f t="shared" si="243"/>
        <v>classical music</v>
      </c>
      <c r="S2535" s="10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0"/>
        <v>1.05</v>
      </c>
      <c r="P2536" s="6">
        <f t="shared" si="241"/>
        <v>150</v>
      </c>
      <c r="Q2536" t="str">
        <f t="shared" si="242"/>
        <v>music</v>
      </c>
      <c r="R2536" t="str">
        <f t="shared" si="243"/>
        <v>classical music</v>
      </c>
      <c r="S2536" s="10">
        <f t="shared" si="238"/>
        <v>40127.700370370374</v>
      </c>
      <c r="T2536" s="11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0"/>
        <v>1.03775</v>
      </c>
      <c r="P2537" s="6">
        <f t="shared" si="241"/>
        <v>266.08974358974359</v>
      </c>
      <c r="Q2537" t="str">
        <f t="shared" si="242"/>
        <v>music</v>
      </c>
      <c r="R2537" t="str">
        <f t="shared" si="243"/>
        <v>classical music</v>
      </c>
      <c r="S2537" s="10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0"/>
        <v>1.1599999999999999</v>
      </c>
      <c r="P2538" s="6">
        <f t="shared" si="241"/>
        <v>7.25</v>
      </c>
      <c r="Q2538" t="str">
        <f t="shared" si="242"/>
        <v>music</v>
      </c>
      <c r="R2538" t="str">
        <f t="shared" si="243"/>
        <v>classical music</v>
      </c>
      <c r="S2538" s="10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0"/>
        <v>1.1000000000000001</v>
      </c>
      <c r="P2539" s="6">
        <f t="shared" si="241"/>
        <v>100</v>
      </c>
      <c r="Q2539" t="str">
        <f t="shared" si="242"/>
        <v>music</v>
      </c>
      <c r="R2539" t="str">
        <f t="shared" si="243"/>
        <v>classical music</v>
      </c>
      <c r="S2539" s="10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0"/>
        <v>1.130176111111111</v>
      </c>
      <c r="P2540" s="6">
        <f t="shared" si="241"/>
        <v>109.96308108108107</v>
      </c>
      <c r="Q2540" t="str">
        <f t="shared" si="242"/>
        <v>music</v>
      </c>
      <c r="R2540" t="str">
        <f t="shared" si="243"/>
        <v>classical music</v>
      </c>
      <c r="S2540" s="10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0"/>
        <v>1.0024999999999999</v>
      </c>
      <c r="P2541" s="6">
        <f t="shared" si="241"/>
        <v>169.91525423728814</v>
      </c>
      <c r="Q2541" t="str">
        <f t="shared" si="242"/>
        <v>music</v>
      </c>
      <c r="R2541" t="str">
        <f t="shared" si="243"/>
        <v>classical music</v>
      </c>
      <c r="S2541" s="10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0"/>
        <v>1.034</v>
      </c>
      <c r="P2542" s="6">
        <f t="shared" si="241"/>
        <v>95.740740740740748</v>
      </c>
      <c r="Q2542" t="str">
        <f t="shared" si="242"/>
        <v>music</v>
      </c>
      <c r="R2542" t="str">
        <f t="shared" si="243"/>
        <v>classical music</v>
      </c>
      <c r="S2542" s="10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0"/>
        <v>1.0702857142857143</v>
      </c>
      <c r="P2543" s="6">
        <f t="shared" si="241"/>
        <v>59.460317460317462</v>
      </c>
      <c r="Q2543" t="str">
        <f t="shared" si="242"/>
        <v>music</v>
      </c>
      <c r="R2543" t="str">
        <f t="shared" si="243"/>
        <v>classical music</v>
      </c>
      <c r="S2543" s="10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0"/>
        <v>1.0357142857142858</v>
      </c>
      <c r="P2544" s="6">
        <f t="shared" si="241"/>
        <v>55.769230769230766</v>
      </c>
      <c r="Q2544" t="str">
        <f t="shared" si="242"/>
        <v>music</v>
      </c>
      <c r="R2544" t="str">
        <f t="shared" si="243"/>
        <v>classical music</v>
      </c>
      <c r="S2544" s="10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0"/>
        <v>1.5640000000000001</v>
      </c>
      <c r="P2545" s="6">
        <f t="shared" si="241"/>
        <v>30.076923076923077</v>
      </c>
      <c r="Q2545" t="str">
        <f t="shared" si="242"/>
        <v>music</v>
      </c>
      <c r="R2545" t="str">
        <f t="shared" si="243"/>
        <v>classical music</v>
      </c>
      <c r="S2545" s="10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0"/>
        <v>1.0082</v>
      </c>
      <c r="P2546" s="6">
        <f t="shared" si="241"/>
        <v>88.438596491228068</v>
      </c>
      <c r="Q2546" t="str">
        <f t="shared" si="242"/>
        <v>music</v>
      </c>
      <c r="R2546" t="str">
        <f t="shared" si="243"/>
        <v>classical music</v>
      </c>
      <c r="S2546" s="10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0"/>
        <v>1.9530000000000001</v>
      </c>
      <c r="P2547" s="6">
        <f t="shared" si="241"/>
        <v>64.032786885245898</v>
      </c>
      <c r="Q2547" t="str">
        <f t="shared" si="242"/>
        <v>music</v>
      </c>
      <c r="R2547" t="str">
        <f t="shared" si="243"/>
        <v>classical music</v>
      </c>
      <c r="S2547" s="10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0"/>
        <v>1.1171428571428572</v>
      </c>
      <c r="P2548" s="6">
        <f t="shared" si="241"/>
        <v>60.153846153846153</v>
      </c>
      <c r="Q2548" t="str">
        <f t="shared" si="242"/>
        <v>music</v>
      </c>
      <c r="R2548" t="str">
        <f t="shared" si="243"/>
        <v>classical music</v>
      </c>
      <c r="S2548" s="10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0"/>
        <v>1.1985454545454546</v>
      </c>
      <c r="P2549" s="6">
        <f t="shared" si="241"/>
        <v>49.194029850746269</v>
      </c>
      <c r="Q2549" t="str">
        <f t="shared" si="242"/>
        <v>music</v>
      </c>
      <c r="R2549" t="str">
        <f t="shared" si="243"/>
        <v>classical music</v>
      </c>
      <c r="S2549" s="10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0"/>
        <v>1.0185</v>
      </c>
      <c r="P2550" s="6">
        <f t="shared" si="241"/>
        <v>165.16216216216216</v>
      </c>
      <c r="Q2550" t="str">
        <f t="shared" si="242"/>
        <v>music</v>
      </c>
      <c r="R2550" t="str">
        <f t="shared" si="243"/>
        <v>classical music</v>
      </c>
      <c r="S2550" s="10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0"/>
        <v>1.0280254777070064</v>
      </c>
      <c r="P2551" s="6">
        <f t="shared" si="241"/>
        <v>43.621621621621621</v>
      </c>
      <c r="Q2551" t="str">
        <f t="shared" si="242"/>
        <v>music</v>
      </c>
      <c r="R2551" t="str">
        <f t="shared" si="243"/>
        <v>classical music</v>
      </c>
      <c r="S2551" s="10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0"/>
        <v>1.0084615384615385</v>
      </c>
      <c r="P2552" s="6">
        <f t="shared" si="241"/>
        <v>43.7</v>
      </c>
      <c r="Q2552" t="str">
        <f t="shared" si="242"/>
        <v>music</v>
      </c>
      <c r="R2552" t="str">
        <f t="shared" si="243"/>
        <v>classical music</v>
      </c>
      <c r="S2552" s="10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0"/>
        <v>1.0273469387755103</v>
      </c>
      <c r="P2553" s="6">
        <f t="shared" si="241"/>
        <v>67.419642857142861</v>
      </c>
      <c r="Q2553" t="str">
        <f t="shared" si="242"/>
        <v>music</v>
      </c>
      <c r="R2553" t="str">
        <f t="shared" si="243"/>
        <v>classical music</v>
      </c>
      <c r="S2553" s="10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0"/>
        <v>1.0649999999999999</v>
      </c>
      <c r="P2554" s="6">
        <f t="shared" si="241"/>
        <v>177.5</v>
      </c>
      <c r="Q2554" t="str">
        <f t="shared" si="242"/>
        <v>music</v>
      </c>
      <c r="R2554" t="str">
        <f t="shared" si="243"/>
        <v>classical music</v>
      </c>
      <c r="S2554" s="10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0"/>
        <v>1.5553333333333332</v>
      </c>
      <c r="P2555" s="6">
        <f t="shared" si="241"/>
        <v>38.883333333333333</v>
      </c>
      <c r="Q2555" t="str">
        <f t="shared" si="242"/>
        <v>music</v>
      </c>
      <c r="R2555" t="str">
        <f t="shared" si="243"/>
        <v>classical music</v>
      </c>
      <c r="S2555" s="10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0"/>
        <v>1.228</v>
      </c>
      <c r="P2556" s="6">
        <f t="shared" si="241"/>
        <v>54.985074626865675</v>
      </c>
      <c r="Q2556" t="str">
        <f t="shared" si="242"/>
        <v>music</v>
      </c>
      <c r="R2556" t="str">
        <f t="shared" si="243"/>
        <v>classical music</v>
      </c>
      <c r="S2556" s="10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0"/>
        <v>1.0734999999999999</v>
      </c>
      <c r="P2557" s="6">
        <f t="shared" si="241"/>
        <v>61.342857142857142</v>
      </c>
      <c r="Q2557" t="str">
        <f t="shared" si="242"/>
        <v>music</v>
      </c>
      <c r="R2557" t="str">
        <f t="shared" si="243"/>
        <v>classical music</v>
      </c>
      <c r="S2557" s="10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0"/>
        <v>1.0550335570469798</v>
      </c>
      <c r="P2558" s="6">
        <f t="shared" si="241"/>
        <v>23.117647058823529</v>
      </c>
      <c r="Q2558" t="str">
        <f t="shared" si="242"/>
        <v>music</v>
      </c>
      <c r="R2558" t="str">
        <f t="shared" si="243"/>
        <v>classical music</v>
      </c>
      <c r="S2558" s="10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0"/>
        <v>1.1844444444444444</v>
      </c>
      <c r="P2559" s="6">
        <f t="shared" si="241"/>
        <v>29.611111111111111</v>
      </c>
      <c r="Q2559" t="str">
        <f t="shared" si="242"/>
        <v>music</v>
      </c>
      <c r="R2559" t="str">
        <f t="shared" si="243"/>
        <v>classical music</v>
      </c>
      <c r="S2559" s="10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0"/>
        <v>1.0888</v>
      </c>
      <c r="P2560" s="6">
        <f t="shared" si="241"/>
        <v>75.611111111111114</v>
      </c>
      <c r="Q2560" t="str">
        <f t="shared" si="242"/>
        <v>music</v>
      </c>
      <c r="R2560" t="str">
        <f t="shared" si="243"/>
        <v>classical music</v>
      </c>
      <c r="S2560" s="10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0"/>
        <v>1.1125</v>
      </c>
      <c r="P2561" s="6">
        <f t="shared" si="241"/>
        <v>35.6</v>
      </c>
      <c r="Q2561" t="str">
        <f t="shared" si="242"/>
        <v>music</v>
      </c>
      <c r="R2561" t="str">
        <f t="shared" si="243"/>
        <v>classical music</v>
      </c>
      <c r="S2561" s="10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0"/>
        <v>1.0009999999999999</v>
      </c>
      <c r="P2562" s="6">
        <f t="shared" si="241"/>
        <v>143</v>
      </c>
      <c r="Q2562" t="str">
        <f t="shared" si="242"/>
        <v>music</v>
      </c>
      <c r="R2562" t="str">
        <f t="shared" si="243"/>
        <v>classical music</v>
      </c>
      <c r="S2562" s="10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0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ref="O2568:O2626" si="246">E2568/D2568</f>
        <v>0</v>
      </c>
      <c r="P2568" s="6" t="e">
        <f t="shared" ref="P2568:P2626" si="247">E2568/L2568</f>
        <v>#DIV/0!</v>
      </c>
      <c r="Q2568" t="str">
        <f t="shared" ref="Q2568:Q2626" si="248">LEFT(N2568,SEARCH("/",N2568)-1)</f>
        <v>food</v>
      </c>
      <c r="R2568" t="str">
        <f t="shared" ref="R2568:R2626" si="249">RIGHT(N2568,(LEN(N2568)-LEN(Q2568)-1))</f>
        <v>food trucks</v>
      </c>
      <c r="S2568" s="10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6"/>
        <v>2.6666666666666666E-3</v>
      </c>
      <c r="P2569" s="6">
        <f t="shared" si="247"/>
        <v>60</v>
      </c>
      <c r="Q2569" t="str">
        <f t="shared" si="248"/>
        <v>food</v>
      </c>
      <c r="R2569" t="str">
        <f t="shared" si="249"/>
        <v>food trucks</v>
      </c>
      <c r="S2569" s="10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6"/>
        <v>5.0000000000000001E-3</v>
      </c>
      <c r="P2570" s="6">
        <f t="shared" si="247"/>
        <v>50</v>
      </c>
      <c r="Q2570" t="str">
        <f t="shared" si="248"/>
        <v>food</v>
      </c>
      <c r="R2570" t="str">
        <f t="shared" si="249"/>
        <v>food trucks</v>
      </c>
      <c r="S2570" s="10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6"/>
        <v>2.2307692307692306E-2</v>
      </c>
      <c r="P2571" s="6">
        <f t="shared" si="247"/>
        <v>72.5</v>
      </c>
      <c r="Q2571" t="str">
        <f t="shared" si="248"/>
        <v>food</v>
      </c>
      <c r="R2571" t="str">
        <f t="shared" si="249"/>
        <v>food trucks</v>
      </c>
      <c r="S2571" s="10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6"/>
        <v>8.4285714285714294E-3</v>
      </c>
      <c r="P2572" s="6">
        <f t="shared" si="247"/>
        <v>29.5</v>
      </c>
      <c r="Q2572" t="str">
        <f t="shared" si="248"/>
        <v>food</v>
      </c>
      <c r="R2572" t="str">
        <f t="shared" si="249"/>
        <v>food trucks</v>
      </c>
      <c r="S2572" s="10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6"/>
        <v>2.5000000000000001E-3</v>
      </c>
      <c r="P2573" s="6">
        <f t="shared" si="247"/>
        <v>62.5</v>
      </c>
      <c r="Q2573" t="str">
        <f t="shared" si="248"/>
        <v>food</v>
      </c>
      <c r="R2573" t="str">
        <f t="shared" si="249"/>
        <v>food trucks</v>
      </c>
      <c r="S2573" s="10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6"/>
        <v>0</v>
      </c>
      <c r="P2574" s="6" t="e">
        <f t="shared" si="247"/>
        <v>#DIV/0!</v>
      </c>
      <c r="Q2574" t="str">
        <f t="shared" si="248"/>
        <v>food</v>
      </c>
      <c r="R2574" t="str">
        <f t="shared" si="249"/>
        <v>food trucks</v>
      </c>
      <c r="S2574" s="10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6"/>
        <v>0</v>
      </c>
      <c r="P2575" s="6" t="e">
        <f t="shared" si="247"/>
        <v>#DIV/0!</v>
      </c>
      <c r="Q2575" t="str">
        <f t="shared" si="248"/>
        <v>food</v>
      </c>
      <c r="R2575" t="str">
        <f t="shared" si="249"/>
        <v>food trucks</v>
      </c>
      <c r="S2575" s="10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6"/>
        <v>0</v>
      </c>
      <c r="P2576" s="6" t="e">
        <f t="shared" si="247"/>
        <v>#DIV/0!</v>
      </c>
      <c r="Q2576" t="str">
        <f t="shared" si="248"/>
        <v>food</v>
      </c>
      <c r="R2576" t="str">
        <f t="shared" si="249"/>
        <v>food trucks</v>
      </c>
      <c r="S2576" s="10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6"/>
        <v>0</v>
      </c>
      <c r="P2577" s="6" t="e">
        <f t="shared" si="247"/>
        <v>#DIV/0!</v>
      </c>
      <c r="Q2577" t="str">
        <f t="shared" si="248"/>
        <v>food</v>
      </c>
      <c r="R2577" t="str">
        <f t="shared" si="249"/>
        <v>food trucks</v>
      </c>
      <c r="S2577" s="10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6"/>
        <v>0</v>
      </c>
      <c r="P2578" s="6" t="e">
        <f t="shared" si="247"/>
        <v>#DIV/0!</v>
      </c>
      <c r="Q2578" t="str">
        <f t="shared" si="248"/>
        <v>food</v>
      </c>
      <c r="R2578" t="str">
        <f t="shared" si="249"/>
        <v>food trucks</v>
      </c>
      <c r="S2578" s="10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6"/>
        <v>0</v>
      </c>
      <c r="P2579" s="6" t="e">
        <f t="shared" si="247"/>
        <v>#DIV/0!</v>
      </c>
      <c r="Q2579" t="str">
        <f t="shared" si="248"/>
        <v>food</v>
      </c>
      <c r="R2579" t="str">
        <f t="shared" si="249"/>
        <v>food trucks</v>
      </c>
      <c r="S2579" s="10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6"/>
        <v>0</v>
      </c>
      <c r="P2580" s="6" t="e">
        <f t="shared" si="247"/>
        <v>#DIV/0!</v>
      </c>
      <c r="Q2580" t="str">
        <f t="shared" si="248"/>
        <v>food</v>
      </c>
      <c r="R2580" t="str">
        <f t="shared" si="249"/>
        <v>food trucks</v>
      </c>
      <c r="S2580" s="10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6"/>
        <v>1.3849999999999999E-3</v>
      </c>
      <c r="P2581" s="6">
        <f t="shared" si="247"/>
        <v>23.083333333333332</v>
      </c>
      <c r="Q2581" t="str">
        <f t="shared" si="248"/>
        <v>food</v>
      </c>
      <c r="R2581" t="str">
        <f t="shared" si="249"/>
        <v>food trucks</v>
      </c>
      <c r="S2581" s="10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6"/>
        <v>6.0000000000000001E-3</v>
      </c>
      <c r="P2582" s="6">
        <f t="shared" si="247"/>
        <v>25.5</v>
      </c>
      <c r="Q2582" t="str">
        <f t="shared" si="248"/>
        <v>food</v>
      </c>
      <c r="R2582" t="str">
        <f t="shared" si="249"/>
        <v>food trucks</v>
      </c>
      <c r="S2582" s="10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6"/>
        <v>0.106</v>
      </c>
      <c r="P2583" s="6">
        <f t="shared" si="247"/>
        <v>48.18181818181818</v>
      </c>
      <c r="Q2583" t="str">
        <f t="shared" si="248"/>
        <v>food</v>
      </c>
      <c r="R2583" t="str">
        <f t="shared" si="249"/>
        <v>food trucks</v>
      </c>
      <c r="S2583" s="10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6"/>
        <v>1.1111111111111112E-5</v>
      </c>
      <c r="P2584" s="6">
        <f t="shared" si="247"/>
        <v>1</v>
      </c>
      <c r="Q2584" t="str">
        <f t="shared" si="248"/>
        <v>food</v>
      </c>
      <c r="R2584" t="str">
        <f t="shared" si="249"/>
        <v>food trucks</v>
      </c>
      <c r="S2584" s="10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6"/>
        <v>5.0000000000000001E-3</v>
      </c>
      <c r="P2585" s="6">
        <f t="shared" si="247"/>
        <v>1</v>
      </c>
      <c r="Q2585" t="str">
        <f t="shared" si="248"/>
        <v>food</v>
      </c>
      <c r="R2585" t="str">
        <f t="shared" si="249"/>
        <v>food trucks</v>
      </c>
      <c r="S2585" s="10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6"/>
        <v>0</v>
      </c>
      <c r="P2586" s="6" t="e">
        <f t="shared" si="247"/>
        <v>#DIV/0!</v>
      </c>
      <c r="Q2586" t="str">
        <f t="shared" si="248"/>
        <v>food</v>
      </c>
      <c r="R2586" t="str">
        <f t="shared" si="249"/>
        <v>food trucks</v>
      </c>
      <c r="S2586" s="10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6"/>
        <v>1.6666666666666668E-3</v>
      </c>
      <c r="P2587" s="6">
        <f t="shared" si="247"/>
        <v>50</v>
      </c>
      <c r="Q2587" t="str">
        <f t="shared" si="248"/>
        <v>food</v>
      </c>
      <c r="R2587" t="str">
        <f t="shared" si="249"/>
        <v>food trucks</v>
      </c>
      <c r="S2587" s="10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6"/>
        <v>1.6666666666666668E-3</v>
      </c>
      <c r="P2588" s="6">
        <f t="shared" si="247"/>
        <v>5</v>
      </c>
      <c r="Q2588" t="str">
        <f t="shared" si="248"/>
        <v>food</v>
      </c>
      <c r="R2588" t="str">
        <f t="shared" si="249"/>
        <v>food trucks</v>
      </c>
      <c r="S2588" s="10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6"/>
        <v>2.4340000000000001E-2</v>
      </c>
      <c r="P2589" s="6">
        <f t="shared" si="247"/>
        <v>202.83333333333334</v>
      </c>
      <c r="Q2589" t="str">
        <f t="shared" si="248"/>
        <v>food</v>
      </c>
      <c r="R2589" t="str">
        <f t="shared" si="249"/>
        <v>food trucks</v>
      </c>
      <c r="S2589" s="10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6"/>
        <v>3.8833333333333331E-2</v>
      </c>
      <c r="P2590" s="6">
        <f t="shared" si="247"/>
        <v>29.125</v>
      </c>
      <c r="Q2590" t="str">
        <f t="shared" si="248"/>
        <v>food</v>
      </c>
      <c r="R2590" t="str">
        <f t="shared" si="249"/>
        <v>food trucks</v>
      </c>
      <c r="S2590" s="10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6"/>
        <v>1E-4</v>
      </c>
      <c r="P2591" s="6">
        <f t="shared" si="247"/>
        <v>5</v>
      </c>
      <c r="Q2591" t="str">
        <f t="shared" si="248"/>
        <v>food</v>
      </c>
      <c r="R2591" t="str">
        <f t="shared" si="249"/>
        <v>food trucks</v>
      </c>
      <c r="S2591" s="10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6"/>
        <v>0</v>
      </c>
      <c r="P2592" s="6" t="e">
        <f t="shared" si="247"/>
        <v>#DIV/0!</v>
      </c>
      <c r="Q2592" t="str">
        <f t="shared" si="248"/>
        <v>food</v>
      </c>
      <c r="R2592" t="str">
        <f t="shared" si="249"/>
        <v>food trucks</v>
      </c>
      <c r="S2592" s="10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6"/>
        <v>1.7333333333333333E-2</v>
      </c>
      <c r="P2593" s="6">
        <f t="shared" si="247"/>
        <v>13</v>
      </c>
      <c r="Q2593" t="str">
        <f t="shared" si="248"/>
        <v>food</v>
      </c>
      <c r="R2593" t="str">
        <f t="shared" si="249"/>
        <v>food trucks</v>
      </c>
      <c r="S2593" s="10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6"/>
        <v>1.6666666666666668E-3</v>
      </c>
      <c r="P2594" s="6">
        <f t="shared" si="247"/>
        <v>50</v>
      </c>
      <c r="Q2594" t="str">
        <f t="shared" si="248"/>
        <v>food</v>
      </c>
      <c r="R2594" t="str">
        <f t="shared" si="249"/>
        <v>food trucks</v>
      </c>
      <c r="S2594" s="10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6"/>
        <v>0</v>
      </c>
      <c r="P2595" s="6" t="e">
        <f t="shared" si="247"/>
        <v>#DIV/0!</v>
      </c>
      <c r="Q2595" t="str">
        <f t="shared" si="248"/>
        <v>food</v>
      </c>
      <c r="R2595" t="str">
        <f t="shared" si="249"/>
        <v>food trucks</v>
      </c>
      <c r="S2595" s="10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6"/>
        <v>1.2500000000000001E-5</v>
      </c>
      <c r="P2596" s="6">
        <f t="shared" si="247"/>
        <v>1</v>
      </c>
      <c r="Q2596" t="str">
        <f t="shared" si="248"/>
        <v>food</v>
      </c>
      <c r="R2596" t="str">
        <f t="shared" si="249"/>
        <v>food trucks</v>
      </c>
      <c r="S2596" s="10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6"/>
        <v>0.12166666666666667</v>
      </c>
      <c r="P2597" s="6">
        <f t="shared" si="247"/>
        <v>96.05263157894737</v>
      </c>
      <c r="Q2597" t="str">
        <f t="shared" si="248"/>
        <v>food</v>
      </c>
      <c r="R2597" t="str">
        <f t="shared" si="249"/>
        <v>food trucks</v>
      </c>
      <c r="S2597" s="10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6"/>
        <v>0.23588571428571428</v>
      </c>
      <c r="P2598" s="6">
        <f t="shared" si="247"/>
        <v>305.77777777777777</v>
      </c>
      <c r="Q2598" t="str">
        <f t="shared" si="248"/>
        <v>food</v>
      </c>
      <c r="R2598" t="str">
        <f t="shared" si="249"/>
        <v>food trucks</v>
      </c>
      <c r="S2598" s="10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6"/>
        <v>5.6666666666666664E-2</v>
      </c>
      <c r="P2599" s="6">
        <f t="shared" si="247"/>
        <v>12.142857142857142</v>
      </c>
      <c r="Q2599" t="str">
        <f t="shared" si="248"/>
        <v>food</v>
      </c>
      <c r="R2599" t="str">
        <f t="shared" si="249"/>
        <v>food trucks</v>
      </c>
      <c r="S2599" s="10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6"/>
        <v>0.39</v>
      </c>
      <c r="P2600" s="6">
        <f t="shared" si="247"/>
        <v>83.571428571428569</v>
      </c>
      <c r="Q2600" t="str">
        <f t="shared" si="248"/>
        <v>food</v>
      </c>
      <c r="R2600" t="str">
        <f t="shared" si="249"/>
        <v>food trucks</v>
      </c>
      <c r="S2600" s="10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6"/>
        <v>9.9546510341776348E-3</v>
      </c>
      <c r="P2601" s="6">
        <f t="shared" si="247"/>
        <v>18</v>
      </c>
      <c r="Q2601" t="str">
        <f t="shared" si="248"/>
        <v>food</v>
      </c>
      <c r="R2601" t="str">
        <f t="shared" si="249"/>
        <v>food trucks</v>
      </c>
      <c r="S2601" s="10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6"/>
        <v>6.9320000000000007E-2</v>
      </c>
      <c r="P2602" s="6">
        <f t="shared" si="247"/>
        <v>115.53333333333333</v>
      </c>
      <c r="Q2602" t="str">
        <f t="shared" si="248"/>
        <v>food</v>
      </c>
      <c r="R2602" t="str">
        <f t="shared" si="249"/>
        <v>food trucks</v>
      </c>
      <c r="S2602" s="10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6"/>
        <v>6.6139999999999999</v>
      </c>
      <c r="P2603" s="6">
        <f t="shared" si="247"/>
        <v>21.900662251655628</v>
      </c>
      <c r="Q2603" t="str">
        <f t="shared" si="248"/>
        <v>technology</v>
      </c>
      <c r="R2603" t="str">
        <f t="shared" si="249"/>
        <v>space exploration</v>
      </c>
      <c r="S2603" s="10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6"/>
        <v>3.2609166666666667</v>
      </c>
      <c r="P2604" s="6">
        <f t="shared" si="247"/>
        <v>80.022494887525568</v>
      </c>
      <c r="Q2604" t="str">
        <f t="shared" si="248"/>
        <v>technology</v>
      </c>
      <c r="R2604" t="str">
        <f t="shared" si="249"/>
        <v>space exploration</v>
      </c>
      <c r="S2604" s="10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6"/>
        <v>1.0148571428571429</v>
      </c>
      <c r="P2605" s="6">
        <f t="shared" si="247"/>
        <v>35.520000000000003</v>
      </c>
      <c r="Q2605" t="str">
        <f t="shared" si="248"/>
        <v>technology</v>
      </c>
      <c r="R2605" t="str">
        <f t="shared" si="249"/>
        <v>space exploration</v>
      </c>
      <c r="S2605" s="10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6"/>
        <v>1.0421799999999999</v>
      </c>
      <c r="P2606" s="6">
        <f t="shared" si="247"/>
        <v>64.933333333333323</v>
      </c>
      <c r="Q2606" t="str">
        <f t="shared" si="248"/>
        <v>technology</v>
      </c>
      <c r="R2606" t="str">
        <f t="shared" si="249"/>
        <v>space exploration</v>
      </c>
      <c r="S2606" s="10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6"/>
        <v>1.0742157000000001</v>
      </c>
      <c r="P2607" s="6">
        <f t="shared" si="247"/>
        <v>60.965703745743475</v>
      </c>
      <c r="Q2607" t="str">
        <f t="shared" si="248"/>
        <v>technology</v>
      </c>
      <c r="R2607" t="str">
        <f t="shared" si="249"/>
        <v>space exploration</v>
      </c>
      <c r="S2607" s="10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6"/>
        <v>1.1005454545454545</v>
      </c>
      <c r="P2608" s="6">
        <f t="shared" si="247"/>
        <v>31.444155844155844</v>
      </c>
      <c r="Q2608" t="str">
        <f t="shared" si="248"/>
        <v>technology</v>
      </c>
      <c r="R2608" t="str">
        <f t="shared" si="249"/>
        <v>space exploration</v>
      </c>
      <c r="S2608" s="10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6"/>
        <v>4.077</v>
      </c>
      <c r="P2609" s="6">
        <f t="shared" si="247"/>
        <v>81.949748743718587</v>
      </c>
      <c r="Q2609" t="str">
        <f t="shared" si="248"/>
        <v>technology</v>
      </c>
      <c r="R2609" t="str">
        <f t="shared" si="249"/>
        <v>space exploration</v>
      </c>
      <c r="S2609" s="10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6"/>
        <v>2.2392500000000002</v>
      </c>
      <c r="P2610" s="6">
        <f t="shared" si="247"/>
        <v>58.92763157894737</v>
      </c>
      <c r="Q2610" t="str">
        <f t="shared" si="248"/>
        <v>technology</v>
      </c>
      <c r="R2610" t="str">
        <f t="shared" si="249"/>
        <v>space exploration</v>
      </c>
      <c r="S2610" s="10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6"/>
        <v>3.038011142857143</v>
      </c>
      <c r="P2611" s="6">
        <f t="shared" si="247"/>
        <v>157.29347633136095</v>
      </c>
      <c r="Q2611" t="str">
        <f t="shared" si="248"/>
        <v>technology</v>
      </c>
      <c r="R2611" t="str">
        <f t="shared" si="249"/>
        <v>space exploration</v>
      </c>
      <c r="S2611" s="10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6"/>
        <v>1.4132510432681749</v>
      </c>
      <c r="P2612" s="6">
        <f t="shared" si="247"/>
        <v>55.758509532062391</v>
      </c>
      <c r="Q2612" t="str">
        <f t="shared" si="248"/>
        <v>technology</v>
      </c>
      <c r="R2612" t="str">
        <f t="shared" si="249"/>
        <v>space exploration</v>
      </c>
      <c r="S2612" s="10">
        <f t="shared" si="244"/>
        <v>42564.881076388891</v>
      </c>
      <c r="T2612" s="11">
        <f t="shared" si="245"/>
        <v>42604.290972222225</v>
      </c>
    </row>
    <row r="2613" spans="1:20" ht="45" x14ac:dyDescent="0.25">
      <c r="A2613">
        <v>2327</v>
      </c>
      <c r="B2613" s="3" t="s">
        <v>2328</v>
      </c>
      <c r="C2613" s="3" t="s">
        <v>6437</v>
      </c>
      <c r="D2613">
        <v>35000</v>
      </c>
      <c r="E2613">
        <v>184133.01</v>
      </c>
      <c r="F2613" t="s">
        <v>8219</v>
      </c>
      <c r="G2613" t="s">
        <v>8224</v>
      </c>
      <c r="H2613" t="s">
        <v>8246</v>
      </c>
      <c r="I2613">
        <v>1409090440</v>
      </c>
      <c r="J2613">
        <v>1406066440</v>
      </c>
      <c r="K2613" t="b">
        <v>1</v>
      </c>
      <c r="L2613">
        <v>3355</v>
      </c>
      <c r="M2613" t="b">
        <v>1</v>
      </c>
      <c r="N2613" t="s">
        <v>8298</v>
      </c>
      <c r="O2613" s="5">
        <f t="shared" si="246"/>
        <v>5.2609431428571432</v>
      </c>
      <c r="P2613" s="6">
        <f t="shared" si="247"/>
        <v>54.883162444113267</v>
      </c>
      <c r="Q2613" t="str">
        <f t="shared" si="248"/>
        <v>food</v>
      </c>
      <c r="R2613" t="str">
        <f t="shared" si="249"/>
        <v>small batch</v>
      </c>
      <c r="S2613" s="10">
        <f t="shared" si="244"/>
        <v>41842.917129629634</v>
      </c>
      <c r="T2613" s="11">
        <f t="shared" si="245"/>
        <v>41877.917129629634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6"/>
        <v>1.7176130000000001</v>
      </c>
      <c r="P2614" s="6">
        <f t="shared" si="247"/>
        <v>58.422210884353746</v>
      </c>
      <c r="Q2614" t="str">
        <f t="shared" si="248"/>
        <v>technology</v>
      </c>
      <c r="R2614" t="str">
        <f t="shared" si="249"/>
        <v>space exploration</v>
      </c>
      <c r="S2614" s="10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6"/>
        <v>1.0101333333333333</v>
      </c>
      <c r="P2615" s="6">
        <f t="shared" si="247"/>
        <v>270.57142857142856</v>
      </c>
      <c r="Q2615" t="str">
        <f t="shared" si="248"/>
        <v>technology</v>
      </c>
      <c r="R2615" t="str">
        <f t="shared" si="249"/>
        <v>space exploration</v>
      </c>
      <c r="S2615" s="10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6"/>
        <v>1.02</v>
      </c>
      <c r="P2616" s="6">
        <f t="shared" si="247"/>
        <v>107.1</v>
      </c>
      <c r="Q2616" t="str">
        <f t="shared" si="248"/>
        <v>technology</v>
      </c>
      <c r="R2616" t="str">
        <f t="shared" si="249"/>
        <v>space exploration</v>
      </c>
      <c r="S2616" s="10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6"/>
        <v>1.6976511744127936</v>
      </c>
      <c r="P2617" s="6">
        <f t="shared" si="247"/>
        <v>47.180555555555557</v>
      </c>
      <c r="Q2617" t="str">
        <f t="shared" si="248"/>
        <v>technology</v>
      </c>
      <c r="R2617" t="str">
        <f t="shared" si="249"/>
        <v>space exploration</v>
      </c>
      <c r="S2617" s="10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6"/>
        <v>1.14534</v>
      </c>
      <c r="P2618" s="6">
        <f t="shared" si="247"/>
        <v>120.30882352941177</v>
      </c>
      <c r="Q2618" t="str">
        <f t="shared" si="248"/>
        <v>technology</v>
      </c>
      <c r="R2618" t="str">
        <f t="shared" si="249"/>
        <v>space exploration</v>
      </c>
      <c r="S2618" s="10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6"/>
        <v>8.7759999999999998</v>
      </c>
      <c r="P2619" s="6">
        <f t="shared" si="247"/>
        <v>27.59748427672956</v>
      </c>
      <c r="Q2619" t="str">
        <f t="shared" si="248"/>
        <v>technology</v>
      </c>
      <c r="R2619" t="str">
        <f t="shared" si="249"/>
        <v>space exploration</v>
      </c>
      <c r="S2619" s="10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6"/>
        <v>1.0538666666666667</v>
      </c>
      <c r="P2620" s="6">
        <f t="shared" si="247"/>
        <v>205.2987012987013</v>
      </c>
      <c r="Q2620" t="str">
        <f t="shared" si="248"/>
        <v>technology</v>
      </c>
      <c r="R2620" t="str">
        <f t="shared" si="249"/>
        <v>space exploration</v>
      </c>
      <c r="S2620" s="10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6"/>
        <v>1.8839999999999999</v>
      </c>
      <c r="P2621" s="6">
        <f t="shared" si="247"/>
        <v>35.547169811320757</v>
      </c>
      <c r="Q2621" t="str">
        <f t="shared" si="248"/>
        <v>technology</v>
      </c>
      <c r="R2621" t="str">
        <f t="shared" si="249"/>
        <v>space exploration</v>
      </c>
      <c r="S2621" s="10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6"/>
        <v>1.436523076923077</v>
      </c>
      <c r="P2622" s="6">
        <f t="shared" si="247"/>
        <v>74.639488409272587</v>
      </c>
      <c r="Q2622" t="str">
        <f t="shared" si="248"/>
        <v>technology</v>
      </c>
      <c r="R2622" t="str">
        <f t="shared" si="249"/>
        <v>space exploration</v>
      </c>
      <c r="S2622" s="10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6"/>
        <v>1.4588000000000001</v>
      </c>
      <c r="P2623" s="6">
        <f t="shared" si="247"/>
        <v>47.058064516129029</v>
      </c>
      <c r="Q2623" t="str">
        <f t="shared" si="248"/>
        <v>technology</v>
      </c>
      <c r="R2623" t="str">
        <f t="shared" si="249"/>
        <v>space exploration</v>
      </c>
      <c r="S2623" s="10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6"/>
        <v>1.3118399999999999</v>
      </c>
      <c r="P2624" s="6">
        <f t="shared" si="247"/>
        <v>26.591351351351353</v>
      </c>
      <c r="Q2624" t="str">
        <f t="shared" si="248"/>
        <v>technology</v>
      </c>
      <c r="R2624" t="str">
        <f t="shared" si="249"/>
        <v>space exploration</v>
      </c>
      <c r="S2624" s="10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6"/>
        <v>1.1399999999999999</v>
      </c>
      <c r="P2625" s="6">
        <f t="shared" si="247"/>
        <v>36.774193548387096</v>
      </c>
      <c r="Q2625" t="str">
        <f t="shared" si="248"/>
        <v>technology</v>
      </c>
      <c r="R2625" t="str">
        <f t="shared" si="249"/>
        <v>space exploration</v>
      </c>
      <c r="S2625" s="10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2192</v>
      </c>
      <c r="B2626" s="3" t="s">
        <v>2193</v>
      </c>
      <c r="C2626" s="3" t="s">
        <v>6302</v>
      </c>
      <c r="D2626">
        <v>12000</v>
      </c>
      <c r="E2626">
        <v>129748.82</v>
      </c>
      <c r="F2626" t="s">
        <v>8219</v>
      </c>
      <c r="G2626" t="s">
        <v>8225</v>
      </c>
      <c r="H2626" t="s">
        <v>8247</v>
      </c>
      <c r="I2626">
        <v>1481842800</v>
      </c>
      <c r="J2626">
        <v>1479414344</v>
      </c>
      <c r="K2626" t="b">
        <v>0</v>
      </c>
      <c r="L2626">
        <v>3238</v>
      </c>
      <c r="M2626" t="b">
        <v>1</v>
      </c>
      <c r="N2626" t="s">
        <v>8297</v>
      </c>
      <c r="O2626" s="5">
        <f t="shared" si="246"/>
        <v>10.812401666666668</v>
      </c>
      <c r="P2626" s="6">
        <f t="shared" si="247"/>
        <v>40.070667078443485</v>
      </c>
      <c r="Q2626" t="str">
        <f t="shared" si="248"/>
        <v>games</v>
      </c>
      <c r="R2626" t="str">
        <f t="shared" si="249"/>
        <v>tabletop games</v>
      </c>
      <c r="S2626" s="10">
        <f t="shared" si="244"/>
        <v>42691.8512037037</v>
      </c>
      <c r="T2626" s="11">
        <f t="shared" si="245"/>
        <v>42719.958333333328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51" si="250">E2627/D2627</f>
        <v>9.56</v>
      </c>
      <c r="P2627" s="6">
        <f t="shared" ref="P2627:P2690" si="251">E2627/L2627</f>
        <v>27.576923076923077</v>
      </c>
      <c r="Q2627" t="str">
        <f t="shared" ref="Q2627:Q2690" si="252">LEFT(N2627,SEARCH("/",N2627)-1)</f>
        <v>technology</v>
      </c>
      <c r="R2627" t="str">
        <f t="shared" ref="R2627:R2690" si="253">RIGHT(N2627,(LEN(N2627)-LEN(Q2627)-1))</f>
        <v>space exploration</v>
      </c>
      <c r="S2627" s="10">
        <f t="shared" ref="S2627:S2690" si="254">(((J2627/60)/60)/24)+DATE(1970,1,1)</f>
        <v>42658.810277777782</v>
      </c>
      <c r="T2627" s="11">
        <f t="shared" ref="T2627:T2690" si="255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50"/>
        <v>1.1200000000000001</v>
      </c>
      <c r="P2628" s="6">
        <f t="shared" si="251"/>
        <v>56</v>
      </c>
      <c r="Q2628" t="str">
        <f t="shared" si="252"/>
        <v>technology</v>
      </c>
      <c r="R2628" t="str">
        <f t="shared" si="253"/>
        <v>space exploration</v>
      </c>
      <c r="S2628" s="10">
        <f t="shared" si="254"/>
        <v>42128.628113425926</v>
      </c>
      <c r="T2628" s="11">
        <f t="shared" si="25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0"/>
        <v>6.4666666666666668</v>
      </c>
      <c r="P2629" s="6">
        <f t="shared" si="251"/>
        <v>21.555555555555557</v>
      </c>
      <c r="Q2629" t="str">
        <f t="shared" si="252"/>
        <v>technology</v>
      </c>
      <c r="R2629" t="str">
        <f t="shared" si="253"/>
        <v>space exploration</v>
      </c>
      <c r="S2629" s="10">
        <f t="shared" si="254"/>
        <v>42304.829409722224</v>
      </c>
      <c r="T2629" s="11">
        <f t="shared" si="25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0"/>
        <v>1.1036948748510131</v>
      </c>
      <c r="P2630" s="6">
        <f t="shared" si="251"/>
        <v>44.095238095238095</v>
      </c>
      <c r="Q2630" t="str">
        <f t="shared" si="252"/>
        <v>technology</v>
      </c>
      <c r="R2630" t="str">
        <f t="shared" si="253"/>
        <v>space exploration</v>
      </c>
      <c r="S2630" s="10">
        <f t="shared" si="254"/>
        <v>41953.966053240743</v>
      </c>
      <c r="T2630" s="11">
        <f t="shared" si="25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0"/>
        <v>1.2774000000000001</v>
      </c>
      <c r="P2631" s="6">
        <f t="shared" si="251"/>
        <v>63.87</v>
      </c>
      <c r="Q2631" t="str">
        <f t="shared" si="252"/>
        <v>technology</v>
      </c>
      <c r="R2631" t="str">
        <f t="shared" si="253"/>
        <v>space exploration</v>
      </c>
      <c r="S2631" s="10">
        <f t="shared" si="254"/>
        <v>42108.538449074069</v>
      </c>
      <c r="T2631" s="11">
        <f t="shared" si="25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0"/>
        <v>1.579</v>
      </c>
      <c r="P2632" s="6">
        <f t="shared" si="251"/>
        <v>38.987654320987652</v>
      </c>
      <c r="Q2632" t="str">
        <f t="shared" si="252"/>
        <v>technology</v>
      </c>
      <c r="R2632" t="str">
        <f t="shared" si="253"/>
        <v>space exploration</v>
      </c>
      <c r="S2632" s="10">
        <f t="shared" si="254"/>
        <v>42524.105462962965</v>
      </c>
      <c r="T2632" s="11">
        <f t="shared" si="25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0"/>
        <v>1.1466525000000001</v>
      </c>
      <c r="P2633" s="6">
        <f t="shared" si="251"/>
        <v>80.185489510489504</v>
      </c>
      <c r="Q2633" t="str">
        <f t="shared" si="252"/>
        <v>technology</v>
      </c>
      <c r="R2633" t="str">
        <f t="shared" si="253"/>
        <v>space exploration</v>
      </c>
      <c r="S2633" s="10">
        <f t="shared" si="254"/>
        <v>42218.169293981482</v>
      </c>
      <c r="T2633" s="11">
        <f t="shared" si="25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0"/>
        <v>1.3700934579439252</v>
      </c>
      <c r="P2634" s="6">
        <f t="shared" si="251"/>
        <v>34.904761904761905</v>
      </c>
      <c r="Q2634" t="str">
        <f t="shared" si="252"/>
        <v>technology</v>
      </c>
      <c r="R2634" t="str">
        <f t="shared" si="253"/>
        <v>space exploration</v>
      </c>
      <c r="S2634" s="10">
        <f t="shared" si="254"/>
        <v>42494.061793981484</v>
      </c>
      <c r="T2634" s="11">
        <f t="shared" si="25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0"/>
        <v>3.5461999999999998</v>
      </c>
      <c r="P2635" s="6">
        <f t="shared" si="251"/>
        <v>89.100502512562812</v>
      </c>
      <c r="Q2635" t="str">
        <f t="shared" si="252"/>
        <v>technology</v>
      </c>
      <c r="R2635" t="str">
        <f t="shared" si="253"/>
        <v>space exploration</v>
      </c>
      <c r="S2635" s="10">
        <f t="shared" si="254"/>
        <v>41667.823287037041</v>
      </c>
      <c r="T2635" s="11">
        <f t="shared" si="25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0"/>
        <v>1.0602150537634409</v>
      </c>
      <c r="P2636" s="6">
        <f t="shared" si="251"/>
        <v>39.44</v>
      </c>
      <c r="Q2636" t="str">
        <f t="shared" si="252"/>
        <v>technology</v>
      </c>
      <c r="R2636" t="str">
        <f t="shared" si="253"/>
        <v>space exploration</v>
      </c>
      <c r="S2636" s="10">
        <f t="shared" si="254"/>
        <v>42612.656493055561</v>
      </c>
      <c r="T2636" s="11">
        <f t="shared" si="25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0"/>
        <v>1</v>
      </c>
      <c r="P2637" s="6">
        <f t="shared" si="251"/>
        <v>136.9047619047619</v>
      </c>
      <c r="Q2637" t="str">
        <f t="shared" si="252"/>
        <v>technology</v>
      </c>
      <c r="R2637" t="str">
        <f t="shared" si="253"/>
        <v>space exploration</v>
      </c>
      <c r="S2637" s="10">
        <f t="shared" si="254"/>
        <v>42037.950937500005</v>
      </c>
      <c r="T2637" s="11">
        <f t="shared" si="25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0"/>
        <v>1.873</v>
      </c>
      <c r="P2638" s="6">
        <f t="shared" si="251"/>
        <v>37.46</v>
      </c>
      <c r="Q2638" t="str">
        <f t="shared" si="252"/>
        <v>technology</v>
      </c>
      <c r="R2638" t="str">
        <f t="shared" si="253"/>
        <v>space exploration</v>
      </c>
      <c r="S2638" s="10">
        <f t="shared" si="254"/>
        <v>42636.614745370374</v>
      </c>
      <c r="T2638" s="11">
        <f t="shared" si="25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0"/>
        <v>1.6619999999999999</v>
      </c>
      <c r="P2639" s="6">
        <f t="shared" si="251"/>
        <v>31.96153846153846</v>
      </c>
      <c r="Q2639" t="str">
        <f t="shared" si="252"/>
        <v>technology</v>
      </c>
      <c r="R2639" t="str">
        <f t="shared" si="253"/>
        <v>space exploration</v>
      </c>
      <c r="S2639" s="10">
        <f t="shared" si="254"/>
        <v>42639.549479166672</v>
      </c>
      <c r="T2639" s="11">
        <f t="shared" si="25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0"/>
        <v>1.0172910662824208</v>
      </c>
      <c r="P2640" s="6">
        <f t="shared" si="251"/>
        <v>25.214285714285715</v>
      </c>
      <c r="Q2640" t="str">
        <f t="shared" si="252"/>
        <v>technology</v>
      </c>
      <c r="R2640" t="str">
        <f t="shared" si="253"/>
        <v>space exploration</v>
      </c>
      <c r="S2640" s="10">
        <f t="shared" si="254"/>
        <v>41989.913136574076</v>
      </c>
      <c r="T2640" s="11">
        <f t="shared" si="25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0"/>
        <v>1.64</v>
      </c>
      <c r="P2641" s="6">
        <f t="shared" si="251"/>
        <v>10.040816326530612</v>
      </c>
      <c r="Q2641" t="str">
        <f t="shared" si="252"/>
        <v>technology</v>
      </c>
      <c r="R2641" t="str">
        <f t="shared" si="253"/>
        <v>space exploration</v>
      </c>
      <c r="S2641" s="10">
        <f t="shared" si="254"/>
        <v>42024.86513888889</v>
      </c>
      <c r="T2641" s="11">
        <f t="shared" si="25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0"/>
        <v>1.0566666666666666</v>
      </c>
      <c r="P2642" s="6">
        <f t="shared" si="251"/>
        <v>45.94202898550725</v>
      </c>
      <c r="Q2642" t="str">
        <f t="shared" si="252"/>
        <v>technology</v>
      </c>
      <c r="R2642" t="str">
        <f t="shared" si="253"/>
        <v>space exploration</v>
      </c>
      <c r="S2642" s="10">
        <f t="shared" si="254"/>
        <v>42103.160578703704</v>
      </c>
      <c r="T2642" s="11">
        <f t="shared" si="25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0"/>
        <v>0.01</v>
      </c>
      <c r="P2643" s="6">
        <f t="shared" si="251"/>
        <v>15</v>
      </c>
      <c r="Q2643" t="str">
        <f t="shared" si="252"/>
        <v>technology</v>
      </c>
      <c r="R2643" t="str">
        <f t="shared" si="253"/>
        <v>space exploration</v>
      </c>
      <c r="S2643" s="10">
        <f t="shared" si="254"/>
        <v>41880.827118055553</v>
      </c>
      <c r="T2643" s="11">
        <f t="shared" si="25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0"/>
        <v>0</v>
      </c>
      <c r="P2644" s="6" t="e">
        <f t="shared" si="251"/>
        <v>#DIV/0!</v>
      </c>
      <c r="Q2644" t="str">
        <f t="shared" si="252"/>
        <v>technology</v>
      </c>
      <c r="R2644" t="str">
        <f t="shared" si="253"/>
        <v>space exploration</v>
      </c>
      <c r="S2644" s="10">
        <f t="shared" si="254"/>
        <v>42536.246620370366</v>
      </c>
      <c r="T2644" s="11">
        <f t="shared" si="25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0"/>
        <v>0.33559730999999998</v>
      </c>
      <c r="P2645" s="6">
        <f t="shared" si="251"/>
        <v>223.58248500999335</v>
      </c>
      <c r="Q2645" t="str">
        <f t="shared" si="252"/>
        <v>technology</v>
      </c>
      <c r="R2645" t="str">
        <f t="shared" si="253"/>
        <v>space exploration</v>
      </c>
      <c r="S2645" s="10">
        <f t="shared" si="254"/>
        <v>42689.582349537035</v>
      </c>
      <c r="T2645" s="11">
        <f t="shared" si="25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0"/>
        <v>2.053E-2</v>
      </c>
      <c r="P2646" s="6">
        <f t="shared" si="251"/>
        <v>39.480769230769234</v>
      </c>
      <c r="Q2646" t="str">
        <f t="shared" si="252"/>
        <v>technology</v>
      </c>
      <c r="R2646" t="str">
        <f t="shared" si="253"/>
        <v>space exploration</v>
      </c>
      <c r="S2646" s="10">
        <f t="shared" si="254"/>
        <v>42774.792071759264</v>
      </c>
      <c r="T2646" s="11">
        <f t="shared" si="25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0"/>
        <v>0.105</v>
      </c>
      <c r="P2647" s="6">
        <f t="shared" si="251"/>
        <v>91.304347826086953</v>
      </c>
      <c r="Q2647" t="str">
        <f t="shared" si="252"/>
        <v>technology</v>
      </c>
      <c r="R2647" t="str">
        <f t="shared" si="253"/>
        <v>space exploration</v>
      </c>
      <c r="S2647" s="10">
        <f t="shared" si="254"/>
        <v>41921.842627314814</v>
      </c>
      <c r="T2647" s="11">
        <f t="shared" si="25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0"/>
        <v>8.4172839999999999E-2</v>
      </c>
      <c r="P2648" s="6">
        <f t="shared" si="251"/>
        <v>78.666205607476627</v>
      </c>
      <c r="Q2648" t="str">
        <f t="shared" si="252"/>
        <v>technology</v>
      </c>
      <c r="R2648" t="str">
        <f t="shared" si="253"/>
        <v>space exploration</v>
      </c>
      <c r="S2648" s="10">
        <f t="shared" si="254"/>
        <v>42226.313298611116</v>
      </c>
      <c r="T2648" s="11">
        <f t="shared" si="25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0"/>
        <v>1.44E-2</v>
      </c>
      <c r="P2649" s="6">
        <f t="shared" si="251"/>
        <v>12</v>
      </c>
      <c r="Q2649" t="str">
        <f t="shared" si="252"/>
        <v>technology</v>
      </c>
      <c r="R2649" t="str">
        <f t="shared" si="253"/>
        <v>space exploration</v>
      </c>
      <c r="S2649" s="10">
        <f t="shared" si="254"/>
        <v>42200.261793981481</v>
      </c>
      <c r="T2649" s="11">
        <f t="shared" si="25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0"/>
        <v>8.8333333333333337E-3</v>
      </c>
      <c r="P2650" s="6">
        <f t="shared" si="251"/>
        <v>17.666666666666668</v>
      </c>
      <c r="Q2650" t="str">
        <f t="shared" si="252"/>
        <v>technology</v>
      </c>
      <c r="R2650" t="str">
        <f t="shared" si="253"/>
        <v>space exploration</v>
      </c>
      <c r="S2650" s="10">
        <f t="shared" si="254"/>
        <v>42408.714814814812</v>
      </c>
      <c r="T2650" s="11">
        <f t="shared" si="25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0"/>
        <v>9.9200000000000004E-4</v>
      </c>
      <c r="P2651" s="6">
        <f t="shared" si="251"/>
        <v>41.333333333333336</v>
      </c>
      <c r="Q2651" t="str">
        <f t="shared" si="252"/>
        <v>technology</v>
      </c>
      <c r="R2651" t="str">
        <f t="shared" si="253"/>
        <v>space exploration</v>
      </c>
      <c r="S2651" s="10">
        <f t="shared" si="254"/>
        <v>42341.99700231482</v>
      </c>
      <c r="T2651" s="11">
        <f t="shared" si="25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ref="O2652:O2715" si="256">E2652/D2652</f>
        <v>5.966666666666667E-3</v>
      </c>
      <c r="P2652" s="6">
        <f t="shared" si="251"/>
        <v>71.599999999999994</v>
      </c>
      <c r="Q2652" t="str">
        <f t="shared" si="252"/>
        <v>technology</v>
      </c>
      <c r="R2652" t="str">
        <f t="shared" si="253"/>
        <v>space exploration</v>
      </c>
      <c r="S2652" s="10">
        <f t="shared" si="254"/>
        <v>42695.624340277776</v>
      </c>
      <c r="T2652" s="11">
        <f t="shared" si="25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6"/>
        <v>1.8689285714285714E-2</v>
      </c>
      <c r="P2653" s="6">
        <f t="shared" si="251"/>
        <v>307.8235294117647</v>
      </c>
      <c r="Q2653" t="str">
        <f t="shared" si="252"/>
        <v>technology</v>
      </c>
      <c r="R2653" t="str">
        <f t="shared" si="253"/>
        <v>space exploration</v>
      </c>
      <c r="S2653" s="10">
        <f t="shared" si="254"/>
        <v>42327.805659722217</v>
      </c>
      <c r="T2653" s="11">
        <f t="shared" si="25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6"/>
        <v>8.8500000000000002E-3</v>
      </c>
      <c r="P2654" s="6">
        <f t="shared" si="251"/>
        <v>80.454545454545453</v>
      </c>
      <c r="Q2654" t="str">
        <f t="shared" si="252"/>
        <v>technology</v>
      </c>
      <c r="R2654" t="str">
        <f t="shared" si="253"/>
        <v>space exploration</v>
      </c>
      <c r="S2654" s="10">
        <f t="shared" si="254"/>
        <v>41953.158854166672</v>
      </c>
      <c r="T2654" s="11">
        <f t="shared" si="25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6"/>
        <v>0.1152156862745098</v>
      </c>
      <c r="P2655" s="6">
        <f t="shared" si="251"/>
        <v>83.942857142857136</v>
      </c>
      <c r="Q2655" t="str">
        <f t="shared" si="252"/>
        <v>technology</v>
      </c>
      <c r="R2655" t="str">
        <f t="shared" si="253"/>
        <v>space exploration</v>
      </c>
      <c r="S2655" s="10">
        <f t="shared" si="254"/>
        <v>41771.651932870373</v>
      </c>
      <c r="T2655" s="11">
        <f t="shared" si="25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6"/>
        <v>5.1000000000000004E-4</v>
      </c>
      <c r="P2656" s="6">
        <f t="shared" si="251"/>
        <v>8.5</v>
      </c>
      <c r="Q2656" t="str">
        <f t="shared" si="252"/>
        <v>technology</v>
      </c>
      <c r="R2656" t="str">
        <f t="shared" si="253"/>
        <v>space exploration</v>
      </c>
      <c r="S2656" s="10">
        <f t="shared" si="254"/>
        <v>42055.600995370376</v>
      </c>
      <c r="T2656" s="11">
        <f t="shared" si="255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6"/>
        <v>0.21033333333333334</v>
      </c>
      <c r="P2657" s="6">
        <f t="shared" si="251"/>
        <v>73.372093023255815</v>
      </c>
      <c r="Q2657" t="str">
        <f t="shared" si="252"/>
        <v>technology</v>
      </c>
      <c r="R2657" t="str">
        <f t="shared" si="253"/>
        <v>space exploration</v>
      </c>
      <c r="S2657" s="10">
        <f t="shared" si="254"/>
        <v>42381.866284722222</v>
      </c>
      <c r="T2657" s="11">
        <f t="shared" si="25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6"/>
        <v>0.11436666666666667</v>
      </c>
      <c r="P2658" s="6">
        <f t="shared" si="251"/>
        <v>112.86184210526316</v>
      </c>
      <c r="Q2658" t="str">
        <f t="shared" si="252"/>
        <v>technology</v>
      </c>
      <c r="R2658" t="str">
        <f t="shared" si="253"/>
        <v>space exploration</v>
      </c>
      <c r="S2658" s="10">
        <f t="shared" si="254"/>
        <v>42767.688518518517</v>
      </c>
      <c r="T2658" s="11">
        <f t="shared" si="25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6"/>
        <v>0.18737933333333334</v>
      </c>
      <c r="P2659" s="6">
        <f t="shared" si="251"/>
        <v>95.277627118644077</v>
      </c>
      <c r="Q2659" t="str">
        <f t="shared" si="252"/>
        <v>technology</v>
      </c>
      <c r="R2659" t="str">
        <f t="shared" si="253"/>
        <v>space exploration</v>
      </c>
      <c r="S2659" s="10">
        <f t="shared" si="254"/>
        <v>42551.928854166668</v>
      </c>
      <c r="T2659" s="11">
        <f t="shared" si="25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6"/>
        <v>9.2857142857142856E-4</v>
      </c>
      <c r="P2660" s="6">
        <f t="shared" si="251"/>
        <v>22.75</v>
      </c>
      <c r="Q2660" t="str">
        <f t="shared" si="252"/>
        <v>technology</v>
      </c>
      <c r="R2660" t="str">
        <f t="shared" si="253"/>
        <v>space exploration</v>
      </c>
      <c r="S2660" s="10">
        <f t="shared" si="254"/>
        <v>42551.884189814817</v>
      </c>
      <c r="T2660" s="11">
        <f t="shared" si="255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6"/>
        <v>2.720408163265306E-2</v>
      </c>
      <c r="P2661" s="6">
        <f t="shared" si="251"/>
        <v>133.30000000000001</v>
      </c>
      <c r="Q2661" t="str">
        <f t="shared" si="252"/>
        <v>technology</v>
      </c>
      <c r="R2661" t="str">
        <f t="shared" si="253"/>
        <v>space exploration</v>
      </c>
      <c r="S2661" s="10">
        <f t="shared" si="254"/>
        <v>42082.069560185191</v>
      </c>
      <c r="T2661" s="11">
        <f t="shared" si="25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6"/>
        <v>9.5E-4</v>
      </c>
      <c r="P2662" s="6">
        <f t="shared" si="251"/>
        <v>3.8</v>
      </c>
      <c r="Q2662" t="str">
        <f t="shared" si="252"/>
        <v>technology</v>
      </c>
      <c r="R2662" t="str">
        <f t="shared" si="253"/>
        <v>space exploration</v>
      </c>
      <c r="S2662" s="10">
        <f t="shared" si="254"/>
        <v>42272.713171296295</v>
      </c>
      <c r="T2662" s="11">
        <f t="shared" si="25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6"/>
        <v>1.0289999999999999</v>
      </c>
      <c r="P2663" s="6">
        <f t="shared" si="251"/>
        <v>85.75</v>
      </c>
      <c r="Q2663" t="str">
        <f t="shared" si="252"/>
        <v>technology</v>
      </c>
      <c r="R2663" t="str">
        <f t="shared" si="253"/>
        <v>makerspaces</v>
      </c>
      <c r="S2663" s="10">
        <f t="shared" si="254"/>
        <v>41542.958449074074</v>
      </c>
      <c r="T2663" s="11">
        <f t="shared" si="25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6"/>
        <v>1.0680000000000001</v>
      </c>
      <c r="P2664" s="6">
        <f t="shared" si="251"/>
        <v>267</v>
      </c>
      <c r="Q2664" t="str">
        <f t="shared" si="252"/>
        <v>technology</v>
      </c>
      <c r="R2664" t="str">
        <f t="shared" si="253"/>
        <v>makerspaces</v>
      </c>
      <c r="S2664" s="10">
        <f t="shared" si="254"/>
        <v>42207.746678240743</v>
      </c>
      <c r="T2664" s="11">
        <f t="shared" si="25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6"/>
        <v>1.0459624999999999</v>
      </c>
      <c r="P2665" s="6">
        <f t="shared" si="251"/>
        <v>373.55803571428572</v>
      </c>
      <c r="Q2665" t="str">
        <f t="shared" si="252"/>
        <v>technology</v>
      </c>
      <c r="R2665" t="str">
        <f t="shared" si="253"/>
        <v>makerspaces</v>
      </c>
      <c r="S2665" s="10">
        <f t="shared" si="254"/>
        <v>42222.622766203705</v>
      </c>
      <c r="T2665" s="11">
        <f t="shared" si="25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6"/>
        <v>1.0342857142857143</v>
      </c>
      <c r="P2666" s="6">
        <f t="shared" si="251"/>
        <v>174.03846153846155</v>
      </c>
      <c r="Q2666" t="str">
        <f t="shared" si="252"/>
        <v>technology</v>
      </c>
      <c r="R2666" t="str">
        <f t="shared" si="253"/>
        <v>makerspaces</v>
      </c>
      <c r="S2666" s="10">
        <f t="shared" si="254"/>
        <v>42313.02542824074</v>
      </c>
      <c r="T2666" s="11">
        <f t="shared" si="25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6"/>
        <v>1.2314285714285715</v>
      </c>
      <c r="P2667" s="6">
        <f t="shared" si="251"/>
        <v>93.695652173913047</v>
      </c>
      <c r="Q2667" t="str">
        <f t="shared" si="252"/>
        <v>technology</v>
      </c>
      <c r="R2667" t="str">
        <f t="shared" si="253"/>
        <v>makerspaces</v>
      </c>
      <c r="S2667" s="10">
        <f t="shared" si="254"/>
        <v>42083.895532407405</v>
      </c>
      <c r="T2667" s="11">
        <f t="shared" si="25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6"/>
        <v>1.592951</v>
      </c>
      <c r="P2668" s="6">
        <f t="shared" si="251"/>
        <v>77.327718446601949</v>
      </c>
      <c r="Q2668" t="str">
        <f t="shared" si="252"/>
        <v>technology</v>
      </c>
      <c r="R2668" t="str">
        <f t="shared" si="253"/>
        <v>makerspaces</v>
      </c>
      <c r="S2668" s="10">
        <f t="shared" si="254"/>
        <v>42235.764340277776</v>
      </c>
      <c r="T2668" s="11">
        <f t="shared" si="25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6"/>
        <v>1.1066666666666667</v>
      </c>
      <c r="P2669" s="6">
        <f t="shared" si="251"/>
        <v>92.222222222222229</v>
      </c>
      <c r="Q2669" t="str">
        <f t="shared" si="252"/>
        <v>technology</v>
      </c>
      <c r="R2669" t="str">
        <f t="shared" si="253"/>
        <v>makerspaces</v>
      </c>
      <c r="S2669" s="10">
        <f t="shared" si="254"/>
        <v>42380.926111111112</v>
      </c>
      <c r="T2669" s="11">
        <f t="shared" si="25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6"/>
        <v>1.7070000000000001</v>
      </c>
      <c r="P2670" s="6">
        <f t="shared" si="251"/>
        <v>60.964285714285715</v>
      </c>
      <c r="Q2670" t="str">
        <f t="shared" si="252"/>
        <v>technology</v>
      </c>
      <c r="R2670" t="str">
        <f t="shared" si="253"/>
        <v>makerspaces</v>
      </c>
      <c r="S2670" s="10">
        <f t="shared" si="254"/>
        <v>42275.588715277772</v>
      </c>
      <c r="T2670" s="11">
        <f t="shared" si="25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6"/>
        <v>1.25125</v>
      </c>
      <c r="P2671" s="6">
        <f t="shared" si="251"/>
        <v>91</v>
      </c>
      <c r="Q2671" t="str">
        <f t="shared" si="252"/>
        <v>technology</v>
      </c>
      <c r="R2671" t="str">
        <f t="shared" si="253"/>
        <v>makerspaces</v>
      </c>
      <c r="S2671" s="10">
        <f t="shared" si="254"/>
        <v>42319.035833333335</v>
      </c>
      <c r="T2671" s="11">
        <f t="shared" si="25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6"/>
        <v>6.4158609339642042E-2</v>
      </c>
      <c r="P2672" s="6">
        <f t="shared" si="251"/>
        <v>41.583333333333336</v>
      </c>
      <c r="Q2672" t="str">
        <f t="shared" si="252"/>
        <v>technology</v>
      </c>
      <c r="R2672" t="str">
        <f t="shared" si="253"/>
        <v>makerspaces</v>
      </c>
      <c r="S2672" s="10">
        <f t="shared" si="254"/>
        <v>41821.020601851851</v>
      </c>
      <c r="T2672" s="11">
        <f t="shared" si="25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6"/>
        <v>0.11344</v>
      </c>
      <c r="P2673" s="6">
        <f t="shared" si="251"/>
        <v>33.761904761904759</v>
      </c>
      <c r="Q2673" t="str">
        <f t="shared" si="252"/>
        <v>technology</v>
      </c>
      <c r="R2673" t="str">
        <f t="shared" si="253"/>
        <v>makerspaces</v>
      </c>
      <c r="S2673" s="10">
        <f t="shared" si="254"/>
        <v>41962.749027777783</v>
      </c>
      <c r="T2673" s="11">
        <f t="shared" si="25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6"/>
        <v>0.33189999999999997</v>
      </c>
      <c r="P2674" s="6">
        <f t="shared" si="251"/>
        <v>70.61702127659575</v>
      </c>
      <c r="Q2674" t="str">
        <f t="shared" si="252"/>
        <v>technology</v>
      </c>
      <c r="R2674" t="str">
        <f t="shared" si="253"/>
        <v>makerspaces</v>
      </c>
      <c r="S2674" s="10">
        <f t="shared" si="254"/>
        <v>42344.884143518517</v>
      </c>
      <c r="T2674" s="11">
        <f t="shared" si="25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6"/>
        <v>0.27579999999999999</v>
      </c>
      <c r="P2675" s="6">
        <f t="shared" si="251"/>
        <v>167.15151515151516</v>
      </c>
      <c r="Q2675" t="str">
        <f t="shared" si="252"/>
        <v>technology</v>
      </c>
      <c r="R2675" t="str">
        <f t="shared" si="253"/>
        <v>makerspaces</v>
      </c>
      <c r="S2675" s="10">
        <f t="shared" si="254"/>
        <v>41912.541655092595</v>
      </c>
      <c r="T2675" s="11">
        <f t="shared" si="25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6"/>
        <v>0.62839999999999996</v>
      </c>
      <c r="P2676" s="6">
        <f t="shared" si="251"/>
        <v>128.61988304093566</v>
      </c>
      <c r="Q2676" t="str">
        <f t="shared" si="252"/>
        <v>technology</v>
      </c>
      <c r="R2676" t="str">
        <f t="shared" si="253"/>
        <v>makerspaces</v>
      </c>
      <c r="S2676" s="10">
        <f t="shared" si="254"/>
        <v>42529.632754629631</v>
      </c>
      <c r="T2676" s="11">
        <f t="shared" si="25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6"/>
        <v>7.5880000000000003E-2</v>
      </c>
      <c r="P2677" s="6">
        <f t="shared" si="251"/>
        <v>65.41379310344827</v>
      </c>
      <c r="Q2677" t="str">
        <f t="shared" si="252"/>
        <v>technology</v>
      </c>
      <c r="R2677" t="str">
        <f t="shared" si="253"/>
        <v>makerspaces</v>
      </c>
      <c r="S2677" s="10">
        <f t="shared" si="254"/>
        <v>41923.857511574075</v>
      </c>
      <c r="T2677" s="11">
        <f t="shared" si="25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6"/>
        <v>0.50380952380952382</v>
      </c>
      <c r="P2678" s="6">
        <f t="shared" si="251"/>
        <v>117.55555555555556</v>
      </c>
      <c r="Q2678" t="str">
        <f t="shared" si="252"/>
        <v>technology</v>
      </c>
      <c r="R2678" t="str">
        <f t="shared" si="253"/>
        <v>makerspaces</v>
      </c>
      <c r="S2678" s="10">
        <f t="shared" si="254"/>
        <v>42482.624699074076</v>
      </c>
      <c r="T2678" s="11">
        <f t="shared" si="25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6"/>
        <v>0.17512820512820512</v>
      </c>
      <c r="P2679" s="6">
        <f t="shared" si="251"/>
        <v>126.48148148148148</v>
      </c>
      <c r="Q2679" t="str">
        <f t="shared" si="252"/>
        <v>technology</v>
      </c>
      <c r="R2679" t="str">
        <f t="shared" si="253"/>
        <v>makerspaces</v>
      </c>
      <c r="S2679" s="10">
        <f t="shared" si="254"/>
        <v>41793.029432870368</v>
      </c>
      <c r="T2679" s="11">
        <f t="shared" si="25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6"/>
        <v>1.3750000000000001E-4</v>
      </c>
      <c r="P2680" s="6">
        <f t="shared" si="251"/>
        <v>550</v>
      </c>
      <c r="Q2680" t="str">
        <f t="shared" si="252"/>
        <v>technology</v>
      </c>
      <c r="R2680" t="str">
        <f t="shared" si="253"/>
        <v>makerspaces</v>
      </c>
      <c r="S2680" s="10">
        <f t="shared" si="254"/>
        <v>42241.798206018517</v>
      </c>
      <c r="T2680" s="11">
        <f t="shared" si="25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6"/>
        <v>3.3E-3</v>
      </c>
      <c r="P2681" s="6">
        <f t="shared" si="251"/>
        <v>44</v>
      </c>
      <c r="Q2681" t="str">
        <f t="shared" si="252"/>
        <v>technology</v>
      </c>
      <c r="R2681" t="str">
        <f t="shared" si="253"/>
        <v>makerspaces</v>
      </c>
      <c r="S2681" s="10">
        <f t="shared" si="254"/>
        <v>42033.001087962963</v>
      </c>
      <c r="T2681" s="11">
        <f t="shared" si="255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6"/>
        <v>8.6250000000000007E-3</v>
      </c>
      <c r="P2682" s="6">
        <f t="shared" si="251"/>
        <v>69</v>
      </c>
      <c r="Q2682" t="str">
        <f t="shared" si="252"/>
        <v>technology</v>
      </c>
      <c r="R2682" t="str">
        <f t="shared" si="253"/>
        <v>makerspaces</v>
      </c>
      <c r="S2682" s="10">
        <f t="shared" si="254"/>
        <v>42436.211701388893</v>
      </c>
      <c r="T2682" s="11">
        <f t="shared" si="25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6"/>
        <v>6.875E-3</v>
      </c>
      <c r="P2683" s="6">
        <f t="shared" si="251"/>
        <v>27.5</v>
      </c>
      <c r="Q2683" t="str">
        <f t="shared" si="252"/>
        <v>food</v>
      </c>
      <c r="R2683" t="str">
        <f t="shared" si="253"/>
        <v>food trucks</v>
      </c>
      <c r="S2683" s="10">
        <f t="shared" si="254"/>
        <v>41805.895254629628</v>
      </c>
      <c r="T2683" s="11">
        <f t="shared" si="25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6"/>
        <v>0.28299999999999997</v>
      </c>
      <c r="P2684" s="6">
        <f t="shared" si="251"/>
        <v>84.9</v>
      </c>
      <c r="Q2684" t="str">
        <f t="shared" si="252"/>
        <v>food</v>
      </c>
      <c r="R2684" t="str">
        <f t="shared" si="253"/>
        <v>food trucks</v>
      </c>
      <c r="S2684" s="10">
        <f t="shared" si="254"/>
        <v>41932.871990740743</v>
      </c>
      <c r="T2684" s="11">
        <f t="shared" si="25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6"/>
        <v>2.3999999999999998E-3</v>
      </c>
      <c r="P2685" s="6">
        <f t="shared" si="251"/>
        <v>12</v>
      </c>
      <c r="Q2685" t="str">
        <f t="shared" si="252"/>
        <v>food</v>
      </c>
      <c r="R2685" t="str">
        <f t="shared" si="253"/>
        <v>food trucks</v>
      </c>
      <c r="S2685" s="10">
        <f t="shared" si="254"/>
        <v>42034.75509259259</v>
      </c>
      <c r="T2685" s="11">
        <f t="shared" si="25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6"/>
        <v>1.1428571428571429E-2</v>
      </c>
      <c r="P2686" s="6">
        <f t="shared" si="251"/>
        <v>200</v>
      </c>
      <c r="Q2686" t="str">
        <f t="shared" si="252"/>
        <v>food</v>
      </c>
      <c r="R2686" t="str">
        <f t="shared" si="253"/>
        <v>food trucks</v>
      </c>
      <c r="S2686" s="10">
        <f t="shared" si="254"/>
        <v>41820.914641203701</v>
      </c>
      <c r="T2686" s="11">
        <f t="shared" si="25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6"/>
        <v>2.0000000000000001E-4</v>
      </c>
      <c r="P2687" s="6">
        <f t="shared" si="251"/>
        <v>10</v>
      </c>
      <c r="Q2687" t="str">
        <f t="shared" si="252"/>
        <v>food</v>
      </c>
      <c r="R2687" t="str">
        <f t="shared" si="253"/>
        <v>food trucks</v>
      </c>
      <c r="S2687" s="10">
        <f t="shared" si="254"/>
        <v>42061.69594907407</v>
      </c>
      <c r="T2687" s="11">
        <f t="shared" si="25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6"/>
        <v>0</v>
      </c>
      <c r="P2688" s="6" t="e">
        <f t="shared" si="251"/>
        <v>#DIV/0!</v>
      </c>
      <c r="Q2688" t="str">
        <f t="shared" si="252"/>
        <v>food</v>
      </c>
      <c r="R2688" t="str">
        <f t="shared" si="253"/>
        <v>food trucks</v>
      </c>
      <c r="S2688" s="10">
        <f t="shared" si="254"/>
        <v>41892.974803240737</v>
      </c>
      <c r="T2688" s="11">
        <f t="shared" si="25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6"/>
        <v>0</v>
      </c>
      <c r="P2689" s="6" t="e">
        <f t="shared" si="251"/>
        <v>#DIV/0!</v>
      </c>
      <c r="Q2689" t="str">
        <f t="shared" si="252"/>
        <v>food</v>
      </c>
      <c r="R2689" t="str">
        <f t="shared" si="253"/>
        <v>food trucks</v>
      </c>
      <c r="S2689" s="10">
        <f t="shared" si="254"/>
        <v>42154.64025462963</v>
      </c>
      <c r="T2689" s="11">
        <f t="shared" si="25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6"/>
        <v>1.48E-3</v>
      </c>
      <c r="P2690" s="6">
        <f t="shared" si="251"/>
        <v>5.2857142857142856</v>
      </c>
      <c r="Q2690" t="str">
        <f t="shared" si="252"/>
        <v>food</v>
      </c>
      <c r="R2690" t="str">
        <f t="shared" si="253"/>
        <v>food trucks</v>
      </c>
      <c r="S2690" s="10">
        <f t="shared" si="254"/>
        <v>42028.118865740747</v>
      </c>
      <c r="T2690" s="11">
        <f t="shared" si="25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6"/>
        <v>2.8571428571428571E-5</v>
      </c>
      <c r="P2691" s="6">
        <f t="shared" ref="P2691:P2754" si="257">E2691/L2691</f>
        <v>1</v>
      </c>
      <c r="Q2691" t="str">
        <f t="shared" ref="Q2691:Q2754" si="258">LEFT(N2691,SEARCH("/",N2691)-1)</f>
        <v>food</v>
      </c>
      <c r="R2691" t="str">
        <f t="shared" ref="R2691:R2754" si="259">RIGHT(N2691,(LEN(N2691)-LEN(Q2691)-1))</f>
        <v>food trucks</v>
      </c>
      <c r="S2691" s="10">
        <f t="shared" ref="S2691:S2754" si="260">(((J2691/60)/60)/24)+DATE(1970,1,1)</f>
        <v>42551.961689814809</v>
      </c>
      <c r="T2691" s="11">
        <f t="shared" ref="T2691:T2754" si="26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6"/>
        <v>0.107325</v>
      </c>
      <c r="P2692" s="6">
        <f t="shared" si="257"/>
        <v>72.762711864406782</v>
      </c>
      <c r="Q2692" t="str">
        <f t="shared" si="258"/>
        <v>food</v>
      </c>
      <c r="R2692" t="str">
        <f t="shared" si="259"/>
        <v>food trucks</v>
      </c>
      <c r="S2692" s="10">
        <f t="shared" si="260"/>
        <v>42113.105046296296</v>
      </c>
      <c r="T2692" s="11">
        <f t="shared" si="26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6"/>
        <v>5.3846153846153844E-4</v>
      </c>
      <c r="P2693" s="6">
        <f t="shared" si="257"/>
        <v>17.5</v>
      </c>
      <c r="Q2693" t="str">
        <f t="shared" si="258"/>
        <v>food</v>
      </c>
      <c r="R2693" t="str">
        <f t="shared" si="259"/>
        <v>food trucks</v>
      </c>
      <c r="S2693" s="10">
        <f t="shared" si="260"/>
        <v>42089.724039351851</v>
      </c>
      <c r="T2693" s="11">
        <f t="shared" si="26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6"/>
        <v>7.1428571428571426E-3</v>
      </c>
      <c r="P2694" s="6">
        <f t="shared" si="257"/>
        <v>25</v>
      </c>
      <c r="Q2694" t="str">
        <f t="shared" si="258"/>
        <v>food</v>
      </c>
      <c r="R2694" t="str">
        <f t="shared" si="259"/>
        <v>food trucks</v>
      </c>
      <c r="S2694" s="10">
        <f t="shared" si="260"/>
        <v>42058.334027777775</v>
      </c>
      <c r="T2694" s="11">
        <f t="shared" si="26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6"/>
        <v>8.0000000000000002E-3</v>
      </c>
      <c r="P2695" s="6">
        <f t="shared" si="257"/>
        <v>13.333333333333334</v>
      </c>
      <c r="Q2695" t="str">
        <f t="shared" si="258"/>
        <v>food</v>
      </c>
      <c r="R2695" t="str">
        <f t="shared" si="259"/>
        <v>food trucks</v>
      </c>
      <c r="S2695" s="10">
        <f t="shared" si="260"/>
        <v>41834.138495370367</v>
      </c>
      <c r="T2695" s="11">
        <f t="shared" si="26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6"/>
        <v>3.3333333333333335E-5</v>
      </c>
      <c r="P2696" s="6">
        <f t="shared" si="257"/>
        <v>1</v>
      </c>
      <c r="Q2696" t="str">
        <f t="shared" si="258"/>
        <v>food</v>
      </c>
      <c r="R2696" t="str">
        <f t="shared" si="259"/>
        <v>food trucks</v>
      </c>
      <c r="S2696" s="10">
        <f t="shared" si="260"/>
        <v>41878.140497685185</v>
      </c>
      <c r="T2696" s="11">
        <f t="shared" si="26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6"/>
        <v>4.7333333333333333E-3</v>
      </c>
      <c r="P2697" s="6">
        <f t="shared" si="257"/>
        <v>23.666666666666668</v>
      </c>
      <c r="Q2697" t="str">
        <f t="shared" si="258"/>
        <v>food</v>
      </c>
      <c r="R2697" t="str">
        <f t="shared" si="259"/>
        <v>food trucks</v>
      </c>
      <c r="S2697" s="10">
        <f t="shared" si="260"/>
        <v>42048.181921296295</v>
      </c>
      <c r="T2697" s="11">
        <f t="shared" si="26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6"/>
        <v>5.6500000000000002E-2</v>
      </c>
      <c r="P2698" s="6">
        <f t="shared" si="257"/>
        <v>89.21052631578948</v>
      </c>
      <c r="Q2698" t="str">
        <f t="shared" si="258"/>
        <v>food</v>
      </c>
      <c r="R2698" t="str">
        <f t="shared" si="259"/>
        <v>food trucks</v>
      </c>
      <c r="S2698" s="10">
        <f t="shared" si="260"/>
        <v>41964.844444444447</v>
      </c>
      <c r="T2698" s="11">
        <f t="shared" si="26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6"/>
        <v>0.26352173913043481</v>
      </c>
      <c r="P2699" s="6">
        <f t="shared" si="257"/>
        <v>116.55769230769231</v>
      </c>
      <c r="Q2699" t="str">
        <f t="shared" si="258"/>
        <v>food</v>
      </c>
      <c r="R2699" t="str">
        <f t="shared" si="259"/>
        <v>food trucks</v>
      </c>
      <c r="S2699" s="10">
        <f t="shared" si="260"/>
        <v>42187.940081018518</v>
      </c>
      <c r="T2699" s="11">
        <f t="shared" si="26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6"/>
        <v>3.2512500000000002E-3</v>
      </c>
      <c r="P2700" s="6">
        <f t="shared" si="257"/>
        <v>13.005000000000001</v>
      </c>
      <c r="Q2700" t="str">
        <f t="shared" si="258"/>
        <v>food</v>
      </c>
      <c r="R2700" t="str">
        <f t="shared" si="259"/>
        <v>food trucks</v>
      </c>
      <c r="S2700" s="10">
        <f t="shared" si="260"/>
        <v>41787.898240740738</v>
      </c>
      <c r="T2700" s="11">
        <f t="shared" si="26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6"/>
        <v>0</v>
      </c>
      <c r="P2701" s="6" t="e">
        <f t="shared" si="257"/>
        <v>#DIV/0!</v>
      </c>
      <c r="Q2701" t="str">
        <f t="shared" si="258"/>
        <v>food</v>
      </c>
      <c r="R2701" t="str">
        <f t="shared" si="259"/>
        <v>food trucks</v>
      </c>
      <c r="S2701" s="10">
        <f t="shared" si="260"/>
        <v>41829.896562499998</v>
      </c>
      <c r="T2701" s="11">
        <f t="shared" si="26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6"/>
        <v>7.0007000700070005E-3</v>
      </c>
      <c r="P2702" s="6">
        <f t="shared" si="257"/>
        <v>17.5</v>
      </c>
      <c r="Q2702" t="str">
        <f t="shared" si="258"/>
        <v>food</v>
      </c>
      <c r="R2702" t="str">
        <f t="shared" si="259"/>
        <v>food trucks</v>
      </c>
      <c r="S2702" s="10">
        <f t="shared" si="260"/>
        <v>41870.87467592593</v>
      </c>
      <c r="T2702" s="11">
        <f t="shared" si="26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6"/>
        <v>0.46176470588235297</v>
      </c>
      <c r="P2703" s="6">
        <f t="shared" si="257"/>
        <v>34.130434782608695</v>
      </c>
      <c r="Q2703" t="str">
        <f t="shared" si="258"/>
        <v>theater</v>
      </c>
      <c r="R2703" t="str">
        <f t="shared" si="259"/>
        <v>spaces</v>
      </c>
      <c r="S2703" s="10">
        <f t="shared" si="260"/>
        <v>42801.774699074071</v>
      </c>
      <c r="T2703" s="11">
        <f t="shared" si="26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6"/>
        <v>0.34410000000000002</v>
      </c>
      <c r="P2704" s="6">
        <f t="shared" si="257"/>
        <v>132.34615384615384</v>
      </c>
      <c r="Q2704" t="str">
        <f t="shared" si="258"/>
        <v>theater</v>
      </c>
      <c r="R2704" t="str">
        <f t="shared" si="259"/>
        <v>spaces</v>
      </c>
      <c r="S2704" s="10">
        <f t="shared" si="260"/>
        <v>42800.801817129628</v>
      </c>
      <c r="T2704" s="11">
        <f t="shared" si="26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6"/>
        <v>1.0375000000000001</v>
      </c>
      <c r="P2705" s="6">
        <f t="shared" si="257"/>
        <v>922.22222222222217</v>
      </c>
      <c r="Q2705" t="str">
        <f t="shared" si="258"/>
        <v>theater</v>
      </c>
      <c r="R2705" t="str">
        <f t="shared" si="259"/>
        <v>spaces</v>
      </c>
      <c r="S2705" s="10">
        <f t="shared" si="260"/>
        <v>42756.690162037034</v>
      </c>
      <c r="T2705" s="11">
        <f t="shared" si="26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6"/>
        <v>6.0263157894736845E-2</v>
      </c>
      <c r="P2706" s="6">
        <f t="shared" si="257"/>
        <v>163.57142857142858</v>
      </c>
      <c r="Q2706" t="str">
        <f t="shared" si="258"/>
        <v>theater</v>
      </c>
      <c r="R2706" t="str">
        <f t="shared" si="259"/>
        <v>spaces</v>
      </c>
      <c r="S2706" s="10">
        <f t="shared" si="260"/>
        <v>42787.862430555557</v>
      </c>
      <c r="T2706" s="11">
        <f t="shared" si="26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6"/>
        <v>0.10539393939393939</v>
      </c>
      <c r="P2707" s="6">
        <f t="shared" si="257"/>
        <v>217.375</v>
      </c>
      <c r="Q2707" t="str">
        <f t="shared" si="258"/>
        <v>theater</v>
      </c>
      <c r="R2707" t="str">
        <f t="shared" si="259"/>
        <v>spaces</v>
      </c>
      <c r="S2707" s="10">
        <f t="shared" si="260"/>
        <v>42773.916180555556</v>
      </c>
      <c r="T2707" s="11">
        <f t="shared" si="26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6"/>
        <v>1.1229714285714285</v>
      </c>
      <c r="P2708" s="6">
        <f t="shared" si="257"/>
        <v>149.44486692015209</v>
      </c>
      <c r="Q2708" t="str">
        <f t="shared" si="258"/>
        <v>theater</v>
      </c>
      <c r="R2708" t="str">
        <f t="shared" si="259"/>
        <v>spaces</v>
      </c>
      <c r="S2708" s="10">
        <f t="shared" si="260"/>
        <v>41899.294942129629</v>
      </c>
      <c r="T2708" s="11">
        <f t="shared" si="26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6"/>
        <v>3.50844625</v>
      </c>
      <c r="P2709" s="6">
        <f t="shared" si="257"/>
        <v>71.237487309644663</v>
      </c>
      <c r="Q2709" t="str">
        <f t="shared" si="258"/>
        <v>theater</v>
      </c>
      <c r="R2709" t="str">
        <f t="shared" si="259"/>
        <v>spaces</v>
      </c>
      <c r="S2709" s="10">
        <f t="shared" si="260"/>
        <v>41391.782905092594</v>
      </c>
      <c r="T2709" s="11">
        <f t="shared" si="26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6"/>
        <v>2.3321535</v>
      </c>
      <c r="P2710" s="6">
        <f t="shared" si="257"/>
        <v>44.464318398474738</v>
      </c>
      <c r="Q2710" t="str">
        <f t="shared" si="258"/>
        <v>theater</v>
      </c>
      <c r="R2710" t="str">
        <f t="shared" si="259"/>
        <v>spaces</v>
      </c>
      <c r="S2710" s="10">
        <f t="shared" si="260"/>
        <v>42512.698217592595</v>
      </c>
      <c r="T2710" s="11">
        <f t="shared" si="26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6"/>
        <v>1.01606</v>
      </c>
      <c r="P2711" s="6">
        <f t="shared" si="257"/>
        <v>164.94480519480518</v>
      </c>
      <c r="Q2711" t="str">
        <f t="shared" si="258"/>
        <v>theater</v>
      </c>
      <c r="R2711" t="str">
        <f t="shared" si="259"/>
        <v>spaces</v>
      </c>
      <c r="S2711" s="10">
        <f t="shared" si="260"/>
        <v>42612.149780092594</v>
      </c>
      <c r="T2711" s="11">
        <f t="shared" si="26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6"/>
        <v>1.5390035000000002</v>
      </c>
      <c r="P2712" s="6">
        <f t="shared" si="257"/>
        <v>84.871516544117654</v>
      </c>
      <c r="Q2712" t="str">
        <f t="shared" si="258"/>
        <v>theater</v>
      </c>
      <c r="R2712" t="str">
        <f t="shared" si="259"/>
        <v>spaces</v>
      </c>
      <c r="S2712" s="10">
        <f t="shared" si="260"/>
        <v>41828.229490740741</v>
      </c>
      <c r="T2712" s="11">
        <f t="shared" si="26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6"/>
        <v>1.007161125319693</v>
      </c>
      <c r="P2713" s="6">
        <f t="shared" si="257"/>
        <v>53.945205479452056</v>
      </c>
      <c r="Q2713" t="str">
        <f t="shared" si="258"/>
        <v>theater</v>
      </c>
      <c r="R2713" t="str">
        <f t="shared" si="259"/>
        <v>spaces</v>
      </c>
      <c r="S2713" s="10">
        <f t="shared" si="260"/>
        <v>41780.745254629634</v>
      </c>
      <c r="T2713" s="11">
        <f t="shared" si="26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6"/>
        <v>1.3138181818181818</v>
      </c>
      <c r="P2714" s="6">
        <f t="shared" si="257"/>
        <v>50.531468531468533</v>
      </c>
      <c r="Q2714" t="str">
        <f t="shared" si="258"/>
        <v>theater</v>
      </c>
      <c r="R2714" t="str">
        <f t="shared" si="259"/>
        <v>spaces</v>
      </c>
      <c r="S2714" s="10">
        <f t="shared" si="260"/>
        <v>41432.062037037038</v>
      </c>
      <c r="T2714" s="11">
        <f t="shared" si="26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6"/>
        <v>1.0224133333333334</v>
      </c>
      <c r="P2715" s="6">
        <f t="shared" si="257"/>
        <v>108.00140845070422</v>
      </c>
      <c r="Q2715" t="str">
        <f t="shared" si="258"/>
        <v>theater</v>
      </c>
      <c r="R2715" t="str">
        <f t="shared" si="259"/>
        <v>spaces</v>
      </c>
      <c r="S2715" s="10">
        <f t="shared" si="260"/>
        <v>42322.653749999998</v>
      </c>
      <c r="T2715" s="11">
        <f t="shared" si="26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ref="O2716:O2779" si="262">E2716/D2716</f>
        <v>1.1635599999999999</v>
      </c>
      <c r="P2716" s="6">
        <f t="shared" si="257"/>
        <v>95.373770491803285</v>
      </c>
      <c r="Q2716" t="str">
        <f t="shared" si="258"/>
        <v>theater</v>
      </c>
      <c r="R2716" t="str">
        <f t="shared" si="259"/>
        <v>spaces</v>
      </c>
      <c r="S2716" s="10">
        <f t="shared" si="260"/>
        <v>42629.655046296291</v>
      </c>
      <c r="T2716" s="11">
        <f t="shared" si="26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62"/>
        <v>2.6462241666666664</v>
      </c>
      <c r="P2717" s="6">
        <f t="shared" si="257"/>
        <v>57.631016333938291</v>
      </c>
      <c r="Q2717" t="str">
        <f t="shared" si="258"/>
        <v>theater</v>
      </c>
      <c r="R2717" t="str">
        <f t="shared" si="259"/>
        <v>spaces</v>
      </c>
      <c r="S2717" s="10">
        <f t="shared" si="260"/>
        <v>42387.398472222223</v>
      </c>
      <c r="T2717" s="11">
        <f t="shared" si="26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62"/>
        <v>1.1998010000000001</v>
      </c>
      <c r="P2718" s="6">
        <f t="shared" si="257"/>
        <v>64.160481283422456</v>
      </c>
      <c r="Q2718" t="str">
        <f t="shared" si="258"/>
        <v>theater</v>
      </c>
      <c r="R2718" t="str">
        <f t="shared" si="259"/>
        <v>spaces</v>
      </c>
      <c r="S2718" s="10">
        <f t="shared" si="260"/>
        <v>42255.333252314813</v>
      </c>
      <c r="T2718" s="11">
        <f t="shared" si="26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62"/>
        <v>1.2010400000000001</v>
      </c>
      <c r="P2719" s="6">
        <f t="shared" si="257"/>
        <v>92.387692307692305</v>
      </c>
      <c r="Q2719" t="str">
        <f t="shared" si="258"/>
        <v>theater</v>
      </c>
      <c r="R2719" t="str">
        <f t="shared" si="259"/>
        <v>spaces</v>
      </c>
      <c r="S2719" s="10">
        <f t="shared" si="260"/>
        <v>41934.914918981485</v>
      </c>
      <c r="T2719" s="11">
        <f t="shared" si="26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62"/>
        <v>1.0358333333333334</v>
      </c>
      <c r="P2720" s="6">
        <f t="shared" si="257"/>
        <v>125.97972972972973</v>
      </c>
      <c r="Q2720" t="str">
        <f t="shared" si="258"/>
        <v>theater</v>
      </c>
      <c r="R2720" t="str">
        <f t="shared" si="259"/>
        <v>spaces</v>
      </c>
      <c r="S2720" s="10">
        <f t="shared" si="260"/>
        <v>42465.596585648149</v>
      </c>
      <c r="T2720" s="11">
        <f t="shared" si="26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62"/>
        <v>1.0883333333333334</v>
      </c>
      <c r="P2721" s="6">
        <f t="shared" si="257"/>
        <v>94.637681159420296</v>
      </c>
      <c r="Q2721" t="str">
        <f t="shared" si="258"/>
        <v>theater</v>
      </c>
      <c r="R2721" t="str">
        <f t="shared" si="259"/>
        <v>spaces</v>
      </c>
      <c r="S2721" s="10">
        <f t="shared" si="260"/>
        <v>42418.031180555554</v>
      </c>
      <c r="T2721" s="11">
        <f t="shared" si="26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62"/>
        <v>1.1812400000000001</v>
      </c>
      <c r="P2722" s="6">
        <f t="shared" si="257"/>
        <v>170.69942196531792</v>
      </c>
      <c r="Q2722" t="str">
        <f t="shared" si="258"/>
        <v>theater</v>
      </c>
      <c r="R2722" t="str">
        <f t="shared" si="259"/>
        <v>spaces</v>
      </c>
      <c r="S2722" s="10">
        <f t="shared" si="260"/>
        <v>42655.465891203698</v>
      </c>
      <c r="T2722" s="11">
        <f t="shared" si="26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62"/>
        <v>14.62</v>
      </c>
      <c r="P2723" s="6">
        <f t="shared" si="257"/>
        <v>40.762081784386616</v>
      </c>
      <c r="Q2723" t="str">
        <f t="shared" si="258"/>
        <v>technology</v>
      </c>
      <c r="R2723" t="str">
        <f t="shared" si="259"/>
        <v>hardware</v>
      </c>
      <c r="S2723" s="10">
        <f t="shared" si="260"/>
        <v>41493.543958333335</v>
      </c>
      <c r="T2723" s="11">
        <f t="shared" si="26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62"/>
        <v>2.5253999999999999</v>
      </c>
      <c r="P2724" s="6">
        <f t="shared" si="257"/>
        <v>68.254054054054052</v>
      </c>
      <c r="Q2724" t="str">
        <f t="shared" si="258"/>
        <v>technology</v>
      </c>
      <c r="R2724" t="str">
        <f t="shared" si="259"/>
        <v>hardware</v>
      </c>
      <c r="S2724" s="10">
        <f t="shared" si="260"/>
        <v>42704.857094907406</v>
      </c>
      <c r="T2724" s="11">
        <f t="shared" si="26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62"/>
        <v>1.4005000000000001</v>
      </c>
      <c r="P2725" s="6">
        <f t="shared" si="257"/>
        <v>95.48863636363636</v>
      </c>
      <c r="Q2725" t="str">
        <f t="shared" si="258"/>
        <v>technology</v>
      </c>
      <c r="R2725" t="str">
        <f t="shared" si="259"/>
        <v>hardware</v>
      </c>
      <c r="S2725" s="10">
        <f t="shared" si="260"/>
        <v>41944.83898148148</v>
      </c>
      <c r="T2725" s="11">
        <f t="shared" si="26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62"/>
        <v>2.9687520259319289</v>
      </c>
      <c r="P2726" s="6">
        <f t="shared" si="257"/>
        <v>7.1902649656526005</v>
      </c>
      <c r="Q2726" t="str">
        <f t="shared" si="258"/>
        <v>technology</v>
      </c>
      <c r="R2726" t="str">
        <f t="shared" si="259"/>
        <v>hardware</v>
      </c>
      <c r="S2726" s="10">
        <f t="shared" si="260"/>
        <v>42199.32707175926</v>
      </c>
      <c r="T2726" s="11">
        <f t="shared" si="26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62"/>
        <v>1.445425</v>
      </c>
      <c r="P2727" s="6">
        <f t="shared" si="257"/>
        <v>511.65486725663715</v>
      </c>
      <c r="Q2727" t="str">
        <f t="shared" si="258"/>
        <v>technology</v>
      </c>
      <c r="R2727" t="str">
        <f t="shared" si="259"/>
        <v>hardware</v>
      </c>
      <c r="S2727" s="10">
        <f t="shared" si="260"/>
        <v>42745.744618055556</v>
      </c>
      <c r="T2727" s="11">
        <f t="shared" si="26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62"/>
        <v>1.05745</v>
      </c>
      <c r="P2728" s="6">
        <f t="shared" si="257"/>
        <v>261.74504950495049</v>
      </c>
      <c r="Q2728" t="str">
        <f t="shared" si="258"/>
        <v>technology</v>
      </c>
      <c r="R2728" t="str">
        <f t="shared" si="259"/>
        <v>hardware</v>
      </c>
      <c r="S2728" s="10">
        <f t="shared" si="260"/>
        <v>42452.579988425925</v>
      </c>
      <c r="T2728" s="11">
        <f t="shared" si="26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62"/>
        <v>4.9321000000000002</v>
      </c>
      <c r="P2729" s="6">
        <f t="shared" si="257"/>
        <v>69.760961810466767</v>
      </c>
      <c r="Q2729" t="str">
        <f t="shared" si="258"/>
        <v>technology</v>
      </c>
      <c r="R2729" t="str">
        <f t="shared" si="259"/>
        <v>hardware</v>
      </c>
      <c r="S2729" s="10">
        <f t="shared" si="260"/>
        <v>42198.676655092597</v>
      </c>
      <c r="T2729" s="11">
        <f t="shared" si="26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62"/>
        <v>2.0182666666666669</v>
      </c>
      <c r="P2730" s="6">
        <f t="shared" si="257"/>
        <v>77.229591836734699</v>
      </c>
      <c r="Q2730" t="str">
        <f t="shared" si="258"/>
        <v>technology</v>
      </c>
      <c r="R2730" t="str">
        <f t="shared" si="259"/>
        <v>hardware</v>
      </c>
      <c r="S2730" s="10">
        <f t="shared" si="260"/>
        <v>42333.59993055556</v>
      </c>
      <c r="T2730" s="11">
        <f t="shared" si="26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62"/>
        <v>1.0444</v>
      </c>
      <c r="P2731" s="6">
        <f t="shared" si="257"/>
        <v>340.56521739130437</v>
      </c>
      <c r="Q2731" t="str">
        <f t="shared" si="258"/>
        <v>technology</v>
      </c>
      <c r="R2731" t="str">
        <f t="shared" si="259"/>
        <v>hardware</v>
      </c>
      <c r="S2731" s="10">
        <f t="shared" si="260"/>
        <v>42095.240706018521</v>
      </c>
      <c r="T2731" s="11">
        <f t="shared" si="26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62"/>
        <v>1.7029262962962963</v>
      </c>
      <c r="P2732" s="6">
        <f t="shared" si="257"/>
        <v>67.417903225806455</v>
      </c>
      <c r="Q2732" t="str">
        <f t="shared" si="258"/>
        <v>technology</v>
      </c>
      <c r="R2732" t="str">
        <f t="shared" si="259"/>
        <v>hardware</v>
      </c>
      <c r="S2732" s="10">
        <f t="shared" si="260"/>
        <v>41351.541377314818</v>
      </c>
      <c r="T2732" s="11">
        <f t="shared" si="26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62"/>
        <v>1.0430333333333333</v>
      </c>
      <c r="P2733" s="6">
        <f t="shared" si="257"/>
        <v>845.70270270270271</v>
      </c>
      <c r="Q2733" t="str">
        <f t="shared" si="258"/>
        <v>technology</v>
      </c>
      <c r="R2733" t="str">
        <f t="shared" si="259"/>
        <v>hardware</v>
      </c>
      <c r="S2733" s="10">
        <f t="shared" si="260"/>
        <v>41872.525717592594</v>
      </c>
      <c r="T2733" s="11">
        <f t="shared" si="26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62"/>
        <v>1.1825000000000001</v>
      </c>
      <c r="P2734" s="6">
        <f t="shared" si="257"/>
        <v>97.191780821917803</v>
      </c>
      <c r="Q2734" t="str">
        <f t="shared" si="258"/>
        <v>technology</v>
      </c>
      <c r="R2734" t="str">
        <f t="shared" si="259"/>
        <v>hardware</v>
      </c>
      <c r="S2734" s="10">
        <f t="shared" si="260"/>
        <v>41389.808194444442</v>
      </c>
      <c r="T2734" s="11">
        <f t="shared" si="26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62"/>
        <v>1.07538</v>
      </c>
      <c r="P2735" s="6">
        <f t="shared" si="257"/>
        <v>451.84033613445376</v>
      </c>
      <c r="Q2735" t="str">
        <f t="shared" si="258"/>
        <v>technology</v>
      </c>
      <c r="R2735" t="str">
        <f t="shared" si="259"/>
        <v>hardware</v>
      </c>
      <c r="S2735" s="10">
        <f t="shared" si="260"/>
        <v>42044.272847222222</v>
      </c>
      <c r="T2735" s="11">
        <f t="shared" si="26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62"/>
        <v>22603</v>
      </c>
      <c r="P2736" s="6">
        <f t="shared" si="257"/>
        <v>138.66871165644173</v>
      </c>
      <c r="Q2736" t="str">
        <f t="shared" si="258"/>
        <v>technology</v>
      </c>
      <c r="R2736" t="str">
        <f t="shared" si="259"/>
        <v>hardware</v>
      </c>
      <c r="S2736" s="10">
        <f t="shared" si="260"/>
        <v>42626.668888888889</v>
      </c>
      <c r="T2736" s="11">
        <f t="shared" si="26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62"/>
        <v>9.7813466666666677</v>
      </c>
      <c r="P2737" s="6">
        <f t="shared" si="257"/>
        <v>21.640147492625371</v>
      </c>
      <c r="Q2737" t="str">
        <f t="shared" si="258"/>
        <v>technology</v>
      </c>
      <c r="R2737" t="str">
        <f t="shared" si="259"/>
        <v>hardware</v>
      </c>
      <c r="S2737" s="10">
        <f t="shared" si="260"/>
        <v>41316.120949074073</v>
      </c>
      <c r="T2737" s="11">
        <f t="shared" si="26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62"/>
        <v>1.2290000000000001</v>
      </c>
      <c r="P2738" s="6">
        <f t="shared" si="257"/>
        <v>169.51724137931035</v>
      </c>
      <c r="Q2738" t="str">
        <f t="shared" si="258"/>
        <v>technology</v>
      </c>
      <c r="R2738" t="str">
        <f t="shared" si="259"/>
        <v>hardware</v>
      </c>
      <c r="S2738" s="10">
        <f t="shared" si="260"/>
        <v>41722.666354166664</v>
      </c>
      <c r="T2738" s="11">
        <f t="shared" si="26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62"/>
        <v>2.4606080000000001</v>
      </c>
      <c r="P2739" s="6">
        <f t="shared" si="257"/>
        <v>161.88210526315791</v>
      </c>
      <c r="Q2739" t="str">
        <f t="shared" si="258"/>
        <v>technology</v>
      </c>
      <c r="R2739" t="str">
        <f t="shared" si="259"/>
        <v>hardware</v>
      </c>
      <c r="S2739" s="10">
        <f t="shared" si="260"/>
        <v>41611.917673611111</v>
      </c>
      <c r="T2739" s="11">
        <f t="shared" si="26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62"/>
        <v>1.4794</v>
      </c>
      <c r="P2740" s="6">
        <f t="shared" si="257"/>
        <v>493.13333333333333</v>
      </c>
      <c r="Q2740" t="str">
        <f t="shared" si="258"/>
        <v>technology</v>
      </c>
      <c r="R2740" t="str">
        <f t="shared" si="259"/>
        <v>hardware</v>
      </c>
      <c r="S2740" s="10">
        <f t="shared" si="260"/>
        <v>42620.143564814818</v>
      </c>
      <c r="T2740" s="11">
        <f t="shared" si="26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62"/>
        <v>3.8409090909090908</v>
      </c>
      <c r="P2741" s="6">
        <f t="shared" si="257"/>
        <v>22.120418848167539</v>
      </c>
      <c r="Q2741" t="str">
        <f t="shared" si="258"/>
        <v>technology</v>
      </c>
      <c r="R2741" t="str">
        <f t="shared" si="259"/>
        <v>hardware</v>
      </c>
      <c r="S2741" s="10">
        <f t="shared" si="260"/>
        <v>41719.887928240743</v>
      </c>
      <c r="T2741" s="11">
        <f t="shared" si="26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62"/>
        <v>1.0333333333333334</v>
      </c>
      <c r="P2742" s="6">
        <f t="shared" si="257"/>
        <v>18.235294117647058</v>
      </c>
      <c r="Q2742" t="str">
        <f t="shared" si="258"/>
        <v>technology</v>
      </c>
      <c r="R2742" t="str">
        <f t="shared" si="259"/>
        <v>hardware</v>
      </c>
      <c r="S2742" s="10">
        <f t="shared" si="260"/>
        <v>42045.031851851847</v>
      </c>
      <c r="T2742" s="11">
        <f t="shared" si="26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62"/>
        <v>4.3750000000000004E-3</v>
      </c>
      <c r="P2743" s="6">
        <f t="shared" si="257"/>
        <v>8.75</v>
      </c>
      <c r="Q2743" t="str">
        <f t="shared" si="258"/>
        <v>publishing</v>
      </c>
      <c r="R2743" t="str">
        <f t="shared" si="259"/>
        <v>children's books</v>
      </c>
      <c r="S2743" s="10">
        <f t="shared" si="260"/>
        <v>41911.657430555555</v>
      </c>
      <c r="T2743" s="11">
        <f t="shared" si="26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62"/>
        <v>0.29239999999999999</v>
      </c>
      <c r="P2744" s="6">
        <f t="shared" si="257"/>
        <v>40.611111111111114</v>
      </c>
      <c r="Q2744" t="str">
        <f t="shared" si="258"/>
        <v>publishing</v>
      </c>
      <c r="R2744" t="str">
        <f t="shared" si="259"/>
        <v>children's books</v>
      </c>
      <c r="S2744" s="10">
        <f t="shared" si="260"/>
        <v>41030.719756944447</v>
      </c>
      <c r="T2744" s="11">
        <f t="shared" si="26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62"/>
        <v>0</v>
      </c>
      <c r="P2745" s="6" t="e">
        <f t="shared" si="257"/>
        <v>#DIV/0!</v>
      </c>
      <c r="Q2745" t="str">
        <f t="shared" si="258"/>
        <v>publishing</v>
      </c>
      <c r="R2745" t="str">
        <f t="shared" si="259"/>
        <v>children's books</v>
      </c>
      <c r="S2745" s="10">
        <f t="shared" si="260"/>
        <v>42632.328784722224</v>
      </c>
      <c r="T2745" s="11">
        <f t="shared" si="26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62"/>
        <v>5.2187499999999998E-2</v>
      </c>
      <c r="P2746" s="6">
        <f t="shared" si="257"/>
        <v>37.954545454545453</v>
      </c>
      <c r="Q2746" t="str">
        <f t="shared" si="258"/>
        <v>publishing</v>
      </c>
      <c r="R2746" t="str">
        <f t="shared" si="259"/>
        <v>children's books</v>
      </c>
      <c r="S2746" s="10">
        <f t="shared" si="260"/>
        <v>40938.062476851854</v>
      </c>
      <c r="T2746" s="11">
        <f t="shared" si="26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62"/>
        <v>0.21887499999999999</v>
      </c>
      <c r="P2747" s="6">
        <f t="shared" si="257"/>
        <v>35.734693877551024</v>
      </c>
      <c r="Q2747" t="str">
        <f t="shared" si="258"/>
        <v>publishing</v>
      </c>
      <c r="R2747" t="str">
        <f t="shared" si="259"/>
        <v>children's books</v>
      </c>
      <c r="S2747" s="10">
        <f t="shared" si="260"/>
        <v>41044.988055555557</v>
      </c>
      <c r="T2747" s="11">
        <f t="shared" si="26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62"/>
        <v>0.26700000000000002</v>
      </c>
      <c r="P2748" s="6">
        <f t="shared" si="257"/>
        <v>42.157894736842103</v>
      </c>
      <c r="Q2748" t="str">
        <f t="shared" si="258"/>
        <v>publishing</v>
      </c>
      <c r="R2748" t="str">
        <f t="shared" si="259"/>
        <v>children's books</v>
      </c>
      <c r="S2748" s="10">
        <f t="shared" si="260"/>
        <v>41850.781377314815</v>
      </c>
      <c r="T2748" s="11">
        <f t="shared" si="26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62"/>
        <v>0.28000000000000003</v>
      </c>
      <c r="P2749" s="6">
        <f t="shared" si="257"/>
        <v>35</v>
      </c>
      <c r="Q2749" t="str">
        <f t="shared" si="258"/>
        <v>publishing</v>
      </c>
      <c r="R2749" t="str">
        <f t="shared" si="259"/>
        <v>children's books</v>
      </c>
      <c r="S2749" s="10">
        <f t="shared" si="260"/>
        <v>41044.64811342593</v>
      </c>
      <c r="T2749" s="11">
        <f t="shared" si="26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62"/>
        <v>1.06E-2</v>
      </c>
      <c r="P2750" s="6">
        <f t="shared" si="257"/>
        <v>13.25</v>
      </c>
      <c r="Q2750" t="str">
        <f t="shared" si="258"/>
        <v>publishing</v>
      </c>
      <c r="R2750" t="str">
        <f t="shared" si="259"/>
        <v>children's books</v>
      </c>
      <c r="S2750" s="10">
        <f t="shared" si="260"/>
        <v>42585.7106712963</v>
      </c>
      <c r="T2750" s="11">
        <f t="shared" si="26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62"/>
        <v>1.0999999999999999E-2</v>
      </c>
      <c r="P2751" s="6">
        <f t="shared" si="257"/>
        <v>55</v>
      </c>
      <c r="Q2751" t="str">
        <f t="shared" si="258"/>
        <v>publishing</v>
      </c>
      <c r="R2751" t="str">
        <f t="shared" si="259"/>
        <v>children's books</v>
      </c>
      <c r="S2751" s="10">
        <f t="shared" si="260"/>
        <v>42068.799039351856</v>
      </c>
      <c r="T2751" s="11">
        <f t="shared" si="26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62"/>
        <v>0</v>
      </c>
      <c r="P2752" s="6" t="e">
        <f t="shared" si="257"/>
        <v>#DIV/0!</v>
      </c>
      <c r="Q2752" t="str">
        <f t="shared" si="258"/>
        <v>publishing</v>
      </c>
      <c r="R2752" t="str">
        <f t="shared" si="259"/>
        <v>children's books</v>
      </c>
      <c r="S2752" s="10">
        <f t="shared" si="260"/>
        <v>41078.899826388886</v>
      </c>
      <c r="T2752" s="11">
        <f t="shared" si="26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62"/>
        <v>0</v>
      </c>
      <c r="P2753" s="6" t="e">
        <f t="shared" si="257"/>
        <v>#DIV/0!</v>
      </c>
      <c r="Q2753" t="str">
        <f t="shared" si="258"/>
        <v>publishing</v>
      </c>
      <c r="R2753" t="str">
        <f t="shared" si="259"/>
        <v>children's books</v>
      </c>
      <c r="S2753" s="10">
        <f t="shared" si="260"/>
        <v>41747.887060185189</v>
      </c>
      <c r="T2753" s="11">
        <f t="shared" si="26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62"/>
        <v>0.11458333333333333</v>
      </c>
      <c r="P2754" s="6">
        <f t="shared" si="257"/>
        <v>39.285714285714285</v>
      </c>
      <c r="Q2754" t="str">
        <f t="shared" si="258"/>
        <v>publishing</v>
      </c>
      <c r="R2754" t="str">
        <f t="shared" si="259"/>
        <v>children's books</v>
      </c>
      <c r="S2754" s="10">
        <f t="shared" si="260"/>
        <v>40855.765092592592</v>
      </c>
      <c r="T2754" s="11">
        <f t="shared" si="26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62"/>
        <v>0.19</v>
      </c>
      <c r="P2755" s="6">
        <f t="shared" ref="P2755:P2818" si="263">E2755/L2755</f>
        <v>47.5</v>
      </c>
      <c r="Q2755" t="str">
        <f t="shared" ref="Q2755:Q2818" si="264">LEFT(N2755,SEARCH("/",N2755)-1)</f>
        <v>publishing</v>
      </c>
      <c r="R2755" t="str">
        <f t="shared" ref="R2755:R2818" si="265">RIGHT(N2755,(LEN(N2755)-LEN(Q2755)-1))</f>
        <v>children's books</v>
      </c>
      <c r="S2755" s="10">
        <f t="shared" ref="S2755:S2818" si="266">(((J2755/60)/60)/24)+DATE(1970,1,1)</f>
        <v>41117.900729166664</v>
      </c>
      <c r="T2755" s="11">
        <f t="shared" ref="T2755:T2818" si="267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2"/>
        <v>0</v>
      </c>
      <c r="P2756" s="6" t="e">
        <f t="shared" si="263"/>
        <v>#DIV/0!</v>
      </c>
      <c r="Q2756" t="str">
        <f t="shared" si="264"/>
        <v>publishing</v>
      </c>
      <c r="R2756" t="str">
        <f t="shared" si="265"/>
        <v>children's books</v>
      </c>
      <c r="S2756" s="10">
        <f t="shared" si="266"/>
        <v>41863.636006944449</v>
      </c>
      <c r="T2756" s="11">
        <f t="shared" si="267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2"/>
        <v>0.52</v>
      </c>
      <c r="P2757" s="6">
        <f t="shared" si="263"/>
        <v>17.333333333333332</v>
      </c>
      <c r="Q2757" t="str">
        <f t="shared" si="264"/>
        <v>publishing</v>
      </c>
      <c r="R2757" t="str">
        <f t="shared" si="265"/>
        <v>children's books</v>
      </c>
      <c r="S2757" s="10">
        <f t="shared" si="266"/>
        <v>42072.790821759263</v>
      </c>
      <c r="T2757" s="11">
        <f t="shared" si="26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2"/>
        <v>0.1048</v>
      </c>
      <c r="P2758" s="6">
        <f t="shared" si="263"/>
        <v>31.757575757575758</v>
      </c>
      <c r="Q2758" t="str">
        <f t="shared" si="264"/>
        <v>publishing</v>
      </c>
      <c r="R2758" t="str">
        <f t="shared" si="265"/>
        <v>children's books</v>
      </c>
      <c r="S2758" s="10">
        <f t="shared" si="266"/>
        <v>41620.90047453704</v>
      </c>
      <c r="T2758" s="11">
        <f t="shared" si="267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2"/>
        <v>6.6666666666666671E-3</v>
      </c>
      <c r="P2759" s="6">
        <f t="shared" si="263"/>
        <v>5</v>
      </c>
      <c r="Q2759" t="str">
        <f t="shared" si="264"/>
        <v>publishing</v>
      </c>
      <c r="R2759" t="str">
        <f t="shared" si="265"/>
        <v>children's books</v>
      </c>
      <c r="S2759" s="10">
        <f t="shared" si="266"/>
        <v>42573.65662037037</v>
      </c>
      <c r="T2759" s="11">
        <f t="shared" si="26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2"/>
        <v>0.11700000000000001</v>
      </c>
      <c r="P2760" s="6">
        <f t="shared" si="263"/>
        <v>39</v>
      </c>
      <c r="Q2760" t="str">
        <f t="shared" si="264"/>
        <v>publishing</v>
      </c>
      <c r="R2760" t="str">
        <f t="shared" si="265"/>
        <v>children's books</v>
      </c>
      <c r="S2760" s="10">
        <f t="shared" si="266"/>
        <v>42639.441932870366</v>
      </c>
      <c r="T2760" s="11">
        <f t="shared" si="26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2"/>
        <v>0.105</v>
      </c>
      <c r="P2761" s="6">
        <f t="shared" si="263"/>
        <v>52.5</v>
      </c>
      <c r="Q2761" t="str">
        <f t="shared" si="264"/>
        <v>publishing</v>
      </c>
      <c r="R2761" t="str">
        <f t="shared" si="265"/>
        <v>children's books</v>
      </c>
      <c r="S2761" s="10">
        <f t="shared" si="266"/>
        <v>42524.36650462963</v>
      </c>
      <c r="T2761" s="11">
        <f t="shared" si="26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2"/>
        <v>0</v>
      </c>
      <c r="P2762" s="6" t="e">
        <f t="shared" si="263"/>
        <v>#DIV/0!</v>
      </c>
      <c r="Q2762" t="str">
        <f t="shared" si="264"/>
        <v>publishing</v>
      </c>
      <c r="R2762" t="str">
        <f t="shared" si="265"/>
        <v>children's books</v>
      </c>
      <c r="S2762" s="10">
        <f t="shared" si="266"/>
        <v>41415.461319444446</v>
      </c>
      <c r="T2762" s="11">
        <f t="shared" si="26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2"/>
        <v>7.1999999999999998E-3</v>
      </c>
      <c r="P2763" s="6">
        <f t="shared" si="263"/>
        <v>9</v>
      </c>
      <c r="Q2763" t="str">
        <f t="shared" si="264"/>
        <v>publishing</v>
      </c>
      <c r="R2763" t="str">
        <f t="shared" si="265"/>
        <v>children's books</v>
      </c>
      <c r="S2763" s="10">
        <f t="shared" si="266"/>
        <v>41247.063576388886</v>
      </c>
      <c r="T2763" s="11">
        <f t="shared" si="26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2"/>
        <v>7.6923076923076927E-3</v>
      </c>
      <c r="P2764" s="6">
        <f t="shared" si="263"/>
        <v>25</v>
      </c>
      <c r="Q2764" t="str">
        <f t="shared" si="264"/>
        <v>publishing</v>
      </c>
      <c r="R2764" t="str">
        <f t="shared" si="265"/>
        <v>children's books</v>
      </c>
      <c r="S2764" s="10">
        <f t="shared" si="266"/>
        <v>40927.036979166667</v>
      </c>
      <c r="T2764" s="11">
        <f t="shared" si="26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2"/>
        <v>2.2842639593908631E-3</v>
      </c>
      <c r="P2765" s="6">
        <f t="shared" si="263"/>
        <v>30</v>
      </c>
      <c r="Q2765" t="str">
        <f t="shared" si="264"/>
        <v>publishing</v>
      </c>
      <c r="R2765" t="str">
        <f t="shared" si="265"/>
        <v>children's books</v>
      </c>
      <c r="S2765" s="10">
        <f t="shared" si="266"/>
        <v>41373.579675925925</v>
      </c>
      <c r="T2765" s="11">
        <f t="shared" si="26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2"/>
        <v>1.125E-2</v>
      </c>
      <c r="P2766" s="6">
        <f t="shared" si="263"/>
        <v>11.25</v>
      </c>
      <c r="Q2766" t="str">
        <f t="shared" si="264"/>
        <v>publishing</v>
      </c>
      <c r="R2766" t="str">
        <f t="shared" si="265"/>
        <v>children's books</v>
      </c>
      <c r="S2766" s="10">
        <f t="shared" si="266"/>
        <v>41030.292025462964</v>
      </c>
      <c r="T2766" s="11">
        <f t="shared" si="26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2"/>
        <v>0</v>
      </c>
      <c r="P2767" s="6" t="e">
        <f t="shared" si="263"/>
        <v>#DIV/0!</v>
      </c>
      <c r="Q2767" t="str">
        <f t="shared" si="264"/>
        <v>publishing</v>
      </c>
      <c r="R2767" t="str">
        <f t="shared" si="265"/>
        <v>children's books</v>
      </c>
      <c r="S2767" s="10">
        <f t="shared" si="266"/>
        <v>41194.579027777778</v>
      </c>
      <c r="T2767" s="11">
        <f t="shared" si="26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2"/>
        <v>0.02</v>
      </c>
      <c r="P2768" s="6">
        <f t="shared" si="263"/>
        <v>25</v>
      </c>
      <c r="Q2768" t="str">
        <f t="shared" si="264"/>
        <v>publishing</v>
      </c>
      <c r="R2768" t="str">
        <f t="shared" si="265"/>
        <v>children's books</v>
      </c>
      <c r="S2768" s="10">
        <f t="shared" si="266"/>
        <v>40736.668032407404</v>
      </c>
      <c r="T2768" s="11">
        <f t="shared" si="26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2"/>
        <v>8.5000000000000006E-3</v>
      </c>
      <c r="P2769" s="6">
        <f t="shared" si="263"/>
        <v>11.333333333333334</v>
      </c>
      <c r="Q2769" t="str">
        <f t="shared" si="264"/>
        <v>publishing</v>
      </c>
      <c r="R2769" t="str">
        <f t="shared" si="265"/>
        <v>children's books</v>
      </c>
      <c r="S2769" s="10">
        <f t="shared" si="266"/>
        <v>42172.958912037036</v>
      </c>
      <c r="T2769" s="11">
        <f t="shared" si="26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2"/>
        <v>0.14314285714285716</v>
      </c>
      <c r="P2770" s="6">
        <f t="shared" si="263"/>
        <v>29.470588235294116</v>
      </c>
      <c r="Q2770" t="str">
        <f t="shared" si="264"/>
        <v>publishing</v>
      </c>
      <c r="R2770" t="str">
        <f t="shared" si="265"/>
        <v>children's books</v>
      </c>
      <c r="S2770" s="10">
        <f t="shared" si="266"/>
        <v>40967.614849537036</v>
      </c>
      <c r="T2770" s="11">
        <f t="shared" si="26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2"/>
        <v>2.5000000000000001E-3</v>
      </c>
      <c r="P2771" s="6">
        <f t="shared" si="263"/>
        <v>1</v>
      </c>
      <c r="Q2771" t="str">
        <f t="shared" si="264"/>
        <v>publishing</v>
      </c>
      <c r="R2771" t="str">
        <f t="shared" si="265"/>
        <v>children's books</v>
      </c>
      <c r="S2771" s="10">
        <f t="shared" si="266"/>
        <v>41745.826273148145</v>
      </c>
      <c r="T2771" s="11">
        <f t="shared" si="26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2"/>
        <v>0.1041125</v>
      </c>
      <c r="P2772" s="6">
        <f t="shared" si="263"/>
        <v>63.098484848484851</v>
      </c>
      <c r="Q2772" t="str">
        <f t="shared" si="264"/>
        <v>publishing</v>
      </c>
      <c r="R2772" t="str">
        <f t="shared" si="265"/>
        <v>children's books</v>
      </c>
      <c r="S2772" s="10">
        <f t="shared" si="266"/>
        <v>41686.705208333333</v>
      </c>
      <c r="T2772" s="11">
        <f t="shared" si="26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2"/>
        <v>0</v>
      </c>
      <c r="P2773" s="6" t="e">
        <f t="shared" si="263"/>
        <v>#DIV/0!</v>
      </c>
      <c r="Q2773" t="str">
        <f t="shared" si="264"/>
        <v>publishing</v>
      </c>
      <c r="R2773" t="str">
        <f t="shared" si="265"/>
        <v>children's books</v>
      </c>
      <c r="S2773" s="10">
        <f t="shared" si="266"/>
        <v>41257.531712962962</v>
      </c>
      <c r="T2773" s="11">
        <f t="shared" si="26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2"/>
        <v>0</v>
      </c>
      <c r="P2774" s="6" t="e">
        <f t="shared" si="263"/>
        <v>#DIV/0!</v>
      </c>
      <c r="Q2774" t="str">
        <f t="shared" si="264"/>
        <v>publishing</v>
      </c>
      <c r="R2774" t="str">
        <f t="shared" si="265"/>
        <v>children's books</v>
      </c>
      <c r="S2774" s="10">
        <f t="shared" si="266"/>
        <v>41537.869143518517</v>
      </c>
      <c r="T2774" s="11">
        <f t="shared" si="26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2"/>
        <v>1.8867924528301887E-3</v>
      </c>
      <c r="P2775" s="6">
        <f t="shared" si="263"/>
        <v>1</v>
      </c>
      <c r="Q2775" t="str">
        <f t="shared" si="264"/>
        <v>publishing</v>
      </c>
      <c r="R2775" t="str">
        <f t="shared" si="265"/>
        <v>children's books</v>
      </c>
      <c r="S2775" s="10">
        <f t="shared" si="266"/>
        <v>42474.86482638889</v>
      </c>
      <c r="T2775" s="11">
        <f t="shared" si="26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2"/>
        <v>0.14249999999999999</v>
      </c>
      <c r="P2776" s="6">
        <f t="shared" si="263"/>
        <v>43.846153846153847</v>
      </c>
      <c r="Q2776" t="str">
        <f t="shared" si="264"/>
        <v>publishing</v>
      </c>
      <c r="R2776" t="str">
        <f t="shared" si="265"/>
        <v>children's books</v>
      </c>
      <c r="S2776" s="10">
        <f t="shared" si="266"/>
        <v>41311.126481481479</v>
      </c>
      <c r="T2776" s="11">
        <f t="shared" si="26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2"/>
        <v>0.03</v>
      </c>
      <c r="P2777" s="6">
        <f t="shared" si="263"/>
        <v>75</v>
      </c>
      <c r="Q2777" t="str">
        <f t="shared" si="264"/>
        <v>publishing</v>
      </c>
      <c r="R2777" t="str">
        <f t="shared" si="265"/>
        <v>children's books</v>
      </c>
      <c r="S2777" s="10">
        <f t="shared" si="266"/>
        <v>40863.013356481482</v>
      </c>
      <c r="T2777" s="11">
        <f t="shared" si="26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2"/>
        <v>7.8809523809523815E-2</v>
      </c>
      <c r="P2778" s="6">
        <f t="shared" si="263"/>
        <v>45.972222222222221</v>
      </c>
      <c r="Q2778" t="str">
        <f t="shared" si="264"/>
        <v>publishing</v>
      </c>
      <c r="R2778" t="str">
        <f t="shared" si="265"/>
        <v>children's books</v>
      </c>
      <c r="S2778" s="10">
        <f t="shared" si="266"/>
        <v>42136.297175925924</v>
      </c>
      <c r="T2778" s="11">
        <f t="shared" si="26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2"/>
        <v>3.3333333333333335E-3</v>
      </c>
      <c r="P2779" s="6">
        <f t="shared" si="263"/>
        <v>10</v>
      </c>
      <c r="Q2779" t="str">
        <f t="shared" si="264"/>
        <v>publishing</v>
      </c>
      <c r="R2779" t="str">
        <f t="shared" si="265"/>
        <v>children's books</v>
      </c>
      <c r="S2779" s="10">
        <f t="shared" si="266"/>
        <v>42172.669027777782</v>
      </c>
      <c r="T2779" s="11">
        <f t="shared" si="26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ref="O2780:O2843" si="268">E2780/D2780</f>
        <v>0.25545454545454543</v>
      </c>
      <c r="P2780" s="6">
        <f t="shared" si="263"/>
        <v>93.666666666666671</v>
      </c>
      <c r="Q2780" t="str">
        <f t="shared" si="264"/>
        <v>publishing</v>
      </c>
      <c r="R2780" t="str">
        <f t="shared" si="265"/>
        <v>children's books</v>
      </c>
      <c r="S2780" s="10">
        <f t="shared" si="266"/>
        <v>41846.978078703702</v>
      </c>
      <c r="T2780" s="11">
        <f t="shared" si="26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8"/>
        <v>2.12E-2</v>
      </c>
      <c r="P2781" s="6">
        <f t="shared" si="263"/>
        <v>53</v>
      </c>
      <c r="Q2781" t="str">
        <f t="shared" si="264"/>
        <v>publishing</v>
      </c>
      <c r="R2781" t="str">
        <f t="shared" si="265"/>
        <v>children's books</v>
      </c>
      <c r="S2781" s="10">
        <f t="shared" si="266"/>
        <v>42300.585891203707</v>
      </c>
      <c r="T2781" s="11">
        <f t="shared" si="26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8"/>
        <v>0</v>
      </c>
      <c r="P2782" s="6" t="e">
        <f t="shared" si="263"/>
        <v>#DIV/0!</v>
      </c>
      <c r="Q2782" t="str">
        <f t="shared" si="264"/>
        <v>publishing</v>
      </c>
      <c r="R2782" t="str">
        <f t="shared" si="265"/>
        <v>children's books</v>
      </c>
      <c r="S2782" s="10">
        <f t="shared" si="266"/>
        <v>42774.447777777779</v>
      </c>
      <c r="T2782" s="11">
        <f t="shared" si="26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8"/>
        <v>1.0528</v>
      </c>
      <c r="P2783" s="6">
        <f t="shared" si="263"/>
        <v>47</v>
      </c>
      <c r="Q2783" t="str">
        <f t="shared" si="264"/>
        <v>theater</v>
      </c>
      <c r="R2783" t="str">
        <f t="shared" si="265"/>
        <v>plays</v>
      </c>
      <c r="S2783" s="10">
        <f t="shared" si="266"/>
        <v>42018.94159722222</v>
      </c>
      <c r="T2783" s="11">
        <f t="shared" si="26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8"/>
        <v>1.2</v>
      </c>
      <c r="P2784" s="6">
        <f t="shared" si="263"/>
        <v>66.666666666666671</v>
      </c>
      <c r="Q2784" t="str">
        <f t="shared" si="264"/>
        <v>theater</v>
      </c>
      <c r="R2784" t="str">
        <f t="shared" si="265"/>
        <v>plays</v>
      </c>
      <c r="S2784" s="10">
        <f t="shared" si="266"/>
        <v>42026.924976851849</v>
      </c>
      <c r="T2784" s="11">
        <f t="shared" si="26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8"/>
        <v>1.145</v>
      </c>
      <c r="P2785" s="6">
        <f t="shared" si="263"/>
        <v>18.770491803278688</v>
      </c>
      <c r="Q2785" t="str">
        <f t="shared" si="264"/>
        <v>theater</v>
      </c>
      <c r="R2785" t="str">
        <f t="shared" si="265"/>
        <v>plays</v>
      </c>
      <c r="S2785" s="10">
        <f t="shared" si="266"/>
        <v>42103.535254629634</v>
      </c>
      <c r="T2785" s="11">
        <f t="shared" si="26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8"/>
        <v>1.19</v>
      </c>
      <c r="P2786" s="6">
        <f t="shared" si="263"/>
        <v>66.111111111111114</v>
      </c>
      <c r="Q2786" t="str">
        <f t="shared" si="264"/>
        <v>theater</v>
      </c>
      <c r="R2786" t="str">
        <f t="shared" si="265"/>
        <v>plays</v>
      </c>
      <c r="S2786" s="10">
        <f t="shared" si="266"/>
        <v>41920.787534722222</v>
      </c>
      <c r="T2786" s="11">
        <f t="shared" si="26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8"/>
        <v>1.0468</v>
      </c>
      <c r="P2787" s="6">
        <f t="shared" si="263"/>
        <v>36.859154929577464</v>
      </c>
      <c r="Q2787" t="str">
        <f t="shared" si="264"/>
        <v>theater</v>
      </c>
      <c r="R2787" t="str">
        <f t="shared" si="265"/>
        <v>plays</v>
      </c>
      <c r="S2787" s="10">
        <f t="shared" si="266"/>
        <v>42558.189432870371</v>
      </c>
      <c r="T2787" s="11">
        <f t="shared" si="26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8"/>
        <v>1.1783999999999999</v>
      </c>
      <c r="P2788" s="6">
        <f t="shared" si="263"/>
        <v>39.810810810810814</v>
      </c>
      <c r="Q2788" t="str">
        <f t="shared" si="264"/>
        <v>theater</v>
      </c>
      <c r="R2788" t="str">
        <f t="shared" si="265"/>
        <v>plays</v>
      </c>
      <c r="S2788" s="10">
        <f t="shared" si="266"/>
        <v>41815.569212962961</v>
      </c>
      <c r="T2788" s="11">
        <f t="shared" si="26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8"/>
        <v>1.1970000000000001</v>
      </c>
      <c r="P2789" s="6">
        <f t="shared" si="263"/>
        <v>31.5</v>
      </c>
      <c r="Q2789" t="str">
        <f t="shared" si="264"/>
        <v>theater</v>
      </c>
      <c r="R2789" t="str">
        <f t="shared" si="265"/>
        <v>plays</v>
      </c>
      <c r="S2789" s="10">
        <f t="shared" si="266"/>
        <v>41808.198518518519</v>
      </c>
      <c r="T2789" s="11">
        <f t="shared" si="26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8"/>
        <v>1.0249999999999999</v>
      </c>
      <c r="P2790" s="6">
        <f t="shared" si="263"/>
        <v>102.5</v>
      </c>
      <c r="Q2790" t="str">
        <f t="shared" si="264"/>
        <v>theater</v>
      </c>
      <c r="R2790" t="str">
        <f t="shared" si="265"/>
        <v>plays</v>
      </c>
      <c r="S2790" s="10">
        <f t="shared" si="266"/>
        <v>42550.701886574068</v>
      </c>
      <c r="T2790" s="11">
        <f t="shared" si="26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8"/>
        <v>1.0116666666666667</v>
      </c>
      <c r="P2791" s="6">
        <f t="shared" si="263"/>
        <v>126.45833333333333</v>
      </c>
      <c r="Q2791" t="str">
        <f t="shared" si="264"/>
        <v>theater</v>
      </c>
      <c r="R2791" t="str">
        <f t="shared" si="265"/>
        <v>plays</v>
      </c>
      <c r="S2791" s="10">
        <f t="shared" si="266"/>
        <v>42056.013124999998</v>
      </c>
      <c r="T2791" s="11">
        <f t="shared" si="26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8"/>
        <v>1.0533333333333332</v>
      </c>
      <c r="P2792" s="6">
        <f t="shared" si="263"/>
        <v>47.878787878787875</v>
      </c>
      <c r="Q2792" t="str">
        <f t="shared" si="264"/>
        <v>theater</v>
      </c>
      <c r="R2792" t="str">
        <f t="shared" si="265"/>
        <v>plays</v>
      </c>
      <c r="S2792" s="10">
        <f t="shared" si="266"/>
        <v>42016.938692129625</v>
      </c>
      <c r="T2792" s="11">
        <f t="shared" si="26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8"/>
        <v>1.0249999999999999</v>
      </c>
      <c r="P2793" s="6">
        <f t="shared" si="263"/>
        <v>73.214285714285708</v>
      </c>
      <c r="Q2793" t="str">
        <f t="shared" si="264"/>
        <v>theater</v>
      </c>
      <c r="R2793" t="str">
        <f t="shared" si="265"/>
        <v>plays</v>
      </c>
      <c r="S2793" s="10">
        <f t="shared" si="266"/>
        <v>42591.899988425925</v>
      </c>
      <c r="T2793" s="11">
        <f t="shared" si="26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8"/>
        <v>1.0760000000000001</v>
      </c>
      <c r="P2794" s="6">
        <f t="shared" si="263"/>
        <v>89.666666666666671</v>
      </c>
      <c r="Q2794" t="str">
        <f t="shared" si="264"/>
        <v>theater</v>
      </c>
      <c r="R2794" t="str">
        <f t="shared" si="265"/>
        <v>plays</v>
      </c>
      <c r="S2794" s="10">
        <f t="shared" si="266"/>
        <v>42183.231006944443</v>
      </c>
      <c r="T2794" s="11">
        <f t="shared" si="26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8"/>
        <v>1.105675</v>
      </c>
      <c r="P2795" s="6">
        <f t="shared" si="263"/>
        <v>151.4623287671233</v>
      </c>
      <c r="Q2795" t="str">
        <f t="shared" si="264"/>
        <v>theater</v>
      </c>
      <c r="R2795" t="str">
        <f t="shared" si="265"/>
        <v>plays</v>
      </c>
      <c r="S2795" s="10">
        <f t="shared" si="266"/>
        <v>42176.419039351851</v>
      </c>
      <c r="T2795" s="11">
        <f t="shared" si="26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8"/>
        <v>1.5</v>
      </c>
      <c r="P2796" s="6">
        <f t="shared" si="263"/>
        <v>25</v>
      </c>
      <c r="Q2796" t="str">
        <f t="shared" si="264"/>
        <v>theater</v>
      </c>
      <c r="R2796" t="str">
        <f t="shared" si="265"/>
        <v>plays</v>
      </c>
      <c r="S2796" s="10">
        <f t="shared" si="266"/>
        <v>42416.691655092596</v>
      </c>
      <c r="T2796" s="11">
        <f t="shared" si="26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8"/>
        <v>1.0428571428571429</v>
      </c>
      <c r="P2797" s="6">
        <f t="shared" si="263"/>
        <v>36.5</v>
      </c>
      <c r="Q2797" t="str">
        <f t="shared" si="264"/>
        <v>theater</v>
      </c>
      <c r="R2797" t="str">
        <f t="shared" si="265"/>
        <v>plays</v>
      </c>
      <c r="S2797" s="10">
        <f t="shared" si="266"/>
        <v>41780.525937500002</v>
      </c>
      <c r="T2797" s="11">
        <f t="shared" si="26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8"/>
        <v>1.155</v>
      </c>
      <c r="P2798" s="6">
        <f t="shared" si="263"/>
        <v>44</v>
      </c>
      <c r="Q2798" t="str">
        <f t="shared" si="264"/>
        <v>theater</v>
      </c>
      <c r="R2798" t="str">
        <f t="shared" si="265"/>
        <v>plays</v>
      </c>
      <c r="S2798" s="10">
        <f t="shared" si="266"/>
        <v>41795.528101851851</v>
      </c>
      <c r="T2798" s="11">
        <f t="shared" si="26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8"/>
        <v>1.02645125</v>
      </c>
      <c r="P2799" s="6">
        <f t="shared" si="263"/>
        <v>87.357553191489373</v>
      </c>
      <c r="Q2799" t="str">
        <f t="shared" si="264"/>
        <v>theater</v>
      </c>
      <c r="R2799" t="str">
        <f t="shared" si="265"/>
        <v>plays</v>
      </c>
      <c r="S2799" s="10">
        <f t="shared" si="266"/>
        <v>41798.94027777778</v>
      </c>
      <c r="T2799" s="11">
        <f t="shared" si="26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8"/>
        <v>1.014</v>
      </c>
      <c r="P2800" s="6">
        <f t="shared" si="263"/>
        <v>36.474820143884891</v>
      </c>
      <c r="Q2800" t="str">
        <f t="shared" si="264"/>
        <v>theater</v>
      </c>
      <c r="R2800" t="str">
        <f t="shared" si="265"/>
        <v>plays</v>
      </c>
      <c r="S2800" s="10">
        <f t="shared" si="266"/>
        <v>42201.675011574072</v>
      </c>
      <c r="T2800" s="11">
        <f t="shared" si="26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8"/>
        <v>1.1663479999999999</v>
      </c>
      <c r="P2801" s="6">
        <f t="shared" si="263"/>
        <v>44.859538461538463</v>
      </c>
      <c r="Q2801" t="str">
        <f t="shared" si="264"/>
        <v>theater</v>
      </c>
      <c r="R2801" t="str">
        <f t="shared" si="265"/>
        <v>plays</v>
      </c>
      <c r="S2801" s="10">
        <f t="shared" si="266"/>
        <v>42507.264699074076</v>
      </c>
      <c r="T2801" s="11">
        <f t="shared" si="26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8"/>
        <v>1.33</v>
      </c>
      <c r="P2802" s="6">
        <f t="shared" si="263"/>
        <v>42.903225806451616</v>
      </c>
      <c r="Q2802" t="str">
        <f t="shared" si="264"/>
        <v>theater</v>
      </c>
      <c r="R2802" t="str">
        <f t="shared" si="265"/>
        <v>plays</v>
      </c>
      <c r="S2802" s="10">
        <f t="shared" si="266"/>
        <v>41948.552847222221</v>
      </c>
      <c r="T2802" s="11">
        <f t="shared" si="26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8"/>
        <v>1.3320000000000001</v>
      </c>
      <c r="P2803" s="6">
        <f t="shared" si="263"/>
        <v>51.230769230769234</v>
      </c>
      <c r="Q2803" t="str">
        <f t="shared" si="264"/>
        <v>theater</v>
      </c>
      <c r="R2803" t="str">
        <f t="shared" si="265"/>
        <v>plays</v>
      </c>
      <c r="S2803" s="10">
        <f t="shared" si="266"/>
        <v>41900.243159722224</v>
      </c>
      <c r="T2803" s="11">
        <f t="shared" si="26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8"/>
        <v>1.0183333333333333</v>
      </c>
      <c r="P2804" s="6">
        <f t="shared" si="263"/>
        <v>33.944444444444443</v>
      </c>
      <c r="Q2804" t="str">
        <f t="shared" si="264"/>
        <v>theater</v>
      </c>
      <c r="R2804" t="str">
        <f t="shared" si="265"/>
        <v>plays</v>
      </c>
      <c r="S2804" s="10">
        <f t="shared" si="266"/>
        <v>42192.64707175926</v>
      </c>
      <c r="T2804" s="11">
        <f t="shared" si="26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8"/>
        <v>1.2795000000000001</v>
      </c>
      <c r="P2805" s="6">
        <f t="shared" si="263"/>
        <v>90.744680851063833</v>
      </c>
      <c r="Q2805" t="str">
        <f t="shared" si="264"/>
        <v>theater</v>
      </c>
      <c r="R2805" t="str">
        <f t="shared" si="265"/>
        <v>plays</v>
      </c>
      <c r="S2805" s="10">
        <f t="shared" si="266"/>
        <v>42158.065694444449</v>
      </c>
      <c r="T2805" s="11">
        <f t="shared" si="26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8"/>
        <v>1.1499999999999999</v>
      </c>
      <c r="P2806" s="6">
        <f t="shared" si="263"/>
        <v>50</v>
      </c>
      <c r="Q2806" t="str">
        <f t="shared" si="264"/>
        <v>theater</v>
      </c>
      <c r="R2806" t="str">
        <f t="shared" si="265"/>
        <v>plays</v>
      </c>
      <c r="S2806" s="10">
        <f t="shared" si="266"/>
        <v>41881.453587962962</v>
      </c>
      <c r="T2806" s="11">
        <f t="shared" si="26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8"/>
        <v>1.1000000000000001</v>
      </c>
      <c r="P2807" s="6">
        <f t="shared" si="263"/>
        <v>24.444444444444443</v>
      </c>
      <c r="Q2807" t="str">
        <f t="shared" si="264"/>
        <v>theater</v>
      </c>
      <c r="R2807" t="str">
        <f t="shared" si="265"/>
        <v>plays</v>
      </c>
      <c r="S2807" s="10">
        <f t="shared" si="266"/>
        <v>42213.505474537036</v>
      </c>
      <c r="T2807" s="11">
        <f t="shared" si="26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8"/>
        <v>1.121</v>
      </c>
      <c r="P2808" s="6">
        <f t="shared" si="263"/>
        <v>44.25</v>
      </c>
      <c r="Q2808" t="str">
        <f t="shared" si="264"/>
        <v>theater</v>
      </c>
      <c r="R2808" t="str">
        <f t="shared" si="265"/>
        <v>plays</v>
      </c>
      <c r="S2808" s="10">
        <f t="shared" si="266"/>
        <v>42185.267245370371</v>
      </c>
      <c r="T2808" s="11">
        <f t="shared" si="26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8"/>
        <v>1.26</v>
      </c>
      <c r="P2809" s="6">
        <f t="shared" si="263"/>
        <v>67.741935483870961</v>
      </c>
      <c r="Q2809" t="str">
        <f t="shared" si="264"/>
        <v>theater</v>
      </c>
      <c r="R2809" t="str">
        <f t="shared" si="265"/>
        <v>plays</v>
      </c>
      <c r="S2809" s="10">
        <f t="shared" si="266"/>
        <v>42154.873124999998</v>
      </c>
      <c r="T2809" s="11">
        <f t="shared" si="26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8"/>
        <v>1.0024444444444445</v>
      </c>
      <c r="P2810" s="6">
        <f t="shared" si="263"/>
        <v>65.376811594202906</v>
      </c>
      <c r="Q2810" t="str">
        <f t="shared" si="264"/>
        <v>theater</v>
      </c>
      <c r="R2810" t="str">
        <f t="shared" si="265"/>
        <v>plays</v>
      </c>
      <c r="S2810" s="10">
        <f t="shared" si="266"/>
        <v>42208.84646990741</v>
      </c>
      <c r="T2810" s="11">
        <f t="shared" si="26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8"/>
        <v>1.024</v>
      </c>
      <c r="P2811" s="6">
        <f t="shared" si="263"/>
        <v>121.9047619047619</v>
      </c>
      <c r="Q2811" t="str">
        <f t="shared" si="264"/>
        <v>theater</v>
      </c>
      <c r="R2811" t="str">
        <f t="shared" si="265"/>
        <v>plays</v>
      </c>
      <c r="S2811" s="10">
        <f t="shared" si="266"/>
        <v>42451.496817129635</v>
      </c>
      <c r="T2811" s="11">
        <f t="shared" si="26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8"/>
        <v>1.0820000000000001</v>
      </c>
      <c r="P2812" s="6">
        <f t="shared" si="263"/>
        <v>47.456140350877192</v>
      </c>
      <c r="Q2812" t="str">
        <f t="shared" si="264"/>
        <v>theater</v>
      </c>
      <c r="R2812" t="str">
        <f t="shared" si="265"/>
        <v>plays</v>
      </c>
      <c r="S2812" s="10">
        <f t="shared" si="266"/>
        <v>41759.13962962963</v>
      </c>
      <c r="T2812" s="11">
        <f t="shared" si="26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8"/>
        <v>1.0026999999999999</v>
      </c>
      <c r="P2813" s="6">
        <f t="shared" si="263"/>
        <v>92.842592592592595</v>
      </c>
      <c r="Q2813" t="str">
        <f t="shared" si="264"/>
        <v>theater</v>
      </c>
      <c r="R2813" t="str">
        <f t="shared" si="265"/>
        <v>plays</v>
      </c>
      <c r="S2813" s="10">
        <f t="shared" si="266"/>
        <v>42028.496562500004</v>
      </c>
      <c r="T2813" s="11">
        <f t="shared" si="26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8"/>
        <v>1.133</v>
      </c>
      <c r="P2814" s="6">
        <f t="shared" si="263"/>
        <v>68.253012048192772</v>
      </c>
      <c r="Q2814" t="str">
        <f t="shared" si="264"/>
        <v>theater</v>
      </c>
      <c r="R2814" t="str">
        <f t="shared" si="265"/>
        <v>plays</v>
      </c>
      <c r="S2814" s="10">
        <f t="shared" si="266"/>
        <v>42054.74418981481</v>
      </c>
      <c r="T2814" s="11">
        <f t="shared" si="26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8"/>
        <v>1.2757571428571428</v>
      </c>
      <c r="P2815" s="6">
        <f t="shared" si="263"/>
        <v>37.209583333333335</v>
      </c>
      <c r="Q2815" t="str">
        <f t="shared" si="264"/>
        <v>theater</v>
      </c>
      <c r="R2815" t="str">
        <f t="shared" si="265"/>
        <v>plays</v>
      </c>
      <c r="S2815" s="10">
        <f t="shared" si="266"/>
        <v>42693.742604166662</v>
      </c>
      <c r="T2815" s="11">
        <f t="shared" si="26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8"/>
        <v>1.0773333333333333</v>
      </c>
      <c r="P2816" s="6">
        <f t="shared" si="263"/>
        <v>25.25</v>
      </c>
      <c r="Q2816" t="str">
        <f t="shared" si="264"/>
        <v>theater</v>
      </c>
      <c r="R2816" t="str">
        <f t="shared" si="265"/>
        <v>plays</v>
      </c>
      <c r="S2816" s="10">
        <f t="shared" si="266"/>
        <v>42103.399479166663</v>
      </c>
      <c r="T2816" s="11">
        <f t="shared" si="26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8"/>
        <v>2.42</v>
      </c>
      <c r="P2817" s="6">
        <f t="shared" si="263"/>
        <v>43.214285714285715</v>
      </c>
      <c r="Q2817" t="str">
        <f t="shared" si="264"/>
        <v>theater</v>
      </c>
      <c r="R2817" t="str">
        <f t="shared" si="265"/>
        <v>plays</v>
      </c>
      <c r="S2817" s="10">
        <f t="shared" si="266"/>
        <v>42559.776724537034</v>
      </c>
      <c r="T2817" s="11">
        <f t="shared" si="26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8"/>
        <v>1.4156666666666666</v>
      </c>
      <c r="P2818" s="6">
        <f t="shared" si="263"/>
        <v>25.130177514792898</v>
      </c>
      <c r="Q2818" t="str">
        <f t="shared" si="264"/>
        <v>theater</v>
      </c>
      <c r="R2818" t="str">
        <f t="shared" si="265"/>
        <v>plays</v>
      </c>
      <c r="S2818" s="10">
        <f t="shared" si="266"/>
        <v>42188.467499999999</v>
      </c>
      <c r="T2818" s="11">
        <f t="shared" si="26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8"/>
        <v>1.3</v>
      </c>
      <c r="P2819" s="6">
        <f t="shared" ref="P2819:P2882" si="269">E2819/L2819</f>
        <v>23.636363636363637</v>
      </c>
      <c r="Q2819" t="str">
        <f t="shared" ref="Q2819:Q2882" si="270">LEFT(N2819,SEARCH("/",N2819)-1)</f>
        <v>theater</v>
      </c>
      <c r="R2819" t="str">
        <f t="shared" ref="R2819:R2882" si="271">RIGHT(N2819,(LEN(N2819)-LEN(Q2819)-1))</f>
        <v>plays</v>
      </c>
      <c r="S2819" s="10">
        <f t="shared" ref="S2819:S2882" si="272">(((J2819/60)/60)/24)+DATE(1970,1,1)</f>
        <v>42023.634976851856</v>
      </c>
      <c r="T2819" s="11">
        <f t="shared" ref="T2819:T2882" si="273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8"/>
        <v>1.0603</v>
      </c>
      <c r="P2820" s="6">
        <f t="shared" si="269"/>
        <v>103.95098039215686</v>
      </c>
      <c r="Q2820" t="str">
        <f t="shared" si="270"/>
        <v>theater</v>
      </c>
      <c r="R2820" t="str">
        <f t="shared" si="271"/>
        <v>plays</v>
      </c>
      <c r="S2820" s="10">
        <f t="shared" si="272"/>
        <v>42250.598217592589</v>
      </c>
      <c r="T2820" s="11">
        <f t="shared" si="273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8"/>
        <v>1.048</v>
      </c>
      <c r="P2821" s="6">
        <f t="shared" si="269"/>
        <v>50.384615384615387</v>
      </c>
      <c r="Q2821" t="str">
        <f t="shared" si="270"/>
        <v>theater</v>
      </c>
      <c r="R2821" t="str">
        <f t="shared" si="271"/>
        <v>plays</v>
      </c>
      <c r="S2821" s="10">
        <f t="shared" si="272"/>
        <v>42139.525567129633</v>
      </c>
      <c r="T2821" s="11">
        <f t="shared" si="273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8"/>
        <v>1.36</v>
      </c>
      <c r="P2822" s="6">
        <f t="shared" si="269"/>
        <v>13.6</v>
      </c>
      <c r="Q2822" t="str">
        <f t="shared" si="270"/>
        <v>theater</v>
      </c>
      <c r="R2822" t="str">
        <f t="shared" si="271"/>
        <v>plays</v>
      </c>
      <c r="S2822" s="10">
        <f t="shared" si="272"/>
        <v>42401.610983796301</v>
      </c>
      <c r="T2822" s="11">
        <f t="shared" si="273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8"/>
        <v>1</v>
      </c>
      <c r="P2823" s="6">
        <f t="shared" si="269"/>
        <v>28.571428571428573</v>
      </c>
      <c r="Q2823" t="str">
        <f t="shared" si="270"/>
        <v>theater</v>
      </c>
      <c r="R2823" t="str">
        <f t="shared" si="271"/>
        <v>plays</v>
      </c>
      <c r="S2823" s="10">
        <f t="shared" si="272"/>
        <v>41875.922858796301</v>
      </c>
      <c r="T2823" s="11">
        <f t="shared" si="273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8"/>
        <v>1</v>
      </c>
      <c r="P2824" s="6">
        <f t="shared" si="269"/>
        <v>63.829787234042556</v>
      </c>
      <c r="Q2824" t="str">
        <f t="shared" si="270"/>
        <v>theater</v>
      </c>
      <c r="R2824" t="str">
        <f t="shared" si="271"/>
        <v>plays</v>
      </c>
      <c r="S2824" s="10">
        <f t="shared" si="272"/>
        <v>42060.683935185181</v>
      </c>
      <c r="T2824" s="11">
        <f t="shared" si="273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8"/>
        <v>1.24</v>
      </c>
      <c r="P2825" s="6">
        <f t="shared" si="269"/>
        <v>8.8571428571428577</v>
      </c>
      <c r="Q2825" t="str">
        <f t="shared" si="270"/>
        <v>theater</v>
      </c>
      <c r="R2825" t="str">
        <f t="shared" si="271"/>
        <v>plays</v>
      </c>
      <c r="S2825" s="10">
        <f t="shared" si="272"/>
        <v>42067.011643518519</v>
      </c>
      <c r="T2825" s="11">
        <f t="shared" si="273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8"/>
        <v>1.1692307692307693</v>
      </c>
      <c r="P2826" s="6">
        <f t="shared" si="269"/>
        <v>50.666666666666664</v>
      </c>
      <c r="Q2826" t="str">
        <f t="shared" si="270"/>
        <v>theater</v>
      </c>
      <c r="R2826" t="str">
        <f t="shared" si="271"/>
        <v>plays</v>
      </c>
      <c r="S2826" s="10">
        <f t="shared" si="272"/>
        <v>42136.270787037036</v>
      </c>
      <c r="T2826" s="11">
        <f t="shared" si="273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8"/>
        <v>1.0333333333333334</v>
      </c>
      <c r="P2827" s="6">
        <f t="shared" si="269"/>
        <v>60.784313725490193</v>
      </c>
      <c r="Q2827" t="str">
        <f t="shared" si="270"/>
        <v>theater</v>
      </c>
      <c r="R2827" t="str">
        <f t="shared" si="271"/>
        <v>plays</v>
      </c>
      <c r="S2827" s="10">
        <f t="shared" si="272"/>
        <v>42312.792662037042</v>
      </c>
      <c r="T2827" s="11">
        <f t="shared" si="273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8"/>
        <v>1.0774999999999999</v>
      </c>
      <c r="P2828" s="6">
        <f t="shared" si="269"/>
        <v>113.42105263157895</v>
      </c>
      <c r="Q2828" t="str">
        <f t="shared" si="270"/>
        <v>theater</v>
      </c>
      <c r="R2828" t="str">
        <f t="shared" si="271"/>
        <v>plays</v>
      </c>
      <c r="S2828" s="10">
        <f t="shared" si="272"/>
        <v>42171.034861111111</v>
      </c>
      <c r="T2828" s="11">
        <f t="shared" si="273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8"/>
        <v>1.2024999999999999</v>
      </c>
      <c r="P2829" s="6">
        <f t="shared" si="269"/>
        <v>104.56521739130434</v>
      </c>
      <c r="Q2829" t="str">
        <f t="shared" si="270"/>
        <v>theater</v>
      </c>
      <c r="R2829" t="str">
        <f t="shared" si="271"/>
        <v>plays</v>
      </c>
      <c r="S2829" s="10">
        <f t="shared" si="272"/>
        <v>42494.683634259258</v>
      </c>
      <c r="T2829" s="11">
        <f t="shared" si="273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8"/>
        <v>1.0037894736842106</v>
      </c>
      <c r="P2830" s="6">
        <f t="shared" si="269"/>
        <v>98.30927835051547</v>
      </c>
      <c r="Q2830" t="str">
        <f t="shared" si="270"/>
        <v>theater</v>
      </c>
      <c r="R2830" t="str">
        <f t="shared" si="271"/>
        <v>plays</v>
      </c>
      <c r="S2830" s="10">
        <f t="shared" si="272"/>
        <v>42254.264687499999</v>
      </c>
      <c r="T2830" s="11">
        <f t="shared" si="273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8"/>
        <v>1.0651999999999999</v>
      </c>
      <c r="P2831" s="6">
        <f t="shared" si="269"/>
        <v>35.039473684210527</v>
      </c>
      <c r="Q2831" t="str">
        <f t="shared" si="270"/>
        <v>theater</v>
      </c>
      <c r="R2831" t="str">
        <f t="shared" si="271"/>
        <v>plays</v>
      </c>
      <c r="S2831" s="10">
        <f t="shared" si="272"/>
        <v>42495.434236111112</v>
      </c>
      <c r="T2831" s="11">
        <f t="shared" si="273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8"/>
        <v>1</v>
      </c>
      <c r="P2832" s="6">
        <f t="shared" si="269"/>
        <v>272.72727272727275</v>
      </c>
      <c r="Q2832" t="str">
        <f t="shared" si="270"/>
        <v>theater</v>
      </c>
      <c r="R2832" t="str">
        <f t="shared" si="271"/>
        <v>plays</v>
      </c>
      <c r="S2832" s="10">
        <f t="shared" si="272"/>
        <v>41758.839675925927</v>
      </c>
      <c r="T2832" s="11">
        <f t="shared" si="273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8"/>
        <v>1.1066666666666667</v>
      </c>
      <c r="P2833" s="6">
        <f t="shared" si="269"/>
        <v>63.846153846153847</v>
      </c>
      <c r="Q2833" t="str">
        <f t="shared" si="270"/>
        <v>theater</v>
      </c>
      <c r="R2833" t="str">
        <f t="shared" si="271"/>
        <v>plays</v>
      </c>
      <c r="S2833" s="10">
        <f t="shared" si="272"/>
        <v>42171.824884259258</v>
      </c>
      <c r="T2833" s="11">
        <f t="shared" si="273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8"/>
        <v>1.1471959999999999</v>
      </c>
      <c r="P2834" s="6">
        <f t="shared" si="269"/>
        <v>30.189368421052631</v>
      </c>
      <c r="Q2834" t="str">
        <f t="shared" si="270"/>
        <v>theater</v>
      </c>
      <c r="R2834" t="str">
        <f t="shared" si="271"/>
        <v>plays</v>
      </c>
      <c r="S2834" s="10">
        <f t="shared" si="272"/>
        <v>41938.709421296298</v>
      </c>
      <c r="T2834" s="11">
        <f t="shared" si="273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8"/>
        <v>1.0825925925925926</v>
      </c>
      <c r="P2835" s="6">
        <f t="shared" si="269"/>
        <v>83.51428571428572</v>
      </c>
      <c r="Q2835" t="str">
        <f t="shared" si="270"/>
        <v>theater</v>
      </c>
      <c r="R2835" t="str">
        <f t="shared" si="271"/>
        <v>plays</v>
      </c>
      <c r="S2835" s="10">
        <f t="shared" si="272"/>
        <v>42268.127696759257</v>
      </c>
      <c r="T2835" s="11">
        <f t="shared" si="273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8"/>
        <v>1.7</v>
      </c>
      <c r="P2836" s="6">
        <f t="shared" si="269"/>
        <v>64.761904761904759</v>
      </c>
      <c r="Q2836" t="str">
        <f t="shared" si="270"/>
        <v>theater</v>
      </c>
      <c r="R2836" t="str">
        <f t="shared" si="271"/>
        <v>plays</v>
      </c>
      <c r="S2836" s="10">
        <f t="shared" si="272"/>
        <v>42019.959837962961</v>
      </c>
      <c r="T2836" s="11">
        <f t="shared" si="273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8"/>
        <v>1.8709899999999999</v>
      </c>
      <c r="P2837" s="6">
        <f t="shared" si="269"/>
        <v>20.118172043010752</v>
      </c>
      <c r="Q2837" t="str">
        <f t="shared" si="270"/>
        <v>theater</v>
      </c>
      <c r="R2837" t="str">
        <f t="shared" si="271"/>
        <v>plays</v>
      </c>
      <c r="S2837" s="10">
        <f t="shared" si="272"/>
        <v>42313.703900462962</v>
      </c>
      <c r="T2837" s="11">
        <f t="shared" si="273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8"/>
        <v>1.0777777777777777</v>
      </c>
      <c r="P2838" s="6">
        <f t="shared" si="269"/>
        <v>44.090909090909093</v>
      </c>
      <c r="Q2838" t="str">
        <f t="shared" si="270"/>
        <v>theater</v>
      </c>
      <c r="R2838" t="str">
        <f t="shared" si="271"/>
        <v>plays</v>
      </c>
      <c r="S2838" s="10">
        <f t="shared" si="272"/>
        <v>42746.261782407411</v>
      </c>
      <c r="T2838" s="11">
        <f t="shared" si="273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8"/>
        <v>1</v>
      </c>
      <c r="P2839" s="6">
        <f t="shared" si="269"/>
        <v>40.476190476190474</v>
      </c>
      <c r="Q2839" t="str">
        <f t="shared" si="270"/>
        <v>theater</v>
      </c>
      <c r="R2839" t="str">
        <f t="shared" si="271"/>
        <v>plays</v>
      </c>
      <c r="S2839" s="10">
        <f t="shared" si="272"/>
        <v>42307.908379629633</v>
      </c>
      <c r="T2839" s="11">
        <f t="shared" si="273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8"/>
        <v>1.2024999999999999</v>
      </c>
      <c r="P2840" s="6">
        <f t="shared" si="269"/>
        <v>44.537037037037038</v>
      </c>
      <c r="Q2840" t="str">
        <f t="shared" si="270"/>
        <v>theater</v>
      </c>
      <c r="R2840" t="str">
        <f t="shared" si="271"/>
        <v>plays</v>
      </c>
      <c r="S2840" s="10">
        <f t="shared" si="272"/>
        <v>41842.607592592591</v>
      </c>
      <c r="T2840" s="11">
        <f t="shared" si="273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8"/>
        <v>1.1142857142857143</v>
      </c>
      <c r="P2841" s="6">
        <f t="shared" si="269"/>
        <v>125.80645161290323</v>
      </c>
      <c r="Q2841" t="str">
        <f t="shared" si="270"/>
        <v>theater</v>
      </c>
      <c r="R2841" t="str">
        <f t="shared" si="271"/>
        <v>plays</v>
      </c>
      <c r="S2841" s="10">
        <f t="shared" si="272"/>
        <v>41853.240208333329</v>
      </c>
      <c r="T2841" s="11">
        <f t="shared" si="273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8"/>
        <v>1.04</v>
      </c>
      <c r="P2842" s="6">
        <f t="shared" si="269"/>
        <v>19.696969696969695</v>
      </c>
      <c r="Q2842" t="str">
        <f t="shared" si="270"/>
        <v>theater</v>
      </c>
      <c r="R2842" t="str">
        <f t="shared" si="271"/>
        <v>plays</v>
      </c>
      <c r="S2842" s="10">
        <f t="shared" si="272"/>
        <v>42060.035636574074</v>
      </c>
      <c r="T2842" s="11">
        <f t="shared" si="273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8"/>
        <v>0.01</v>
      </c>
      <c r="P2843" s="6">
        <f t="shared" si="269"/>
        <v>10</v>
      </c>
      <c r="Q2843" t="str">
        <f t="shared" si="270"/>
        <v>theater</v>
      </c>
      <c r="R2843" t="str">
        <f t="shared" si="271"/>
        <v>plays</v>
      </c>
      <c r="S2843" s="10">
        <f t="shared" si="272"/>
        <v>42291.739548611105</v>
      </c>
      <c r="T2843" s="11">
        <f t="shared" si="273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ref="O2844:O2907" si="274">E2844/D2844</f>
        <v>0</v>
      </c>
      <c r="P2844" s="6" t="e">
        <f t="shared" si="269"/>
        <v>#DIV/0!</v>
      </c>
      <c r="Q2844" t="str">
        <f t="shared" si="270"/>
        <v>theater</v>
      </c>
      <c r="R2844" t="str">
        <f t="shared" si="271"/>
        <v>plays</v>
      </c>
      <c r="S2844" s="10">
        <f t="shared" si="272"/>
        <v>41784.952488425923</v>
      </c>
      <c r="T2844" s="11">
        <f t="shared" si="273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74"/>
        <v>0</v>
      </c>
      <c r="P2845" s="6" t="e">
        <f t="shared" si="269"/>
        <v>#DIV/0!</v>
      </c>
      <c r="Q2845" t="str">
        <f t="shared" si="270"/>
        <v>theater</v>
      </c>
      <c r="R2845" t="str">
        <f t="shared" si="271"/>
        <v>plays</v>
      </c>
      <c r="S2845" s="10">
        <f t="shared" si="272"/>
        <v>42492.737847222219</v>
      </c>
      <c r="T2845" s="11">
        <f t="shared" si="273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74"/>
        <v>5.4545454545454543E-2</v>
      </c>
      <c r="P2846" s="6">
        <f t="shared" si="269"/>
        <v>30</v>
      </c>
      <c r="Q2846" t="str">
        <f t="shared" si="270"/>
        <v>theater</v>
      </c>
      <c r="R2846" t="str">
        <f t="shared" si="271"/>
        <v>plays</v>
      </c>
      <c r="S2846" s="10">
        <f t="shared" si="272"/>
        <v>42709.546064814815</v>
      </c>
      <c r="T2846" s="11">
        <f t="shared" si="273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4"/>
        <v>0.31546666666666667</v>
      </c>
      <c r="P2847" s="6">
        <f t="shared" si="269"/>
        <v>60.666666666666664</v>
      </c>
      <c r="Q2847" t="str">
        <f t="shared" si="270"/>
        <v>theater</v>
      </c>
      <c r="R2847" t="str">
        <f t="shared" si="271"/>
        <v>plays</v>
      </c>
      <c r="S2847" s="10">
        <f t="shared" si="272"/>
        <v>42103.016585648147</v>
      </c>
      <c r="T2847" s="11">
        <f t="shared" si="273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4"/>
        <v>0</v>
      </c>
      <c r="P2848" s="6" t="e">
        <f t="shared" si="269"/>
        <v>#DIV/0!</v>
      </c>
      <c r="Q2848" t="str">
        <f t="shared" si="270"/>
        <v>theater</v>
      </c>
      <c r="R2848" t="str">
        <f t="shared" si="271"/>
        <v>plays</v>
      </c>
      <c r="S2848" s="10">
        <f t="shared" si="272"/>
        <v>42108.692060185189</v>
      </c>
      <c r="T2848" s="11">
        <f t="shared" si="273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4"/>
        <v>0</v>
      </c>
      <c r="P2849" s="6" t="e">
        <f t="shared" si="269"/>
        <v>#DIV/0!</v>
      </c>
      <c r="Q2849" t="str">
        <f t="shared" si="270"/>
        <v>theater</v>
      </c>
      <c r="R2849" t="str">
        <f t="shared" si="271"/>
        <v>plays</v>
      </c>
      <c r="S2849" s="10">
        <f t="shared" si="272"/>
        <v>42453.806307870371</v>
      </c>
      <c r="T2849" s="11">
        <f t="shared" si="273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4"/>
        <v>2E-3</v>
      </c>
      <c r="P2850" s="6">
        <f t="shared" si="269"/>
        <v>23.333333333333332</v>
      </c>
      <c r="Q2850" t="str">
        <f t="shared" si="270"/>
        <v>theater</v>
      </c>
      <c r="R2850" t="str">
        <f t="shared" si="271"/>
        <v>plays</v>
      </c>
      <c r="S2850" s="10">
        <f t="shared" si="272"/>
        <v>42123.648831018523</v>
      </c>
      <c r="T2850" s="11">
        <f t="shared" si="273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4"/>
        <v>0.01</v>
      </c>
      <c r="P2851" s="6">
        <f t="shared" si="269"/>
        <v>5</v>
      </c>
      <c r="Q2851" t="str">
        <f t="shared" si="270"/>
        <v>theater</v>
      </c>
      <c r="R2851" t="str">
        <f t="shared" si="271"/>
        <v>plays</v>
      </c>
      <c r="S2851" s="10">
        <f t="shared" si="272"/>
        <v>42453.428240740745</v>
      </c>
      <c r="T2851" s="11">
        <f t="shared" si="273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4"/>
        <v>3.8875E-2</v>
      </c>
      <c r="P2852" s="6">
        <f t="shared" si="269"/>
        <v>23.923076923076923</v>
      </c>
      <c r="Q2852" t="str">
        <f t="shared" si="270"/>
        <v>theater</v>
      </c>
      <c r="R2852" t="str">
        <f t="shared" si="271"/>
        <v>plays</v>
      </c>
      <c r="S2852" s="10">
        <f t="shared" si="272"/>
        <v>41858.007071759261</v>
      </c>
      <c r="T2852" s="11">
        <f t="shared" si="273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4"/>
        <v>0</v>
      </c>
      <c r="P2853" s="6" t="e">
        <f t="shared" si="269"/>
        <v>#DIV/0!</v>
      </c>
      <c r="Q2853" t="str">
        <f t="shared" si="270"/>
        <v>theater</v>
      </c>
      <c r="R2853" t="str">
        <f t="shared" si="271"/>
        <v>plays</v>
      </c>
      <c r="S2853" s="10">
        <f t="shared" si="272"/>
        <v>42390.002650462964</v>
      </c>
      <c r="T2853" s="11">
        <f t="shared" si="273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4"/>
        <v>1.9E-2</v>
      </c>
      <c r="P2854" s="6">
        <f t="shared" si="269"/>
        <v>15.833333333333334</v>
      </c>
      <c r="Q2854" t="str">
        <f t="shared" si="270"/>
        <v>theater</v>
      </c>
      <c r="R2854" t="str">
        <f t="shared" si="271"/>
        <v>plays</v>
      </c>
      <c r="S2854" s="10">
        <f t="shared" si="272"/>
        <v>41781.045173611114</v>
      </c>
      <c r="T2854" s="11">
        <f t="shared" si="273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4"/>
        <v>0</v>
      </c>
      <c r="P2855" s="6" t="e">
        <f t="shared" si="269"/>
        <v>#DIV/0!</v>
      </c>
      <c r="Q2855" t="str">
        <f t="shared" si="270"/>
        <v>theater</v>
      </c>
      <c r="R2855" t="str">
        <f t="shared" si="271"/>
        <v>plays</v>
      </c>
      <c r="S2855" s="10">
        <f t="shared" si="272"/>
        <v>41836.190937499996</v>
      </c>
      <c r="T2855" s="11">
        <f t="shared" si="273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4"/>
        <v>0.41699999999999998</v>
      </c>
      <c r="P2856" s="6">
        <f t="shared" si="269"/>
        <v>29.785714285714285</v>
      </c>
      <c r="Q2856" t="str">
        <f t="shared" si="270"/>
        <v>theater</v>
      </c>
      <c r="R2856" t="str">
        <f t="shared" si="271"/>
        <v>plays</v>
      </c>
      <c r="S2856" s="10">
        <f t="shared" si="272"/>
        <v>42111.71665509259</v>
      </c>
      <c r="T2856" s="11">
        <f t="shared" si="273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4"/>
        <v>0.5</v>
      </c>
      <c r="P2857" s="6">
        <f t="shared" si="269"/>
        <v>60</v>
      </c>
      <c r="Q2857" t="str">
        <f t="shared" si="270"/>
        <v>theater</v>
      </c>
      <c r="R2857" t="str">
        <f t="shared" si="271"/>
        <v>plays</v>
      </c>
      <c r="S2857" s="10">
        <f t="shared" si="272"/>
        <v>42370.007766203707</v>
      </c>
      <c r="T2857" s="11">
        <f t="shared" si="273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4"/>
        <v>4.8666666666666664E-2</v>
      </c>
      <c r="P2858" s="6">
        <f t="shared" si="269"/>
        <v>24.333333333333332</v>
      </c>
      <c r="Q2858" t="str">
        <f t="shared" si="270"/>
        <v>theater</v>
      </c>
      <c r="R2858" t="str">
        <f t="shared" si="271"/>
        <v>plays</v>
      </c>
      <c r="S2858" s="10">
        <f t="shared" si="272"/>
        <v>42165.037581018521</v>
      </c>
      <c r="T2858" s="11">
        <f t="shared" si="273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4"/>
        <v>0.19736842105263158</v>
      </c>
      <c r="P2859" s="6">
        <f t="shared" si="269"/>
        <v>500</v>
      </c>
      <c r="Q2859" t="str">
        <f t="shared" si="270"/>
        <v>theater</v>
      </c>
      <c r="R2859" t="str">
        <f t="shared" si="271"/>
        <v>plays</v>
      </c>
      <c r="S2859" s="10">
        <f t="shared" si="272"/>
        <v>42726.920081018514</v>
      </c>
      <c r="T2859" s="11">
        <f t="shared" si="273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4"/>
        <v>0</v>
      </c>
      <c r="P2860" s="6" t="e">
        <f t="shared" si="269"/>
        <v>#DIV/0!</v>
      </c>
      <c r="Q2860" t="str">
        <f t="shared" si="270"/>
        <v>theater</v>
      </c>
      <c r="R2860" t="str">
        <f t="shared" si="271"/>
        <v>plays</v>
      </c>
      <c r="S2860" s="10">
        <f t="shared" si="272"/>
        <v>41954.545081018514</v>
      </c>
      <c r="T2860" s="11">
        <f t="shared" si="273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4"/>
        <v>1.7500000000000002E-2</v>
      </c>
      <c r="P2861" s="6">
        <f t="shared" si="269"/>
        <v>35</v>
      </c>
      <c r="Q2861" t="str">
        <f t="shared" si="270"/>
        <v>theater</v>
      </c>
      <c r="R2861" t="str">
        <f t="shared" si="271"/>
        <v>plays</v>
      </c>
      <c r="S2861" s="10">
        <f t="shared" si="272"/>
        <v>42233.362314814818</v>
      </c>
      <c r="T2861" s="11">
        <f t="shared" si="273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4"/>
        <v>6.6500000000000004E-2</v>
      </c>
      <c r="P2862" s="6">
        <f t="shared" si="269"/>
        <v>29.555555555555557</v>
      </c>
      <c r="Q2862" t="str">
        <f t="shared" si="270"/>
        <v>theater</v>
      </c>
      <c r="R2862" t="str">
        <f t="shared" si="271"/>
        <v>plays</v>
      </c>
      <c r="S2862" s="10">
        <f t="shared" si="272"/>
        <v>42480.800648148142</v>
      </c>
      <c r="T2862" s="11">
        <f t="shared" si="273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4"/>
        <v>0.32</v>
      </c>
      <c r="P2863" s="6">
        <f t="shared" si="269"/>
        <v>26.666666666666668</v>
      </c>
      <c r="Q2863" t="str">
        <f t="shared" si="270"/>
        <v>theater</v>
      </c>
      <c r="R2863" t="str">
        <f t="shared" si="271"/>
        <v>plays</v>
      </c>
      <c r="S2863" s="10">
        <f t="shared" si="272"/>
        <v>42257.590833333335</v>
      </c>
      <c r="T2863" s="11">
        <f t="shared" si="273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4"/>
        <v>4.3307086614173228E-3</v>
      </c>
      <c r="P2864" s="6">
        <f t="shared" si="269"/>
        <v>18.333333333333332</v>
      </c>
      <c r="Q2864" t="str">
        <f t="shared" si="270"/>
        <v>theater</v>
      </c>
      <c r="R2864" t="str">
        <f t="shared" si="271"/>
        <v>plays</v>
      </c>
      <c r="S2864" s="10">
        <f t="shared" si="272"/>
        <v>41784.789687500001</v>
      </c>
      <c r="T2864" s="11">
        <f t="shared" si="273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4"/>
        <v>4.0000000000000002E-4</v>
      </c>
      <c r="P2865" s="6">
        <f t="shared" si="269"/>
        <v>20</v>
      </c>
      <c r="Q2865" t="str">
        <f t="shared" si="270"/>
        <v>theater</v>
      </c>
      <c r="R2865" t="str">
        <f t="shared" si="271"/>
        <v>plays</v>
      </c>
      <c r="S2865" s="10">
        <f t="shared" si="272"/>
        <v>41831.675034722226</v>
      </c>
      <c r="T2865" s="11">
        <f t="shared" si="273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4"/>
        <v>1.6E-2</v>
      </c>
      <c r="P2866" s="6">
        <f t="shared" si="269"/>
        <v>13.333333333333334</v>
      </c>
      <c r="Q2866" t="str">
        <f t="shared" si="270"/>
        <v>theater</v>
      </c>
      <c r="R2866" t="str">
        <f t="shared" si="271"/>
        <v>plays</v>
      </c>
      <c r="S2866" s="10">
        <f t="shared" si="272"/>
        <v>42172.613506944443</v>
      </c>
      <c r="T2866" s="11">
        <f t="shared" si="273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4"/>
        <v>0</v>
      </c>
      <c r="P2867" s="6" t="e">
        <f t="shared" si="269"/>
        <v>#DIV/0!</v>
      </c>
      <c r="Q2867" t="str">
        <f t="shared" si="270"/>
        <v>theater</v>
      </c>
      <c r="R2867" t="str">
        <f t="shared" si="271"/>
        <v>plays</v>
      </c>
      <c r="S2867" s="10">
        <f t="shared" si="272"/>
        <v>41950.114108796297</v>
      </c>
      <c r="T2867" s="11">
        <f t="shared" si="273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4"/>
        <v>8.9999999999999993E-3</v>
      </c>
      <c r="P2868" s="6">
        <f t="shared" si="269"/>
        <v>22.5</v>
      </c>
      <c r="Q2868" t="str">
        <f t="shared" si="270"/>
        <v>theater</v>
      </c>
      <c r="R2868" t="str">
        <f t="shared" si="271"/>
        <v>plays</v>
      </c>
      <c r="S2868" s="10">
        <f t="shared" si="272"/>
        <v>42627.955104166671</v>
      </c>
      <c r="T2868" s="11">
        <f t="shared" si="273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4"/>
        <v>0.2016</v>
      </c>
      <c r="P2869" s="6">
        <f t="shared" si="269"/>
        <v>50.4</v>
      </c>
      <c r="Q2869" t="str">
        <f t="shared" si="270"/>
        <v>theater</v>
      </c>
      <c r="R2869" t="str">
        <f t="shared" si="271"/>
        <v>plays</v>
      </c>
      <c r="S2869" s="10">
        <f t="shared" si="272"/>
        <v>42531.195277777777</v>
      </c>
      <c r="T2869" s="11">
        <f t="shared" si="273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4"/>
        <v>0.42011733333333334</v>
      </c>
      <c r="P2870" s="6">
        <f t="shared" si="269"/>
        <v>105.02933333333334</v>
      </c>
      <c r="Q2870" t="str">
        <f t="shared" si="270"/>
        <v>theater</v>
      </c>
      <c r="R2870" t="str">
        <f t="shared" si="271"/>
        <v>plays</v>
      </c>
      <c r="S2870" s="10">
        <f t="shared" si="272"/>
        <v>42618.827013888891</v>
      </c>
      <c r="T2870" s="11">
        <f t="shared" si="273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4"/>
        <v>8.8500000000000002E-3</v>
      </c>
      <c r="P2871" s="6">
        <f t="shared" si="269"/>
        <v>35.4</v>
      </c>
      <c r="Q2871" t="str">
        <f t="shared" si="270"/>
        <v>theater</v>
      </c>
      <c r="R2871" t="str">
        <f t="shared" si="271"/>
        <v>plays</v>
      </c>
      <c r="S2871" s="10">
        <f t="shared" si="272"/>
        <v>42540.593530092592</v>
      </c>
      <c r="T2871" s="11">
        <f t="shared" si="273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4"/>
        <v>0.15</v>
      </c>
      <c r="P2872" s="6">
        <f t="shared" si="269"/>
        <v>83.333333333333329</v>
      </c>
      <c r="Q2872" t="str">
        <f t="shared" si="270"/>
        <v>theater</v>
      </c>
      <c r="R2872" t="str">
        <f t="shared" si="271"/>
        <v>plays</v>
      </c>
      <c r="S2872" s="10">
        <f t="shared" si="272"/>
        <v>41746.189409722225</v>
      </c>
      <c r="T2872" s="11">
        <f t="shared" si="273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4"/>
        <v>4.6699999999999998E-2</v>
      </c>
      <c r="P2873" s="6">
        <f t="shared" si="269"/>
        <v>35.92307692307692</v>
      </c>
      <c r="Q2873" t="str">
        <f t="shared" si="270"/>
        <v>theater</v>
      </c>
      <c r="R2873" t="str">
        <f t="shared" si="271"/>
        <v>plays</v>
      </c>
      <c r="S2873" s="10">
        <f t="shared" si="272"/>
        <v>41974.738576388889</v>
      </c>
      <c r="T2873" s="11">
        <f t="shared" si="273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4"/>
        <v>0</v>
      </c>
      <c r="P2874" s="6" t="e">
        <f t="shared" si="269"/>
        <v>#DIV/0!</v>
      </c>
      <c r="Q2874" t="str">
        <f t="shared" si="270"/>
        <v>theater</v>
      </c>
      <c r="R2874" t="str">
        <f t="shared" si="271"/>
        <v>plays</v>
      </c>
      <c r="S2874" s="10">
        <f t="shared" si="272"/>
        <v>42115.11618055556</v>
      </c>
      <c r="T2874" s="11">
        <f t="shared" si="273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4"/>
        <v>0.38119999999999998</v>
      </c>
      <c r="P2875" s="6">
        <f t="shared" si="269"/>
        <v>119.125</v>
      </c>
      <c r="Q2875" t="str">
        <f t="shared" si="270"/>
        <v>theater</v>
      </c>
      <c r="R2875" t="str">
        <f t="shared" si="271"/>
        <v>plays</v>
      </c>
      <c r="S2875" s="10">
        <f t="shared" si="272"/>
        <v>42002.817488425921</v>
      </c>
      <c r="T2875" s="11">
        <f t="shared" si="273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4"/>
        <v>5.4199999999999998E-2</v>
      </c>
      <c r="P2876" s="6">
        <f t="shared" si="269"/>
        <v>90.333333333333329</v>
      </c>
      <c r="Q2876" t="str">
        <f t="shared" si="270"/>
        <v>theater</v>
      </c>
      <c r="R2876" t="str">
        <f t="shared" si="271"/>
        <v>plays</v>
      </c>
      <c r="S2876" s="10">
        <f t="shared" si="272"/>
        <v>42722.84474537037</v>
      </c>
      <c r="T2876" s="11">
        <f t="shared" si="273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4"/>
        <v>3.5E-4</v>
      </c>
      <c r="P2877" s="6">
        <f t="shared" si="269"/>
        <v>2.3333333333333335</v>
      </c>
      <c r="Q2877" t="str">
        <f t="shared" si="270"/>
        <v>theater</v>
      </c>
      <c r="R2877" t="str">
        <f t="shared" si="271"/>
        <v>plays</v>
      </c>
      <c r="S2877" s="10">
        <f t="shared" si="272"/>
        <v>42465.128391203703</v>
      </c>
      <c r="T2877" s="11">
        <f t="shared" si="273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4"/>
        <v>0</v>
      </c>
      <c r="P2878" s="6" t="e">
        <f t="shared" si="269"/>
        <v>#DIV/0!</v>
      </c>
      <c r="Q2878" t="str">
        <f t="shared" si="270"/>
        <v>theater</v>
      </c>
      <c r="R2878" t="str">
        <f t="shared" si="271"/>
        <v>plays</v>
      </c>
      <c r="S2878" s="10">
        <f t="shared" si="272"/>
        <v>42171.743969907402</v>
      </c>
      <c r="T2878" s="11">
        <f t="shared" si="273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4"/>
        <v>0.10833333333333334</v>
      </c>
      <c r="P2879" s="6">
        <f t="shared" si="269"/>
        <v>108.33333333333333</v>
      </c>
      <c r="Q2879" t="str">
        <f t="shared" si="270"/>
        <v>theater</v>
      </c>
      <c r="R2879" t="str">
        <f t="shared" si="271"/>
        <v>plays</v>
      </c>
      <c r="S2879" s="10">
        <f t="shared" si="272"/>
        <v>42672.955138888887</v>
      </c>
      <c r="T2879" s="11">
        <f t="shared" si="273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4"/>
        <v>2.1000000000000001E-2</v>
      </c>
      <c r="P2880" s="6">
        <f t="shared" si="269"/>
        <v>15.75</v>
      </c>
      <c r="Q2880" t="str">
        <f t="shared" si="270"/>
        <v>theater</v>
      </c>
      <c r="R2880" t="str">
        <f t="shared" si="271"/>
        <v>plays</v>
      </c>
      <c r="S2880" s="10">
        <f t="shared" si="272"/>
        <v>42128.615682870368</v>
      </c>
      <c r="T2880" s="11">
        <f t="shared" si="273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4"/>
        <v>2.5892857142857141E-3</v>
      </c>
      <c r="P2881" s="6">
        <f t="shared" si="269"/>
        <v>29</v>
      </c>
      <c r="Q2881" t="str">
        <f t="shared" si="270"/>
        <v>theater</v>
      </c>
      <c r="R2881" t="str">
        <f t="shared" si="271"/>
        <v>plays</v>
      </c>
      <c r="S2881" s="10">
        <f t="shared" si="272"/>
        <v>42359.725243055553</v>
      </c>
      <c r="T2881" s="11">
        <f t="shared" si="273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4"/>
        <v>0.23333333333333334</v>
      </c>
      <c r="P2882" s="6">
        <f t="shared" si="269"/>
        <v>96.551724137931032</v>
      </c>
      <c r="Q2882" t="str">
        <f t="shared" si="270"/>
        <v>theater</v>
      </c>
      <c r="R2882" t="str">
        <f t="shared" si="271"/>
        <v>plays</v>
      </c>
      <c r="S2882" s="10">
        <f t="shared" si="272"/>
        <v>42192.905694444446</v>
      </c>
      <c r="T2882" s="11">
        <f t="shared" si="273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4"/>
        <v>0</v>
      </c>
      <c r="P2883" s="6" t="e">
        <f t="shared" ref="P2883:P2946" si="275">E2883/L2883</f>
        <v>#DIV/0!</v>
      </c>
      <c r="Q2883" t="str">
        <f t="shared" ref="Q2883:Q2946" si="276">LEFT(N2883,SEARCH("/",N2883)-1)</f>
        <v>theater</v>
      </c>
      <c r="R2883" t="str">
        <f t="shared" ref="R2883:R2946" si="277">RIGHT(N2883,(LEN(N2883)-LEN(Q2883)-1))</f>
        <v>plays</v>
      </c>
      <c r="S2883" s="10">
        <f t="shared" ref="S2883:S2946" si="278">(((J2883/60)/60)/24)+DATE(1970,1,1)</f>
        <v>41916.597638888888</v>
      </c>
      <c r="T2883" s="11">
        <f t="shared" ref="T2883:T2946" si="27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4"/>
        <v>0.33600000000000002</v>
      </c>
      <c r="P2884" s="6">
        <f t="shared" si="275"/>
        <v>63</v>
      </c>
      <c r="Q2884" t="str">
        <f t="shared" si="276"/>
        <v>theater</v>
      </c>
      <c r="R2884" t="str">
        <f t="shared" si="277"/>
        <v>plays</v>
      </c>
      <c r="S2884" s="10">
        <f t="shared" si="278"/>
        <v>42461.596273148149</v>
      </c>
      <c r="T2884" s="11">
        <f t="shared" si="27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4"/>
        <v>0.1908</v>
      </c>
      <c r="P2885" s="6">
        <f t="shared" si="275"/>
        <v>381.6</v>
      </c>
      <c r="Q2885" t="str">
        <f t="shared" si="276"/>
        <v>theater</v>
      </c>
      <c r="R2885" t="str">
        <f t="shared" si="277"/>
        <v>plays</v>
      </c>
      <c r="S2885" s="10">
        <f t="shared" si="278"/>
        <v>42370.90320601852</v>
      </c>
      <c r="T2885" s="11">
        <f t="shared" si="27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4"/>
        <v>4.1111111111111114E-3</v>
      </c>
      <c r="P2886" s="6">
        <f t="shared" si="275"/>
        <v>46.25</v>
      </c>
      <c r="Q2886" t="str">
        <f t="shared" si="276"/>
        <v>theater</v>
      </c>
      <c r="R2886" t="str">
        <f t="shared" si="277"/>
        <v>plays</v>
      </c>
      <c r="S2886" s="10">
        <f t="shared" si="278"/>
        <v>41948.727256944447</v>
      </c>
      <c r="T2886" s="11">
        <f t="shared" si="27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4"/>
        <v>0.32500000000000001</v>
      </c>
      <c r="P2887" s="6">
        <f t="shared" si="275"/>
        <v>26</v>
      </c>
      <c r="Q2887" t="str">
        <f t="shared" si="276"/>
        <v>theater</v>
      </c>
      <c r="R2887" t="str">
        <f t="shared" si="277"/>
        <v>plays</v>
      </c>
      <c r="S2887" s="10">
        <f t="shared" si="278"/>
        <v>42047.07640046296</v>
      </c>
      <c r="T2887" s="11">
        <f t="shared" si="27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4"/>
        <v>0.05</v>
      </c>
      <c r="P2888" s="6">
        <f t="shared" si="275"/>
        <v>10</v>
      </c>
      <c r="Q2888" t="str">
        <f t="shared" si="276"/>
        <v>theater</v>
      </c>
      <c r="R2888" t="str">
        <f t="shared" si="277"/>
        <v>plays</v>
      </c>
      <c r="S2888" s="10">
        <f t="shared" si="278"/>
        <v>42261.632916666669</v>
      </c>
      <c r="T2888" s="11">
        <f t="shared" si="27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4"/>
        <v>1.6666666666666668E-3</v>
      </c>
      <c r="P2889" s="6">
        <f t="shared" si="275"/>
        <v>5</v>
      </c>
      <c r="Q2889" t="str">
        <f t="shared" si="276"/>
        <v>theater</v>
      </c>
      <c r="R2889" t="str">
        <f t="shared" si="277"/>
        <v>plays</v>
      </c>
      <c r="S2889" s="10">
        <f t="shared" si="278"/>
        <v>41985.427361111113</v>
      </c>
      <c r="T2889" s="11">
        <f t="shared" si="27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4"/>
        <v>0</v>
      </c>
      <c r="P2890" s="6" t="e">
        <f t="shared" si="275"/>
        <v>#DIV/0!</v>
      </c>
      <c r="Q2890" t="str">
        <f t="shared" si="276"/>
        <v>theater</v>
      </c>
      <c r="R2890" t="str">
        <f t="shared" si="277"/>
        <v>plays</v>
      </c>
      <c r="S2890" s="10">
        <f t="shared" si="278"/>
        <v>41922.535185185188</v>
      </c>
      <c r="T2890" s="11">
        <f t="shared" si="27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4"/>
        <v>0.38066666666666665</v>
      </c>
      <c r="P2891" s="6">
        <f t="shared" si="275"/>
        <v>81.571428571428569</v>
      </c>
      <c r="Q2891" t="str">
        <f t="shared" si="276"/>
        <v>theater</v>
      </c>
      <c r="R2891" t="str">
        <f t="shared" si="277"/>
        <v>plays</v>
      </c>
      <c r="S2891" s="10">
        <f t="shared" si="278"/>
        <v>41850.863252314812</v>
      </c>
      <c r="T2891" s="11">
        <f t="shared" si="27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4"/>
        <v>1.0500000000000001E-2</v>
      </c>
      <c r="P2892" s="6">
        <f t="shared" si="275"/>
        <v>7</v>
      </c>
      <c r="Q2892" t="str">
        <f t="shared" si="276"/>
        <v>theater</v>
      </c>
      <c r="R2892" t="str">
        <f t="shared" si="277"/>
        <v>plays</v>
      </c>
      <c r="S2892" s="10">
        <f t="shared" si="278"/>
        <v>41831.742962962962</v>
      </c>
      <c r="T2892" s="11">
        <f t="shared" si="27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4"/>
        <v>2.7300000000000001E-2</v>
      </c>
      <c r="P2893" s="6">
        <f t="shared" si="275"/>
        <v>27.3</v>
      </c>
      <c r="Q2893" t="str">
        <f t="shared" si="276"/>
        <v>theater</v>
      </c>
      <c r="R2893" t="str">
        <f t="shared" si="277"/>
        <v>plays</v>
      </c>
      <c r="S2893" s="10">
        <f t="shared" si="278"/>
        <v>42415.883425925931</v>
      </c>
      <c r="T2893" s="11">
        <f t="shared" si="27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4"/>
        <v>9.0909090909090912E-2</v>
      </c>
      <c r="P2894" s="6">
        <f t="shared" si="275"/>
        <v>29.411764705882351</v>
      </c>
      <c r="Q2894" t="str">
        <f t="shared" si="276"/>
        <v>theater</v>
      </c>
      <c r="R2894" t="str">
        <f t="shared" si="277"/>
        <v>plays</v>
      </c>
      <c r="S2894" s="10">
        <f t="shared" si="278"/>
        <v>41869.714166666665</v>
      </c>
      <c r="T2894" s="11">
        <f t="shared" si="27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4"/>
        <v>5.0000000000000001E-3</v>
      </c>
      <c r="P2895" s="6">
        <f t="shared" si="275"/>
        <v>12.5</v>
      </c>
      <c r="Q2895" t="str">
        <f t="shared" si="276"/>
        <v>theater</v>
      </c>
      <c r="R2895" t="str">
        <f t="shared" si="277"/>
        <v>plays</v>
      </c>
      <c r="S2895" s="10">
        <f t="shared" si="278"/>
        <v>41953.773090277777</v>
      </c>
      <c r="T2895" s="11">
        <f t="shared" si="27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4"/>
        <v>0</v>
      </c>
      <c r="P2896" s="6" t="e">
        <f t="shared" si="275"/>
        <v>#DIV/0!</v>
      </c>
      <c r="Q2896" t="str">
        <f t="shared" si="276"/>
        <v>theater</v>
      </c>
      <c r="R2896" t="str">
        <f t="shared" si="277"/>
        <v>plays</v>
      </c>
      <c r="S2896" s="10">
        <f t="shared" si="278"/>
        <v>42037.986284722225</v>
      </c>
      <c r="T2896" s="11">
        <f t="shared" si="27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4"/>
        <v>4.5999999999999999E-2</v>
      </c>
      <c r="P2897" s="6">
        <f t="shared" si="275"/>
        <v>5.75</v>
      </c>
      <c r="Q2897" t="str">
        <f t="shared" si="276"/>
        <v>theater</v>
      </c>
      <c r="R2897" t="str">
        <f t="shared" si="277"/>
        <v>plays</v>
      </c>
      <c r="S2897" s="10">
        <f t="shared" si="278"/>
        <v>41811.555462962962</v>
      </c>
      <c r="T2897" s="11">
        <f t="shared" si="27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4"/>
        <v>0.20833333333333334</v>
      </c>
      <c r="P2898" s="6">
        <f t="shared" si="275"/>
        <v>52.083333333333336</v>
      </c>
      <c r="Q2898" t="str">
        <f t="shared" si="276"/>
        <v>theater</v>
      </c>
      <c r="R2898" t="str">
        <f t="shared" si="277"/>
        <v>plays</v>
      </c>
      <c r="S2898" s="10">
        <f t="shared" si="278"/>
        <v>42701.908807870372</v>
      </c>
      <c r="T2898" s="11">
        <f t="shared" si="27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4"/>
        <v>4.583333333333333E-2</v>
      </c>
      <c r="P2899" s="6">
        <f t="shared" si="275"/>
        <v>183.33333333333334</v>
      </c>
      <c r="Q2899" t="str">
        <f t="shared" si="276"/>
        <v>theater</v>
      </c>
      <c r="R2899" t="str">
        <f t="shared" si="277"/>
        <v>plays</v>
      </c>
      <c r="S2899" s="10">
        <f t="shared" si="278"/>
        <v>42258.646504629629</v>
      </c>
      <c r="T2899" s="11">
        <f t="shared" si="27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4"/>
        <v>4.2133333333333335E-2</v>
      </c>
      <c r="P2900" s="6">
        <f t="shared" si="275"/>
        <v>26.333333333333332</v>
      </c>
      <c r="Q2900" t="str">
        <f t="shared" si="276"/>
        <v>theater</v>
      </c>
      <c r="R2900" t="str">
        <f t="shared" si="277"/>
        <v>plays</v>
      </c>
      <c r="S2900" s="10">
        <f t="shared" si="278"/>
        <v>42278.664965277778</v>
      </c>
      <c r="T2900" s="11">
        <f t="shared" si="27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4"/>
        <v>0</v>
      </c>
      <c r="P2901" s="6" t="e">
        <f t="shared" si="275"/>
        <v>#DIV/0!</v>
      </c>
      <c r="Q2901" t="str">
        <f t="shared" si="276"/>
        <v>theater</v>
      </c>
      <c r="R2901" t="str">
        <f t="shared" si="277"/>
        <v>plays</v>
      </c>
      <c r="S2901" s="10">
        <f t="shared" si="278"/>
        <v>42515.078217592592</v>
      </c>
      <c r="T2901" s="11">
        <f t="shared" si="27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4"/>
        <v>0.61909090909090914</v>
      </c>
      <c r="P2902" s="6">
        <f t="shared" si="275"/>
        <v>486.42857142857144</v>
      </c>
      <c r="Q2902" t="str">
        <f t="shared" si="276"/>
        <v>theater</v>
      </c>
      <c r="R2902" t="str">
        <f t="shared" si="277"/>
        <v>plays</v>
      </c>
      <c r="S2902" s="10">
        <f t="shared" si="278"/>
        <v>41830.234166666669</v>
      </c>
      <c r="T2902" s="11">
        <f t="shared" si="27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4"/>
        <v>8.0000000000000002E-3</v>
      </c>
      <c r="P2903" s="6">
        <f t="shared" si="275"/>
        <v>3</v>
      </c>
      <c r="Q2903" t="str">
        <f t="shared" si="276"/>
        <v>theater</v>
      </c>
      <c r="R2903" t="str">
        <f t="shared" si="277"/>
        <v>plays</v>
      </c>
      <c r="S2903" s="10">
        <f t="shared" si="278"/>
        <v>41982.904386574075</v>
      </c>
      <c r="T2903" s="11">
        <f t="shared" si="27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4"/>
        <v>1.6666666666666666E-4</v>
      </c>
      <c r="P2904" s="6">
        <f t="shared" si="275"/>
        <v>25</v>
      </c>
      <c r="Q2904" t="str">
        <f t="shared" si="276"/>
        <v>theater</v>
      </c>
      <c r="R2904" t="str">
        <f t="shared" si="277"/>
        <v>plays</v>
      </c>
      <c r="S2904" s="10">
        <f t="shared" si="278"/>
        <v>42210.439768518518</v>
      </c>
      <c r="T2904" s="11">
        <f t="shared" si="27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4"/>
        <v>7.7999999999999996E-3</v>
      </c>
      <c r="P2905" s="6">
        <f t="shared" si="275"/>
        <v>9.75</v>
      </c>
      <c r="Q2905" t="str">
        <f t="shared" si="276"/>
        <v>theater</v>
      </c>
      <c r="R2905" t="str">
        <f t="shared" si="277"/>
        <v>plays</v>
      </c>
      <c r="S2905" s="10">
        <f t="shared" si="278"/>
        <v>42196.166874999995</v>
      </c>
      <c r="T2905" s="11">
        <f t="shared" si="27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4"/>
        <v>0.05</v>
      </c>
      <c r="P2906" s="6">
        <f t="shared" si="275"/>
        <v>18.75</v>
      </c>
      <c r="Q2906" t="str">
        <f t="shared" si="276"/>
        <v>theater</v>
      </c>
      <c r="R2906" t="str">
        <f t="shared" si="277"/>
        <v>plays</v>
      </c>
      <c r="S2906" s="10">
        <f t="shared" si="278"/>
        <v>41940.967951388891</v>
      </c>
      <c r="T2906" s="11">
        <f t="shared" si="27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4"/>
        <v>0.17771428571428571</v>
      </c>
      <c r="P2907" s="6">
        <f t="shared" si="275"/>
        <v>36.588235294117645</v>
      </c>
      <c r="Q2907" t="str">
        <f t="shared" si="276"/>
        <v>theater</v>
      </c>
      <c r="R2907" t="str">
        <f t="shared" si="277"/>
        <v>plays</v>
      </c>
      <c r="S2907" s="10">
        <f t="shared" si="278"/>
        <v>42606.056863425925</v>
      </c>
      <c r="T2907" s="11">
        <f t="shared" si="27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ref="O2908:O2971" si="280">E2908/D2908</f>
        <v>9.4166666666666662E-2</v>
      </c>
      <c r="P2908" s="6">
        <f t="shared" si="275"/>
        <v>80.714285714285708</v>
      </c>
      <c r="Q2908" t="str">
        <f t="shared" si="276"/>
        <v>theater</v>
      </c>
      <c r="R2908" t="str">
        <f t="shared" si="277"/>
        <v>plays</v>
      </c>
      <c r="S2908" s="10">
        <f t="shared" si="278"/>
        <v>42199.648912037039</v>
      </c>
      <c r="T2908" s="11">
        <f t="shared" si="27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80"/>
        <v>8.0000000000000004E-4</v>
      </c>
      <c r="P2909" s="6">
        <f t="shared" si="275"/>
        <v>1</v>
      </c>
      <c r="Q2909" t="str">
        <f t="shared" si="276"/>
        <v>theater</v>
      </c>
      <c r="R2909" t="str">
        <f t="shared" si="277"/>
        <v>plays</v>
      </c>
      <c r="S2909" s="10">
        <f t="shared" si="278"/>
        <v>42444.877743055549</v>
      </c>
      <c r="T2909" s="11">
        <f t="shared" si="27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80"/>
        <v>2.75E-2</v>
      </c>
      <c r="P2910" s="6">
        <f t="shared" si="275"/>
        <v>52.8</v>
      </c>
      <c r="Q2910" t="str">
        <f t="shared" si="276"/>
        <v>theater</v>
      </c>
      <c r="R2910" t="str">
        <f t="shared" si="277"/>
        <v>plays</v>
      </c>
      <c r="S2910" s="10">
        <f t="shared" si="278"/>
        <v>42499.731701388882</v>
      </c>
      <c r="T2910" s="11">
        <f t="shared" si="27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80"/>
        <v>1.1111111111111112E-4</v>
      </c>
      <c r="P2911" s="6">
        <f t="shared" si="275"/>
        <v>20</v>
      </c>
      <c r="Q2911" t="str">
        <f t="shared" si="276"/>
        <v>theater</v>
      </c>
      <c r="R2911" t="str">
        <f t="shared" si="277"/>
        <v>plays</v>
      </c>
      <c r="S2911" s="10">
        <f t="shared" si="278"/>
        <v>41929.266215277778</v>
      </c>
      <c r="T2911" s="11">
        <f t="shared" si="27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80"/>
        <v>3.3333333333333335E-5</v>
      </c>
      <c r="P2912" s="6">
        <f t="shared" si="275"/>
        <v>1</v>
      </c>
      <c r="Q2912" t="str">
        <f t="shared" si="276"/>
        <v>theater</v>
      </c>
      <c r="R2912" t="str">
        <f t="shared" si="277"/>
        <v>plays</v>
      </c>
      <c r="S2912" s="10">
        <f t="shared" si="278"/>
        <v>42107.841284722221</v>
      </c>
      <c r="T2912" s="11">
        <f t="shared" si="27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80"/>
        <v>0.36499999999999999</v>
      </c>
      <c r="P2913" s="6">
        <f t="shared" si="275"/>
        <v>46.928571428571431</v>
      </c>
      <c r="Q2913" t="str">
        <f t="shared" si="276"/>
        <v>theater</v>
      </c>
      <c r="R2913" t="str">
        <f t="shared" si="277"/>
        <v>plays</v>
      </c>
      <c r="S2913" s="10">
        <f t="shared" si="278"/>
        <v>42142.768819444449</v>
      </c>
      <c r="T2913" s="11">
        <f t="shared" si="27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80"/>
        <v>0.14058171745152354</v>
      </c>
      <c r="P2914" s="6">
        <f t="shared" si="275"/>
        <v>78.07692307692308</v>
      </c>
      <c r="Q2914" t="str">
        <f t="shared" si="276"/>
        <v>theater</v>
      </c>
      <c r="R2914" t="str">
        <f t="shared" si="277"/>
        <v>plays</v>
      </c>
      <c r="S2914" s="10">
        <f t="shared" si="278"/>
        <v>42354.131643518514</v>
      </c>
      <c r="T2914" s="11">
        <f t="shared" si="27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80"/>
        <v>2.0000000000000001E-4</v>
      </c>
      <c r="P2915" s="6">
        <f t="shared" si="275"/>
        <v>1</v>
      </c>
      <c r="Q2915" t="str">
        <f t="shared" si="276"/>
        <v>theater</v>
      </c>
      <c r="R2915" t="str">
        <f t="shared" si="277"/>
        <v>plays</v>
      </c>
      <c r="S2915" s="10">
        <f t="shared" si="278"/>
        <v>41828.922905092593</v>
      </c>
      <c r="T2915" s="11">
        <f t="shared" si="27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80"/>
        <v>4.0000000000000003E-5</v>
      </c>
      <c r="P2916" s="6">
        <f t="shared" si="275"/>
        <v>1</v>
      </c>
      <c r="Q2916" t="str">
        <f t="shared" si="276"/>
        <v>theater</v>
      </c>
      <c r="R2916" t="str">
        <f t="shared" si="277"/>
        <v>plays</v>
      </c>
      <c r="S2916" s="10">
        <f t="shared" si="278"/>
        <v>42017.907337962963</v>
      </c>
      <c r="T2916" s="11">
        <f t="shared" si="27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80"/>
        <v>0.61099999999999999</v>
      </c>
      <c r="P2917" s="6">
        <f t="shared" si="275"/>
        <v>203.66666666666666</v>
      </c>
      <c r="Q2917" t="str">
        <f t="shared" si="276"/>
        <v>theater</v>
      </c>
      <c r="R2917" t="str">
        <f t="shared" si="277"/>
        <v>plays</v>
      </c>
      <c r="S2917" s="10">
        <f t="shared" si="278"/>
        <v>42415.398032407407</v>
      </c>
      <c r="T2917" s="11">
        <f t="shared" si="27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80"/>
        <v>7.8378378378378383E-2</v>
      </c>
      <c r="P2918" s="6">
        <f t="shared" si="275"/>
        <v>20.714285714285715</v>
      </c>
      <c r="Q2918" t="str">
        <f t="shared" si="276"/>
        <v>theater</v>
      </c>
      <c r="R2918" t="str">
        <f t="shared" si="277"/>
        <v>plays</v>
      </c>
      <c r="S2918" s="10">
        <f t="shared" si="278"/>
        <v>41755.476724537039</v>
      </c>
      <c r="T2918" s="11">
        <f t="shared" si="27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80"/>
        <v>0.2185</v>
      </c>
      <c r="P2919" s="6">
        <f t="shared" si="275"/>
        <v>48.555555555555557</v>
      </c>
      <c r="Q2919" t="str">
        <f t="shared" si="276"/>
        <v>theater</v>
      </c>
      <c r="R2919" t="str">
        <f t="shared" si="277"/>
        <v>plays</v>
      </c>
      <c r="S2919" s="10">
        <f t="shared" si="278"/>
        <v>42245.234340277777</v>
      </c>
      <c r="T2919" s="11">
        <f t="shared" si="27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80"/>
        <v>0.27239999999999998</v>
      </c>
      <c r="P2920" s="6">
        <f t="shared" si="275"/>
        <v>68.099999999999994</v>
      </c>
      <c r="Q2920" t="str">
        <f t="shared" si="276"/>
        <v>theater</v>
      </c>
      <c r="R2920" t="str">
        <f t="shared" si="277"/>
        <v>plays</v>
      </c>
      <c r="S2920" s="10">
        <f t="shared" si="278"/>
        <v>42278.629710648151</v>
      </c>
      <c r="T2920" s="11">
        <f t="shared" si="27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80"/>
        <v>8.5000000000000006E-2</v>
      </c>
      <c r="P2921" s="6">
        <f t="shared" si="275"/>
        <v>8.5</v>
      </c>
      <c r="Q2921" t="str">
        <f t="shared" si="276"/>
        <v>theater</v>
      </c>
      <c r="R2921" t="str">
        <f t="shared" si="277"/>
        <v>plays</v>
      </c>
      <c r="S2921" s="10">
        <f t="shared" si="278"/>
        <v>41826.61954861111</v>
      </c>
      <c r="T2921" s="11">
        <f t="shared" si="27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80"/>
        <v>0.26840000000000003</v>
      </c>
      <c r="P2922" s="6">
        <f t="shared" si="275"/>
        <v>51.615384615384613</v>
      </c>
      <c r="Q2922" t="str">
        <f t="shared" si="276"/>
        <v>theater</v>
      </c>
      <c r="R2922" t="str">
        <f t="shared" si="277"/>
        <v>plays</v>
      </c>
      <c r="S2922" s="10">
        <f t="shared" si="278"/>
        <v>42058.792476851857</v>
      </c>
      <c r="T2922" s="11">
        <f t="shared" si="27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80"/>
        <v>1.29</v>
      </c>
      <c r="P2923" s="6">
        <f t="shared" si="275"/>
        <v>43</v>
      </c>
      <c r="Q2923" t="str">
        <f t="shared" si="276"/>
        <v>theater</v>
      </c>
      <c r="R2923" t="str">
        <f t="shared" si="277"/>
        <v>musical</v>
      </c>
      <c r="S2923" s="10">
        <f t="shared" si="278"/>
        <v>41877.886620370373</v>
      </c>
      <c r="T2923" s="11">
        <f t="shared" si="27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80"/>
        <v>1</v>
      </c>
      <c r="P2924" s="6">
        <f t="shared" si="275"/>
        <v>83.333333333333329</v>
      </c>
      <c r="Q2924" t="str">
        <f t="shared" si="276"/>
        <v>theater</v>
      </c>
      <c r="R2924" t="str">
        <f t="shared" si="277"/>
        <v>musical</v>
      </c>
      <c r="S2924" s="10">
        <f t="shared" si="278"/>
        <v>42097.874155092592</v>
      </c>
      <c r="T2924" s="11">
        <f t="shared" si="27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80"/>
        <v>1</v>
      </c>
      <c r="P2925" s="6">
        <f t="shared" si="275"/>
        <v>30</v>
      </c>
      <c r="Q2925" t="str">
        <f t="shared" si="276"/>
        <v>theater</v>
      </c>
      <c r="R2925" t="str">
        <f t="shared" si="277"/>
        <v>musical</v>
      </c>
      <c r="S2925" s="10">
        <f t="shared" si="278"/>
        <v>42013.15253472222</v>
      </c>
      <c r="T2925" s="11">
        <f t="shared" si="27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80"/>
        <v>1.032</v>
      </c>
      <c r="P2926" s="6">
        <f t="shared" si="275"/>
        <v>175.51020408163265</v>
      </c>
      <c r="Q2926" t="str">
        <f t="shared" si="276"/>
        <v>theater</v>
      </c>
      <c r="R2926" t="str">
        <f t="shared" si="277"/>
        <v>musical</v>
      </c>
      <c r="S2926" s="10">
        <f t="shared" si="278"/>
        <v>42103.556828703702</v>
      </c>
      <c r="T2926" s="11">
        <f t="shared" si="27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80"/>
        <v>1.0244597777777777</v>
      </c>
      <c r="P2927" s="6">
        <f t="shared" si="275"/>
        <v>231.66175879396985</v>
      </c>
      <c r="Q2927" t="str">
        <f t="shared" si="276"/>
        <v>theater</v>
      </c>
      <c r="R2927" t="str">
        <f t="shared" si="277"/>
        <v>musical</v>
      </c>
      <c r="S2927" s="10">
        <f t="shared" si="278"/>
        <v>41863.584120370368</v>
      </c>
      <c r="T2927" s="11">
        <f t="shared" si="27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80"/>
        <v>1.25</v>
      </c>
      <c r="P2928" s="6">
        <f t="shared" si="275"/>
        <v>75</v>
      </c>
      <c r="Q2928" t="str">
        <f t="shared" si="276"/>
        <v>theater</v>
      </c>
      <c r="R2928" t="str">
        <f t="shared" si="277"/>
        <v>musical</v>
      </c>
      <c r="S2928" s="10">
        <f t="shared" si="278"/>
        <v>42044.765960648147</v>
      </c>
      <c r="T2928" s="11">
        <f t="shared" si="27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80"/>
        <v>1.3083333333333333</v>
      </c>
      <c r="P2929" s="6">
        <f t="shared" si="275"/>
        <v>112.14285714285714</v>
      </c>
      <c r="Q2929" t="str">
        <f t="shared" si="276"/>
        <v>theater</v>
      </c>
      <c r="R2929" t="str">
        <f t="shared" si="277"/>
        <v>musical</v>
      </c>
      <c r="S2929" s="10">
        <f t="shared" si="278"/>
        <v>41806.669317129628</v>
      </c>
      <c r="T2929" s="11">
        <f t="shared" si="27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80"/>
        <v>1</v>
      </c>
      <c r="P2930" s="6">
        <f t="shared" si="275"/>
        <v>41.666666666666664</v>
      </c>
      <c r="Q2930" t="str">
        <f t="shared" si="276"/>
        <v>theater</v>
      </c>
      <c r="R2930" t="str">
        <f t="shared" si="277"/>
        <v>musical</v>
      </c>
      <c r="S2930" s="10">
        <f t="shared" si="278"/>
        <v>42403.998217592598</v>
      </c>
      <c r="T2930" s="11">
        <f t="shared" si="27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80"/>
        <v>1.02069375</v>
      </c>
      <c r="P2931" s="6">
        <f t="shared" si="275"/>
        <v>255.17343750000001</v>
      </c>
      <c r="Q2931" t="str">
        <f t="shared" si="276"/>
        <v>theater</v>
      </c>
      <c r="R2931" t="str">
        <f t="shared" si="277"/>
        <v>musical</v>
      </c>
      <c r="S2931" s="10">
        <f t="shared" si="278"/>
        <v>41754.564328703702</v>
      </c>
      <c r="T2931" s="11">
        <f t="shared" si="27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80"/>
        <v>1.0092000000000001</v>
      </c>
      <c r="P2932" s="6">
        <f t="shared" si="275"/>
        <v>162.7741935483871</v>
      </c>
      <c r="Q2932" t="str">
        <f t="shared" si="276"/>
        <v>theater</v>
      </c>
      <c r="R2932" t="str">
        <f t="shared" si="277"/>
        <v>musical</v>
      </c>
      <c r="S2932" s="10">
        <f t="shared" si="278"/>
        <v>42101.584074074075</v>
      </c>
      <c r="T2932" s="11">
        <f t="shared" si="27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80"/>
        <v>1.06</v>
      </c>
      <c r="P2933" s="6">
        <f t="shared" si="275"/>
        <v>88.333333333333329</v>
      </c>
      <c r="Q2933" t="str">
        <f t="shared" si="276"/>
        <v>theater</v>
      </c>
      <c r="R2933" t="str">
        <f t="shared" si="277"/>
        <v>musical</v>
      </c>
      <c r="S2933" s="10">
        <f t="shared" si="278"/>
        <v>41872.291238425925</v>
      </c>
      <c r="T2933" s="11">
        <f t="shared" si="27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80"/>
        <v>1.0509677419354839</v>
      </c>
      <c r="P2934" s="6">
        <f t="shared" si="275"/>
        <v>85.736842105263165</v>
      </c>
      <c r="Q2934" t="str">
        <f t="shared" si="276"/>
        <v>theater</v>
      </c>
      <c r="R2934" t="str">
        <f t="shared" si="277"/>
        <v>musical</v>
      </c>
      <c r="S2934" s="10">
        <f t="shared" si="278"/>
        <v>42025.164780092593</v>
      </c>
      <c r="T2934" s="11">
        <f t="shared" si="27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80"/>
        <v>1.0276000000000001</v>
      </c>
      <c r="P2935" s="6">
        <f t="shared" si="275"/>
        <v>47.574074074074076</v>
      </c>
      <c r="Q2935" t="str">
        <f t="shared" si="276"/>
        <v>theater</v>
      </c>
      <c r="R2935" t="str">
        <f t="shared" si="277"/>
        <v>musical</v>
      </c>
      <c r="S2935" s="10">
        <f t="shared" si="278"/>
        <v>42495.956631944442</v>
      </c>
      <c r="T2935" s="11">
        <f t="shared" si="27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80"/>
        <v>1.08</v>
      </c>
      <c r="P2936" s="6">
        <f t="shared" si="275"/>
        <v>72.972972972972968</v>
      </c>
      <c r="Q2936" t="str">
        <f t="shared" si="276"/>
        <v>theater</v>
      </c>
      <c r="R2936" t="str">
        <f t="shared" si="277"/>
        <v>musical</v>
      </c>
      <c r="S2936" s="10">
        <f t="shared" si="278"/>
        <v>41775.636157407411</v>
      </c>
      <c r="T2936" s="11">
        <f t="shared" si="27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80"/>
        <v>1.0088571428571429</v>
      </c>
      <c r="P2937" s="6">
        <f t="shared" si="275"/>
        <v>90.538461538461533</v>
      </c>
      <c r="Q2937" t="str">
        <f t="shared" si="276"/>
        <v>theater</v>
      </c>
      <c r="R2937" t="str">
        <f t="shared" si="277"/>
        <v>musical</v>
      </c>
      <c r="S2937" s="10">
        <f t="shared" si="278"/>
        <v>42553.583425925928</v>
      </c>
      <c r="T2937" s="11">
        <f t="shared" si="27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80"/>
        <v>1.28</v>
      </c>
      <c r="P2938" s="6">
        <f t="shared" si="275"/>
        <v>37.647058823529413</v>
      </c>
      <c r="Q2938" t="str">
        <f t="shared" si="276"/>
        <v>theater</v>
      </c>
      <c r="R2938" t="str">
        <f t="shared" si="277"/>
        <v>musical</v>
      </c>
      <c r="S2938" s="10">
        <f t="shared" si="278"/>
        <v>41912.650729166664</v>
      </c>
      <c r="T2938" s="11">
        <f t="shared" si="27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80"/>
        <v>1.3333333333333333</v>
      </c>
      <c r="P2939" s="6">
        <f t="shared" si="275"/>
        <v>36.363636363636367</v>
      </c>
      <c r="Q2939" t="str">
        <f t="shared" si="276"/>
        <v>theater</v>
      </c>
      <c r="R2939" t="str">
        <f t="shared" si="277"/>
        <v>musical</v>
      </c>
      <c r="S2939" s="10">
        <f t="shared" si="278"/>
        <v>41803.457326388889</v>
      </c>
      <c r="T2939" s="11">
        <f t="shared" si="27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80"/>
        <v>1.0137499999999999</v>
      </c>
      <c r="P2940" s="6">
        <f t="shared" si="275"/>
        <v>126.71875</v>
      </c>
      <c r="Q2940" t="str">
        <f t="shared" si="276"/>
        <v>theater</v>
      </c>
      <c r="R2940" t="str">
        <f t="shared" si="277"/>
        <v>musical</v>
      </c>
      <c r="S2940" s="10">
        <f t="shared" si="278"/>
        <v>42004.703865740739</v>
      </c>
      <c r="T2940" s="11">
        <f t="shared" si="27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80"/>
        <v>1.0287500000000001</v>
      </c>
      <c r="P2941" s="6">
        <f t="shared" si="275"/>
        <v>329.2</v>
      </c>
      <c r="Q2941" t="str">
        <f t="shared" si="276"/>
        <v>theater</v>
      </c>
      <c r="R2941" t="str">
        <f t="shared" si="277"/>
        <v>musical</v>
      </c>
      <c r="S2941" s="10">
        <f t="shared" si="278"/>
        <v>41845.809166666666</v>
      </c>
      <c r="T2941" s="11">
        <f t="shared" si="27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80"/>
        <v>1.0724</v>
      </c>
      <c r="P2942" s="6">
        <f t="shared" si="275"/>
        <v>81.242424242424249</v>
      </c>
      <c r="Q2942" t="str">
        <f t="shared" si="276"/>
        <v>theater</v>
      </c>
      <c r="R2942" t="str">
        <f t="shared" si="277"/>
        <v>musical</v>
      </c>
      <c r="S2942" s="10">
        <f t="shared" si="278"/>
        <v>41982.773356481484</v>
      </c>
      <c r="T2942" s="11">
        <f t="shared" si="27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80"/>
        <v>4.0000000000000003E-5</v>
      </c>
      <c r="P2943" s="6">
        <f t="shared" si="275"/>
        <v>1</v>
      </c>
      <c r="Q2943" t="str">
        <f t="shared" si="276"/>
        <v>theater</v>
      </c>
      <c r="R2943" t="str">
        <f t="shared" si="277"/>
        <v>spaces</v>
      </c>
      <c r="S2943" s="10">
        <f t="shared" si="278"/>
        <v>42034.960127314815</v>
      </c>
      <c r="T2943" s="11">
        <f t="shared" si="27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80"/>
        <v>0.20424999999999999</v>
      </c>
      <c r="P2944" s="6">
        <f t="shared" si="275"/>
        <v>202.22772277227722</v>
      </c>
      <c r="Q2944" t="str">
        <f t="shared" si="276"/>
        <v>theater</v>
      </c>
      <c r="R2944" t="str">
        <f t="shared" si="277"/>
        <v>spaces</v>
      </c>
      <c r="S2944" s="10">
        <f t="shared" si="278"/>
        <v>42334.803923611107</v>
      </c>
      <c r="T2944" s="11">
        <f t="shared" si="27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80"/>
        <v>0</v>
      </c>
      <c r="P2945" s="6" t="e">
        <f t="shared" si="275"/>
        <v>#DIV/0!</v>
      </c>
      <c r="Q2945" t="str">
        <f t="shared" si="276"/>
        <v>theater</v>
      </c>
      <c r="R2945" t="str">
        <f t="shared" si="277"/>
        <v>spaces</v>
      </c>
      <c r="S2945" s="10">
        <f t="shared" si="278"/>
        <v>42077.129398148143</v>
      </c>
      <c r="T2945" s="11">
        <f t="shared" si="27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80"/>
        <v>0.01</v>
      </c>
      <c r="P2946" s="6">
        <f t="shared" si="275"/>
        <v>100</v>
      </c>
      <c r="Q2946" t="str">
        <f t="shared" si="276"/>
        <v>theater</v>
      </c>
      <c r="R2946" t="str">
        <f t="shared" si="277"/>
        <v>spaces</v>
      </c>
      <c r="S2946" s="10">
        <f t="shared" si="278"/>
        <v>42132.9143287037</v>
      </c>
      <c r="T2946" s="11">
        <f t="shared" si="27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80"/>
        <v>0</v>
      </c>
      <c r="P2947" s="6" t="e">
        <f t="shared" ref="P2947:P3010" si="281">E2947/L2947</f>
        <v>#DIV/0!</v>
      </c>
      <c r="Q2947" t="str">
        <f t="shared" ref="Q2947:Q3010" si="282">LEFT(N2947,SEARCH("/",N2947)-1)</f>
        <v>theater</v>
      </c>
      <c r="R2947" t="str">
        <f t="shared" ref="R2947:R3010" si="283">RIGHT(N2947,(LEN(N2947)-LEN(Q2947)-1))</f>
        <v>spaces</v>
      </c>
      <c r="S2947" s="10">
        <f t="shared" ref="S2947:S3010" si="284">(((J2947/60)/60)/24)+DATE(1970,1,1)</f>
        <v>42118.139583333337</v>
      </c>
      <c r="T2947" s="11">
        <f t="shared" ref="T2947:T3010" si="285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80"/>
        <v>1E-3</v>
      </c>
      <c r="P2948" s="6">
        <f t="shared" si="281"/>
        <v>1</v>
      </c>
      <c r="Q2948" t="str">
        <f t="shared" si="282"/>
        <v>theater</v>
      </c>
      <c r="R2948" t="str">
        <f t="shared" si="283"/>
        <v>spaces</v>
      </c>
      <c r="S2948" s="10">
        <f t="shared" si="284"/>
        <v>42567.531157407408</v>
      </c>
      <c r="T2948" s="11">
        <f t="shared" si="285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0"/>
        <v>4.2880000000000001E-2</v>
      </c>
      <c r="P2949" s="6">
        <f t="shared" si="281"/>
        <v>82.461538461538467</v>
      </c>
      <c r="Q2949" t="str">
        <f t="shared" si="282"/>
        <v>theater</v>
      </c>
      <c r="R2949" t="str">
        <f t="shared" si="283"/>
        <v>spaces</v>
      </c>
      <c r="S2949" s="10">
        <f t="shared" si="284"/>
        <v>42649.562118055561</v>
      </c>
      <c r="T2949" s="11">
        <f t="shared" si="285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0"/>
        <v>4.8000000000000001E-5</v>
      </c>
      <c r="P2950" s="6">
        <f t="shared" si="281"/>
        <v>2.6666666666666665</v>
      </c>
      <c r="Q2950" t="str">
        <f t="shared" si="282"/>
        <v>theater</v>
      </c>
      <c r="R2950" t="str">
        <f t="shared" si="283"/>
        <v>spaces</v>
      </c>
      <c r="S2950" s="10">
        <f t="shared" si="284"/>
        <v>42097.649224537032</v>
      </c>
      <c r="T2950" s="11">
        <f t="shared" si="285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0"/>
        <v>2.5000000000000001E-2</v>
      </c>
      <c r="P2951" s="6">
        <f t="shared" si="281"/>
        <v>12.5</v>
      </c>
      <c r="Q2951" t="str">
        <f t="shared" si="282"/>
        <v>theater</v>
      </c>
      <c r="R2951" t="str">
        <f t="shared" si="283"/>
        <v>spaces</v>
      </c>
      <c r="S2951" s="10">
        <f t="shared" si="284"/>
        <v>42297.823113425926</v>
      </c>
      <c r="T2951" s="11">
        <f t="shared" si="285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0"/>
        <v>0</v>
      </c>
      <c r="P2952" s="6" t="e">
        <f t="shared" si="281"/>
        <v>#DIV/0!</v>
      </c>
      <c r="Q2952" t="str">
        <f t="shared" si="282"/>
        <v>theater</v>
      </c>
      <c r="R2952" t="str">
        <f t="shared" si="283"/>
        <v>spaces</v>
      </c>
      <c r="S2952" s="10">
        <f t="shared" si="284"/>
        <v>42362.36518518519</v>
      </c>
      <c r="T2952" s="11">
        <f t="shared" si="285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0"/>
        <v>2.1919999999999999E-2</v>
      </c>
      <c r="P2953" s="6">
        <f t="shared" si="281"/>
        <v>18.896551724137932</v>
      </c>
      <c r="Q2953" t="str">
        <f t="shared" si="282"/>
        <v>theater</v>
      </c>
      <c r="R2953" t="str">
        <f t="shared" si="283"/>
        <v>spaces</v>
      </c>
      <c r="S2953" s="10">
        <f t="shared" si="284"/>
        <v>41872.802928240737</v>
      </c>
      <c r="T2953" s="11">
        <f t="shared" si="285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0"/>
        <v>8.0250000000000002E-2</v>
      </c>
      <c r="P2954" s="6">
        <f t="shared" si="281"/>
        <v>200.625</v>
      </c>
      <c r="Q2954" t="str">
        <f t="shared" si="282"/>
        <v>theater</v>
      </c>
      <c r="R2954" t="str">
        <f t="shared" si="283"/>
        <v>spaces</v>
      </c>
      <c r="S2954" s="10">
        <f t="shared" si="284"/>
        <v>42628.690266203703</v>
      </c>
      <c r="T2954" s="11">
        <f t="shared" si="285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0"/>
        <v>1.5125E-3</v>
      </c>
      <c r="P2955" s="6">
        <f t="shared" si="281"/>
        <v>201.66666666666666</v>
      </c>
      <c r="Q2955" t="str">
        <f t="shared" si="282"/>
        <v>theater</v>
      </c>
      <c r="R2955" t="str">
        <f t="shared" si="283"/>
        <v>spaces</v>
      </c>
      <c r="S2955" s="10">
        <f t="shared" si="284"/>
        <v>42255.791909722218</v>
      </c>
      <c r="T2955" s="11">
        <f t="shared" si="285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0"/>
        <v>0</v>
      </c>
      <c r="P2956" s="6" t="e">
        <f t="shared" si="281"/>
        <v>#DIV/0!</v>
      </c>
      <c r="Q2956" t="str">
        <f t="shared" si="282"/>
        <v>theater</v>
      </c>
      <c r="R2956" t="str">
        <f t="shared" si="283"/>
        <v>spaces</v>
      </c>
      <c r="S2956" s="10">
        <f t="shared" si="284"/>
        <v>42790.583368055552</v>
      </c>
      <c r="T2956" s="11">
        <f t="shared" si="285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0"/>
        <v>0.59583333333333333</v>
      </c>
      <c r="P2957" s="6">
        <f t="shared" si="281"/>
        <v>65</v>
      </c>
      <c r="Q2957" t="str">
        <f t="shared" si="282"/>
        <v>theater</v>
      </c>
      <c r="R2957" t="str">
        <f t="shared" si="283"/>
        <v>spaces</v>
      </c>
      <c r="S2957" s="10">
        <f t="shared" si="284"/>
        <v>42141.741307870368</v>
      </c>
      <c r="T2957" s="11">
        <f t="shared" si="285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0"/>
        <v>0.16734177215189874</v>
      </c>
      <c r="P2958" s="6">
        <f t="shared" si="281"/>
        <v>66.099999999999994</v>
      </c>
      <c r="Q2958" t="str">
        <f t="shared" si="282"/>
        <v>theater</v>
      </c>
      <c r="R2958" t="str">
        <f t="shared" si="283"/>
        <v>spaces</v>
      </c>
      <c r="S2958" s="10">
        <f t="shared" si="284"/>
        <v>42464.958912037036</v>
      </c>
      <c r="T2958" s="11">
        <f t="shared" si="285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0"/>
        <v>1.8666666666666668E-2</v>
      </c>
      <c r="P2959" s="6">
        <f t="shared" si="281"/>
        <v>93.333333333333329</v>
      </c>
      <c r="Q2959" t="str">
        <f t="shared" si="282"/>
        <v>theater</v>
      </c>
      <c r="R2959" t="str">
        <f t="shared" si="283"/>
        <v>spaces</v>
      </c>
      <c r="S2959" s="10">
        <f t="shared" si="284"/>
        <v>42031.011249999996</v>
      </c>
      <c r="T2959" s="11">
        <f t="shared" si="285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0"/>
        <v>0</v>
      </c>
      <c r="P2960" s="6" t="e">
        <f t="shared" si="281"/>
        <v>#DIV/0!</v>
      </c>
      <c r="Q2960" t="str">
        <f t="shared" si="282"/>
        <v>theater</v>
      </c>
      <c r="R2960" t="str">
        <f t="shared" si="283"/>
        <v>spaces</v>
      </c>
      <c r="S2960" s="10">
        <f t="shared" si="284"/>
        <v>42438.779131944444</v>
      </c>
      <c r="T2960" s="11">
        <f t="shared" si="285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0"/>
        <v>0</v>
      </c>
      <c r="P2961" s="6" t="e">
        <f t="shared" si="281"/>
        <v>#DIV/0!</v>
      </c>
      <c r="Q2961" t="str">
        <f t="shared" si="282"/>
        <v>theater</v>
      </c>
      <c r="R2961" t="str">
        <f t="shared" si="283"/>
        <v>spaces</v>
      </c>
      <c r="S2961" s="10">
        <f t="shared" si="284"/>
        <v>42498.008391203708</v>
      </c>
      <c r="T2961" s="11">
        <f t="shared" si="285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0"/>
        <v>0</v>
      </c>
      <c r="P2962" s="6" t="e">
        <f t="shared" si="281"/>
        <v>#DIV/0!</v>
      </c>
      <c r="Q2962" t="str">
        <f t="shared" si="282"/>
        <v>theater</v>
      </c>
      <c r="R2962" t="str">
        <f t="shared" si="283"/>
        <v>spaces</v>
      </c>
      <c r="S2962" s="10">
        <f t="shared" si="284"/>
        <v>41863.757210648146</v>
      </c>
      <c r="T2962" s="11">
        <f t="shared" si="285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0"/>
        <v>1.0962000000000001</v>
      </c>
      <c r="P2963" s="6">
        <f t="shared" si="281"/>
        <v>50.75</v>
      </c>
      <c r="Q2963" t="str">
        <f t="shared" si="282"/>
        <v>theater</v>
      </c>
      <c r="R2963" t="str">
        <f t="shared" si="283"/>
        <v>plays</v>
      </c>
      <c r="S2963" s="10">
        <f t="shared" si="284"/>
        <v>42061.212488425925</v>
      </c>
      <c r="T2963" s="11">
        <f t="shared" si="285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0"/>
        <v>1.218</v>
      </c>
      <c r="P2964" s="6">
        <f t="shared" si="281"/>
        <v>60.9</v>
      </c>
      <c r="Q2964" t="str">
        <f t="shared" si="282"/>
        <v>theater</v>
      </c>
      <c r="R2964" t="str">
        <f t="shared" si="283"/>
        <v>plays</v>
      </c>
      <c r="S2964" s="10">
        <f t="shared" si="284"/>
        <v>42036.24428240741</v>
      </c>
      <c r="T2964" s="11">
        <f t="shared" si="285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0"/>
        <v>1.0685</v>
      </c>
      <c r="P2965" s="6">
        <f t="shared" si="281"/>
        <v>109.03061224489795</v>
      </c>
      <c r="Q2965" t="str">
        <f t="shared" si="282"/>
        <v>theater</v>
      </c>
      <c r="R2965" t="str">
        <f t="shared" si="283"/>
        <v>plays</v>
      </c>
      <c r="S2965" s="10">
        <f t="shared" si="284"/>
        <v>42157.470185185186</v>
      </c>
      <c r="T2965" s="11">
        <f t="shared" si="285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0"/>
        <v>1.0071379999999999</v>
      </c>
      <c r="P2966" s="6">
        <f t="shared" si="281"/>
        <v>25.692295918367346</v>
      </c>
      <c r="Q2966" t="str">
        <f t="shared" si="282"/>
        <v>theater</v>
      </c>
      <c r="R2966" t="str">
        <f t="shared" si="283"/>
        <v>plays</v>
      </c>
      <c r="S2966" s="10">
        <f t="shared" si="284"/>
        <v>41827.909942129627</v>
      </c>
      <c r="T2966" s="11">
        <f t="shared" si="285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0"/>
        <v>1.0900000000000001</v>
      </c>
      <c r="P2967" s="6">
        <f t="shared" si="281"/>
        <v>41.92307692307692</v>
      </c>
      <c r="Q2967" t="str">
        <f t="shared" si="282"/>
        <v>theater</v>
      </c>
      <c r="R2967" t="str">
        <f t="shared" si="283"/>
        <v>plays</v>
      </c>
      <c r="S2967" s="10">
        <f t="shared" si="284"/>
        <v>42162.729548611111</v>
      </c>
      <c r="T2967" s="11">
        <f t="shared" si="285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0"/>
        <v>1.1363000000000001</v>
      </c>
      <c r="P2968" s="6">
        <f t="shared" si="281"/>
        <v>88.7734375</v>
      </c>
      <c r="Q2968" t="str">
        <f t="shared" si="282"/>
        <v>theater</v>
      </c>
      <c r="R2968" t="str">
        <f t="shared" si="283"/>
        <v>plays</v>
      </c>
      <c r="S2968" s="10">
        <f t="shared" si="284"/>
        <v>42233.738564814819</v>
      </c>
      <c r="T2968" s="11">
        <f t="shared" si="285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0"/>
        <v>1.1392</v>
      </c>
      <c r="P2969" s="6">
        <f t="shared" si="281"/>
        <v>80.225352112676063</v>
      </c>
      <c r="Q2969" t="str">
        <f t="shared" si="282"/>
        <v>theater</v>
      </c>
      <c r="R2969" t="str">
        <f t="shared" si="283"/>
        <v>plays</v>
      </c>
      <c r="S2969" s="10">
        <f t="shared" si="284"/>
        <v>42042.197824074072</v>
      </c>
      <c r="T2969" s="11">
        <f t="shared" si="285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0"/>
        <v>1.06</v>
      </c>
      <c r="P2970" s="6">
        <f t="shared" si="281"/>
        <v>78.936170212765958</v>
      </c>
      <c r="Q2970" t="str">
        <f t="shared" si="282"/>
        <v>theater</v>
      </c>
      <c r="R2970" t="str">
        <f t="shared" si="283"/>
        <v>plays</v>
      </c>
      <c r="S2970" s="10">
        <f t="shared" si="284"/>
        <v>42585.523842592593</v>
      </c>
      <c r="T2970" s="11">
        <f t="shared" si="285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0"/>
        <v>1.625</v>
      </c>
      <c r="P2971" s="6">
        <f t="shared" si="281"/>
        <v>95.588235294117652</v>
      </c>
      <c r="Q2971" t="str">
        <f t="shared" si="282"/>
        <v>theater</v>
      </c>
      <c r="R2971" t="str">
        <f t="shared" si="283"/>
        <v>plays</v>
      </c>
      <c r="S2971" s="10">
        <f t="shared" si="284"/>
        <v>42097.786493055552</v>
      </c>
      <c r="T2971" s="11">
        <f t="shared" si="285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ref="O2972:O3035" si="286">E2972/D2972</f>
        <v>1.06</v>
      </c>
      <c r="P2972" s="6">
        <f t="shared" si="281"/>
        <v>69.890109890109883</v>
      </c>
      <c r="Q2972" t="str">
        <f t="shared" si="282"/>
        <v>theater</v>
      </c>
      <c r="R2972" t="str">
        <f t="shared" si="283"/>
        <v>plays</v>
      </c>
      <c r="S2972" s="10">
        <f t="shared" si="284"/>
        <v>41808.669571759259</v>
      </c>
      <c r="T2972" s="11">
        <f t="shared" si="285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6"/>
        <v>1.0015624999999999</v>
      </c>
      <c r="P2973" s="6">
        <f t="shared" si="281"/>
        <v>74.534883720930239</v>
      </c>
      <c r="Q2973" t="str">
        <f t="shared" si="282"/>
        <v>theater</v>
      </c>
      <c r="R2973" t="str">
        <f t="shared" si="283"/>
        <v>plays</v>
      </c>
      <c r="S2973" s="10">
        <f t="shared" si="284"/>
        <v>41852.658310185187</v>
      </c>
      <c r="T2973" s="11">
        <f t="shared" si="285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6"/>
        <v>1.0535000000000001</v>
      </c>
      <c r="P2974" s="6">
        <f t="shared" si="281"/>
        <v>123.94117647058823</v>
      </c>
      <c r="Q2974" t="str">
        <f t="shared" si="282"/>
        <v>theater</v>
      </c>
      <c r="R2974" t="str">
        <f t="shared" si="283"/>
        <v>plays</v>
      </c>
      <c r="S2974" s="10">
        <f t="shared" si="284"/>
        <v>42694.110185185185</v>
      </c>
      <c r="T2974" s="11">
        <f t="shared" si="285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6"/>
        <v>1.748</v>
      </c>
      <c r="P2975" s="6">
        <f t="shared" si="281"/>
        <v>264.84848484848487</v>
      </c>
      <c r="Q2975" t="str">
        <f t="shared" si="282"/>
        <v>theater</v>
      </c>
      <c r="R2975" t="str">
        <f t="shared" si="283"/>
        <v>plays</v>
      </c>
      <c r="S2975" s="10">
        <f t="shared" si="284"/>
        <v>42341.818379629629</v>
      </c>
      <c r="T2975" s="11">
        <f t="shared" si="285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6"/>
        <v>1.02</v>
      </c>
      <c r="P2976" s="6">
        <f t="shared" si="281"/>
        <v>58.620689655172413</v>
      </c>
      <c r="Q2976" t="str">
        <f t="shared" si="282"/>
        <v>theater</v>
      </c>
      <c r="R2976" t="str">
        <f t="shared" si="283"/>
        <v>plays</v>
      </c>
      <c r="S2976" s="10">
        <f t="shared" si="284"/>
        <v>41880.061006944445</v>
      </c>
      <c r="T2976" s="11">
        <f t="shared" si="285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6"/>
        <v>1.00125</v>
      </c>
      <c r="P2977" s="6">
        <f t="shared" si="281"/>
        <v>70.884955752212392</v>
      </c>
      <c r="Q2977" t="str">
        <f t="shared" si="282"/>
        <v>theater</v>
      </c>
      <c r="R2977" t="str">
        <f t="shared" si="283"/>
        <v>plays</v>
      </c>
      <c r="S2977" s="10">
        <f t="shared" si="284"/>
        <v>41941.683865740742</v>
      </c>
      <c r="T2977" s="11">
        <f t="shared" si="285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6"/>
        <v>1.7142857142857142</v>
      </c>
      <c r="P2978" s="6">
        <f t="shared" si="281"/>
        <v>8.5714285714285712</v>
      </c>
      <c r="Q2978" t="str">
        <f t="shared" si="282"/>
        <v>theater</v>
      </c>
      <c r="R2978" t="str">
        <f t="shared" si="283"/>
        <v>plays</v>
      </c>
      <c r="S2978" s="10">
        <f t="shared" si="284"/>
        <v>42425.730671296296</v>
      </c>
      <c r="T2978" s="11">
        <f t="shared" si="285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6"/>
        <v>1.1356666666666666</v>
      </c>
      <c r="P2979" s="6">
        <f t="shared" si="281"/>
        <v>113.56666666666666</v>
      </c>
      <c r="Q2979" t="str">
        <f t="shared" si="282"/>
        <v>theater</v>
      </c>
      <c r="R2979" t="str">
        <f t="shared" si="283"/>
        <v>plays</v>
      </c>
      <c r="S2979" s="10">
        <f t="shared" si="284"/>
        <v>42026.88118055556</v>
      </c>
      <c r="T2979" s="11">
        <f t="shared" si="285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6"/>
        <v>1.2946666666666666</v>
      </c>
      <c r="P2980" s="6">
        <f t="shared" si="281"/>
        <v>60.6875</v>
      </c>
      <c r="Q2980" t="str">
        <f t="shared" si="282"/>
        <v>theater</v>
      </c>
      <c r="R2980" t="str">
        <f t="shared" si="283"/>
        <v>plays</v>
      </c>
      <c r="S2980" s="10">
        <f t="shared" si="284"/>
        <v>41922.640590277777</v>
      </c>
      <c r="T2980" s="11">
        <f t="shared" si="285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6"/>
        <v>1.014</v>
      </c>
      <c r="P2981" s="6">
        <f t="shared" si="281"/>
        <v>110.21739130434783</v>
      </c>
      <c r="Q2981" t="str">
        <f t="shared" si="282"/>
        <v>theater</v>
      </c>
      <c r="R2981" t="str">
        <f t="shared" si="283"/>
        <v>plays</v>
      </c>
      <c r="S2981" s="10">
        <f t="shared" si="284"/>
        <v>41993.824340277773</v>
      </c>
      <c r="T2981" s="11">
        <f t="shared" si="285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6"/>
        <v>1.0916666666666666</v>
      </c>
      <c r="P2982" s="6">
        <f t="shared" si="281"/>
        <v>136.45833333333334</v>
      </c>
      <c r="Q2982" t="str">
        <f t="shared" si="282"/>
        <v>theater</v>
      </c>
      <c r="R2982" t="str">
        <f t="shared" si="283"/>
        <v>plays</v>
      </c>
      <c r="S2982" s="10">
        <f t="shared" si="284"/>
        <v>42219.915856481486</v>
      </c>
      <c r="T2982" s="11">
        <f t="shared" si="285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6"/>
        <v>1.28925</v>
      </c>
      <c r="P2983" s="6">
        <f t="shared" si="281"/>
        <v>53.164948453608247</v>
      </c>
      <c r="Q2983" t="str">
        <f t="shared" si="282"/>
        <v>theater</v>
      </c>
      <c r="R2983" t="str">
        <f t="shared" si="283"/>
        <v>spaces</v>
      </c>
      <c r="S2983" s="10">
        <f t="shared" si="284"/>
        <v>42225.559675925921</v>
      </c>
      <c r="T2983" s="11">
        <f t="shared" si="285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6"/>
        <v>1.0206</v>
      </c>
      <c r="P2984" s="6">
        <f t="shared" si="281"/>
        <v>86.491525423728817</v>
      </c>
      <c r="Q2984" t="str">
        <f t="shared" si="282"/>
        <v>theater</v>
      </c>
      <c r="R2984" t="str">
        <f t="shared" si="283"/>
        <v>spaces</v>
      </c>
      <c r="S2984" s="10">
        <f t="shared" si="284"/>
        <v>42381.686840277776</v>
      </c>
      <c r="T2984" s="11">
        <f t="shared" si="285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6"/>
        <v>1.465395775862069</v>
      </c>
      <c r="P2985" s="6">
        <f t="shared" si="281"/>
        <v>155.23827397260274</v>
      </c>
      <c r="Q2985" t="str">
        <f t="shared" si="282"/>
        <v>theater</v>
      </c>
      <c r="R2985" t="str">
        <f t="shared" si="283"/>
        <v>spaces</v>
      </c>
      <c r="S2985" s="10">
        <f t="shared" si="284"/>
        <v>41894.632361111115</v>
      </c>
      <c r="T2985" s="11">
        <f t="shared" si="285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6"/>
        <v>1.00352</v>
      </c>
      <c r="P2986" s="6">
        <f t="shared" si="281"/>
        <v>115.08256880733946</v>
      </c>
      <c r="Q2986" t="str">
        <f t="shared" si="282"/>
        <v>theater</v>
      </c>
      <c r="R2986" t="str">
        <f t="shared" si="283"/>
        <v>spaces</v>
      </c>
      <c r="S2986" s="10">
        <f t="shared" si="284"/>
        <v>42576.278715277775</v>
      </c>
      <c r="T2986" s="11">
        <f t="shared" si="285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6"/>
        <v>1.2164999999999999</v>
      </c>
      <c r="P2987" s="6">
        <f t="shared" si="281"/>
        <v>109.5945945945946</v>
      </c>
      <c r="Q2987" t="str">
        <f t="shared" si="282"/>
        <v>theater</v>
      </c>
      <c r="R2987" t="str">
        <f t="shared" si="283"/>
        <v>spaces</v>
      </c>
      <c r="S2987" s="10">
        <f t="shared" si="284"/>
        <v>42654.973703703698</v>
      </c>
      <c r="T2987" s="11">
        <f t="shared" si="285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6"/>
        <v>1.0549999999999999</v>
      </c>
      <c r="P2988" s="6">
        <f t="shared" si="281"/>
        <v>45.214285714285715</v>
      </c>
      <c r="Q2988" t="str">
        <f t="shared" si="282"/>
        <v>theater</v>
      </c>
      <c r="R2988" t="str">
        <f t="shared" si="283"/>
        <v>spaces</v>
      </c>
      <c r="S2988" s="10">
        <f t="shared" si="284"/>
        <v>42431.500069444446</v>
      </c>
      <c r="T2988" s="11">
        <f t="shared" si="285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6"/>
        <v>1.1040080000000001</v>
      </c>
      <c r="P2989" s="6">
        <f t="shared" si="281"/>
        <v>104.15169811320754</v>
      </c>
      <c r="Q2989" t="str">
        <f t="shared" si="282"/>
        <v>theater</v>
      </c>
      <c r="R2989" t="str">
        <f t="shared" si="283"/>
        <v>spaces</v>
      </c>
      <c r="S2989" s="10">
        <f t="shared" si="284"/>
        <v>42627.307303240741</v>
      </c>
      <c r="T2989" s="11">
        <f t="shared" si="285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6"/>
        <v>1</v>
      </c>
      <c r="P2990" s="6">
        <f t="shared" si="281"/>
        <v>35.714285714285715</v>
      </c>
      <c r="Q2990" t="str">
        <f t="shared" si="282"/>
        <v>theater</v>
      </c>
      <c r="R2990" t="str">
        <f t="shared" si="283"/>
        <v>spaces</v>
      </c>
      <c r="S2990" s="10">
        <f t="shared" si="284"/>
        <v>42511.362048611118</v>
      </c>
      <c r="T2990" s="11">
        <f t="shared" si="285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6"/>
        <v>1.76535</v>
      </c>
      <c r="P2991" s="6">
        <f t="shared" si="281"/>
        <v>96.997252747252745</v>
      </c>
      <c r="Q2991" t="str">
        <f t="shared" si="282"/>
        <v>theater</v>
      </c>
      <c r="R2991" t="str">
        <f t="shared" si="283"/>
        <v>spaces</v>
      </c>
      <c r="S2991" s="10">
        <f t="shared" si="284"/>
        <v>42337.02039351852</v>
      </c>
      <c r="T2991" s="11">
        <f t="shared" si="285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6"/>
        <v>1</v>
      </c>
      <c r="P2992" s="6">
        <f t="shared" si="281"/>
        <v>370.37037037037038</v>
      </c>
      <c r="Q2992" t="str">
        <f t="shared" si="282"/>
        <v>theater</v>
      </c>
      <c r="R2992" t="str">
        <f t="shared" si="283"/>
        <v>spaces</v>
      </c>
      <c r="S2992" s="10">
        <f t="shared" si="284"/>
        <v>42341.57430555555</v>
      </c>
      <c r="T2992" s="11">
        <f t="shared" si="285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6"/>
        <v>1.0329411764705883</v>
      </c>
      <c r="P2993" s="6">
        <f t="shared" si="281"/>
        <v>94.408602150537632</v>
      </c>
      <c r="Q2993" t="str">
        <f t="shared" si="282"/>
        <v>theater</v>
      </c>
      <c r="R2993" t="str">
        <f t="shared" si="283"/>
        <v>spaces</v>
      </c>
      <c r="S2993" s="10">
        <f t="shared" si="284"/>
        <v>42740.837152777778</v>
      </c>
      <c r="T2993" s="11">
        <f t="shared" si="285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6"/>
        <v>1.0449999999999999</v>
      </c>
      <c r="P2994" s="6">
        <f t="shared" si="281"/>
        <v>48.984375</v>
      </c>
      <c r="Q2994" t="str">
        <f t="shared" si="282"/>
        <v>theater</v>
      </c>
      <c r="R2994" t="str">
        <f t="shared" si="283"/>
        <v>spaces</v>
      </c>
      <c r="S2994" s="10">
        <f t="shared" si="284"/>
        <v>42622.767476851848</v>
      </c>
      <c r="T2994" s="11">
        <f t="shared" si="285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6"/>
        <v>1.0029999999999999</v>
      </c>
      <c r="P2995" s="6">
        <f t="shared" si="281"/>
        <v>45.590909090909093</v>
      </c>
      <c r="Q2995" t="str">
        <f t="shared" si="282"/>
        <v>theater</v>
      </c>
      <c r="R2995" t="str">
        <f t="shared" si="283"/>
        <v>spaces</v>
      </c>
      <c r="S2995" s="10">
        <f t="shared" si="284"/>
        <v>42390.838738425926</v>
      </c>
      <c r="T2995" s="11">
        <f t="shared" si="285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6"/>
        <v>4.577466666666667</v>
      </c>
      <c r="P2996" s="6">
        <f t="shared" si="281"/>
        <v>23.275254237288134</v>
      </c>
      <c r="Q2996" t="str">
        <f t="shared" si="282"/>
        <v>theater</v>
      </c>
      <c r="R2996" t="str">
        <f t="shared" si="283"/>
        <v>spaces</v>
      </c>
      <c r="S2996" s="10">
        <f t="shared" si="284"/>
        <v>41885.478842592594</v>
      </c>
      <c r="T2996" s="11">
        <f t="shared" si="285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6"/>
        <v>1.0496000000000001</v>
      </c>
      <c r="P2997" s="6">
        <f t="shared" si="281"/>
        <v>63.2289156626506</v>
      </c>
      <c r="Q2997" t="str">
        <f t="shared" si="282"/>
        <v>theater</v>
      </c>
      <c r="R2997" t="str">
        <f t="shared" si="283"/>
        <v>spaces</v>
      </c>
      <c r="S2997" s="10">
        <f t="shared" si="284"/>
        <v>42724.665173611109</v>
      </c>
      <c r="T2997" s="11">
        <f t="shared" si="285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6"/>
        <v>1.7194285714285715</v>
      </c>
      <c r="P2998" s="6">
        <f t="shared" si="281"/>
        <v>153.5204081632653</v>
      </c>
      <c r="Q2998" t="str">
        <f t="shared" si="282"/>
        <v>theater</v>
      </c>
      <c r="R2998" t="str">
        <f t="shared" si="283"/>
        <v>spaces</v>
      </c>
      <c r="S2998" s="10">
        <f t="shared" si="284"/>
        <v>42090.912500000006</v>
      </c>
      <c r="T2998" s="11">
        <f t="shared" si="285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6"/>
        <v>1.0373000000000001</v>
      </c>
      <c r="P2999" s="6">
        <f t="shared" si="281"/>
        <v>90.2</v>
      </c>
      <c r="Q2999" t="str">
        <f t="shared" si="282"/>
        <v>theater</v>
      </c>
      <c r="R2999" t="str">
        <f t="shared" si="283"/>
        <v>spaces</v>
      </c>
      <c r="S2999" s="10">
        <f t="shared" si="284"/>
        <v>42775.733715277776</v>
      </c>
      <c r="T2999" s="11">
        <f t="shared" si="285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6"/>
        <v>1.0302899999999999</v>
      </c>
      <c r="P3000" s="6">
        <f t="shared" si="281"/>
        <v>118.97113163972287</v>
      </c>
      <c r="Q3000" t="str">
        <f t="shared" si="282"/>
        <v>theater</v>
      </c>
      <c r="R3000" t="str">
        <f t="shared" si="283"/>
        <v>spaces</v>
      </c>
      <c r="S3000" s="10">
        <f t="shared" si="284"/>
        <v>41778.193622685183</v>
      </c>
      <c r="T3000" s="11">
        <f t="shared" si="285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6"/>
        <v>1.1888888888888889</v>
      </c>
      <c r="P3001" s="6">
        <f t="shared" si="281"/>
        <v>80.25</v>
      </c>
      <c r="Q3001" t="str">
        <f t="shared" si="282"/>
        <v>theater</v>
      </c>
      <c r="R3001" t="str">
        <f t="shared" si="283"/>
        <v>spaces</v>
      </c>
      <c r="S3001" s="10">
        <f t="shared" si="284"/>
        <v>42780.740277777775</v>
      </c>
      <c r="T3001" s="11">
        <f t="shared" si="285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6"/>
        <v>1</v>
      </c>
      <c r="P3002" s="6">
        <f t="shared" si="281"/>
        <v>62.5</v>
      </c>
      <c r="Q3002" t="str">
        <f t="shared" si="282"/>
        <v>theater</v>
      </c>
      <c r="R3002" t="str">
        <f t="shared" si="283"/>
        <v>spaces</v>
      </c>
      <c r="S3002" s="10">
        <f t="shared" si="284"/>
        <v>42752.827199074076</v>
      </c>
      <c r="T3002" s="11">
        <f t="shared" si="285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6"/>
        <v>3.1869988910451896</v>
      </c>
      <c r="P3003" s="6">
        <f t="shared" si="281"/>
        <v>131.37719999999999</v>
      </c>
      <c r="Q3003" t="str">
        <f t="shared" si="282"/>
        <v>theater</v>
      </c>
      <c r="R3003" t="str">
        <f t="shared" si="283"/>
        <v>spaces</v>
      </c>
      <c r="S3003" s="10">
        <f t="shared" si="284"/>
        <v>42534.895625000005</v>
      </c>
      <c r="T3003" s="11">
        <f t="shared" si="285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6"/>
        <v>1.0850614285714286</v>
      </c>
      <c r="P3004" s="6">
        <f t="shared" si="281"/>
        <v>73.032980769230775</v>
      </c>
      <c r="Q3004" t="str">
        <f t="shared" si="282"/>
        <v>theater</v>
      </c>
      <c r="R3004" t="str">
        <f t="shared" si="283"/>
        <v>spaces</v>
      </c>
      <c r="S3004" s="10">
        <f t="shared" si="284"/>
        <v>41239.83625</v>
      </c>
      <c r="T3004" s="11">
        <f t="shared" si="285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6"/>
        <v>1.0116666666666667</v>
      </c>
      <c r="P3005" s="6">
        <f t="shared" si="281"/>
        <v>178.52941176470588</v>
      </c>
      <c r="Q3005" t="str">
        <f t="shared" si="282"/>
        <v>theater</v>
      </c>
      <c r="R3005" t="str">
        <f t="shared" si="283"/>
        <v>spaces</v>
      </c>
      <c r="S3005" s="10">
        <f t="shared" si="284"/>
        <v>42398.849259259259</v>
      </c>
      <c r="T3005" s="11">
        <f t="shared" si="285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6"/>
        <v>1.12815</v>
      </c>
      <c r="P3006" s="6">
        <f t="shared" si="281"/>
        <v>162.90974729241879</v>
      </c>
      <c r="Q3006" t="str">
        <f t="shared" si="282"/>
        <v>theater</v>
      </c>
      <c r="R3006" t="str">
        <f t="shared" si="283"/>
        <v>spaces</v>
      </c>
      <c r="S3006" s="10">
        <f t="shared" si="284"/>
        <v>41928.881064814814</v>
      </c>
      <c r="T3006" s="11">
        <f t="shared" si="285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6"/>
        <v>1.2049622641509434</v>
      </c>
      <c r="P3007" s="6">
        <f t="shared" si="281"/>
        <v>108.24237288135593</v>
      </c>
      <c r="Q3007" t="str">
        <f t="shared" si="282"/>
        <v>theater</v>
      </c>
      <c r="R3007" t="str">
        <f t="shared" si="283"/>
        <v>spaces</v>
      </c>
      <c r="S3007" s="10">
        <f t="shared" si="284"/>
        <v>41888.674826388888</v>
      </c>
      <c r="T3007" s="11">
        <f t="shared" si="285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6"/>
        <v>1.0774999999999999</v>
      </c>
      <c r="P3008" s="6">
        <f t="shared" si="281"/>
        <v>88.865979381443296</v>
      </c>
      <c r="Q3008" t="str">
        <f t="shared" si="282"/>
        <v>theater</v>
      </c>
      <c r="R3008" t="str">
        <f t="shared" si="283"/>
        <v>spaces</v>
      </c>
      <c r="S3008" s="10">
        <f t="shared" si="284"/>
        <v>41957.756840277783</v>
      </c>
      <c r="T3008" s="11">
        <f t="shared" si="285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6"/>
        <v>1.8</v>
      </c>
      <c r="P3009" s="6">
        <f t="shared" si="281"/>
        <v>54</v>
      </c>
      <c r="Q3009" t="str">
        <f t="shared" si="282"/>
        <v>theater</v>
      </c>
      <c r="R3009" t="str">
        <f t="shared" si="283"/>
        <v>spaces</v>
      </c>
      <c r="S3009" s="10">
        <f t="shared" si="284"/>
        <v>42098.216238425928</v>
      </c>
      <c r="T3009" s="11">
        <f t="shared" si="285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6"/>
        <v>1.0116666666666667</v>
      </c>
      <c r="P3010" s="6">
        <f t="shared" si="281"/>
        <v>116.73076923076923</v>
      </c>
      <c r="Q3010" t="str">
        <f t="shared" si="282"/>
        <v>theater</v>
      </c>
      <c r="R3010" t="str">
        <f t="shared" si="283"/>
        <v>spaces</v>
      </c>
      <c r="S3010" s="10">
        <f t="shared" si="284"/>
        <v>42360.212025462963</v>
      </c>
      <c r="T3010" s="11">
        <f t="shared" si="285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6"/>
        <v>1.19756</v>
      </c>
      <c r="P3011" s="6">
        <f t="shared" ref="P3011:P3074" si="287">E3011/L3011</f>
        <v>233.8984375</v>
      </c>
      <c r="Q3011" t="str">
        <f t="shared" ref="Q3011:Q3074" si="288">LEFT(N3011,SEARCH("/",N3011)-1)</f>
        <v>theater</v>
      </c>
      <c r="R3011" t="str">
        <f t="shared" ref="R3011:R3074" si="289">RIGHT(N3011,(LEN(N3011)-LEN(Q3011)-1))</f>
        <v>spaces</v>
      </c>
      <c r="S3011" s="10">
        <f t="shared" ref="S3011:S3074" si="290">(((J3011/60)/60)/24)+DATE(1970,1,1)</f>
        <v>41939.569907407407</v>
      </c>
      <c r="T3011" s="11">
        <f t="shared" ref="T3011:T3074" si="2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6"/>
        <v>1.58</v>
      </c>
      <c r="P3012" s="6">
        <f t="shared" si="287"/>
        <v>158</v>
      </c>
      <c r="Q3012" t="str">
        <f t="shared" si="288"/>
        <v>theater</v>
      </c>
      <c r="R3012" t="str">
        <f t="shared" si="289"/>
        <v>spaces</v>
      </c>
      <c r="S3012" s="10">
        <f t="shared" si="290"/>
        <v>41996.832395833335</v>
      </c>
      <c r="T3012" s="11">
        <f t="shared" si="2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6"/>
        <v>1.2366666666666666</v>
      </c>
      <c r="P3013" s="6">
        <f t="shared" si="287"/>
        <v>14.84</v>
      </c>
      <c r="Q3013" t="str">
        <f t="shared" si="288"/>
        <v>theater</v>
      </c>
      <c r="R3013" t="str">
        <f t="shared" si="289"/>
        <v>spaces</v>
      </c>
      <c r="S3013" s="10">
        <f t="shared" si="290"/>
        <v>42334.468935185185</v>
      </c>
      <c r="T3013" s="11">
        <f t="shared" si="2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6"/>
        <v>1.1712499999999999</v>
      </c>
      <c r="P3014" s="6">
        <f t="shared" si="287"/>
        <v>85.181818181818187</v>
      </c>
      <c r="Q3014" t="str">
        <f t="shared" si="288"/>
        <v>theater</v>
      </c>
      <c r="R3014" t="str">
        <f t="shared" si="289"/>
        <v>spaces</v>
      </c>
      <c r="S3014" s="10">
        <f t="shared" si="290"/>
        <v>42024.702893518523</v>
      </c>
      <c r="T3014" s="11">
        <f t="shared" si="2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6"/>
        <v>1.5696000000000001</v>
      </c>
      <c r="P3015" s="6">
        <f t="shared" si="287"/>
        <v>146.69158878504672</v>
      </c>
      <c r="Q3015" t="str">
        <f t="shared" si="288"/>
        <v>theater</v>
      </c>
      <c r="R3015" t="str">
        <f t="shared" si="289"/>
        <v>spaces</v>
      </c>
      <c r="S3015" s="10">
        <f t="shared" si="290"/>
        <v>42146.836215277777</v>
      </c>
      <c r="T3015" s="11">
        <f t="shared" si="2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6"/>
        <v>1.13104</v>
      </c>
      <c r="P3016" s="6">
        <f t="shared" si="287"/>
        <v>50.764811490125673</v>
      </c>
      <c r="Q3016" t="str">
        <f t="shared" si="288"/>
        <v>theater</v>
      </c>
      <c r="R3016" t="str">
        <f t="shared" si="289"/>
        <v>spaces</v>
      </c>
      <c r="S3016" s="10">
        <f t="shared" si="290"/>
        <v>41920.123611111114</v>
      </c>
      <c r="T3016" s="11">
        <f t="shared" si="2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6"/>
        <v>1.0317647058823529</v>
      </c>
      <c r="P3017" s="6">
        <f t="shared" si="287"/>
        <v>87.7</v>
      </c>
      <c r="Q3017" t="str">
        <f t="shared" si="288"/>
        <v>theater</v>
      </c>
      <c r="R3017" t="str">
        <f t="shared" si="289"/>
        <v>spaces</v>
      </c>
      <c r="S3017" s="10">
        <f t="shared" si="290"/>
        <v>41785.72729166667</v>
      </c>
      <c r="T3017" s="11">
        <f t="shared" si="2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6"/>
        <v>1.0261176470588236</v>
      </c>
      <c r="P3018" s="6">
        <f t="shared" si="287"/>
        <v>242.27777777777777</v>
      </c>
      <c r="Q3018" t="str">
        <f t="shared" si="288"/>
        <v>theater</v>
      </c>
      <c r="R3018" t="str">
        <f t="shared" si="289"/>
        <v>spaces</v>
      </c>
      <c r="S3018" s="10">
        <f t="shared" si="290"/>
        <v>41778.548055555555</v>
      </c>
      <c r="T3018" s="11">
        <f t="shared" si="2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6"/>
        <v>1.0584090909090909</v>
      </c>
      <c r="P3019" s="6">
        <f t="shared" si="287"/>
        <v>146.44654088050314</v>
      </c>
      <c r="Q3019" t="str">
        <f t="shared" si="288"/>
        <v>theater</v>
      </c>
      <c r="R3019" t="str">
        <f t="shared" si="289"/>
        <v>spaces</v>
      </c>
      <c r="S3019" s="10">
        <f t="shared" si="290"/>
        <v>41841.850034722222</v>
      </c>
      <c r="T3019" s="11">
        <f t="shared" si="2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6"/>
        <v>1.0071428571428571</v>
      </c>
      <c r="P3020" s="6">
        <f t="shared" si="287"/>
        <v>103.17073170731707</v>
      </c>
      <c r="Q3020" t="str">
        <f t="shared" si="288"/>
        <v>theater</v>
      </c>
      <c r="R3020" t="str">
        <f t="shared" si="289"/>
        <v>spaces</v>
      </c>
      <c r="S3020" s="10">
        <f t="shared" si="290"/>
        <v>42163.29833333334</v>
      </c>
      <c r="T3020" s="11">
        <f t="shared" si="2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6"/>
        <v>1.2123333333333333</v>
      </c>
      <c r="P3021" s="6">
        <f t="shared" si="287"/>
        <v>80.464601769911511</v>
      </c>
      <c r="Q3021" t="str">
        <f t="shared" si="288"/>
        <v>theater</v>
      </c>
      <c r="R3021" t="str">
        <f t="shared" si="289"/>
        <v>spaces</v>
      </c>
      <c r="S3021" s="10">
        <f t="shared" si="290"/>
        <v>41758.833564814813</v>
      </c>
      <c r="T3021" s="11">
        <f t="shared" si="2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6"/>
        <v>1.0057142857142858</v>
      </c>
      <c r="P3022" s="6">
        <f t="shared" si="287"/>
        <v>234.66666666666666</v>
      </c>
      <c r="Q3022" t="str">
        <f t="shared" si="288"/>
        <v>theater</v>
      </c>
      <c r="R3022" t="str">
        <f t="shared" si="289"/>
        <v>spaces</v>
      </c>
      <c r="S3022" s="10">
        <f t="shared" si="290"/>
        <v>42170.846446759257</v>
      </c>
      <c r="T3022" s="11">
        <f t="shared" si="2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6"/>
        <v>1.1602222222222223</v>
      </c>
      <c r="P3023" s="6">
        <f t="shared" si="287"/>
        <v>50.689320388349515</v>
      </c>
      <c r="Q3023" t="str">
        <f t="shared" si="288"/>
        <v>theater</v>
      </c>
      <c r="R3023" t="str">
        <f t="shared" si="289"/>
        <v>spaces</v>
      </c>
      <c r="S3023" s="10">
        <f t="shared" si="290"/>
        <v>42660.618854166663</v>
      </c>
      <c r="T3023" s="11">
        <f t="shared" si="2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6"/>
        <v>1.0087999999999999</v>
      </c>
      <c r="P3024" s="6">
        <f t="shared" si="287"/>
        <v>162.70967741935485</v>
      </c>
      <c r="Q3024" t="str">
        <f t="shared" si="288"/>
        <v>theater</v>
      </c>
      <c r="R3024" t="str">
        <f t="shared" si="289"/>
        <v>spaces</v>
      </c>
      <c r="S3024" s="10">
        <f t="shared" si="290"/>
        <v>42564.95380787037</v>
      </c>
      <c r="T3024" s="11">
        <f t="shared" si="2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6"/>
        <v>1.03</v>
      </c>
      <c r="P3025" s="6">
        <f t="shared" si="287"/>
        <v>120.16666666666667</v>
      </c>
      <c r="Q3025" t="str">
        <f t="shared" si="288"/>
        <v>theater</v>
      </c>
      <c r="R3025" t="str">
        <f t="shared" si="289"/>
        <v>spaces</v>
      </c>
      <c r="S3025" s="10">
        <f t="shared" si="290"/>
        <v>42121.675763888896</v>
      </c>
      <c r="T3025" s="11">
        <f t="shared" si="2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6"/>
        <v>2.4641999999999999</v>
      </c>
      <c r="P3026" s="6">
        <f t="shared" si="287"/>
        <v>67.697802197802204</v>
      </c>
      <c r="Q3026" t="str">
        <f t="shared" si="288"/>
        <v>theater</v>
      </c>
      <c r="R3026" t="str">
        <f t="shared" si="289"/>
        <v>spaces</v>
      </c>
      <c r="S3026" s="10">
        <f t="shared" si="290"/>
        <v>41158.993923611109</v>
      </c>
      <c r="T3026" s="11">
        <f t="shared" si="2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6"/>
        <v>3.0219999999999998</v>
      </c>
      <c r="P3027" s="6">
        <f t="shared" si="287"/>
        <v>52.103448275862071</v>
      </c>
      <c r="Q3027" t="str">
        <f t="shared" si="288"/>
        <v>theater</v>
      </c>
      <c r="R3027" t="str">
        <f t="shared" si="289"/>
        <v>spaces</v>
      </c>
      <c r="S3027" s="10">
        <f t="shared" si="290"/>
        <v>41761.509409722225</v>
      </c>
      <c r="T3027" s="11">
        <f t="shared" si="2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6"/>
        <v>1.4333333333333333</v>
      </c>
      <c r="P3028" s="6">
        <f t="shared" si="287"/>
        <v>51.6</v>
      </c>
      <c r="Q3028" t="str">
        <f t="shared" si="288"/>
        <v>theater</v>
      </c>
      <c r="R3028" t="str">
        <f t="shared" si="289"/>
        <v>spaces</v>
      </c>
      <c r="S3028" s="10">
        <f t="shared" si="290"/>
        <v>42783.459398148145</v>
      </c>
      <c r="T3028" s="11">
        <f t="shared" si="2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6"/>
        <v>1.3144</v>
      </c>
      <c r="P3029" s="6">
        <f t="shared" si="287"/>
        <v>164.3</v>
      </c>
      <c r="Q3029" t="str">
        <f t="shared" si="288"/>
        <v>theater</v>
      </c>
      <c r="R3029" t="str">
        <f t="shared" si="289"/>
        <v>spaces</v>
      </c>
      <c r="S3029" s="10">
        <f t="shared" si="290"/>
        <v>42053.704293981486</v>
      </c>
      <c r="T3029" s="11">
        <f t="shared" si="2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6"/>
        <v>1.6801999999999999</v>
      </c>
      <c r="P3030" s="6">
        <f t="shared" si="287"/>
        <v>84.858585858585855</v>
      </c>
      <c r="Q3030" t="str">
        <f t="shared" si="288"/>
        <v>theater</v>
      </c>
      <c r="R3030" t="str">
        <f t="shared" si="289"/>
        <v>spaces</v>
      </c>
      <c r="S3030" s="10">
        <f t="shared" si="290"/>
        <v>42567.264178240745</v>
      </c>
      <c r="T3030" s="11">
        <f t="shared" si="2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6"/>
        <v>1.0967666666666667</v>
      </c>
      <c r="P3031" s="6">
        <f t="shared" si="287"/>
        <v>94.548850574712645</v>
      </c>
      <c r="Q3031" t="str">
        <f t="shared" si="288"/>
        <v>theater</v>
      </c>
      <c r="R3031" t="str">
        <f t="shared" si="289"/>
        <v>spaces</v>
      </c>
      <c r="S3031" s="10">
        <f t="shared" si="290"/>
        <v>41932.708877314813</v>
      </c>
      <c r="T3031" s="11">
        <f t="shared" si="2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6"/>
        <v>1.0668571428571429</v>
      </c>
      <c r="P3032" s="6">
        <f t="shared" si="287"/>
        <v>45.536585365853661</v>
      </c>
      <c r="Q3032" t="str">
        <f t="shared" si="288"/>
        <v>theater</v>
      </c>
      <c r="R3032" t="str">
        <f t="shared" si="289"/>
        <v>spaces</v>
      </c>
      <c r="S3032" s="10">
        <f t="shared" si="290"/>
        <v>42233.747349537036</v>
      </c>
      <c r="T3032" s="11">
        <f t="shared" si="2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6"/>
        <v>1</v>
      </c>
      <c r="P3033" s="6">
        <f t="shared" si="287"/>
        <v>51.724137931034484</v>
      </c>
      <c r="Q3033" t="str">
        <f t="shared" si="288"/>
        <v>theater</v>
      </c>
      <c r="R3033" t="str">
        <f t="shared" si="289"/>
        <v>spaces</v>
      </c>
      <c r="S3033" s="10">
        <f t="shared" si="290"/>
        <v>42597.882488425923</v>
      </c>
      <c r="T3033" s="11">
        <f t="shared" si="2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6"/>
        <v>1.272</v>
      </c>
      <c r="P3034" s="6">
        <f t="shared" si="287"/>
        <v>50.88</v>
      </c>
      <c r="Q3034" t="str">
        <f t="shared" si="288"/>
        <v>theater</v>
      </c>
      <c r="R3034" t="str">
        <f t="shared" si="289"/>
        <v>spaces</v>
      </c>
      <c r="S3034" s="10">
        <f t="shared" si="290"/>
        <v>42228.044664351852</v>
      </c>
      <c r="T3034" s="11">
        <f t="shared" si="2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6"/>
        <v>1.4653333333333334</v>
      </c>
      <c r="P3035" s="6">
        <f t="shared" si="287"/>
        <v>191.13043478260869</v>
      </c>
      <c r="Q3035" t="str">
        <f t="shared" si="288"/>
        <v>theater</v>
      </c>
      <c r="R3035" t="str">
        <f t="shared" si="289"/>
        <v>spaces</v>
      </c>
      <c r="S3035" s="10">
        <f t="shared" si="290"/>
        <v>42570.110243055555</v>
      </c>
      <c r="T3035" s="11">
        <f t="shared" si="2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ref="O3036:O3099" si="292">E3036/D3036</f>
        <v>1.1253599999999999</v>
      </c>
      <c r="P3036" s="6">
        <f t="shared" si="287"/>
        <v>89.314285714285717</v>
      </c>
      <c r="Q3036" t="str">
        <f t="shared" si="288"/>
        <v>theater</v>
      </c>
      <c r="R3036" t="str">
        <f t="shared" si="289"/>
        <v>spaces</v>
      </c>
      <c r="S3036" s="10">
        <f t="shared" si="290"/>
        <v>42644.535358796296</v>
      </c>
      <c r="T3036" s="11">
        <f t="shared" si="2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92"/>
        <v>1.0878684000000001</v>
      </c>
      <c r="P3037" s="6">
        <f t="shared" si="287"/>
        <v>88.588631921824103</v>
      </c>
      <c r="Q3037" t="str">
        <f t="shared" si="288"/>
        <v>theater</v>
      </c>
      <c r="R3037" t="str">
        <f t="shared" si="289"/>
        <v>spaces</v>
      </c>
      <c r="S3037" s="10">
        <f t="shared" si="290"/>
        <v>41368.560289351852</v>
      </c>
      <c r="T3037" s="11">
        <f t="shared" si="2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92"/>
        <v>1.26732</v>
      </c>
      <c r="P3038" s="6">
        <f t="shared" si="287"/>
        <v>96.300911854103347</v>
      </c>
      <c r="Q3038" t="str">
        <f t="shared" si="288"/>
        <v>theater</v>
      </c>
      <c r="R3038" t="str">
        <f t="shared" si="289"/>
        <v>spaces</v>
      </c>
      <c r="S3038" s="10">
        <f t="shared" si="290"/>
        <v>41466.785231481481</v>
      </c>
      <c r="T3038" s="11">
        <f t="shared" si="2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92"/>
        <v>2.1320000000000001</v>
      </c>
      <c r="P3039" s="6">
        <f t="shared" si="287"/>
        <v>33.3125</v>
      </c>
      <c r="Q3039" t="str">
        <f t="shared" si="288"/>
        <v>theater</v>
      </c>
      <c r="R3039" t="str">
        <f t="shared" si="289"/>
        <v>spaces</v>
      </c>
      <c r="S3039" s="10">
        <f t="shared" si="290"/>
        <v>40378.893206018518</v>
      </c>
      <c r="T3039" s="11">
        <f t="shared" si="2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92"/>
        <v>1.0049999999999999</v>
      </c>
      <c r="P3040" s="6">
        <f t="shared" si="287"/>
        <v>37.222222222222221</v>
      </c>
      <c r="Q3040" t="str">
        <f t="shared" si="288"/>
        <v>theater</v>
      </c>
      <c r="R3040" t="str">
        <f t="shared" si="289"/>
        <v>spaces</v>
      </c>
      <c r="S3040" s="10">
        <f t="shared" si="290"/>
        <v>42373.252280092594</v>
      </c>
      <c r="T3040" s="11">
        <f t="shared" si="2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92"/>
        <v>1.0871389999999999</v>
      </c>
      <c r="P3041" s="6">
        <f t="shared" si="287"/>
        <v>92.130423728813554</v>
      </c>
      <c r="Q3041" t="str">
        <f t="shared" si="288"/>
        <v>theater</v>
      </c>
      <c r="R3041" t="str">
        <f t="shared" si="289"/>
        <v>spaces</v>
      </c>
      <c r="S3041" s="10">
        <f t="shared" si="290"/>
        <v>41610.794421296298</v>
      </c>
      <c r="T3041" s="11">
        <f t="shared" si="2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92"/>
        <v>1.075</v>
      </c>
      <c r="P3042" s="6">
        <f t="shared" si="287"/>
        <v>76.785714285714292</v>
      </c>
      <c r="Q3042" t="str">
        <f t="shared" si="288"/>
        <v>theater</v>
      </c>
      <c r="R3042" t="str">
        <f t="shared" si="289"/>
        <v>spaces</v>
      </c>
      <c r="S3042" s="10">
        <f t="shared" si="290"/>
        <v>42177.791909722218</v>
      </c>
      <c r="T3042" s="11">
        <f t="shared" si="2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92"/>
        <v>1.1048192771084338</v>
      </c>
      <c r="P3043" s="6">
        <f t="shared" si="287"/>
        <v>96.526315789473685</v>
      </c>
      <c r="Q3043" t="str">
        <f t="shared" si="288"/>
        <v>theater</v>
      </c>
      <c r="R3043" t="str">
        <f t="shared" si="289"/>
        <v>spaces</v>
      </c>
      <c r="S3043" s="10">
        <f t="shared" si="290"/>
        <v>42359.868611111116</v>
      </c>
      <c r="T3043" s="11">
        <f t="shared" si="2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92"/>
        <v>1.28</v>
      </c>
      <c r="P3044" s="6">
        <f t="shared" si="287"/>
        <v>51.891891891891895</v>
      </c>
      <c r="Q3044" t="str">
        <f t="shared" si="288"/>
        <v>theater</v>
      </c>
      <c r="R3044" t="str">
        <f t="shared" si="289"/>
        <v>spaces</v>
      </c>
      <c r="S3044" s="10">
        <f t="shared" si="290"/>
        <v>42253.688043981485</v>
      </c>
      <c r="T3044" s="11">
        <f t="shared" si="2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92"/>
        <v>1.1000666666666667</v>
      </c>
      <c r="P3045" s="6">
        <f t="shared" si="287"/>
        <v>128.9140625</v>
      </c>
      <c r="Q3045" t="str">
        <f t="shared" si="288"/>
        <v>theater</v>
      </c>
      <c r="R3045" t="str">
        <f t="shared" si="289"/>
        <v>spaces</v>
      </c>
      <c r="S3045" s="10">
        <f t="shared" si="290"/>
        <v>42083.070590277777</v>
      </c>
      <c r="T3045" s="11">
        <f t="shared" si="2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92"/>
        <v>1.0934166666666667</v>
      </c>
      <c r="P3046" s="6">
        <f t="shared" si="287"/>
        <v>84.108974358974365</v>
      </c>
      <c r="Q3046" t="str">
        <f t="shared" si="288"/>
        <v>theater</v>
      </c>
      <c r="R3046" t="str">
        <f t="shared" si="289"/>
        <v>spaces</v>
      </c>
      <c r="S3046" s="10">
        <f t="shared" si="290"/>
        <v>42387.7268287037</v>
      </c>
      <c r="T3046" s="11">
        <f t="shared" si="2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92"/>
        <v>1.3270650000000002</v>
      </c>
      <c r="P3047" s="6">
        <f t="shared" si="287"/>
        <v>82.941562500000003</v>
      </c>
      <c r="Q3047" t="str">
        <f t="shared" si="288"/>
        <v>theater</v>
      </c>
      <c r="R3047" t="str">
        <f t="shared" si="289"/>
        <v>spaces</v>
      </c>
      <c r="S3047" s="10">
        <f t="shared" si="290"/>
        <v>41843.155729166669</v>
      </c>
      <c r="T3047" s="11">
        <f t="shared" si="2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92"/>
        <v>1.9084810126582279</v>
      </c>
      <c r="P3048" s="6">
        <f t="shared" si="287"/>
        <v>259.94827586206895</v>
      </c>
      <c r="Q3048" t="str">
        <f t="shared" si="288"/>
        <v>theater</v>
      </c>
      <c r="R3048" t="str">
        <f t="shared" si="289"/>
        <v>spaces</v>
      </c>
      <c r="S3048" s="10">
        <f t="shared" si="290"/>
        <v>41862.803078703706</v>
      </c>
      <c r="T3048" s="11">
        <f t="shared" si="2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92"/>
        <v>1.49</v>
      </c>
      <c r="P3049" s="6">
        <f t="shared" si="287"/>
        <v>37.25</v>
      </c>
      <c r="Q3049" t="str">
        <f t="shared" si="288"/>
        <v>theater</v>
      </c>
      <c r="R3049" t="str">
        <f t="shared" si="289"/>
        <v>spaces</v>
      </c>
      <c r="S3049" s="10">
        <f t="shared" si="290"/>
        <v>42443.989050925928</v>
      </c>
      <c r="T3049" s="11">
        <f t="shared" si="2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92"/>
        <v>1.6639999999999999</v>
      </c>
      <c r="P3050" s="6">
        <f t="shared" si="287"/>
        <v>177.02127659574469</v>
      </c>
      <c r="Q3050" t="str">
        <f t="shared" si="288"/>
        <v>theater</v>
      </c>
      <c r="R3050" t="str">
        <f t="shared" si="289"/>
        <v>spaces</v>
      </c>
      <c r="S3050" s="10">
        <f t="shared" si="290"/>
        <v>41975.901180555549</v>
      </c>
      <c r="T3050" s="11">
        <f t="shared" si="2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92"/>
        <v>1.0666666666666667</v>
      </c>
      <c r="P3051" s="6">
        <f t="shared" si="287"/>
        <v>74.074074074074076</v>
      </c>
      <c r="Q3051" t="str">
        <f t="shared" si="288"/>
        <v>theater</v>
      </c>
      <c r="R3051" t="str">
        <f t="shared" si="289"/>
        <v>spaces</v>
      </c>
      <c r="S3051" s="10">
        <f t="shared" si="290"/>
        <v>42139.014525462961</v>
      </c>
      <c r="T3051" s="11">
        <f t="shared" si="2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92"/>
        <v>1.06</v>
      </c>
      <c r="P3052" s="6">
        <f t="shared" si="287"/>
        <v>70.666666666666671</v>
      </c>
      <c r="Q3052" t="str">
        <f t="shared" si="288"/>
        <v>theater</v>
      </c>
      <c r="R3052" t="str">
        <f t="shared" si="289"/>
        <v>spaces</v>
      </c>
      <c r="S3052" s="10">
        <f t="shared" si="290"/>
        <v>42465.16851851852</v>
      </c>
      <c r="T3052" s="11">
        <f t="shared" si="2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92"/>
        <v>0.23628571428571429</v>
      </c>
      <c r="P3053" s="6">
        <f t="shared" si="287"/>
        <v>23.62857142857143</v>
      </c>
      <c r="Q3053" t="str">
        <f t="shared" si="288"/>
        <v>theater</v>
      </c>
      <c r="R3053" t="str">
        <f t="shared" si="289"/>
        <v>spaces</v>
      </c>
      <c r="S3053" s="10">
        <f t="shared" si="290"/>
        <v>42744.416030092587</v>
      </c>
      <c r="T3053" s="11">
        <f t="shared" si="2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92"/>
        <v>1.5E-3</v>
      </c>
      <c r="P3054" s="6">
        <f t="shared" si="287"/>
        <v>37.5</v>
      </c>
      <c r="Q3054" t="str">
        <f t="shared" si="288"/>
        <v>theater</v>
      </c>
      <c r="R3054" t="str">
        <f t="shared" si="289"/>
        <v>spaces</v>
      </c>
      <c r="S3054" s="10">
        <f t="shared" si="290"/>
        <v>42122.670069444444</v>
      </c>
      <c r="T3054" s="11">
        <f t="shared" si="2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92"/>
        <v>4.0000000000000001E-3</v>
      </c>
      <c r="P3055" s="6">
        <f t="shared" si="287"/>
        <v>13.333333333333334</v>
      </c>
      <c r="Q3055" t="str">
        <f t="shared" si="288"/>
        <v>theater</v>
      </c>
      <c r="R3055" t="str">
        <f t="shared" si="289"/>
        <v>spaces</v>
      </c>
      <c r="S3055" s="10">
        <f t="shared" si="290"/>
        <v>41862.761724537035</v>
      </c>
      <c r="T3055" s="11">
        <f t="shared" si="2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92"/>
        <v>0</v>
      </c>
      <c r="P3056" s="6" t="e">
        <f t="shared" si="287"/>
        <v>#DIV/0!</v>
      </c>
      <c r="Q3056" t="str">
        <f t="shared" si="288"/>
        <v>theater</v>
      </c>
      <c r="R3056" t="str">
        <f t="shared" si="289"/>
        <v>spaces</v>
      </c>
      <c r="S3056" s="10">
        <f t="shared" si="290"/>
        <v>42027.832800925928</v>
      </c>
      <c r="T3056" s="11">
        <f t="shared" si="2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92"/>
        <v>5.0000000000000002E-5</v>
      </c>
      <c r="P3057" s="6">
        <f t="shared" si="287"/>
        <v>1</v>
      </c>
      <c r="Q3057" t="str">
        <f t="shared" si="288"/>
        <v>theater</v>
      </c>
      <c r="R3057" t="str">
        <f t="shared" si="289"/>
        <v>spaces</v>
      </c>
      <c r="S3057" s="10">
        <f t="shared" si="290"/>
        <v>41953.95821759259</v>
      </c>
      <c r="T3057" s="11">
        <f t="shared" si="2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92"/>
        <v>0</v>
      </c>
      <c r="P3058" s="6" t="e">
        <f t="shared" si="287"/>
        <v>#DIV/0!</v>
      </c>
      <c r="Q3058" t="str">
        <f t="shared" si="288"/>
        <v>theater</v>
      </c>
      <c r="R3058" t="str">
        <f t="shared" si="289"/>
        <v>spaces</v>
      </c>
      <c r="S3058" s="10">
        <f t="shared" si="290"/>
        <v>41851.636388888888</v>
      </c>
      <c r="T3058" s="11">
        <f t="shared" si="2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92"/>
        <v>0</v>
      </c>
      <c r="P3059" s="6" t="e">
        <f t="shared" si="287"/>
        <v>#DIV/0!</v>
      </c>
      <c r="Q3059" t="str">
        <f t="shared" si="288"/>
        <v>theater</v>
      </c>
      <c r="R3059" t="str">
        <f t="shared" si="289"/>
        <v>spaces</v>
      </c>
      <c r="S3059" s="10">
        <f t="shared" si="290"/>
        <v>42433.650590277779</v>
      </c>
      <c r="T3059" s="11">
        <f t="shared" si="2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92"/>
        <v>1.6666666666666666E-4</v>
      </c>
      <c r="P3060" s="6">
        <f t="shared" si="287"/>
        <v>1</v>
      </c>
      <c r="Q3060" t="str">
        <f t="shared" si="288"/>
        <v>theater</v>
      </c>
      <c r="R3060" t="str">
        <f t="shared" si="289"/>
        <v>spaces</v>
      </c>
      <c r="S3060" s="10">
        <f t="shared" si="290"/>
        <v>42460.374305555553</v>
      </c>
      <c r="T3060" s="11">
        <f t="shared" si="2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92"/>
        <v>3.0066666666666665E-2</v>
      </c>
      <c r="P3061" s="6">
        <f t="shared" si="287"/>
        <v>41</v>
      </c>
      <c r="Q3061" t="str">
        <f t="shared" si="288"/>
        <v>theater</v>
      </c>
      <c r="R3061" t="str">
        <f t="shared" si="289"/>
        <v>spaces</v>
      </c>
      <c r="S3061" s="10">
        <f t="shared" si="290"/>
        <v>41829.935717592591</v>
      </c>
      <c r="T3061" s="11">
        <f t="shared" si="2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92"/>
        <v>1.5227272727272728E-3</v>
      </c>
      <c r="P3062" s="6">
        <f t="shared" si="287"/>
        <v>55.833333333333336</v>
      </c>
      <c r="Q3062" t="str">
        <f t="shared" si="288"/>
        <v>theater</v>
      </c>
      <c r="R3062" t="str">
        <f t="shared" si="289"/>
        <v>spaces</v>
      </c>
      <c r="S3062" s="10">
        <f t="shared" si="290"/>
        <v>42245.274699074071</v>
      </c>
      <c r="T3062" s="11">
        <f t="shared" si="2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92"/>
        <v>0</v>
      </c>
      <c r="P3063" s="6" t="e">
        <f t="shared" si="287"/>
        <v>#DIV/0!</v>
      </c>
      <c r="Q3063" t="str">
        <f t="shared" si="288"/>
        <v>theater</v>
      </c>
      <c r="R3063" t="str">
        <f t="shared" si="289"/>
        <v>spaces</v>
      </c>
      <c r="S3063" s="10">
        <f t="shared" si="290"/>
        <v>41834.784120370372</v>
      </c>
      <c r="T3063" s="11">
        <f t="shared" si="2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92"/>
        <v>0.66839999999999999</v>
      </c>
      <c r="P3064" s="6">
        <f t="shared" si="287"/>
        <v>99.761194029850742</v>
      </c>
      <c r="Q3064" t="str">
        <f t="shared" si="288"/>
        <v>theater</v>
      </c>
      <c r="R3064" t="str">
        <f t="shared" si="289"/>
        <v>spaces</v>
      </c>
      <c r="S3064" s="10">
        <f t="shared" si="290"/>
        <v>42248.535787037035</v>
      </c>
      <c r="T3064" s="11">
        <f t="shared" si="2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92"/>
        <v>0.19566666666666666</v>
      </c>
      <c r="P3065" s="6">
        <f t="shared" si="287"/>
        <v>25.521739130434781</v>
      </c>
      <c r="Q3065" t="str">
        <f t="shared" si="288"/>
        <v>theater</v>
      </c>
      <c r="R3065" t="str">
        <f t="shared" si="289"/>
        <v>spaces</v>
      </c>
      <c r="S3065" s="10">
        <f t="shared" si="290"/>
        <v>42630.922893518517</v>
      </c>
      <c r="T3065" s="11">
        <f t="shared" si="2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92"/>
        <v>0.11294666666666667</v>
      </c>
      <c r="P3066" s="6">
        <f t="shared" si="287"/>
        <v>117.65277777777777</v>
      </c>
      <c r="Q3066" t="str">
        <f t="shared" si="288"/>
        <v>theater</v>
      </c>
      <c r="R3066" t="str">
        <f t="shared" si="289"/>
        <v>spaces</v>
      </c>
      <c r="S3066" s="10">
        <f t="shared" si="290"/>
        <v>42299.130162037036</v>
      </c>
      <c r="T3066" s="11">
        <f t="shared" si="2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92"/>
        <v>4.0000000000000002E-4</v>
      </c>
      <c r="P3067" s="6">
        <f t="shared" si="287"/>
        <v>5</v>
      </c>
      <c r="Q3067" t="str">
        <f t="shared" si="288"/>
        <v>theater</v>
      </c>
      <c r="R3067" t="str">
        <f t="shared" si="289"/>
        <v>spaces</v>
      </c>
      <c r="S3067" s="10">
        <f t="shared" si="290"/>
        <v>41825.055231481485</v>
      </c>
      <c r="T3067" s="11">
        <f t="shared" si="2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92"/>
        <v>0.11985714285714286</v>
      </c>
      <c r="P3068" s="6">
        <f t="shared" si="287"/>
        <v>2796.6666666666665</v>
      </c>
      <c r="Q3068" t="str">
        <f t="shared" si="288"/>
        <v>theater</v>
      </c>
      <c r="R3068" t="str">
        <f t="shared" si="289"/>
        <v>spaces</v>
      </c>
      <c r="S3068" s="10">
        <f t="shared" si="290"/>
        <v>42531.228437500002</v>
      </c>
      <c r="T3068" s="11">
        <f t="shared" si="2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92"/>
        <v>2.5000000000000001E-2</v>
      </c>
      <c r="P3069" s="6">
        <f t="shared" si="287"/>
        <v>200</v>
      </c>
      <c r="Q3069" t="str">
        <f t="shared" si="288"/>
        <v>theater</v>
      </c>
      <c r="R3069" t="str">
        <f t="shared" si="289"/>
        <v>spaces</v>
      </c>
      <c r="S3069" s="10">
        <f t="shared" si="290"/>
        <v>42226.938414351855</v>
      </c>
      <c r="T3069" s="11">
        <f t="shared" si="2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92"/>
        <v>6.9999999999999999E-4</v>
      </c>
      <c r="P3070" s="6">
        <f t="shared" si="287"/>
        <v>87.5</v>
      </c>
      <c r="Q3070" t="str">
        <f t="shared" si="288"/>
        <v>theater</v>
      </c>
      <c r="R3070" t="str">
        <f t="shared" si="289"/>
        <v>spaces</v>
      </c>
      <c r="S3070" s="10">
        <f t="shared" si="290"/>
        <v>42263.691574074073</v>
      </c>
      <c r="T3070" s="11">
        <f t="shared" si="2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92"/>
        <v>0.14099999999999999</v>
      </c>
      <c r="P3071" s="6">
        <f t="shared" si="287"/>
        <v>20.142857142857142</v>
      </c>
      <c r="Q3071" t="str">
        <f t="shared" si="288"/>
        <v>theater</v>
      </c>
      <c r="R3071" t="str">
        <f t="shared" si="289"/>
        <v>spaces</v>
      </c>
      <c r="S3071" s="10">
        <f t="shared" si="290"/>
        <v>41957.833726851852</v>
      </c>
      <c r="T3071" s="11">
        <f t="shared" si="2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92"/>
        <v>3.3399999999999999E-2</v>
      </c>
      <c r="P3072" s="6">
        <f t="shared" si="287"/>
        <v>20.875</v>
      </c>
      <c r="Q3072" t="str">
        <f t="shared" si="288"/>
        <v>theater</v>
      </c>
      <c r="R3072" t="str">
        <f t="shared" si="289"/>
        <v>spaces</v>
      </c>
      <c r="S3072" s="10">
        <f t="shared" si="290"/>
        <v>42690.733437499999</v>
      </c>
      <c r="T3072" s="11">
        <f t="shared" si="2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92"/>
        <v>0.59775</v>
      </c>
      <c r="P3073" s="6">
        <f t="shared" si="287"/>
        <v>61.307692307692307</v>
      </c>
      <c r="Q3073" t="str">
        <f t="shared" si="288"/>
        <v>theater</v>
      </c>
      <c r="R3073" t="str">
        <f t="shared" si="289"/>
        <v>spaces</v>
      </c>
      <c r="S3073" s="10">
        <f t="shared" si="290"/>
        <v>42097.732418981483</v>
      </c>
      <c r="T3073" s="11">
        <f t="shared" si="2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92"/>
        <v>1.6666666666666666E-4</v>
      </c>
      <c r="P3074" s="6">
        <f t="shared" si="287"/>
        <v>1</v>
      </c>
      <c r="Q3074" t="str">
        <f t="shared" si="288"/>
        <v>theater</v>
      </c>
      <c r="R3074" t="str">
        <f t="shared" si="289"/>
        <v>spaces</v>
      </c>
      <c r="S3074" s="10">
        <f t="shared" si="290"/>
        <v>42658.690532407403</v>
      </c>
      <c r="T3074" s="11">
        <f t="shared" si="2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92"/>
        <v>2.3035714285714285E-4</v>
      </c>
      <c r="P3075" s="6">
        <f t="shared" ref="P3075:P3138" si="293">E3075/L3075</f>
        <v>92.142857142857139</v>
      </c>
      <c r="Q3075" t="str">
        <f t="shared" ref="Q3075:Q3138" si="294">LEFT(N3075,SEARCH("/",N3075)-1)</f>
        <v>theater</v>
      </c>
      <c r="R3075" t="str">
        <f t="shared" ref="R3075:R3138" si="295">RIGHT(N3075,(LEN(N3075)-LEN(Q3075)-1))</f>
        <v>spaces</v>
      </c>
      <c r="S3075" s="10">
        <f t="shared" ref="S3075:S3138" si="296">(((J3075/60)/60)/24)+DATE(1970,1,1)</f>
        <v>42111.684027777781</v>
      </c>
      <c r="T3075" s="11">
        <f t="shared" ref="T3075:T3138" si="297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2"/>
        <v>8.8000000000000003E-4</v>
      </c>
      <c r="P3076" s="6">
        <f t="shared" si="293"/>
        <v>7.333333333333333</v>
      </c>
      <c r="Q3076" t="str">
        <f t="shared" si="294"/>
        <v>theater</v>
      </c>
      <c r="R3076" t="str">
        <f t="shared" si="295"/>
        <v>spaces</v>
      </c>
      <c r="S3076" s="10">
        <f t="shared" si="296"/>
        <v>42409.571284722217</v>
      </c>
      <c r="T3076" s="11">
        <f t="shared" si="297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2"/>
        <v>8.6400000000000005E-2</v>
      </c>
      <c r="P3077" s="6">
        <f t="shared" si="293"/>
        <v>64.8</v>
      </c>
      <c r="Q3077" t="str">
        <f t="shared" si="294"/>
        <v>theater</v>
      </c>
      <c r="R3077" t="str">
        <f t="shared" si="295"/>
        <v>spaces</v>
      </c>
      <c r="S3077" s="10">
        <f t="shared" si="296"/>
        <v>42551.102314814809</v>
      </c>
      <c r="T3077" s="11">
        <f t="shared" si="297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2"/>
        <v>0.15060000000000001</v>
      </c>
      <c r="P3078" s="6">
        <f t="shared" si="293"/>
        <v>30.12</v>
      </c>
      <c r="Q3078" t="str">
        <f t="shared" si="294"/>
        <v>theater</v>
      </c>
      <c r="R3078" t="str">
        <f t="shared" si="295"/>
        <v>spaces</v>
      </c>
      <c r="S3078" s="10">
        <f t="shared" si="296"/>
        <v>42226.651886574073</v>
      </c>
      <c r="T3078" s="11">
        <f t="shared" si="297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2"/>
        <v>4.7727272727272731E-3</v>
      </c>
      <c r="P3079" s="6">
        <f t="shared" si="293"/>
        <v>52.5</v>
      </c>
      <c r="Q3079" t="str">
        <f t="shared" si="294"/>
        <v>theater</v>
      </c>
      <c r="R3079" t="str">
        <f t="shared" si="295"/>
        <v>spaces</v>
      </c>
      <c r="S3079" s="10">
        <f t="shared" si="296"/>
        <v>42766.956921296296</v>
      </c>
      <c r="T3079" s="11">
        <f t="shared" si="297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2"/>
        <v>1.1833333333333333E-3</v>
      </c>
      <c r="P3080" s="6">
        <f t="shared" si="293"/>
        <v>23.666666666666668</v>
      </c>
      <c r="Q3080" t="str">
        <f t="shared" si="294"/>
        <v>theater</v>
      </c>
      <c r="R3080" t="str">
        <f t="shared" si="295"/>
        <v>spaces</v>
      </c>
      <c r="S3080" s="10">
        <f t="shared" si="296"/>
        <v>42031.138831018514</v>
      </c>
      <c r="T3080" s="11">
        <f t="shared" si="29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2"/>
        <v>8.4173998587352451E-3</v>
      </c>
      <c r="P3081" s="6">
        <f t="shared" si="293"/>
        <v>415.77777777777777</v>
      </c>
      <c r="Q3081" t="str">
        <f t="shared" si="294"/>
        <v>theater</v>
      </c>
      <c r="R3081" t="str">
        <f t="shared" si="295"/>
        <v>spaces</v>
      </c>
      <c r="S3081" s="10">
        <f t="shared" si="296"/>
        <v>42055.713368055556</v>
      </c>
      <c r="T3081" s="11">
        <f t="shared" si="2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2"/>
        <v>1.8799999999999999E-4</v>
      </c>
      <c r="P3082" s="6">
        <f t="shared" si="293"/>
        <v>53.714285714285715</v>
      </c>
      <c r="Q3082" t="str">
        <f t="shared" si="294"/>
        <v>theater</v>
      </c>
      <c r="R3082" t="str">
        <f t="shared" si="295"/>
        <v>spaces</v>
      </c>
      <c r="S3082" s="10">
        <f t="shared" si="296"/>
        <v>41940.028287037036</v>
      </c>
      <c r="T3082" s="11">
        <f t="shared" si="2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2"/>
        <v>2.1029999999999998E-3</v>
      </c>
      <c r="P3083" s="6">
        <f t="shared" si="293"/>
        <v>420.6</v>
      </c>
      <c r="Q3083" t="str">
        <f t="shared" si="294"/>
        <v>theater</v>
      </c>
      <c r="R3083" t="str">
        <f t="shared" si="295"/>
        <v>spaces</v>
      </c>
      <c r="S3083" s="10">
        <f t="shared" si="296"/>
        <v>42237.181608796294</v>
      </c>
      <c r="T3083" s="11">
        <f t="shared" si="2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2"/>
        <v>0</v>
      </c>
      <c r="P3084" s="6" t="e">
        <f t="shared" si="293"/>
        <v>#DIV/0!</v>
      </c>
      <c r="Q3084" t="str">
        <f t="shared" si="294"/>
        <v>theater</v>
      </c>
      <c r="R3084" t="str">
        <f t="shared" si="295"/>
        <v>spaces</v>
      </c>
      <c r="S3084" s="10">
        <f t="shared" si="296"/>
        <v>42293.922986111109</v>
      </c>
      <c r="T3084" s="11">
        <f t="shared" si="2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2"/>
        <v>2.8E-3</v>
      </c>
      <c r="P3085" s="6">
        <f t="shared" si="293"/>
        <v>18.666666666666668</v>
      </c>
      <c r="Q3085" t="str">
        <f t="shared" si="294"/>
        <v>theater</v>
      </c>
      <c r="R3085" t="str">
        <f t="shared" si="295"/>
        <v>spaces</v>
      </c>
      <c r="S3085" s="10">
        <f t="shared" si="296"/>
        <v>41853.563402777778</v>
      </c>
      <c r="T3085" s="11">
        <f t="shared" si="2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2"/>
        <v>0.11579206701157921</v>
      </c>
      <c r="P3086" s="6">
        <f t="shared" si="293"/>
        <v>78.333333333333329</v>
      </c>
      <c r="Q3086" t="str">
        <f t="shared" si="294"/>
        <v>theater</v>
      </c>
      <c r="R3086" t="str">
        <f t="shared" si="295"/>
        <v>spaces</v>
      </c>
      <c r="S3086" s="10">
        <f t="shared" si="296"/>
        <v>42100.723738425921</v>
      </c>
      <c r="T3086" s="11">
        <f t="shared" si="2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2"/>
        <v>2.4400000000000002E-2</v>
      </c>
      <c r="P3087" s="6">
        <f t="shared" si="293"/>
        <v>67.777777777777771</v>
      </c>
      <c r="Q3087" t="str">
        <f t="shared" si="294"/>
        <v>theater</v>
      </c>
      <c r="R3087" t="str">
        <f t="shared" si="295"/>
        <v>spaces</v>
      </c>
      <c r="S3087" s="10">
        <f t="shared" si="296"/>
        <v>42246.883784722217</v>
      </c>
      <c r="T3087" s="11">
        <f t="shared" si="2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2"/>
        <v>2.5000000000000001E-3</v>
      </c>
      <c r="P3088" s="6">
        <f t="shared" si="293"/>
        <v>16.666666666666668</v>
      </c>
      <c r="Q3088" t="str">
        <f t="shared" si="294"/>
        <v>theater</v>
      </c>
      <c r="R3088" t="str">
        <f t="shared" si="295"/>
        <v>spaces</v>
      </c>
      <c r="S3088" s="10">
        <f t="shared" si="296"/>
        <v>42173.67082175926</v>
      </c>
      <c r="T3088" s="11">
        <f t="shared" si="2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2"/>
        <v>6.2500000000000003E-3</v>
      </c>
      <c r="P3089" s="6">
        <f t="shared" si="293"/>
        <v>62.5</v>
      </c>
      <c r="Q3089" t="str">
        <f t="shared" si="294"/>
        <v>theater</v>
      </c>
      <c r="R3089" t="str">
        <f t="shared" si="295"/>
        <v>spaces</v>
      </c>
      <c r="S3089" s="10">
        <f t="shared" si="296"/>
        <v>42665.150347222225</v>
      </c>
      <c r="T3089" s="11">
        <f t="shared" si="2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2"/>
        <v>1.9384615384615384E-3</v>
      </c>
      <c r="P3090" s="6">
        <f t="shared" si="293"/>
        <v>42</v>
      </c>
      <c r="Q3090" t="str">
        <f t="shared" si="294"/>
        <v>theater</v>
      </c>
      <c r="R3090" t="str">
        <f t="shared" si="295"/>
        <v>spaces</v>
      </c>
      <c r="S3090" s="10">
        <f t="shared" si="296"/>
        <v>41981.57230324074</v>
      </c>
      <c r="T3090" s="11">
        <f t="shared" si="2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2"/>
        <v>0.23416000000000001</v>
      </c>
      <c r="P3091" s="6">
        <f t="shared" si="293"/>
        <v>130.0888888888889</v>
      </c>
      <c r="Q3091" t="str">
        <f t="shared" si="294"/>
        <v>theater</v>
      </c>
      <c r="R3091" t="str">
        <f t="shared" si="295"/>
        <v>spaces</v>
      </c>
      <c r="S3091" s="10">
        <f t="shared" si="296"/>
        <v>42528.542627314819</v>
      </c>
      <c r="T3091" s="11">
        <f t="shared" si="2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2"/>
        <v>5.080888888888889E-2</v>
      </c>
      <c r="P3092" s="6">
        <f t="shared" si="293"/>
        <v>1270.2222222222222</v>
      </c>
      <c r="Q3092" t="str">
        <f t="shared" si="294"/>
        <v>theater</v>
      </c>
      <c r="R3092" t="str">
        <f t="shared" si="295"/>
        <v>spaces</v>
      </c>
      <c r="S3092" s="10">
        <f t="shared" si="296"/>
        <v>42065.818807870368</v>
      </c>
      <c r="T3092" s="11">
        <f t="shared" si="2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2"/>
        <v>0.15920000000000001</v>
      </c>
      <c r="P3093" s="6">
        <f t="shared" si="293"/>
        <v>88.444444444444443</v>
      </c>
      <c r="Q3093" t="str">
        <f t="shared" si="294"/>
        <v>theater</v>
      </c>
      <c r="R3093" t="str">
        <f t="shared" si="295"/>
        <v>spaces</v>
      </c>
      <c r="S3093" s="10">
        <f t="shared" si="296"/>
        <v>42566.948414351849</v>
      </c>
      <c r="T3093" s="11">
        <f t="shared" si="2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2"/>
        <v>1.1831900000000001E-2</v>
      </c>
      <c r="P3094" s="6">
        <f t="shared" si="293"/>
        <v>56.342380952380957</v>
      </c>
      <c r="Q3094" t="str">
        <f t="shared" si="294"/>
        <v>theater</v>
      </c>
      <c r="R3094" t="str">
        <f t="shared" si="295"/>
        <v>spaces</v>
      </c>
      <c r="S3094" s="10">
        <f t="shared" si="296"/>
        <v>42255.619351851856</v>
      </c>
      <c r="T3094" s="11">
        <f t="shared" si="2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2"/>
        <v>0.22750000000000001</v>
      </c>
      <c r="P3095" s="6">
        <f t="shared" si="293"/>
        <v>53.529411764705884</v>
      </c>
      <c r="Q3095" t="str">
        <f t="shared" si="294"/>
        <v>theater</v>
      </c>
      <c r="R3095" t="str">
        <f t="shared" si="295"/>
        <v>spaces</v>
      </c>
      <c r="S3095" s="10">
        <f t="shared" si="296"/>
        <v>41760.909039351849</v>
      </c>
      <c r="T3095" s="11">
        <f t="shared" si="2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2"/>
        <v>2.5000000000000001E-4</v>
      </c>
      <c r="P3096" s="6">
        <f t="shared" si="293"/>
        <v>25</v>
      </c>
      <c r="Q3096" t="str">
        <f t="shared" si="294"/>
        <v>theater</v>
      </c>
      <c r="R3096" t="str">
        <f t="shared" si="295"/>
        <v>spaces</v>
      </c>
      <c r="S3096" s="10">
        <f t="shared" si="296"/>
        <v>42207.795787037037</v>
      </c>
      <c r="T3096" s="11">
        <f t="shared" si="2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2"/>
        <v>3.351206434316354E-3</v>
      </c>
      <c r="P3097" s="6">
        <f t="shared" si="293"/>
        <v>50</v>
      </c>
      <c r="Q3097" t="str">
        <f t="shared" si="294"/>
        <v>theater</v>
      </c>
      <c r="R3097" t="str">
        <f t="shared" si="295"/>
        <v>spaces</v>
      </c>
      <c r="S3097" s="10">
        <f t="shared" si="296"/>
        <v>42523.025231481486</v>
      </c>
      <c r="T3097" s="11">
        <f t="shared" si="2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2"/>
        <v>3.9750000000000001E-2</v>
      </c>
      <c r="P3098" s="6">
        <f t="shared" si="293"/>
        <v>56.785714285714285</v>
      </c>
      <c r="Q3098" t="str">
        <f t="shared" si="294"/>
        <v>theater</v>
      </c>
      <c r="R3098" t="str">
        <f t="shared" si="295"/>
        <v>spaces</v>
      </c>
      <c r="S3098" s="10">
        <f t="shared" si="296"/>
        <v>42114.825532407413</v>
      </c>
      <c r="T3098" s="11">
        <f t="shared" si="2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2"/>
        <v>0.17150000000000001</v>
      </c>
      <c r="P3099" s="6">
        <f t="shared" si="293"/>
        <v>40.833333333333336</v>
      </c>
      <c r="Q3099" t="str">
        <f t="shared" si="294"/>
        <v>theater</v>
      </c>
      <c r="R3099" t="str">
        <f t="shared" si="295"/>
        <v>spaces</v>
      </c>
      <c r="S3099" s="10">
        <f t="shared" si="296"/>
        <v>42629.503483796296</v>
      </c>
      <c r="T3099" s="11">
        <f t="shared" si="2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ref="O3100:O3163" si="298">E3100/D3100</f>
        <v>3.608004104669061E-2</v>
      </c>
      <c r="P3100" s="6">
        <f t="shared" si="293"/>
        <v>65.111111111111114</v>
      </c>
      <c r="Q3100" t="str">
        <f t="shared" si="294"/>
        <v>theater</v>
      </c>
      <c r="R3100" t="str">
        <f t="shared" si="295"/>
        <v>spaces</v>
      </c>
      <c r="S3100" s="10">
        <f t="shared" si="296"/>
        <v>42359.792233796295</v>
      </c>
      <c r="T3100" s="11">
        <f t="shared" si="2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8"/>
        <v>0.13900000000000001</v>
      </c>
      <c r="P3101" s="6">
        <f t="shared" si="293"/>
        <v>55.6</v>
      </c>
      <c r="Q3101" t="str">
        <f t="shared" si="294"/>
        <v>theater</v>
      </c>
      <c r="R3101" t="str">
        <f t="shared" si="295"/>
        <v>spaces</v>
      </c>
      <c r="S3101" s="10">
        <f t="shared" si="296"/>
        <v>42382.189710648148</v>
      </c>
      <c r="T3101" s="11">
        <f t="shared" si="2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8"/>
        <v>0.15225</v>
      </c>
      <c r="P3102" s="6">
        <f t="shared" si="293"/>
        <v>140.53846153846155</v>
      </c>
      <c r="Q3102" t="str">
        <f t="shared" si="294"/>
        <v>theater</v>
      </c>
      <c r="R3102" t="str">
        <f t="shared" si="295"/>
        <v>spaces</v>
      </c>
      <c r="S3102" s="10">
        <f t="shared" si="296"/>
        <v>41902.622395833336</v>
      </c>
      <c r="T3102" s="11">
        <f t="shared" si="2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8"/>
        <v>0.12</v>
      </c>
      <c r="P3103" s="6">
        <f t="shared" si="293"/>
        <v>25</v>
      </c>
      <c r="Q3103" t="str">
        <f t="shared" si="294"/>
        <v>theater</v>
      </c>
      <c r="R3103" t="str">
        <f t="shared" si="295"/>
        <v>spaces</v>
      </c>
      <c r="S3103" s="10">
        <f t="shared" si="296"/>
        <v>42171.383530092593</v>
      </c>
      <c r="T3103" s="11">
        <f t="shared" si="2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8"/>
        <v>0.391125</v>
      </c>
      <c r="P3104" s="6">
        <f t="shared" si="293"/>
        <v>69.533333333333331</v>
      </c>
      <c r="Q3104" t="str">
        <f t="shared" si="294"/>
        <v>theater</v>
      </c>
      <c r="R3104" t="str">
        <f t="shared" si="295"/>
        <v>spaces</v>
      </c>
      <c r="S3104" s="10">
        <f t="shared" si="296"/>
        <v>42555.340486111112</v>
      </c>
      <c r="T3104" s="11">
        <f t="shared" si="2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8"/>
        <v>2.6829268292682929E-3</v>
      </c>
      <c r="P3105" s="6">
        <f t="shared" si="293"/>
        <v>5.5</v>
      </c>
      <c r="Q3105" t="str">
        <f t="shared" si="294"/>
        <v>theater</v>
      </c>
      <c r="R3105" t="str">
        <f t="shared" si="295"/>
        <v>spaces</v>
      </c>
      <c r="S3105" s="10">
        <f t="shared" si="296"/>
        <v>42107.156319444446</v>
      </c>
      <c r="T3105" s="11">
        <f t="shared" si="2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8"/>
        <v>0.29625000000000001</v>
      </c>
      <c r="P3106" s="6">
        <f t="shared" si="293"/>
        <v>237</v>
      </c>
      <c r="Q3106" t="str">
        <f t="shared" si="294"/>
        <v>theater</v>
      </c>
      <c r="R3106" t="str">
        <f t="shared" si="295"/>
        <v>spaces</v>
      </c>
      <c r="S3106" s="10">
        <f t="shared" si="296"/>
        <v>42006.908692129626</v>
      </c>
      <c r="T3106" s="11">
        <f t="shared" si="2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8"/>
        <v>0.4236099230111206</v>
      </c>
      <c r="P3107" s="6">
        <f t="shared" si="293"/>
        <v>79.870967741935488</v>
      </c>
      <c r="Q3107" t="str">
        <f t="shared" si="294"/>
        <v>theater</v>
      </c>
      <c r="R3107" t="str">
        <f t="shared" si="295"/>
        <v>spaces</v>
      </c>
      <c r="S3107" s="10">
        <f t="shared" si="296"/>
        <v>41876.718935185185</v>
      </c>
      <c r="T3107" s="11">
        <f t="shared" si="2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8"/>
        <v>4.1000000000000002E-2</v>
      </c>
      <c r="P3108" s="6">
        <f t="shared" si="293"/>
        <v>10.25</v>
      </c>
      <c r="Q3108" t="str">
        <f t="shared" si="294"/>
        <v>theater</v>
      </c>
      <c r="R3108" t="str">
        <f t="shared" si="295"/>
        <v>spaces</v>
      </c>
      <c r="S3108" s="10">
        <f t="shared" si="296"/>
        <v>42241.429120370376</v>
      </c>
      <c r="T3108" s="11">
        <f t="shared" si="2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8"/>
        <v>0.197625</v>
      </c>
      <c r="P3109" s="6">
        <f t="shared" si="293"/>
        <v>272.58620689655174</v>
      </c>
      <c r="Q3109" t="str">
        <f t="shared" si="294"/>
        <v>theater</v>
      </c>
      <c r="R3109" t="str">
        <f t="shared" si="295"/>
        <v>spaces</v>
      </c>
      <c r="S3109" s="10">
        <f t="shared" si="296"/>
        <v>42128.814247685179</v>
      </c>
      <c r="T3109" s="11">
        <f t="shared" si="2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8"/>
        <v>5.1999999999999995E-4</v>
      </c>
      <c r="P3110" s="6">
        <f t="shared" si="293"/>
        <v>13</v>
      </c>
      <c r="Q3110" t="str">
        <f t="shared" si="294"/>
        <v>theater</v>
      </c>
      <c r="R3110" t="str">
        <f t="shared" si="295"/>
        <v>spaces</v>
      </c>
      <c r="S3110" s="10">
        <f t="shared" si="296"/>
        <v>42062.680486111116</v>
      </c>
      <c r="T3110" s="11">
        <f t="shared" si="2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8"/>
        <v>0.25030188679245285</v>
      </c>
      <c r="P3111" s="6">
        <f t="shared" si="293"/>
        <v>58.184210526315788</v>
      </c>
      <c r="Q3111" t="str">
        <f t="shared" si="294"/>
        <v>theater</v>
      </c>
      <c r="R3111" t="str">
        <f t="shared" si="295"/>
        <v>spaces</v>
      </c>
      <c r="S3111" s="10">
        <f t="shared" si="296"/>
        <v>41844.125115740739</v>
      </c>
      <c r="T3111" s="11">
        <f t="shared" si="2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8"/>
        <v>4.0000000000000002E-4</v>
      </c>
      <c r="P3112" s="6">
        <f t="shared" si="293"/>
        <v>10</v>
      </c>
      <c r="Q3112" t="str">
        <f t="shared" si="294"/>
        <v>theater</v>
      </c>
      <c r="R3112" t="str">
        <f t="shared" si="295"/>
        <v>spaces</v>
      </c>
      <c r="S3112" s="10">
        <f t="shared" si="296"/>
        <v>42745.031469907408</v>
      </c>
      <c r="T3112" s="11">
        <f t="shared" si="2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8"/>
        <v>0.26640000000000003</v>
      </c>
      <c r="P3113" s="6">
        <f t="shared" si="293"/>
        <v>70.10526315789474</v>
      </c>
      <c r="Q3113" t="str">
        <f t="shared" si="294"/>
        <v>theater</v>
      </c>
      <c r="R3113" t="str">
        <f t="shared" si="295"/>
        <v>spaces</v>
      </c>
      <c r="S3113" s="10">
        <f t="shared" si="296"/>
        <v>41885.595138888886</v>
      </c>
      <c r="T3113" s="11">
        <f t="shared" si="2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8"/>
        <v>4.7363636363636365E-2</v>
      </c>
      <c r="P3114" s="6">
        <f t="shared" si="293"/>
        <v>57.888888888888886</v>
      </c>
      <c r="Q3114" t="str">
        <f t="shared" si="294"/>
        <v>theater</v>
      </c>
      <c r="R3114" t="str">
        <f t="shared" si="295"/>
        <v>spaces</v>
      </c>
      <c r="S3114" s="10">
        <f t="shared" si="296"/>
        <v>42615.121921296297</v>
      </c>
      <c r="T3114" s="11">
        <f t="shared" si="2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8"/>
        <v>4.2435339894712751E-2</v>
      </c>
      <c r="P3115" s="6">
        <f t="shared" si="293"/>
        <v>125.27027027027027</v>
      </c>
      <c r="Q3115" t="str">
        <f t="shared" si="294"/>
        <v>theater</v>
      </c>
      <c r="R3115" t="str">
        <f t="shared" si="295"/>
        <v>spaces</v>
      </c>
      <c r="S3115" s="10">
        <f t="shared" si="296"/>
        <v>42081.731273148151</v>
      </c>
      <c r="T3115" s="11">
        <f t="shared" si="2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8"/>
        <v>0</v>
      </c>
      <c r="P3116" s="6" t="e">
        <f t="shared" si="293"/>
        <v>#DIV/0!</v>
      </c>
      <c r="Q3116" t="str">
        <f t="shared" si="294"/>
        <v>theater</v>
      </c>
      <c r="R3116" t="str">
        <f t="shared" si="295"/>
        <v>spaces</v>
      </c>
      <c r="S3116" s="10">
        <f t="shared" si="296"/>
        <v>41843.632523148146</v>
      </c>
      <c r="T3116" s="11">
        <f t="shared" si="2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8"/>
        <v>0.03</v>
      </c>
      <c r="P3117" s="6">
        <f t="shared" si="293"/>
        <v>300</v>
      </c>
      <c r="Q3117" t="str">
        <f t="shared" si="294"/>
        <v>theater</v>
      </c>
      <c r="R3117" t="str">
        <f t="shared" si="295"/>
        <v>spaces</v>
      </c>
      <c r="S3117" s="10">
        <f t="shared" si="296"/>
        <v>42496.447071759263</v>
      </c>
      <c r="T3117" s="11">
        <f t="shared" si="2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8"/>
        <v>0.57333333333333336</v>
      </c>
      <c r="P3118" s="6">
        <f t="shared" si="293"/>
        <v>43</v>
      </c>
      <c r="Q3118" t="str">
        <f t="shared" si="294"/>
        <v>theater</v>
      </c>
      <c r="R3118" t="str">
        <f t="shared" si="295"/>
        <v>spaces</v>
      </c>
      <c r="S3118" s="10">
        <f t="shared" si="296"/>
        <v>42081.515335648146</v>
      </c>
      <c r="T3118" s="11">
        <f t="shared" si="2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8"/>
        <v>1E-3</v>
      </c>
      <c r="P3119" s="6">
        <f t="shared" si="293"/>
        <v>1</v>
      </c>
      <c r="Q3119" t="str">
        <f t="shared" si="294"/>
        <v>theater</v>
      </c>
      <c r="R3119" t="str">
        <f t="shared" si="295"/>
        <v>spaces</v>
      </c>
      <c r="S3119" s="10">
        <f t="shared" si="296"/>
        <v>42509.374537037031</v>
      </c>
      <c r="T3119" s="11">
        <f t="shared" si="2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8"/>
        <v>3.0999999999999999E-3</v>
      </c>
      <c r="P3120" s="6">
        <f t="shared" si="293"/>
        <v>775</v>
      </c>
      <c r="Q3120" t="str">
        <f t="shared" si="294"/>
        <v>theater</v>
      </c>
      <c r="R3120" t="str">
        <f t="shared" si="295"/>
        <v>spaces</v>
      </c>
      <c r="S3120" s="10">
        <f t="shared" si="296"/>
        <v>42534.649571759262</v>
      </c>
      <c r="T3120" s="11">
        <f t="shared" si="2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8"/>
        <v>5.0000000000000001E-4</v>
      </c>
      <c r="P3121" s="6">
        <f t="shared" si="293"/>
        <v>5</v>
      </c>
      <c r="Q3121" t="str">
        <f t="shared" si="294"/>
        <v>theater</v>
      </c>
      <c r="R3121" t="str">
        <f t="shared" si="295"/>
        <v>spaces</v>
      </c>
      <c r="S3121" s="10">
        <f t="shared" si="296"/>
        <v>42060.04550925926</v>
      </c>
      <c r="T3121" s="11">
        <f t="shared" si="2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8"/>
        <v>9.8461538461538464E-5</v>
      </c>
      <c r="P3122" s="6">
        <f t="shared" si="293"/>
        <v>12.8</v>
      </c>
      <c r="Q3122" t="str">
        <f t="shared" si="294"/>
        <v>theater</v>
      </c>
      <c r="R3122" t="str">
        <f t="shared" si="295"/>
        <v>spaces</v>
      </c>
      <c r="S3122" s="10">
        <f t="shared" si="296"/>
        <v>42435.942083333335</v>
      </c>
      <c r="T3122" s="11">
        <f t="shared" si="2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8"/>
        <v>6.6666666666666671E-3</v>
      </c>
      <c r="P3123" s="6">
        <f t="shared" si="293"/>
        <v>10</v>
      </c>
      <c r="Q3123" t="str">
        <f t="shared" si="294"/>
        <v>theater</v>
      </c>
      <c r="R3123" t="str">
        <f t="shared" si="295"/>
        <v>spaces</v>
      </c>
      <c r="S3123" s="10">
        <f t="shared" si="296"/>
        <v>41848.679803240739</v>
      </c>
      <c r="T3123" s="11">
        <f t="shared" si="297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8"/>
        <v>0.58291457286432158</v>
      </c>
      <c r="P3124" s="6">
        <f t="shared" si="293"/>
        <v>58</v>
      </c>
      <c r="Q3124" t="str">
        <f t="shared" si="294"/>
        <v>theater</v>
      </c>
      <c r="R3124" t="str">
        <f t="shared" si="295"/>
        <v>spaces</v>
      </c>
      <c r="S3124" s="10">
        <f t="shared" si="296"/>
        <v>42678.932083333333</v>
      </c>
      <c r="T3124" s="11">
        <f t="shared" si="2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8"/>
        <v>0.68153600000000003</v>
      </c>
      <c r="P3125" s="6">
        <f t="shared" si="293"/>
        <v>244.80459770114942</v>
      </c>
      <c r="Q3125" t="str">
        <f t="shared" si="294"/>
        <v>theater</v>
      </c>
      <c r="R3125" t="str">
        <f t="shared" si="295"/>
        <v>spaces</v>
      </c>
      <c r="S3125" s="10">
        <f t="shared" si="296"/>
        <v>42530.993032407408</v>
      </c>
      <c r="T3125" s="11">
        <f t="shared" si="2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8"/>
        <v>3.2499999999999997E-5</v>
      </c>
      <c r="P3126" s="6">
        <f t="shared" si="293"/>
        <v>6.5</v>
      </c>
      <c r="Q3126" t="str">
        <f t="shared" si="294"/>
        <v>theater</v>
      </c>
      <c r="R3126" t="str">
        <f t="shared" si="295"/>
        <v>spaces</v>
      </c>
      <c r="S3126" s="10">
        <f t="shared" si="296"/>
        <v>41977.780104166668</v>
      </c>
      <c r="T3126" s="11">
        <f t="shared" si="297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8"/>
        <v>0</v>
      </c>
      <c r="P3127" s="6" t="e">
        <f t="shared" si="293"/>
        <v>#DIV/0!</v>
      </c>
      <c r="Q3127" t="str">
        <f t="shared" si="294"/>
        <v>theater</v>
      </c>
      <c r="R3127" t="str">
        <f t="shared" si="295"/>
        <v>spaces</v>
      </c>
      <c r="S3127" s="10">
        <f t="shared" si="296"/>
        <v>42346.20685185185</v>
      </c>
      <c r="T3127" s="11">
        <f t="shared" si="2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8"/>
        <v>4.1599999999999998E-2</v>
      </c>
      <c r="P3128" s="6">
        <f t="shared" si="293"/>
        <v>61.176470588235297</v>
      </c>
      <c r="Q3128" t="str">
        <f t="shared" si="294"/>
        <v>theater</v>
      </c>
      <c r="R3128" t="str">
        <f t="shared" si="295"/>
        <v>spaces</v>
      </c>
      <c r="S3128" s="10">
        <f t="shared" si="296"/>
        <v>42427.01807870371</v>
      </c>
      <c r="T3128" s="11">
        <f t="shared" si="2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8"/>
        <v>0</v>
      </c>
      <c r="P3129" s="6" t="e">
        <f t="shared" si="293"/>
        <v>#DIV/0!</v>
      </c>
      <c r="Q3129" t="str">
        <f t="shared" si="294"/>
        <v>theater</v>
      </c>
      <c r="R3129" t="str">
        <f t="shared" si="295"/>
        <v>spaces</v>
      </c>
      <c r="S3129" s="10">
        <f t="shared" si="296"/>
        <v>42034.856817129628</v>
      </c>
      <c r="T3129" s="11">
        <f t="shared" si="2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8"/>
        <v>1.0860666666666667</v>
      </c>
      <c r="P3130" s="6">
        <f t="shared" si="293"/>
        <v>139.23931623931625</v>
      </c>
      <c r="Q3130" t="str">
        <f t="shared" si="294"/>
        <v>theater</v>
      </c>
      <c r="R3130" t="str">
        <f t="shared" si="295"/>
        <v>plays</v>
      </c>
      <c r="S3130" s="10">
        <f t="shared" si="296"/>
        <v>42780.825706018513</v>
      </c>
      <c r="T3130" s="11">
        <f t="shared" si="2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8"/>
        <v>8.0000000000000002E-3</v>
      </c>
      <c r="P3131" s="6">
        <f t="shared" si="293"/>
        <v>10</v>
      </c>
      <c r="Q3131" t="str">
        <f t="shared" si="294"/>
        <v>theater</v>
      </c>
      <c r="R3131" t="str">
        <f t="shared" si="295"/>
        <v>plays</v>
      </c>
      <c r="S3131" s="10">
        <f t="shared" si="296"/>
        <v>42803.842812499999</v>
      </c>
      <c r="T3131" s="11">
        <f t="shared" si="2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8"/>
        <v>3.7499999999999999E-2</v>
      </c>
      <c r="P3132" s="6">
        <f t="shared" si="293"/>
        <v>93.75</v>
      </c>
      <c r="Q3132" t="str">
        <f t="shared" si="294"/>
        <v>theater</v>
      </c>
      <c r="R3132" t="str">
        <f t="shared" si="295"/>
        <v>plays</v>
      </c>
      <c r="S3132" s="10">
        <f t="shared" si="296"/>
        <v>42808.640231481477</v>
      </c>
      <c r="T3132" s="11">
        <f t="shared" si="2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8"/>
        <v>0.15731707317073171</v>
      </c>
      <c r="P3133" s="6">
        <f t="shared" si="293"/>
        <v>53.75</v>
      </c>
      <c r="Q3133" t="str">
        <f t="shared" si="294"/>
        <v>theater</v>
      </c>
      <c r="R3133" t="str">
        <f t="shared" si="295"/>
        <v>plays</v>
      </c>
      <c r="S3133" s="10">
        <f t="shared" si="296"/>
        <v>42803.579224537039</v>
      </c>
      <c r="T3133" s="11">
        <f t="shared" si="2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8"/>
        <v>3.3333333333333332E-4</v>
      </c>
      <c r="P3134" s="6">
        <f t="shared" si="293"/>
        <v>10</v>
      </c>
      <c r="Q3134" t="str">
        <f t="shared" si="294"/>
        <v>theater</v>
      </c>
      <c r="R3134" t="str">
        <f t="shared" si="295"/>
        <v>plays</v>
      </c>
      <c r="S3134" s="10">
        <f t="shared" si="296"/>
        <v>42786.350231481483</v>
      </c>
      <c r="T3134" s="11">
        <f t="shared" si="2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8"/>
        <v>1.08</v>
      </c>
      <c r="P3135" s="6">
        <f t="shared" si="293"/>
        <v>33.75</v>
      </c>
      <c r="Q3135" t="str">
        <f t="shared" si="294"/>
        <v>theater</v>
      </c>
      <c r="R3135" t="str">
        <f t="shared" si="295"/>
        <v>plays</v>
      </c>
      <c r="S3135" s="10">
        <f t="shared" si="296"/>
        <v>42788.565208333333</v>
      </c>
      <c r="T3135" s="11">
        <f t="shared" si="2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8"/>
        <v>0.22500000000000001</v>
      </c>
      <c r="P3136" s="6">
        <f t="shared" si="293"/>
        <v>18.75</v>
      </c>
      <c r="Q3136" t="str">
        <f t="shared" si="294"/>
        <v>theater</v>
      </c>
      <c r="R3136" t="str">
        <f t="shared" si="295"/>
        <v>plays</v>
      </c>
      <c r="S3136" s="10">
        <f t="shared" si="296"/>
        <v>42800.720127314817</v>
      </c>
      <c r="T3136" s="11">
        <f t="shared" si="2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8"/>
        <v>0.20849420849420849</v>
      </c>
      <c r="P3137" s="6">
        <f t="shared" si="293"/>
        <v>23.142857142857142</v>
      </c>
      <c r="Q3137" t="str">
        <f t="shared" si="294"/>
        <v>theater</v>
      </c>
      <c r="R3137" t="str">
        <f t="shared" si="295"/>
        <v>plays</v>
      </c>
      <c r="S3137" s="10">
        <f t="shared" si="296"/>
        <v>42807.151863425926</v>
      </c>
      <c r="T3137" s="11">
        <f t="shared" si="2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8"/>
        <v>1.278</v>
      </c>
      <c r="P3138" s="6">
        <f t="shared" si="293"/>
        <v>29.045454545454547</v>
      </c>
      <c r="Q3138" t="str">
        <f t="shared" si="294"/>
        <v>theater</v>
      </c>
      <c r="R3138" t="str">
        <f t="shared" si="295"/>
        <v>plays</v>
      </c>
      <c r="S3138" s="10">
        <f t="shared" si="296"/>
        <v>42789.462430555555</v>
      </c>
      <c r="T3138" s="11">
        <f t="shared" si="2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8"/>
        <v>3.3333333333333333E-2</v>
      </c>
      <c r="P3139" s="6">
        <f t="shared" ref="P3139:P3202" si="299">E3139/L3139</f>
        <v>50</v>
      </c>
      <c r="Q3139" t="str">
        <f t="shared" ref="Q3139:Q3202" si="300">LEFT(N3139,SEARCH("/",N3139)-1)</f>
        <v>theater</v>
      </c>
      <c r="R3139" t="str">
        <f t="shared" ref="R3139:R3202" si="301">RIGHT(N3139,(LEN(N3139)-LEN(Q3139)-1))</f>
        <v>plays</v>
      </c>
      <c r="S3139" s="10">
        <f t="shared" ref="S3139:S3202" si="302">(((J3139/60)/60)/24)+DATE(1970,1,1)</f>
        <v>42807.885057870371</v>
      </c>
      <c r="T3139" s="11">
        <f t="shared" ref="T3139:T3202" si="303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8"/>
        <v>0</v>
      </c>
      <c r="P3140" s="6" t="e">
        <f t="shared" si="299"/>
        <v>#DIV/0!</v>
      </c>
      <c r="Q3140" t="str">
        <f t="shared" si="300"/>
        <v>theater</v>
      </c>
      <c r="R3140" t="str">
        <f t="shared" si="301"/>
        <v>plays</v>
      </c>
      <c r="S3140" s="10">
        <f t="shared" si="302"/>
        <v>42809.645914351851</v>
      </c>
      <c r="T3140" s="11">
        <f t="shared" si="303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8"/>
        <v>5.3999999999999999E-2</v>
      </c>
      <c r="P3141" s="6">
        <f t="shared" si="299"/>
        <v>450</v>
      </c>
      <c r="Q3141" t="str">
        <f t="shared" si="300"/>
        <v>theater</v>
      </c>
      <c r="R3141" t="str">
        <f t="shared" si="301"/>
        <v>plays</v>
      </c>
      <c r="S3141" s="10">
        <f t="shared" si="302"/>
        <v>42785.270370370374</v>
      </c>
      <c r="T3141" s="11">
        <f t="shared" si="303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8"/>
        <v>9.5999999999999992E-3</v>
      </c>
      <c r="P3142" s="6">
        <f t="shared" si="299"/>
        <v>24</v>
      </c>
      <c r="Q3142" t="str">
        <f t="shared" si="300"/>
        <v>theater</v>
      </c>
      <c r="R3142" t="str">
        <f t="shared" si="301"/>
        <v>plays</v>
      </c>
      <c r="S3142" s="10">
        <f t="shared" si="302"/>
        <v>42802.718784722223</v>
      </c>
      <c r="T3142" s="11">
        <f t="shared" si="303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8"/>
        <v>0.51600000000000001</v>
      </c>
      <c r="P3143" s="6">
        <f t="shared" si="299"/>
        <v>32.25</v>
      </c>
      <c r="Q3143" t="str">
        <f t="shared" si="300"/>
        <v>theater</v>
      </c>
      <c r="R3143" t="str">
        <f t="shared" si="301"/>
        <v>plays</v>
      </c>
      <c r="S3143" s="10">
        <f t="shared" si="302"/>
        <v>42800.753333333334</v>
      </c>
      <c r="T3143" s="11">
        <f t="shared" si="303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8"/>
        <v>1.6363636363636365E-2</v>
      </c>
      <c r="P3144" s="6">
        <f t="shared" si="299"/>
        <v>15</v>
      </c>
      <c r="Q3144" t="str">
        <f t="shared" si="300"/>
        <v>theater</v>
      </c>
      <c r="R3144" t="str">
        <f t="shared" si="301"/>
        <v>plays</v>
      </c>
      <c r="S3144" s="10">
        <f t="shared" si="302"/>
        <v>42783.513182870374</v>
      </c>
      <c r="T3144" s="11">
        <f t="shared" si="303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8"/>
        <v>0</v>
      </c>
      <c r="P3145" s="6" t="e">
        <f t="shared" si="299"/>
        <v>#DIV/0!</v>
      </c>
      <c r="Q3145" t="str">
        <f t="shared" si="300"/>
        <v>theater</v>
      </c>
      <c r="R3145" t="str">
        <f t="shared" si="301"/>
        <v>plays</v>
      </c>
      <c r="S3145" s="10">
        <f t="shared" si="302"/>
        <v>42808.358287037037</v>
      </c>
      <c r="T3145" s="11">
        <f t="shared" si="303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8"/>
        <v>0.754</v>
      </c>
      <c r="P3146" s="6">
        <f t="shared" si="299"/>
        <v>251.33333333333334</v>
      </c>
      <c r="Q3146" t="str">
        <f t="shared" si="300"/>
        <v>theater</v>
      </c>
      <c r="R3146" t="str">
        <f t="shared" si="301"/>
        <v>plays</v>
      </c>
      <c r="S3146" s="10">
        <f t="shared" si="302"/>
        <v>42796.538275462968</v>
      </c>
      <c r="T3146" s="11">
        <f t="shared" si="303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8"/>
        <v>0</v>
      </c>
      <c r="P3147" s="6" t="e">
        <f t="shared" si="299"/>
        <v>#DIV/0!</v>
      </c>
      <c r="Q3147" t="str">
        <f t="shared" si="300"/>
        <v>theater</v>
      </c>
      <c r="R3147" t="str">
        <f t="shared" si="301"/>
        <v>plays</v>
      </c>
      <c r="S3147" s="10">
        <f t="shared" si="302"/>
        <v>42762.040902777779</v>
      </c>
      <c r="T3147" s="11">
        <f t="shared" si="303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8"/>
        <v>0.105</v>
      </c>
      <c r="P3148" s="6">
        <f t="shared" si="299"/>
        <v>437.5</v>
      </c>
      <c r="Q3148" t="str">
        <f t="shared" si="300"/>
        <v>theater</v>
      </c>
      <c r="R3148" t="str">
        <f t="shared" si="301"/>
        <v>plays</v>
      </c>
      <c r="S3148" s="10">
        <f t="shared" si="302"/>
        <v>42796.682476851856</v>
      </c>
      <c r="T3148" s="11">
        <f t="shared" si="303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8"/>
        <v>1.1752499999999999</v>
      </c>
      <c r="P3149" s="6">
        <f t="shared" si="299"/>
        <v>110.35211267605634</v>
      </c>
      <c r="Q3149" t="str">
        <f t="shared" si="300"/>
        <v>theater</v>
      </c>
      <c r="R3149" t="str">
        <f t="shared" si="301"/>
        <v>plays</v>
      </c>
      <c r="S3149" s="10">
        <f t="shared" si="302"/>
        <v>41909.969386574077</v>
      </c>
      <c r="T3149" s="11">
        <f t="shared" si="303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8"/>
        <v>1.3116666666666668</v>
      </c>
      <c r="P3150" s="6">
        <f t="shared" si="299"/>
        <v>41.421052631578945</v>
      </c>
      <c r="Q3150" t="str">
        <f t="shared" si="300"/>
        <v>theater</v>
      </c>
      <c r="R3150" t="str">
        <f t="shared" si="301"/>
        <v>plays</v>
      </c>
      <c r="S3150" s="10">
        <f t="shared" si="302"/>
        <v>41891.665324074071</v>
      </c>
      <c r="T3150" s="11">
        <f t="shared" si="303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8"/>
        <v>1.04</v>
      </c>
      <c r="P3151" s="6">
        <f t="shared" si="299"/>
        <v>52</v>
      </c>
      <c r="Q3151" t="str">
        <f t="shared" si="300"/>
        <v>theater</v>
      </c>
      <c r="R3151" t="str">
        <f t="shared" si="301"/>
        <v>plays</v>
      </c>
      <c r="S3151" s="10">
        <f t="shared" si="302"/>
        <v>41226.017361111109</v>
      </c>
      <c r="T3151" s="11">
        <f t="shared" si="303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8"/>
        <v>1.01</v>
      </c>
      <c r="P3152" s="6">
        <f t="shared" si="299"/>
        <v>33.990384615384613</v>
      </c>
      <c r="Q3152" t="str">
        <f t="shared" si="300"/>
        <v>theater</v>
      </c>
      <c r="R3152" t="str">
        <f t="shared" si="301"/>
        <v>plays</v>
      </c>
      <c r="S3152" s="10">
        <f t="shared" si="302"/>
        <v>40478.263923611114</v>
      </c>
      <c r="T3152" s="11">
        <f t="shared" si="303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8"/>
        <v>1.004</v>
      </c>
      <c r="P3153" s="6">
        <f t="shared" si="299"/>
        <v>103.35294117647059</v>
      </c>
      <c r="Q3153" t="str">
        <f t="shared" si="300"/>
        <v>theater</v>
      </c>
      <c r="R3153" t="str">
        <f t="shared" si="301"/>
        <v>plays</v>
      </c>
      <c r="S3153" s="10">
        <f t="shared" si="302"/>
        <v>41862.83997685185</v>
      </c>
      <c r="T3153" s="11">
        <f t="shared" si="303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8"/>
        <v>1.0595454545454546</v>
      </c>
      <c r="P3154" s="6">
        <f t="shared" si="299"/>
        <v>34.791044776119406</v>
      </c>
      <c r="Q3154" t="str">
        <f t="shared" si="300"/>
        <v>theater</v>
      </c>
      <c r="R3154" t="str">
        <f t="shared" si="301"/>
        <v>plays</v>
      </c>
      <c r="S3154" s="10">
        <f t="shared" si="302"/>
        <v>41550.867673611108</v>
      </c>
      <c r="T3154" s="11">
        <f t="shared" si="303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8"/>
        <v>3.3558333333333334</v>
      </c>
      <c r="P3155" s="6">
        <f t="shared" si="299"/>
        <v>41.773858921161825</v>
      </c>
      <c r="Q3155" t="str">
        <f t="shared" si="300"/>
        <v>theater</v>
      </c>
      <c r="R3155" t="str">
        <f t="shared" si="301"/>
        <v>plays</v>
      </c>
      <c r="S3155" s="10">
        <f t="shared" si="302"/>
        <v>40633.154363425929</v>
      </c>
      <c r="T3155" s="11">
        <f t="shared" si="303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8"/>
        <v>1.1292857142857142</v>
      </c>
      <c r="P3156" s="6">
        <f t="shared" si="299"/>
        <v>64.268292682926827</v>
      </c>
      <c r="Q3156" t="str">
        <f t="shared" si="300"/>
        <v>theater</v>
      </c>
      <c r="R3156" t="str">
        <f t="shared" si="301"/>
        <v>plays</v>
      </c>
      <c r="S3156" s="10">
        <f t="shared" si="302"/>
        <v>40970.875671296293</v>
      </c>
      <c r="T3156" s="11">
        <f t="shared" si="303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8"/>
        <v>1.885046</v>
      </c>
      <c r="P3157" s="6">
        <f t="shared" si="299"/>
        <v>31.209370860927152</v>
      </c>
      <c r="Q3157" t="str">
        <f t="shared" si="300"/>
        <v>theater</v>
      </c>
      <c r="R3157" t="str">
        <f t="shared" si="301"/>
        <v>plays</v>
      </c>
      <c r="S3157" s="10">
        <f t="shared" si="302"/>
        <v>41233.499131944445</v>
      </c>
      <c r="T3157" s="11">
        <f t="shared" si="303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8"/>
        <v>1.0181818181818181</v>
      </c>
      <c r="P3158" s="6">
        <f t="shared" si="299"/>
        <v>62.921348314606739</v>
      </c>
      <c r="Q3158" t="str">
        <f t="shared" si="300"/>
        <v>theater</v>
      </c>
      <c r="R3158" t="str">
        <f t="shared" si="301"/>
        <v>plays</v>
      </c>
      <c r="S3158" s="10">
        <f t="shared" si="302"/>
        <v>41026.953055555554</v>
      </c>
      <c r="T3158" s="11">
        <f t="shared" si="303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8"/>
        <v>1.01</v>
      </c>
      <c r="P3159" s="6">
        <f t="shared" si="299"/>
        <v>98.536585365853654</v>
      </c>
      <c r="Q3159" t="str">
        <f t="shared" si="300"/>
        <v>theater</v>
      </c>
      <c r="R3159" t="str">
        <f t="shared" si="301"/>
        <v>plays</v>
      </c>
      <c r="S3159" s="10">
        <f t="shared" si="302"/>
        <v>41829.788252314815</v>
      </c>
      <c r="T3159" s="11">
        <f t="shared" si="303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8"/>
        <v>1.1399999999999999</v>
      </c>
      <c r="P3160" s="6">
        <f t="shared" si="299"/>
        <v>82.608695652173907</v>
      </c>
      <c r="Q3160" t="str">
        <f t="shared" si="300"/>
        <v>theater</v>
      </c>
      <c r="R3160" t="str">
        <f t="shared" si="301"/>
        <v>plays</v>
      </c>
      <c r="S3160" s="10">
        <f t="shared" si="302"/>
        <v>41447.839722222219</v>
      </c>
      <c r="T3160" s="11">
        <f t="shared" si="303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8"/>
        <v>1.3348133333333334</v>
      </c>
      <c r="P3161" s="6">
        <f t="shared" si="299"/>
        <v>38.504230769230773</v>
      </c>
      <c r="Q3161" t="str">
        <f t="shared" si="300"/>
        <v>theater</v>
      </c>
      <c r="R3161" t="str">
        <f t="shared" si="301"/>
        <v>plays</v>
      </c>
      <c r="S3161" s="10">
        <f t="shared" si="302"/>
        <v>40884.066678240742</v>
      </c>
      <c r="T3161" s="11">
        <f t="shared" si="303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8"/>
        <v>1.0153333333333334</v>
      </c>
      <c r="P3162" s="6">
        <f t="shared" si="299"/>
        <v>80.15789473684211</v>
      </c>
      <c r="Q3162" t="str">
        <f t="shared" si="300"/>
        <v>theater</v>
      </c>
      <c r="R3162" t="str">
        <f t="shared" si="301"/>
        <v>plays</v>
      </c>
      <c r="S3162" s="10">
        <f t="shared" si="302"/>
        <v>41841.26489583333</v>
      </c>
      <c r="T3162" s="11">
        <f t="shared" si="303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8"/>
        <v>1.0509999999999999</v>
      </c>
      <c r="P3163" s="6">
        <f t="shared" si="299"/>
        <v>28.405405405405407</v>
      </c>
      <c r="Q3163" t="str">
        <f t="shared" si="300"/>
        <v>theater</v>
      </c>
      <c r="R3163" t="str">
        <f t="shared" si="301"/>
        <v>plays</v>
      </c>
      <c r="S3163" s="10">
        <f t="shared" si="302"/>
        <v>41897.536134259259</v>
      </c>
      <c r="T3163" s="11">
        <f t="shared" si="303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ref="O3164:O3227" si="304">E3164/D3164</f>
        <v>1.2715000000000001</v>
      </c>
      <c r="P3164" s="6">
        <f t="shared" si="299"/>
        <v>80.730158730158735</v>
      </c>
      <c r="Q3164" t="str">
        <f t="shared" si="300"/>
        <v>theater</v>
      </c>
      <c r="R3164" t="str">
        <f t="shared" si="301"/>
        <v>plays</v>
      </c>
      <c r="S3164" s="10">
        <f t="shared" si="302"/>
        <v>41799.685902777775</v>
      </c>
      <c r="T3164" s="11">
        <f t="shared" si="303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04"/>
        <v>1.1115384615384616</v>
      </c>
      <c r="P3165" s="6">
        <f t="shared" si="299"/>
        <v>200.69444444444446</v>
      </c>
      <c r="Q3165" t="str">
        <f t="shared" si="300"/>
        <v>theater</v>
      </c>
      <c r="R3165" t="str">
        <f t="shared" si="301"/>
        <v>plays</v>
      </c>
      <c r="S3165" s="10">
        <f t="shared" si="302"/>
        <v>41775.753761574073</v>
      </c>
      <c r="T3165" s="11">
        <f t="shared" si="303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04"/>
        <v>1.0676000000000001</v>
      </c>
      <c r="P3166" s="6">
        <f t="shared" si="299"/>
        <v>37.591549295774648</v>
      </c>
      <c r="Q3166" t="str">
        <f t="shared" si="300"/>
        <v>theater</v>
      </c>
      <c r="R3166" t="str">
        <f t="shared" si="301"/>
        <v>plays</v>
      </c>
      <c r="S3166" s="10">
        <f t="shared" si="302"/>
        <v>41766.80572916667</v>
      </c>
      <c r="T3166" s="11">
        <f t="shared" si="303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04"/>
        <v>1.6266666666666667</v>
      </c>
      <c r="P3167" s="6">
        <f t="shared" si="299"/>
        <v>58.095238095238095</v>
      </c>
      <c r="Q3167" t="str">
        <f t="shared" si="300"/>
        <v>theater</v>
      </c>
      <c r="R3167" t="str">
        <f t="shared" si="301"/>
        <v>plays</v>
      </c>
      <c r="S3167" s="10">
        <f t="shared" si="302"/>
        <v>40644.159259259257</v>
      </c>
      <c r="T3167" s="11">
        <f t="shared" si="303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04"/>
        <v>1.6022808571428573</v>
      </c>
      <c r="P3168" s="6">
        <f t="shared" si="299"/>
        <v>60.300892473118282</v>
      </c>
      <c r="Q3168" t="str">
        <f t="shared" si="300"/>
        <v>theater</v>
      </c>
      <c r="R3168" t="str">
        <f t="shared" si="301"/>
        <v>plays</v>
      </c>
      <c r="S3168" s="10">
        <f t="shared" si="302"/>
        <v>41940.69158564815</v>
      </c>
      <c r="T3168" s="11">
        <f t="shared" si="303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04"/>
        <v>1.1616666666666666</v>
      </c>
      <c r="P3169" s="6">
        <f t="shared" si="299"/>
        <v>63.363636363636367</v>
      </c>
      <c r="Q3169" t="str">
        <f t="shared" si="300"/>
        <v>theater</v>
      </c>
      <c r="R3169" t="str">
        <f t="shared" si="301"/>
        <v>plays</v>
      </c>
      <c r="S3169" s="10">
        <f t="shared" si="302"/>
        <v>41839.175706018519</v>
      </c>
      <c r="T3169" s="11">
        <f t="shared" si="303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04"/>
        <v>1.242</v>
      </c>
      <c r="P3170" s="6">
        <f t="shared" si="299"/>
        <v>50.901639344262293</v>
      </c>
      <c r="Q3170" t="str">
        <f t="shared" si="300"/>
        <v>theater</v>
      </c>
      <c r="R3170" t="str">
        <f t="shared" si="301"/>
        <v>plays</v>
      </c>
      <c r="S3170" s="10">
        <f t="shared" si="302"/>
        <v>41772.105937500004</v>
      </c>
      <c r="T3170" s="11">
        <f t="shared" si="303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04"/>
        <v>1.030125</v>
      </c>
      <c r="P3171" s="6">
        <f t="shared" si="299"/>
        <v>100.5</v>
      </c>
      <c r="Q3171" t="str">
        <f t="shared" si="300"/>
        <v>theater</v>
      </c>
      <c r="R3171" t="str">
        <f t="shared" si="301"/>
        <v>plays</v>
      </c>
      <c r="S3171" s="10">
        <f t="shared" si="302"/>
        <v>41591.737974537034</v>
      </c>
      <c r="T3171" s="11">
        <f t="shared" si="303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04"/>
        <v>1.1225000000000001</v>
      </c>
      <c r="P3172" s="6">
        <f t="shared" si="299"/>
        <v>31.619718309859156</v>
      </c>
      <c r="Q3172" t="str">
        <f t="shared" si="300"/>
        <v>theater</v>
      </c>
      <c r="R3172" t="str">
        <f t="shared" si="301"/>
        <v>plays</v>
      </c>
      <c r="S3172" s="10">
        <f t="shared" si="302"/>
        <v>41789.080370370371</v>
      </c>
      <c r="T3172" s="11">
        <f t="shared" si="303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04"/>
        <v>1.0881428571428571</v>
      </c>
      <c r="P3173" s="6">
        <f t="shared" si="299"/>
        <v>65.102564102564102</v>
      </c>
      <c r="Q3173" t="str">
        <f t="shared" si="300"/>
        <v>theater</v>
      </c>
      <c r="R3173" t="str">
        <f t="shared" si="301"/>
        <v>plays</v>
      </c>
      <c r="S3173" s="10">
        <f t="shared" si="302"/>
        <v>42466.608310185184</v>
      </c>
      <c r="T3173" s="11">
        <f t="shared" si="303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04"/>
        <v>1.1499999999999999</v>
      </c>
      <c r="P3174" s="6">
        <f t="shared" si="299"/>
        <v>79.310344827586206</v>
      </c>
      <c r="Q3174" t="str">
        <f t="shared" si="300"/>
        <v>theater</v>
      </c>
      <c r="R3174" t="str">
        <f t="shared" si="301"/>
        <v>plays</v>
      </c>
      <c r="S3174" s="10">
        <f t="shared" si="302"/>
        <v>40923.729953703703</v>
      </c>
      <c r="T3174" s="11">
        <f t="shared" si="303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04"/>
        <v>1.03</v>
      </c>
      <c r="P3175" s="6">
        <f t="shared" si="299"/>
        <v>139.18918918918919</v>
      </c>
      <c r="Q3175" t="str">
        <f t="shared" si="300"/>
        <v>theater</v>
      </c>
      <c r="R3175" t="str">
        <f t="shared" si="301"/>
        <v>plays</v>
      </c>
      <c r="S3175" s="10">
        <f t="shared" si="302"/>
        <v>41878.878379629627</v>
      </c>
      <c r="T3175" s="11">
        <f t="shared" si="303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04"/>
        <v>1.0113333333333334</v>
      </c>
      <c r="P3176" s="6">
        <f t="shared" si="299"/>
        <v>131.91304347826087</v>
      </c>
      <c r="Q3176" t="str">
        <f t="shared" si="300"/>
        <v>theater</v>
      </c>
      <c r="R3176" t="str">
        <f t="shared" si="301"/>
        <v>plays</v>
      </c>
      <c r="S3176" s="10">
        <f t="shared" si="302"/>
        <v>41862.864675925928</v>
      </c>
      <c r="T3176" s="11">
        <f t="shared" si="303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04"/>
        <v>1.0955999999999999</v>
      </c>
      <c r="P3177" s="6">
        <f t="shared" si="299"/>
        <v>91.3</v>
      </c>
      <c r="Q3177" t="str">
        <f t="shared" si="300"/>
        <v>theater</v>
      </c>
      <c r="R3177" t="str">
        <f t="shared" si="301"/>
        <v>plays</v>
      </c>
      <c r="S3177" s="10">
        <f t="shared" si="302"/>
        <v>40531.886886574073</v>
      </c>
      <c r="T3177" s="11">
        <f t="shared" si="303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04"/>
        <v>1.148421052631579</v>
      </c>
      <c r="P3178" s="6">
        <f t="shared" si="299"/>
        <v>39.672727272727272</v>
      </c>
      <c r="Q3178" t="str">
        <f t="shared" si="300"/>
        <v>theater</v>
      </c>
      <c r="R3178" t="str">
        <f t="shared" si="301"/>
        <v>plays</v>
      </c>
      <c r="S3178" s="10">
        <f t="shared" si="302"/>
        <v>41477.930914351848</v>
      </c>
      <c r="T3178" s="11">
        <f t="shared" si="303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04"/>
        <v>1.1739999999999999</v>
      </c>
      <c r="P3179" s="6">
        <f t="shared" si="299"/>
        <v>57.549019607843135</v>
      </c>
      <c r="Q3179" t="str">
        <f t="shared" si="300"/>
        <v>theater</v>
      </c>
      <c r="R3179" t="str">
        <f t="shared" si="301"/>
        <v>plays</v>
      </c>
      <c r="S3179" s="10">
        <f t="shared" si="302"/>
        <v>41781.666770833333</v>
      </c>
      <c r="T3179" s="11">
        <f t="shared" si="303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04"/>
        <v>1.7173333333333334</v>
      </c>
      <c r="P3180" s="6">
        <f t="shared" si="299"/>
        <v>33.025641025641029</v>
      </c>
      <c r="Q3180" t="str">
        <f t="shared" si="300"/>
        <v>theater</v>
      </c>
      <c r="R3180" t="str">
        <f t="shared" si="301"/>
        <v>plays</v>
      </c>
      <c r="S3180" s="10">
        <f t="shared" si="302"/>
        <v>41806.605034722219</v>
      </c>
      <c r="T3180" s="11">
        <f t="shared" si="303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04"/>
        <v>1.1416238095238094</v>
      </c>
      <c r="P3181" s="6">
        <f t="shared" si="299"/>
        <v>77.335806451612896</v>
      </c>
      <c r="Q3181" t="str">
        <f t="shared" si="300"/>
        <v>theater</v>
      </c>
      <c r="R3181" t="str">
        <f t="shared" si="301"/>
        <v>plays</v>
      </c>
      <c r="S3181" s="10">
        <f t="shared" si="302"/>
        <v>41375.702210648145</v>
      </c>
      <c r="T3181" s="11">
        <f t="shared" si="303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04"/>
        <v>1.1975</v>
      </c>
      <c r="P3182" s="6">
        <f t="shared" si="299"/>
        <v>31.933333333333334</v>
      </c>
      <c r="Q3182" t="str">
        <f t="shared" si="300"/>
        <v>theater</v>
      </c>
      <c r="R3182" t="str">
        <f t="shared" si="301"/>
        <v>plays</v>
      </c>
      <c r="S3182" s="10">
        <f t="shared" si="302"/>
        <v>41780.412604166668</v>
      </c>
      <c r="T3182" s="11">
        <f t="shared" si="303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04"/>
        <v>1.0900000000000001</v>
      </c>
      <c r="P3183" s="6">
        <f t="shared" si="299"/>
        <v>36.333333333333336</v>
      </c>
      <c r="Q3183" t="str">
        <f t="shared" si="300"/>
        <v>theater</v>
      </c>
      <c r="R3183" t="str">
        <f t="shared" si="301"/>
        <v>plays</v>
      </c>
      <c r="S3183" s="10">
        <f t="shared" si="302"/>
        <v>41779.310034722221</v>
      </c>
      <c r="T3183" s="11">
        <f t="shared" si="303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04"/>
        <v>1.0088571428571429</v>
      </c>
      <c r="P3184" s="6">
        <f t="shared" si="299"/>
        <v>46.768211920529801</v>
      </c>
      <c r="Q3184" t="str">
        <f t="shared" si="300"/>
        <v>theater</v>
      </c>
      <c r="R3184" t="str">
        <f t="shared" si="301"/>
        <v>plays</v>
      </c>
      <c r="S3184" s="10">
        <f t="shared" si="302"/>
        <v>40883.949317129627</v>
      </c>
      <c r="T3184" s="11">
        <f t="shared" si="303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04"/>
        <v>1.0900000000000001</v>
      </c>
      <c r="P3185" s="6">
        <f t="shared" si="299"/>
        <v>40.073529411764703</v>
      </c>
      <c r="Q3185" t="str">
        <f t="shared" si="300"/>
        <v>theater</v>
      </c>
      <c r="R3185" t="str">
        <f t="shared" si="301"/>
        <v>plays</v>
      </c>
      <c r="S3185" s="10">
        <f t="shared" si="302"/>
        <v>41491.79478009259</v>
      </c>
      <c r="T3185" s="11">
        <f t="shared" si="303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04"/>
        <v>1.0720930232558139</v>
      </c>
      <c r="P3186" s="6">
        <f t="shared" si="299"/>
        <v>100.21739130434783</v>
      </c>
      <c r="Q3186" t="str">
        <f t="shared" si="300"/>
        <v>theater</v>
      </c>
      <c r="R3186" t="str">
        <f t="shared" si="301"/>
        <v>plays</v>
      </c>
      <c r="S3186" s="10">
        <f t="shared" si="302"/>
        <v>41791.993414351848</v>
      </c>
      <c r="T3186" s="11">
        <f t="shared" si="303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04"/>
        <v>1</v>
      </c>
      <c r="P3187" s="6">
        <f t="shared" si="299"/>
        <v>41.666666666666664</v>
      </c>
      <c r="Q3187" t="str">
        <f t="shared" si="300"/>
        <v>theater</v>
      </c>
      <c r="R3187" t="str">
        <f t="shared" si="301"/>
        <v>plays</v>
      </c>
      <c r="S3187" s="10">
        <f t="shared" si="302"/>
        <v>41829.977326388893</v>
      </c>
      <c r="T3187" s="11">
        <f t="shared" si="303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4"/>
        <v>1.0218750000000001</v>
      </c>
      <c r="P3188" s="6">
        <f t="shared" si="299"/>
        <v>46.714285714285715</v>
      </c>
      <c r="Q3188" t="str">
        <f t="shared" si="300"/>
        <v>theater</v>
      </c>
      <c r="R3188" t="str">
        <f t="shared" si="301"/>
        <v>plays</v>
      </c>
      <c r="S3188" s="10">
        <f t="shared" si="302"/>
        <v>41868.924050925925</v>
      </c>
      <c r="T3188" s="11">
        <f t="shared" si="303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4"/>
        <v>1.1629333333333334</v>
      </c>
      <c r="P3189" s="6">
        <f t="shared" si="299"/>
        <v>71.491803278688522</v>
      </c>
      <c r="Q3189" t="str">
        <f t="shared" si="300"/>
        <v>theater</v>
      </c>
      <c r="R3189" t="str">
        <f t="shared" si="301"/>
        <v>plays</v>
      </c>
      <c r="S3189" s="10">
        <f t="shared" si="302"/>
        <v>41835.666354166664</v>
      </c>
      <c r="T3189" s="11">
        <f t="shared" si="303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4"/>
        <v>0.65</v>
      </c>
      <c r="P3190" s="6">
        <f t="shared" si="299"/>
        <v>14.444444444444445</v>
      </c>
      <c r="Q3190" t="str">
        <f t="shared" si="300"/>
        <v>theater</v>
      </c>
      <c r="R3190" t="str">
        <f t="shared" si="301"/>
        <v>musical</v>
      </c>
      <c r="S3190" s="10">
        <f t="shared" si="302"/>
        <v>42144.415532407409</v>
      </c>
      <c r="T3190" s="11">
        <f t="shared" si="303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4"/>
        <v>0.12327272727272727</v>
      </c>
      <c r="P3191" s="6">
        <f t="shared" si="299"/>
        <v>356.84210526315792</v>
      </c>
      <c r="Q3191" t="str">
        <f t="shared" si="300"/>
        <v>theater</v>
      </c>
      <c r="R3191" t="str">
        <f t="shared" si="301"/>
        <v>musical</v>
      </c>
      <c r="S3191" s="10">
        <f t="shared" si="302"/>
        <v>42118.346435185187</v>
      </c>
      <c r="T3191" s="11">
        <f t="shared" si="303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4"/>
        <v>0</v>
      </c>
      <c r="P3192" s="6" t="e">
        <f t="shared" si="299"/>
        <v>#DIV/0!</v>
      </c>
      <c r="Q3192" t="str">
        <f t="shared" si="300"/>
        <v>theater</v>
      </c>
      <c r="R3192" t="str">
        <f t="shared" si="301"/>
        <v>musical</v>
      </c>
      <c r="S3192" s="10">
        <f t="shared" si="302"/>
        <v>42683.151331018518</v>
      </c>
      <c r="T3192" s="11">
        <f t="shared" si="303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4"/>
        <v>4.0266666666666666E-2</v>
      </c>
      <c r="P3193" s="6">
        <f t="shared" si="299"/>
        <v>37.75</v>
      </c>
      <c r="Q3193" t="str">
        <f t="shared" si="300"/>
        <v>theater</v>
      </c>
      <c r="R3193" t="str">
        <f t="shared" si="301"/>
        <v>musical</v>
      </c>
      <c r="S3193" s="10">
        <f t="shared" si="302"/>
        <v>42538.755428240736</v>
      </c>
      <c r="T3193" s="11">
        <f t="shared" si="303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4"/>
        <v>1.0200000000000001E-2</v>
      </c>
      <c r="P3194" s="6">
        <f t="shared" si="299"/>
        <v>12.75</v>
      </c>
      <c r="Q3194" t="str">
        <f t="shared" si="300"/>
        <v>theater</v>
      </c>
      <c r="R3194" t="str">
        <f t="shared" si="301"/>
        <v>musical</v>
      </c>
      <c r="S3194" s="10">
        <f t="shared" si="302"/>
        <v>42018.94049768518</v>
      </c>
      <c r="T3194" s="11">
        <f t="shared" si="303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4"/>
        <v>0.1174</v>
      </c>
      <c r="P3195" s="6">
        <f t="shared" si="299"/>
        <v>24.458333333333332</v>
      </c>
      <c r="Q3195" t="str">
        <f t="shared" si="300"/>
        <v>theater</v>
      </c>
      <c r="R3195" t="str">
        <f t="shared" si="301"/>
        <v>musical</v>
      </c>
      <c r="S3195" s="10">
        <f t="shared" si="302"/>
        <v>42010.968240740738</v>
      </c>
      <c r="T3195" s="11">
        <f t="shared" si="303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4"/>
        <v>0</v>
      </c>
      <c r="P3196" s="6" t="e">
        <f t="shared" si="299"/>
        <v>#DIV/0!</v>
      </c>
      <c r="Q3196" t="str">
        <f t="shared" si="300"/>
        <v>theater</v>
      </c>
      <c r="R3196" t="str">
        <f t="shared" si="301"/>
        <v>musical</v>
      </c>
      <c r="S3196" s="10">
        <f t="shared" si="302"/>
        <v>42182.062476851846</v>
      </c>
      <c r="T3196" s="11">
        <f t="shared" si="303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4"/>
        <v>0.59142857142857141</v>
      </c>
      <c r="P3197" s="6">
        <f t="shared" si="299"/>
        <v>53.07692307692308</v>
      </c>
      <c r="Q3197" t="str">
        <f t="shared" si="300"/>
        <v>theater</v>
      </c>
      <c r="R3197" t="str">
        <f t="shared" si="301"/>
        <v>musical</v>
      </c>
      <c r="S3197" s="10">
        <f t="shared" si="302"/>
        <v>42017.594236111108</v>
      </c>
      <c r="T3197" s="11">
        <f t="shared" si="303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4"/>
        <v>5.9999999999999995E-4</v>
      </c>
      <c r="P3198" s="6">
        <f t="shared" si="299"/>
        <v>300</v>
      </c>
      <c r="Q3198" t="str">
        <f t="shared" si="300"/>
        <v>theater</v>
      </c>
      <c r="R3198" t="str">
        <f t="shared" si="301"/>
        <v>musical</v>
      </c>
      <c r="S3198" s="10">
        <f t="shared" si="302"/>
        <v>42157.598090277781</v>
      </c>
      <c r="T3198" s="11">
        <f t="shared" si="303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4"/>
        <v>0.1145</v>
      </c>
      <c r="P3199" s="6">
        <f t="shared" si="299"/>
        <v>286.25</v>
      </c>
      <c r="Q3199" t="str">
        <f t="shared" si="300"/>
        <v>theater</v>
      </c>
      <c r="R3199" t="str">
        <f t="shared" si="301"/>
        <v>musical</v>
      </c>
      <c r="S3199" s="10">
        <f t="shared" si="302"/>
        <v>42009.493263888886</v>
      </c>
      <c r="T3199" s="11">
        <f t="shared" si="303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4"/>
        <v>3.6666666666666666E-3</v>
      </c>
      <c r="P3200" s="6">
        <f t="shared" si="299"/>
        <v>36.666666666666664</v>
      </c>
      <c r="Q3200" t="str">
        <f t="shared" si="300"/>
        <v>theater</v>
      </c>
      <c r="R3200" t="str">
        <f t="shared" si="301"/>
        <v>musical</v>
      </c>
      <c r="S3200" s="10">
        <f t="shared" si="302"/>
        <v>42013.424502314811</v>
      </c>
      <c r="T3200" s="11">
        <f t="shared" si="303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4"/>
        <v>0.52159999999999995</v>
      </c>
      <c r="P3201" s="6">
        <f t="shared" si="299"/>
        <v>49.20754716981132</v>
      </c>
      <c r="Q3201" t="str">
        <f t="shared" si="300"/>
        <v>theater</v>
      </c>
      <c r="R3201" t="str">
        <f t="shared" si="301"/>
        <v>musical</v>
      </c>
      <c r="S3201" s="10">
        <f t="shared" si="302"/>
        <v>41858.761782407404</v>
      </c>
      <c r="T3201" s="11">
        <f t="shared" si="303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4"/>
        <v>2.0000000000000002E-5</v>
      </c>
      <c r="P3202" s="6">
        <f t="shared" si="299"/>
        <v>1</v>
      </c>
      <c r="Q3202" t="str">
        <f t="shared" si="300"/>
        <v>theater</v>
      </c>
      <c r="R3202" t="str">
        <f t="shared" si="301"/>
        <v>musical</v>
      </c>
      <c r="S3202" s="10">
        <f t="shared" si="302"/>
        <v>42460.320613425924</v>
      </c>
      <c r="T3202" s="11">
        <f t="shared" si="303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4"/>
        <v>1.2500000000000001E-2</v>
      </c>
      <c r="P3203" s="6">
        <f t="shared" ref="P3203:P3266" si="305">E3203/L3203</f>
        <v>12.5</v>
      </c>
      <c r="Q3203" t="str">
        <f t="shared" ref="Q3203:Q3266" si="306">LEFT(N3203,SEARCH("/",N3203)-1)</f>
        <v>theater</v>
      </c>
      <c r="R3203" t="str">
        <f t="shared" ref="R3203:R3266" si="307">RIGHT(N3203,(LEN(N3203)-LEN(Q3203)-1))</f>
        <v>musical</v>
      </c>
      <c r="S3203" s="10">
        <f t="shared" ref="S3203:S3266" si="308">(((J3203/60)/60)/24)+DATE(1970,1,1)</f>
        <v>41861.767094907409</v>
      </c>
      <c r="T3203" s="11">
        <f t="shared" ref="T3203:T3266" si="309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4"/>
        <v>0.54520000000000002</v>
      </c>
      <c r="P3204" s="6">
        <f t="shared" si="305"/>
        <v>109.04</v>
      </c>
      <c r="Q3204" t="str">
        <f t="shared" si="306"/>
        <v>theater</v>
      </c>
      <c r="R3204" t="str">
        <f t="shared" si="307"/>
        <v>musical</v>
      </c>
      <c r="S3204" s="10">
        <f t="shared" si="308"/>
        <v>42293.853541666671</v>
      </c>
      <c r="T3204" s="11">
        <f t="shared" si="309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4"/>
        <v>0.25</v>
      </c>
      <c r="P3205" s="6">
        <f t="shared" si="305"/>
        <v>41.666666666666664</v>
      </c>
      <c r="Q3205" t="str">
        <f t="shared" si="306"/>
        <v>theater</v>
      </c>
      <c r="R3205" t="str">
        <f t="shared" si="307"/>
        <v>musical</v>
      </c>
      <c r="S3205" s="10">
        <f t="shared" si="308"/>
        <v>42242.988680555558</v>
      </c>
      <c r="T3205" s="11">
        <f t="shared" si="309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4"/>
        <v>0</v>
      </c>
      <c r="P3206" s="6" t="e">
        <f t="shared" si="305"/>
        <v>#DIV/0!</v>
      </c>
      <c r="Q3206" t="str">
        <f t="shared" si="306"/>
        <v>theater</v>
      </c>
      <c r="R3206" t="str">
        <f t="shared" si="307"/>
        <v>musical</v>
      </c>
      <c r="S3206" s="10">
        <f t="shared" si="308"/>
        <v>42172.686099537037</v>
      </c>
      <c r="T3206" s="11">
        <f t="shared" si="309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4"/>
        <v>3.4125000000000003E-2</v>
      </c>
      <c r="P3207" s="6">
        <f t="shared" si="305"/>
        <v>22.75</v>
      </c>
      <c r="Q3207" t="str">
        <f t="shared" si="306"/>
        <v>theater</v>
      </c>
      <c r="R3207" t="str">
        <f t="shared" si="307"/>
        <v>musical</v>
      </c>
      <c r="S3207" s="10">
        <f t="shared" si="308"/>
        <v>42095.374675925923</v>
      </c>
      <c r="T3207" s="11">
        <f t="shared" si="309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4"/>
        <v>0</v>
      </c>
      <c r="P3208" s="6" t="e">
        <f t="shared" si="305"/>
        <v>#DIV/0!</v>
      </c>
      <c r="Q3208" t="str">
        <f t="shared" si="306"/>
        <v>theater</v>
      </c>
      <c r="R3208" t="str">
        <f t="shared" si="307"/>
        <v>musical</v>
      </c>
      <c r="S3208" s="10">
        <f t="shared" si="308"/>
        <v>42236.276053240741</v>
      </c>
      <c r="T3208" s="11">
        <f t="shared" si="309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4"/>
        <v>0.46363636363636362</v>
      </c>
      <c r="P3209" s="6">
        <f t="shared" si="305"/>
        <v>70.833333333333329</v>
      </c>
      <c r="Q3209" t="str">
        <f t="shared" si="306"/>
        <v>theater</v>
      </c>
      <c r="R3209" t="str">
        <f t="shared" si="307"/>
        <v>musical</v>
      </c>
      <c r="S3209" s="10">
        <f t="shared" si="308"/>
        <v>42057.277858796297</v>
      </c>
      <c r="T3209" s="11">
        <f t="shared" si="309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4"/>
        <v>1.0349999999999999</v>
      </c>
      <c r="P3210" s="6">
        <f t="shared" si="305"/>
        <v>63.109756097560975</v>
      </c>
      <c r="Q3210" t="str">
        <f t="shared" si="306"/>
        <v>theater</v>
      </c>
      <c r="R3210" t="str">
        <f t="shared" si="307"/>
        <v>plays</v>
      </c>
      <c r="S3210" s="10">
        <f t="shared" si="308"/>
        <v>41827.605057870373</v>
      </c>
      <c r="T3210" s="11">
        <f t="shared" si="309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4"/>
        <v>1.1932315789473684</v>
      </c>
      <c r="P3211" s="6">
        <f t="shared" si="305"/>
        <v>50.157964601769912</v>
      </c>
      <c r="Q3211" t="str">
        <f t="shared" si="306"/>
        <v>theater</v>
      </c>
      <c r="R3211" t="str">
        <f t="shared" si="307"/>
        <v>plays</v>
      </c>
      <c r="S3211" s="10">
        <f t="shared" si="308"/>
        <v>41778.637245370373</v>
      </c>
      <c r="T3211" s="11">
        <f t="shared" si="309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4"/>
        <v>1.2576666666666667</v>
      </c>
      <c r="P3212" s="6">
        <f t="shared" si="305"/>
        <v>62.883333333333333</v>
      </c>
      <c r="Q3212" t="str">
        <f t="shared" si="306"/>
        <v>theater</v>
      </c>
      <c r="R3212" t="str">
        <f t="shared" si="307"/>
        <v>plays</v>
      </c>
      <c r="S3212" s="10">
        <f t="shared" si="308"/>
        <v>41013.936562499999</v>
      </c>
      <c r="T3212" s="11">
        <f t="shared" si="309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4"/>
        <v>1.1974347826086957</v>
      </c>
      <c r="P3213" s="6">
        <f t="shared" si="305"/>
        <v>85.531055900621112</v>
      </c>
      <c r="Q3213" t="str">
        <f t="shared" si="306"/>
        <v>theater</v>
      </c>
      <c r="R3213" t="str">
        <f t="shared" si="307"/>
        <v>plays</v>
      </c>
      <c r="S3213" s="10">
        <f t="shared" si="308"/>
        <v>41834.586574074077</v>
      </c>
      <c r="T3213" s="11">
        <f t="shared" si="309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4"/>
        <v>1.2625</v>
      </c>
      <c r="P3214" s="6">
        <f t="shared" si="305"/>
        <v>53.723404255319146</v>
      </c>
      <c r="Q3214" t="str">
        <f t="shared" si="306"/>
        <v>theater</v>
      </c>
      <c r="R3214" t="str">
        <f t="shared" si="307"/>
        <v>plays</v>
      </c>
      <c r="S3214" s="10">
        <f t="shared" si="308"/>
        <v>41829.795729166668</v>
      </c>
      <c r="T3214" s="11">
        <f t="shared" si="309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4"/>
        <v>1.0011666666666668</v>
      </c>
      <c r="P3215" s="6">
        <f t="shared" si="305"/>
        <v>127.80851063829788</v>
      </c>
      <c r="Q3215" t="str">
        <f t="shared" si="306"/>
        <v>theater</v>
      </c>
      <c r="R3215" t="str">
        <f t="shared" si="307"/>
        <v>plays</v>
      </c>
      <c r="S3215" s="10">
        <f t="shared" si="308"/>
        <v>42171.763414351852</v>
      </c>
      <c r="T3215" s="11">
        <f t="shared" si="309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4"/>
        <v>1.0213333333333334</v>
      </c>
      <c r="P3216" s="6">
        <f t="shared" si="305"/>
        <v>106.57391304347826</v>
      </c>
      <c r="Q3216" t="str">
        <f t="shared" si="306"/>
        <v>theater</v>
      </c>
      <c r="R3216" t="str">
        <f t="shared" si="307"/>
        <v>plays</v>
      </c>
      <c r="S3216" s="10">
        <f t="shared" si="308"/>
        <v>42337.792511574073</v>
      </c>
      <c r="T3216" s="11">
        <f t="shared" si="309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4"/>
        <v>1.0035142857142858</v>
      </c>
      <c r="P3217" s="6">
        <f t="shared" si="305"/>
        <v>262.11194029850748</v>
      </c>
      <c r="Q3217" t="str">
        <f t="shared" si="306"/>
        <v>theater</v>
      </c>
      <c r="R3217" t="str">
        <f t="shared" si="307"/>
        <v>plays</v>
      </c>
      <c r="S3217" s="10">
        <f t="shared" si="308"/>
        <v>42219.665173611109</v>
      </c>
      <c r="T3217" s="11">
        <f t="shared" si="309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4"/>
        <v>1.0004999999999999</v>
      </c>
      <c r="P3218" s="6">
        <f t="shared" si="305"/>
        <v>57.171428571428571</v>
      </c>
      <c r="Q3218" t="str">
        <f t="shared" si="306"/>
        <v>theater</v>
      </c>
      <c r="R3218" t="str">
        <f t="shared" si="307"/>
        <v>plays</v>
      </c>
      <c r="S3218" s="10">
        <f t="shared" si="308"/>
        <v>42165.462627314817</v>
      </c>
      <c r="T3218" s="11">
        <f t="shared" si="309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4"/>
        <v>1.1602222222222223</v>
      </c>
      <c r="P3219" s="6">
        <f t="shared" si="305"/>
        <v>50.20192307692308</v>
      </c>
      <c r="Q3219" t="str">
        <f t="shared" si="306"/>
        <v>theater</v>
      </c>
      <c r="R3219" t="str">
        <f t="shared" si="307"/>
        <v>plays</v>
      </c>
      <c r="S3219" s="10">
        <f t="shared" si="308"/>
        <v>42648.546111111107</v>
      </c>
      <c r="T3219" s="11">
        <f t="shared" si="309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4"/>
        <v>1.0209999999999999</v>
      </c>
      <c r="P3220" s="6">
        <f t="shared" si="305"/>
        <v>66.586956521739125</v>
      </c>
      <c r="Q3220" t="str">
        <f t="shared" si="306"/>
        <v>theater</v>
      </c>
      <c r="R3220" t="str">
        <f t="shared" si="307"/>
        <v>plays</v>
      </c>
      <c r="S3220" s="10">
        <f t="shared" si="308"/>
        <v>41971.002152777779</v>
      </c>
      <c r="T3220" s="11">
        <f t="shared" si="309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4"/>
        <v>1.0011000000000001</v>
      </c>
      <c r="P3221" s="6">
        <f t="shared" si="305"/>
        <v>168.25210084033614</v>
      </c>
      <c r="Q3221" t="str">
        <f t="shared" si="306"/>
        <v>theater</v>
      </c>
      <c r="R3221" t="str">
        <f t="shared" si="307"/>
        <v>plays</v>
      </c>
      <c r="S3221" s="10">
        <f t="shared" si="308"/>
        <v>42050.983182870375</v>
      </c>
      <c r="T3221" s="11">
        <f t="shared" si="309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4"/>
        <v>1.0084</v>
      </c>
      <c r="P3222" s="6">
        <f t="shared" si="305"/>
        <v>256.37288135593218</v>
      </c>
      <c r="Q3222" t="str">
        <f t="shared" si="306"/>
        <v>theater</v>
      </c>
      <c r="R3222" t="str">
        <f t="shared" si="307"/>
        <v>plays</v>
      </c>
      <c r="S3222" s="10">
        <f t="shared" si="308"/>
        <v>42772.833379629628</v>
      </c>
      <c r="T3222" s="11">
        <f t="shared" si="309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4"/>
        <v>1.0342499999999999</v>
      </c>
      <c r="P3223" s="6">
        <f t="shared" si="305"/>
        <v>36.610619469026545</v>
      </c>
      <c r="Q3223" t="str">
        <f t="shared" si="306"/>
        <v>theater</v>
      </c>
      <c r="R3223" t="str">
        <f t="shared" si="307"/>
        <v>plays</v>
      </c>
      <c r="S3223" s="10">
        <f t="shared" si="308"/>
        <v>42155.696793981479</v>
      </c>
      <c r="T3223" s="11">
        <f t="shared" si="309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4"/>
        <v>1.248</v>
      </c>
      <c r="P3224" s="6">
        <f t="shared" si="305"/>
        <v>37.142857142857146</v>
      </c>
      <c r="Q3224" t="str">
        <f t="shared" si="306"/>
        <v>theater</v>
      </c>
      <c r="R3224" t="str">
        <f t="shared" si="307"/>
        <v>plays</v>
      </c>
      <c r="S3224" s="10">
        <f t="shared" si="308"/>
        <v>42270.582141203704</v>
      </c>
      <c r="T3224" s="11">
        <f t="shared" si="309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4"/>
        <v>1.0951612903225807</v>
      </c>
      <c r="P3225" s="6">
        <f t="shared" si="305"/>
        <v>45.878378378378379</v>
      </c>
      <c r="Q3225" t="str">
        <f t="shared" si="306"/>
        <v>theater</v>
      </c>
      <c r="R3225" t="str">
        <f t="shared" si="307"/>
        <v>plays</v>
      </c>
      <c r="S3225" s="10">
        <f t="shared" si="308"/>
        <v>42206.835370370376</v>
      </c>
      <c r="T3225" s="11">
        <f t="shared" si="309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4"/>
        <v>1.0203333333333333</v>
      </c>
      <c r="P3226" s="6">
        <f t="shared" si="305"/>
        <v>141.71296296296296</v>
      </c>
      <c r="Q3226" t="str">
        <f t="shared" si="306"/>
        <v>theater</v>
      </c>
      <c r="R3226" t="str">
        <f t="shared" si="307"/>
        <v>plays</v>
      </c>
      <c r="S3226" s="10">
        <f t="shared" si="308"/>
        <v>42697.850844907407</v>
      </c>
      <c r="T3226" s="11">
        <f t="shared" si="309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4"/>
        <v>1.0235000000000001</v>
      </c>
      <c r="P3227" s="6">
        <f t="shared" si="305"/>
        <v>52.487179487179489</v>
      </c>
      <c r="Q3227" t="str">
        <f t="shared" si="306"/>
        <v>theater</v>
      </c>
      <c r="R3227" t="str">
        <f t="shared" si="307"/>
        <v>plays</v>
      </c>
      <c r="S3227" s="10">
        <f t="shared" si="308"/>
        <v>42503.559467592597</v>
      </c>
      <c r="T3227" s="11">
        <f t="shared" si="309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ref="O3228:O3291" si="310">E3228/D3228</f>
        <v>1.0416666666666667</v>
      </c>
      <c r="P3228" s="6">
        <f t="shared" si="305"/>
        <v>59.523809523809526</v>
      </c>
      <c r="Q3228" t="str">
        <f t="shared" si="306"/>
        <v>theater</v>
      </c>
      <c r="R3228" t="str">
        <f t="shared" si="307"/>
        <v>plays</v>
      </c>
      <c r="S3228" s="10">
        <f t="shared" si="308"/>
        <v>42277.583472222221</v>
      </c>
      <c r="T3228" s="11">
        <f t="shared" si="309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10"/>
        <v>1.25</v>
      </c>
      <c r="P3229" s="6">
        <f t="shared" si="305"/>
        <v>50</v>
      </c>
      <c r="Q3229" t="str">
        <f t="shared" si="306"/>
        <v>theater</v>
      </c>
      <c r="R3229" t="str">
        <f t="shared" si="307"/>
        <v>plays</v>
      </c>
      <c r="S3229" s="10">
        <f t="shared" si="308"/>
        <v>42722.882361111115</v>
      </c>
      <c r="T3229" s="11">
        <f t="shared" si="309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10"/>
        <v>1.0234285714285714</v>
      </c>
      <c r="P3230" s="6">
        <f t="shared" si="305"/>
        <v>193.62162162162161</v>
      </c>
      <c r="Q3230" t="str">
        <f t="shared" si="306"/>
        <v>theater</v>
      </c>
      <c r="R3230" t="str">
        <f t="shared" si="307"/>
        <v>plays</v>
      </c>
      <c r="S3230" s="10">
        <f t="shared" si="308"/>
        <v>42323.70930555556</v>
      </c>
      <c r="T3230" s="11">
        <f t="shared" si="309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10"/>
        <v>1.0786500000000001</v>
      </c>
      <c r="P3231" s="6">
        <f t="shared" si="305"/>
        <v>106.79702970297029</v>
      </c>
      <c r="Q3231" t="str">
        <f t="shared" si="306"/>
        <v>theater</v>
      </c>
      <c r="R3231" t="str">
        <f t="shared" si="307"/>
        <v>plays</v>
      </c>
      <c r="S3231" s="10">
        <f t="shared" si="308"/>
        <v>41933.291643518518</v>
      </c>
      <c r="T3231" s="11">
        <f t="shared" si="309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10"/>
        <v>1.0988461538461538</v>
      </c>
      <c r="P3232" s="6">
        <f t="shared" si="305"/>
        <v>77.21621621621621</v>
      </c>
      <c r="Q3232" t="str">
        <f t="shared" si="306"/>
        <v>theater</v>
      </c>
      <c r="R3232" t="str">
        <f t="shared" si="307"/>
        <v>plays</v>
      </c>
      <c r="S3232" s="10">
        <f t="shared" si="308"/>
        <v>41898.168125000004</v>
      </c>
      <c r="T3232" s="11">
        <f t="shared" si="309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10"/>
        <v>1.61</v>
      </c>
      <c r="P3233" s="6">
        <f t="shared" si="305"/>
        <v>57.5</v>
      </c>
      <c r="Q3233" t="str">
        <f t="shared" si="306"/>
        <v>theater</v>
      </c>
      <c r="R3233" t="str">
        <f t="shared" si="307"/>
        <v>plays</v>
      </c>
      <c r="S3233" s="10">
        <f t="shared" si="308"/>
        <v>42446.943831018521</v>
      </c>
      <c r="T3233" s="11">
        <f t="shared" si="309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10"/>
        <v>1.3120000000000001</v>
      </c>
      <c r="P3234" s="6">
        <f t="shared" si="305"/>
        <v>50.46153846153846</v>
      </c>
      <c r="Q3234" t="str">
        <f t="shared" si="306"/>
        <v>theater</v>
      </c>
      <c r="R3234" t="str">
        <f t="shared" si="307"/>
        <v>plays</v>
      </c>
      <c r="S3234" s="10">
        <f t="shared" si="308"/>
        <v>42463.81385416667</v>
      </c>
      <c r="T3234" s="11">
        <f t="shared" si="309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10"/>
        <v>1.1879999999999999</v>
      </c>
      <c r="P3235" s="6">
        <f t="shared" si="305"/>
        <v>97.377049180327873</v>
      </c>
      <c r="Q3235" t="str">
        <f t="shared" si="306"/>
        <v>theater</v>
      </c>
      <c r="R3235" t="str">
        <f t="shared" si="307"/>
        <v>plays</v>
      </c>
      <c r="S3235" s="10">
        <f t="shared" si="308"/>
        <v>42766.805034722223</v>
      </c>
      <c r="T3235" s="11">
        <f t="shared" si="309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10"/>
        <v>1.0039275000000001</v>
      </c>
      <c r="P3236" s="6">
        <f t="shared" si="305"/>
        <v>34.91921739130435</v>
      </c>
      <c r="Q3236" t="str">
        <f t="shared" si="306"/>
        <v>theater</v>
      </c>
      <c r="R3236" t="str">
        <f t="shared" si="307"/>
        <v>plays</v>
      </c>
      <c r="S3236" s="10">
        <f t="shared" si="308"/>
        <v>42734.789444444439</v>
      </c>
      <c r="T3236" s="11">
        <f t="shared" si="309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10"/>
        <v>1.0320666666666667</v>
      </c>
      <c r="P3237" s="6">
        <f t="shared" si="305"/>
        <v>85.530386740331494</v>
      </c>
      <c r="Q3237" t="str">
        <f t="shared" si="306"/>
        <v>theater</v>
      </c>
      <c r="R3237" t="str">
        <f t="shared" si="307"/>
        <v>plays</v>
      </c>
      <c r="S3237" s="10">
        <f t="shared" si="308"/>
        <v>42522.347812499997</v>
      </c>
      <c r="T3237" s="11">
        <f t="shared" si="309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10"/>
        <v>1.006</v>
      </c>
      <c r="P3238" s="6">
        <f t="shared" si="305"/>
        <v>182.90909090909091</v>
      </c>
      <c r="Q3238" t="str">
        <f t="shared" si="306"/>
        <v>theater</v>
      </c>
      <c r="R3238" t="str">
        <f t="shared" si="307"/>
        <v>plays</v>
      </c>
      <c r="S3238" s="10">
        <f t="shared" si="308"/>
        <v>42702.917048611111</v>
      </c>
      <c r="T3238" s="11">
        <f t="shared" si="309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10"/>
        <v>1.0078754285714286</v>
      </c>
      <c r="P3239" s="6">
        <f t="shared" si="305"/>
        <v>131.13620817843866</v>
      </c>
      <c r="Q3239" t="str">
        <f t="shared" si="306"/>
        <v>theater</v>
      </c>
      <c r="R3239" t="str">
        <f t="shared" si="307"/>
        <v>plays</v>
      </c>
      <c r="S3239" s="10">
        <f t="shared" si="308"/>
        <v>42252.474351851852</v>
      </c>
      <c r="T3239" s="11">
        <f t="shared" si="309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10"/>
        <v>1.1232142857142857</v>
      </c>
      <c r="P3240" s="6">
        <f t="shared" si="305"/>
        <v>39.810126582278478</v>
      </c>
      <c r="Q3240" t="str">
        <f t="shared" si="306"/>
        <v>theater</v>
      </c>
      <c r="R3240" t="str">
        <f t="shared" si="307"/>
        <v>plays</v>
      </c>
      <c r="S3240" s="10">
        <f t="shared" si="308"/>
        <v>42156.510393518518</v>
      </c>
      <c r="T3240" s="11">
        <f t="shared" si="309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10"/>
        <v>1.0591914022517912</v>
      </c>
      <c r="P3241" s="6">
        <f t="shared" si="305"/>
        <v>59.701730769230764</v>
      </c>
      <c r="Q3241" t="str">
        <f t="shared" si="306"/>
        <v>theater</v>
      </c>
      <c r="R3241" t="str">
        <f t="shared" si="307"/>
        <v>plays</v>
      </c>
      <c r="S3241" s="10">
        <f t="shared" si="308"/>
        <v>42278.089039351849</v>
      </c>
      <c r="T3241" s="11">
        <f t="shared" si="309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10"/>
        <v>1.0056666666666667</v>
      </c>
      <c r="P3242" s="6">
        <f t="shared" si="305"/>
        <v>88.735294117647058</v>
      </c>
      <c r="Q3242" t="str">
        <f t="shared" si="306"/>
        <v>theater</v>
      </c>
      <c r="R3242" t="str">
        <f t="shared" si="307"/>
        <v>plays</v>
      </c>
      <c r="S3242" s="10">
        <f t="shared" si="308"/>
        <v>42754.693842592591</v>
      </c>
      <c r="T3242" s="11">
        <f t="shared" si="309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10"/>
        <v>1.1530588235294117</v>
      </c>
      <c r="P3243" s="6">
        <f t="shared" si="305"/>
        <v>58.688622754491021</v>
      </c>
      <c r="Q3243" t="str">
        <f t="shared" si="306"/>
        <v>theater</v>
      </c>
      <c r="R3243" t="str">
        <f t="shared" si="307"/>
        <v>plays</v>
      </c>
      <c r="S3243" s="10">
        <f t="shared" si="308"/>
        <v>41893.324884259258</v>
      </c>
      <c r="T3243" s="11">
        <f t="shared" si="309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10"/>
        <v>1.273042</v>
      </c>
      <c r="P3244" s="6">
        <f t="shared" si="305"/>
        <v>69.56513661202186</v>
      </c>
      <c r="Q3244" t="str">
        <f t="shared" si="306"/>
        <v>theater</v>
      </c>
      <c r="R3244" t="str">
        <f t="shared" si="307"/>
        <v>plays</v>
      </c>
      <c r="S3244" s="10">
        <f t="shared" si="308"/>
        <v>41871.755694444444</v>
      </c>
      <c r="T3244" s="11">
        <f t="shared" si="309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10"/>
        <v>1.028375</v>
      </c>
      <c r="P3245" s="6">
        <f t="shared" si="305"/>
        <v>115.87323943661971</v>
      </c>
      <c r="Q3245" t="str">
        <f t="shared" si="306"/>
        <v>theater</v>
      </c>
      <c r="R3245" t="str">
        <f t="shared" si="307"/>
        <v>plays</v>
      </c>
      <c r="S3245" s="10">
        <f t="shared" si="308"/>
        <v>42262.096782407403</v>
      </c>
      <c r="T3245" s="11">
        <f t="shared" si="309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10"/>
        <v>1.0293749999999999</v>
      </c>
      <c r="P3246" s="6">
        <f t="shared" si="305"/>
        <v>23.869565217391305</v>
      </c>
      <c r="Q3246" t="str">
        <f t="shared" si="306"/>
        <v>theater</v>
      </c>
      <c r="R3246" t="str">
        <f t="shared" si="307"/>
        <v>plays</v>
      </c>
      <c r="S3246" s="10">
        <f t="shared" si="308"/>
        <v>42675.694236111114</v>
      </c>
      <c r="T3246" s="11">
        <f t="shared" si="309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10"/>
        <v>1.043047619047619</v>
      </c>
      <c r="P3247" s="6">
        <f t="shared" si="305"/>
        <v>81.125925925925927</v>
      </c>
      <c r="Q3247" t="str">
        <f t="shared" si="306"/>
        <v>theater</v>
      </c>
      <c r="R3247" t="str">
        <f t="shared" si="307"/>
        <v>plays</v>
      </c>
      <c r="S3247" s="10">
        <f t="shared" si="308"/>
        <v>42135.60020833333</v>
      </c>
      <c r="T3247" s="11">
        <f t="shared" si="309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10"/>
        <v>1.1122000000000001</v>
      </c>
      <c r="P3248" s="6">
        <f t="shared" si="305"/>
        <v>57.626943005181346</v>
      </c>
      <c r="Q3248" t="str">
        <f t="shared" si="306"/>
        <v>theater</v>
      </c>
      <c r="R3248" t="str">
        <f t="shared" si="307"/>
        <v>plays</v>
      </c>
      <c r="S3248" s="10">
        <f t="shared" si="308"/>
        <v>42230.472222222219</v>
      </c>
      <c r="T3248" s="11">
        <f t="shared" si="309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10"/>
        <v>1.0586</v>
      </c>
      <c r="P3249" s="6">
        <f t="shared" si="305"/>
        <v>46.429824561403507</v>
      </c>
      <c r="Q3249" t="str">
        <f t="shared" si="306"/>
        <v>theater</v>
      </c>
      <c r="R3249" t="str">
        <f t="shared" si="307"/>
        <v>plays</v>
      </c>
      <c r="S3249" s="10">
        <f t="shared" si="308"/>
        <v>42167.434166666666</v>
      </c>
      <c r="T3249" s="11">
        <f t="shared" si="30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10"/>
        <v>1.0079166666666666</v>
      </c>
      <c r="P3250" s="6">
        <f t="shared" si="305"/>
        <v>60.475000000000001</v>
      </c>
      <c r="Q3250" t="str">
        <f t="shared" si="306"/>
        <v>theater</v>
      </c>
      <c r="R3250" t="str">
        <f t="shared" si="307"/>
        <v>plays</v>
      </c>
      <c r="S3250" s="10">
        <f t="shared" si="308"/>
        <v>42068.888391203705</v>
      </c>
      <c r="T3250" s="11">
        <f t="shared" si="309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10"/>
        <v>1.0492727272727274</v>
      </c>
      <c r="P3251" s="6">
        <f t="shared" si="305"/>
        <v>65.579545454545453</v>
      </c>
      <c r="Q3251" t="str">
        <f t="shared" si="306"/>
        <v>theater</v>
      </c>
      <c r="R3251" t="str">
        <f t="shared" si="307"/>
        <v>plays</v>
      </c>
      <c r="S3251" s="10">
        <f t="shared" si="308"/>
        <v>42145.746689814812</v>
      </c>
      <c r="T3251" s="11">
        <f t="shared" si="309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10"/>
        <v>1.01552</v>
      </c>
      <c r="P3252" s="6">
        <f t="shared" si="305"/>
        <v>119.1924882629108</v>
      </c>
      <c r="Q3252" t="str">
        <f t="shared" si="306"/>
        <v>theater</v>
      </c>
      <c r="R3252" t="str">
        <f t="shared" si="307"/>
        <v>plays</v>
      </c>
      <c r="S3252" s="10">
        <f t="shared" si="308"/>
        <v>41918.742175925923</v>
      </c>
      <c r="T3252" s="11">
        <f t="shared" si="309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10"/>
        <v>1.1073333333333333</v>
      </c>
      <c r="P3253" s="6">
        <f t="shared" si="305"/>
        <v>83.05</v>
      </c>
      <c r="Q3253" t="str">
        <f t="shared" si="306"/>
        <v>theater</v>
      </c>
      <c r="R3253" t="str">
        <f t="shared" si="307"/>
        <v>plays</v>
      </c>
      <c r="S3253" s="10">
        <f t="shared" si="308"/>
        <v>42146.731087962966</v>
      </c>
      <c r="T3253" s="11">
        <f t="shared" si="309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10"/>
        <v>1.2782222222222221</v>
      </c>
      <c r="P3254" s="6">
        <f t="shared" si="305"/>
        <v>57.52</v>
      </c>
      <c r="Q3254" t="str">
        <f t="shared" si="306"/>
        <v>theater</v>
      </c>
      <c r="R3254" t="str">
        <f t="shared" si="307"/>
        <v>plays</v>
      </c>
      <c r="S3254" s="10">
        <f t="shared" si="308"/>
        <v>42590.472685185188</v>
      </c>
      <c r="T3254" s="11">
        <f t="shared" si="309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10"/>
        <v>1.0182500000000001</v>
      </c>
      <c r="P3255" s="6">
        <f t="shared" si="305"/>
        <v>177.08695652173913</v>
      </c>
      <c r="Q3255" t="str">
        <f t="shared" si="306"/>
        <v>theater</v>
      </c>
      <c r="R3255" t="str">
        <f t="shared" si="307"/>
        <v>plays</v>
      </c>
      <c r="S3255" s="10">
        <f t="shared" si="308"/>
        <v>42602.576712962968</v>
      </c>
      <c r="T3255" s="11">
        <f t="shared" si="30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10"/>
        <v>1.012576923076923</v>
      </c>
      <c r="P3256" s="6">
        <f t="shared" si="305"/>
        <v>70.771505376344081</v>
      </c>
      <c r="Q3256" t="str">
        <f t="shared" si="306"/>
        <v>theater</v>
      </c>
      <c r="R3256" t="str">
        <f t="shared" si="307"/>
        <v>plays</v>
      </c>
      <c r="S3256" s="10">
        <f t="shared" si="308"/>
        <v>42059.085752314815</v>
      </c>
      <c r="T3256" s="11">
        <f t="shared" si="30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10"/>
        <v>1.75</v>
      </c>
      <c r="P3257" s="6">
        <f t="shared" si="305"/>
        <v>29.166666666666668</v>
      </c>
      <c r="Q3257" t="str">
        <f t="shared" si="306"/>
        <v>theater</v>
      </c>
      <c r="R3257" t="str">
        <f t="shared" si="307"/>
        <v>plays</v>
      </c>
      <c r="S3257" s="10">
        <f t="shared" si="308"/>
        <v>41889.768229166664</v>
      </c>
      <c r="T3257" s="11">
        <f t="shared" si="30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10"/>
        <v>1.2806</v>
      </c>
      <c r="P3258" s="6">
        <f t="shared" si="305"/>
        <v>72.76136363636364</v>
      </c>
      <c r="Q3258" t="str">
        <f t="shared" si="306"/>
        <v>theater</v>
      </c>
      <c r="R3258" t="str">
        <f t="shared" si="307"/>
        <v>plays</v>
      </c>
      <c r="S3258" s="10">
        <f t="shared" si="308"/>
        <v>42144.573807870373</v>
      </c>
      <c r="T3258" s="11">
        <f t="shared" si="30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10"/>
        <v>1.0629949999999999</v>
      </c>
      <c r="P3259" s="6">
        <f t="shared" si="305"/>
        <v>51.853414634146333</v>
      </c>
      <c r="Q3259" t="str">
        <f t="shared" si="306"/>
        <v>theater</v>
      </c>
      <c r="R3259" t="str">
        <f t="shared" si="307"/>
        <v>plays</v>
      </c>
      <c r="S3259" s="10">
        <f t="shared" si="308"/>
        <v>42758.559629629628</v>
      </c>
      <c r="T3259" s="11">
        <f t="shared" si="30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10"/>
        <v>1.052142857142857</v>
      </c>
      <c r="P3260" s="6">
        <f t="shared" si="305"/>
        <v>98.2</v>
      </c>
      <c r="Q3260" t="str">
        <f t="shared" si="306"/>
        <v>theater</v>
      </c>
      <c r="R3260" t="str">
        <f t="shared" si="307"/>
        <v>plays</v>
      </c>
      <c r="S3260" s="10">
        <f t="shared" si="308"/>
        <v>41982.887280092589</v>
      </c>
      <c r="T3260" s="11">
        <f t="shared" si="30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10"/>
        <v>1.0616782608695652</v>
      </c>
      <c r="P3261" s="6">
        <f t="shared" si="305"/>
        <v>251.7381443298969</v>
      </c>
      <c r="Q3261" t="str">
        <f t="shared" si="306"/>
        <v>theater</v>
      </c>
      <c r="R3261" t="str">
        <f t="shared" si="307"/>
        <v>plays</v>
      </c>
      <c r="S3261" s="10">
        <f t="shared" si="308"/>
        <v>42614.760937500003</v>
      </c>
      <c r="T3261" s="11">
        <f t="shared" si="30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10"/>
        <v>1.0924</v>
      </c>
      <c r="P3262" s="6">
        <f t="shared" si="305"/>
        <v>74.821917808219183</v>
      </c>
      <c r="Q3262" t="str">
        <f t="shared" si="306"/>
        <v>theater</v>
      </c>
      <c r="R3262" t="str">
        <f t="shared" si="307"/>
        <v>plays</v>
      </c>
      <c r="S3262" s="10">
        <f t="shared" si="308"/>
        <v>42303.672662037032</v>
      </c>
      <c r="T3262" s="11">
        <f t="shared" si="30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10"/>
        <v>1.0045454545454546</v>
      </c>
      <c r="P3263" s="6">
        <f t="shared" si="305"/>
        <v>67.65306122448979</v>
      </c>
      <c r="Q3263" t="str">
        <f t="shared" si="306"/>
        <v>theater</v>
      </c>
      <c r="R3263" t="str">
        <f t="shared" si="307"/>
        <v>plays</v>
      </c>
      <c r="S3263" s="10">
        <f t="shared" si="308"/>
        <v>42171.725416666668</v>
      </c>
      <c r="T3263" s="11">
        <f t="shared" si="30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10"/>
        <v>1.0304098360655738</v>
      </c>
      <c r="P3264" s="6">
        <f t="shared" si="305"/>
        <v>93.81343283582089</v>
      </c>
      <c r="Q3264" t="str">
        <f t="shared" si="306"/>
        <v>theater</v>
      </c>
      <c r="R3264" t="str">
        <f t="shared" si="307"/>
        <v>plays</v>
      </c>
      <c r="S3264" s="10">
        <f t="shared" si="308"/>
        <v>41964.315532407403</v>
      </c>
      <c r="T3264" s="11">
        <f t="shared" si="30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10"/>
        <v>1.121664</v>
      </c>
      <c r="P3265" s="6">
        <f t="shared" si="305"/>
        <v>41.237647058823526</v>
      </c>
      <c r="Q3265" t="str">
        <f t="shared" si="306"/>
        <v>theater</v>
      </c>
      <c r="R3265" t="str">
        <f t="shared" si="307"/>
        <v>plays</v>
      </c>
      <c r="S3265" s="10">
        <f t="shared" si="308"/>
        <v>42284.516064814816</v>
      </c>
      <c r="T3265" s="11">
        <f t="shared" si="30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10"/>
        <v>1.03</v>
      </c>
      <c r="P3266" s="6">
        <f t="shared" si="305"/>
        <v>52.551020408163268</v>
      </c>
      <c r="Q3266" t="str">
        <f t="shared" si="306"/>
        <v>theater</v>
      </c>
      <c r="R3266" t="str">
        <f t="shared" si="307"/>
        <v>plays</v>
      </c>
      <c r="S3266" s="10">
        <f t="shared" si="308"/>
        <v>42016.800208333334</v>
      </c>
      <c r="T3266" s="11">
        <f t="shared" si="309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10"/>
        <v>1.64</v>
      </c>
      <c r="P3267" s="6">
        <f t="shared" ref="P3267:P3330" si="311">E3267/L3267</f>
        <v>70.285714285714292</v>
      </c>
      <c r="Q3267" t="str">
        <f t="shared" ref="Q3267:Q3330" si="312">LEFT(N3267,SEARCH("/",N3267)-1)</f>
        <v>theater</v>
      </c>
      <c r="R3267" t="str">
        <f t="shared" ref="R3267:R3330" si="313">RIGHT(N3267,(LEN(N3267)-LEN(Q3267)-1))</f>
        <v>plays</v>
      </c>
      <c r="S3267" s="10">
        <f t="shared" ref="S3267:S3330" si="314">(((J3267/60)/60)/24)+DATE(1970,1,1)</f>
        <v>42311.711979166663</v>
      </c>
      <c r="T3267" s="11">
        <f t="shared" ref="T3267:T3330" si="31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10"/>
        <v>1.3128333333333333</v>
      </c>
      <c r="P3268" s="6">
        <f t="shared" si="311"/>
        <v>48.325153374233132</v>
      </c>
      <c r="Q3268" t="str">
        <f t="shared" si="312"/>
        <v>theater</v>
      </c>
      <c r="R3268" t="str">
        <f t="shared" si="313"/>
        <v>plays</v>
      </c>
      <c r="S3268" s="10">
        <f t="shared" si="314"/>
        <v>42136.536134259266</v>
      </c>
      <c r="T3268" s="11">
        <f t="shared" si="31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0"/>
        <v>1.0209999999999999</v>
      </c>
      <c r="P3269" s="6">
        <f t="shared" si="311"/>
        <v>53.177083333333336</v>
      </c>
      <c r="Q3269" t="str">
        <f t="shared" si="312"/>
        <v>theater</v>
      </c>
      <c r="R3269" t="str">
        <f t="shared" si="313"/>
        <v>plays</v>
      </c>
      <c r="S3269" s="10">
        <f t="shared" si="314"/>
        <v>42172.757638888885</v>
      </c>
      <c r="T3269" s="11">
        <f t="shared" si="31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0"/>
        <v>1.28</v>
      </c>
      <c r="P3270" s="6">
        <f t="shared" si="311"/>
        <v>60.952380952380949</v>
      </c>
      <c r="Q3270" t="str">
        <f t="shared" si="312"/>
        <v>theater</v>
      </c>
      <c r="R3270" t="str">
        <f t="shared" si="313"/>
        <v>plays</v>
      </c>
      <c r="S3270" s="10">
        <f t="shared" si="314"/>
        <v>42590.90425925926</v>
      </c>
      <c r="T3270" s="11">
        <f t="shared" si="31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0"/>
        <v>1.0149999999999999</v>
      </c>
      <c r="P3271" s="6">
        <f t="shared" si="311"/>
        <v>116</v>
      </c>
      <c r="Q3271" t="str">
        <f t="shared" si="312"/>
        <v>theater</v>
      </c>
      <c r="R3271" t="str">
        <f t="shared" si="313"/>
        <v>plays</v>
      </c>
      <c r="S3271" s="10">
        <f t="shared" si="314"/>
        <v>42137.395798611105</v>
      </c>
      <c r="T3271" s="11">
        <f t="shared" si="31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0"/>
        <v>1.0166666666666666</v>
      </c>
      <c r="P3272" s="6">
        <f t="shared" si="311"/>
        <v>61</v>
      </c>
      <c r="Q3272" t="str">
        <f t="shared" si="312"/>
        <v>theater</v>
      </c>
      <c r="R3272" t="str">
        <f t="shared" si="313"/>
        <v>plays</v>
      </c>
      <c r="S3272" s="10">
        <f t="shared" si="314"/>
        <v>42167.533159722225</v>
      </c>
      <c r="T3272" s="11">
        <f t="shared" si="31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0"/>
        <v>1.3</v>
      </c>
      <c r="P3273" s="6">
        <f t="shared" si="311"/>
        <v>38.235294117647058</v>
      </c>
      <c r="Q3273" t="str">
        <f t="shared" si="312"/>
        <v>theater</v>
      </c>
      <c r="R3273" t="str">
        <f t="shared" si="313"/>
        <v>plays</v>
      </c>
      <c r="S3273" s="10">
        <f t="shared" si="314"/>
        <v>41915.437210648146</v>
      </c>
      <c r="T3273" s="11">
        <f t="shared" si="31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0"/>
        <v>1.5443</v>
      </c>
      <c r="P3274" s="6">
        <f t="shared" si="311"/>
        <v>106.50344827586207</v>
      </c>
      <c r="Q3274" t="str">
        <f t="shared" si="312"/>
        <v>theater</v>
      </c>
      <c r="R3274" t="str">
        <f t="shared" si="313"/>
        <v>plays</v>
      </c>
      <c r="S3274" s="10">
        <f t="shared" si="314"/>
        <v>42284.500104166669</v>
      </c>
      <c r="T3274" s="11">
        <f t="shared" si="31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0"/>
        <v>1.0740000000000001</v>
      </c>
      <c r="P3275" s="6">
        <f t="shared" si="311"/>
        <v>204.57142857142858</v>
      </c>
      <c r="Q3275" t="str">
        <f t="shared" si="312"/>
        <v>theater</v>
      </c>
      <c r="R3275" t="str">
        <f t="shared" si="313"/>
        <v>plays</v>
      </c>
      <c r="S3275" s="10">
        <f t="shared" si="314"/>
        <v>42611.801412037035</v>
      </c>
      <c r="T3275" s="11">
        <f t="shared" si="31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0"/>
        <v>1.0132258064516129</v>
      </c>
      <c r="P3276" s="6">
        <f t="shared" si="311"/>
        <v>54.912587412587413</v>
      </c>
      <c r="Q3276" t="str">
        <f t="shared" si="312"/>
        <v>theater</v>
      </c>
      <c r="R3276" t="str">
        <f t="shared" si="313"/>
        <v>plays</v>
      </c>
      <c r="S3276" s="10">
        <f t="shared" si="314"/>
        <v>42400.704537037032</v>
      </c>
      <c r="T3276" s="11">
        <f t="shared" si="31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0"/>
        <v>1.0027777777777778</v>
      </c>
      <c r="P3277" s="6">
        <f t="shared" si="311"/>
        <v>150.41666666666666</v>
      </c>
      <c r="Q3277" t="str">
        <f t="shared" si="312"/>
        <v>theater</v>
      </c>
      <c r="R3277" t="str">
        <f t="shared" si="313"/>
        <v>plays</v>
      </c>
      <c r="S3277" s="10">
        <f t="shared" si="314"/>
        <v>42017.88045138889</v>
      </c>
      <c r="T3277" s="11">
        <f t="shared" si="31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0"/>
        <v>1.1684444444444444</v>
      </c>
      <c r="P3278" s="6">
        <f t="shared" si="311"/>
        <v>52.58</v>
      </c>
      <c r="Q3278" t="str">
        <f t="shared" si="312"/>
        <v>theater</v>
      </c>
      <c r="R3278" t="str">
        <f t="shared" si="313"/>
        <v>plays</v>
      </c>
      <c r="S3278" s="10">
        <f t="shared" si="314"/>
        <v>42426.949988425928</v>
      </c>
      <c r="T3278" s="11">
        <f t="shared" si="31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0"/>
        <v>1.0860000000000001</v>
      </c>
      <c r="P3279" s="6">
        <f t="shared" si="311"/>
        <v>54.3</v>
      </c>
      <c r="Q3279" t="str">
        <f t="shared" si="312"/>
        <v>theater</v>
      </c>
      <c r="R3279" t="str">
        <f t="shared" si="313"/>
        <v>plays</v>
      </c>
      <c r="S3279" s="10">
        <f t="shared" si="314"/>
        <v>41931.682939814818</v>
      </c>
      <c r="T3279" s="11">
        <f t="shared" si="31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0"/>
        <v>1.034</v>
      </c>
      <c r="P3280" s="6">
        <f t="shared" si="311"/>
        <v>76.029411764705884</v>
      </c>
      <c r="Q3280" t="str">
        <f t="shared" si="312"/>
        <v>theater</v>
      </c>
      <c r="R3280" t="str">
        <f t="shared" si="313"/>
        <v>plays</v>
      </c>
      <c r="S3280" s="10">
        <f t="shared" si="314"/>
        <v>42124.848414351851</v>
      </c>
      <c r="T3280" s="11">
        <f t="shared" si="31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0"/>
        <v>1.1427586206896552</v>
      </c>
      <c r="P3281" s="6">
        <f t="shared" si="311"/>
        <v>105.2063492063492</v>
      </c>
      <c r="Q3281" t="str">
        <f t="shared" si="312"/>
        <v>theater</v>
      </c>
      <c r="R3281" t="str">
        <f t="shared" si="313"/>
        <v>plays</v>
      </c>
      <c r="S3281" s="10">
        <f t="shared" si="314"/>
        <v>42431.102534722217</v>
      </c>
      <c r="T3281" s="11">
        <f t="shared" si="31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0"/>
        <v>1.03</v>
      </c>
      <c r="P3282" s="6">
        <f t="shared" si="311"/>
        <v>68.666666666666671</v>
      </c>
      <c r="Q3282" t="str">
        <f t="shared" si="312"/>
        <v>theater</v>
      </c>
      <c r="R3282" t="str">
        <f t="shared" si="313"/>
        <v>plays</v>
      </c>
      <c r="S3282" s="10">
        <f t="shared" si="314"/>
        <v>42121.756921296299</v>
      </c>
      <c r="T3282" s="11">
        <f t="shared" si="31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0"/>
        <v>1.216</v>
      </c>
      <c r="P3283" s="6">
        <f t="shared" si="311"/>
        <v>129.36170212765958</v>
      </c>
      <c r="Q3283" t="str">
        <f t="shared" si="312"/>
        <v>theater</v>
      </c>
      <c r="R3283" t="str">
        <f t="shared" si="313"/>
        <v>plays</v>
      </c>
      <c r="S3283" s="10">
        <f t="shared" si="314"/>
        <v>42219.019733796296</v>
      </c>
      <c r="T3283" s="11">
        <f t="shared" si="31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0"/>
        <v>1.026467741935484</v>
      </c>
      <c r="P3284" s="6">
        <f t="shared" si="311"/>
        <v>134.26371308016877</v>
      </c>
      <c r="Q3284" t="str">
        <f t="shared" si="312"/>
        <v>theater</v>
      </c>
      <c r="R3284" t="str">
        <f t="shared" si="313"/>
        <v>plays</v>
      </c>
      <c r="S3284" s="10">
        <f t="shared" si="314"/>
        <v>42445.19430555556</v>
      </c>
      <c r="T3284" s="11">
        <f t="shared" si="31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0"/>
        <v>1.0475000000000001</v>
      </c>
      <c r="P3285" s="6">
        <f t="shared" si="311"/>
        <v>17.829787234042552</v>
      </c>
      <c r="Q3285" t="str">
        <f t="shared" si="312"/>
        <v>theater</v>
      </c>
      <c r="R3285" t="str">
        <f t="shared" si="313"/>
        <v>plays</v>
      </c>
      <c r="S3285" s="10">
        <f t="shared" si="314"/>
        <v>42379.74418981481</v>
      </c>
      <c r="T3285" s="11">
        <f t="shared" si="31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0"/>
        <v>1.016</v>
      </c>
      <c r="P3286" s="6">
        <f t="shared" si="311"/>
        <v>203.2</v>
      </c>
      <c r="Q3286" t="str">
        <f t="shared" si="312"/>
        <v>theater</v>
      </c>
      <c r="R3286" t="str">
        <f t="shared" si="313"/>
        <v>plays</v>
      </c>
      <c r="S3286" s="10">
        <f t="shared" si="314"/>
        <v>42380.884872685187</v>
      </c>
      <c r="T3286" s="11">
        <f t="shared" si="315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0"/>
        <v>1.1210242048409682</v>
      </c>
      <c r="P3287" s="6">
        <f t="shared" si="311"/>
        <v>69.18518518518519</v>
      </c>
      <c r="Q3287" t="str">
        <f t="shared" si="312"/>
        <v>theater</v>
      </c>
      <c r="R3287" t="str">
        <f t="shared" si="313"/>
        <v>plays</v>
      </c>
      <c r="S3287" s="10">
        <f t="shared" si="314"/>
        <v>42762.942430555559</v>
      </c>
      <c r="T3287" s="11">
        <f t="shared" si="31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0"/>
        <v>1.0176666666666667</v>
      </c>
      <c r="P3288" s="6">
        <f t="shared" si="311"/>
        <v>125.12295081967213</v>
      </c>
      <c r="Q3288" t="str">
        <f t="shared" si="312"/>
        <v>theater</v>
      </c>
      <c r="R3288" t="str">
        <f t="shared" si="313"/>
        <v>plays</v>
      </c>
      <c r="S3288" s="10">
        <f t="shared" si="314"/>
        <v>42567.840069444443</v>
      </c>
      <c r="T3288" s="11">
        <f t="shared" si="31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0"/>
        <v>1</v>
      </c>
      <c r="P3289" s="6">
        <f t="shared" si="311"/>
        <v>73.529411764705884</v>
      </c>
      <c r="Q3289" t="str">
        <f t="shared" si="312"/>
        <v>theater</v>
      </c>
      <c r="R3289" t="str">
        <f t="shared" si="313"/>
        <v>plays</v>
      </c>
      <c r="S3289" s="10">
        <f t="shared" si="314"/>
        <v>42311.750324074077</v>
      </c>
      <c r="T3289" s="11">
        <f t="shared" si="31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0"/>
        <v>1.0026489999999999</v>
      </c>
      <c r="P3290" s="6">
        <f t="shared" si="311"/>
        <v>48.437149758454105</v>
      </c>
      <c r="Q3290" t="str">
        <f t="shared" si="312"/>
        <v>theater</v>
      </c>
      <c r="R3290" t="str">
        <f t="shared" si="313"/>
        <v>plays</v>
      </c>
      <c r="S3290" s="10">
        <f t="shared" si="314"/>
        <v>42505.774479166663</v>
      </c>
      <c r="T3290" s="11">
        <f t="shared" si="31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0"/>
        <v>1.3304200000000002</v>
      </c>
      <c r="P3291" s="6">
        <f t="shared" si="311"/>
        <v>26.608400000000003</v>
      </c>
      <c r="Q3291" t="str">
        <f t="shared" si="312"/>
        <v>theater</v>
      </c>
      <c r="R3291" t="str">
        <f t="shared" si="313"/>
        <v>plays</v>
      </c>
      <c r="S3291" s="10">
        <f t="shared" si="314"/>
        <v>42758.368078703701</v>
      </c>
      <c r="T3291" s="11">
        <f t="shared" si="31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ref="O3292:O3355" si="316">E3292/D3292</f>
        <v>1.212</v>
      </c>
      <c r="P3292" s="6">
        <f t="shared" si="311"/>
        <v>33.666666666666664</v>
      </c>
      <c r="Q3292" t="str">
        <f t="shared" si="312"/>
        <v>theater</v>
      </c>
      <c r="R3292" t="str">
        <f t="shared" si="313"/>
        <v>plays</v>
      </c>
      <c r="S3292" s="10">
        <f t="shared" si="314"/>
        <v>42775.51494212963</v>
      </c>
      <c r="T3292" s="11">
        <f t="shared" si="31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6"/>
        <v>1.1399999999999999</v>
      </c>
      <c r="P3293" s="6">
        <f t="shared" si="311"/>
        <v>40.714285714285715</v>
      </c>
      <c r="Q3293" t="str">
        <f t="shared" si="312"/>
        <v>theater</v>
      </c>
      <c r="R3293" t="str">
        <f t="shared" si="313"/>
        <v>plays</v>
      </c>
      <c r="S3293" s="10">
        <f t="shared" si="314"/>
        <v>42232.702546296292</v>
      </c>
      <c r="T3293" s="11">
        <f t="shared" si="31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6"/>
        <v>2.8613861386138613</v>
      </c>
      <c r="P3294" s="6">
        <f t="shared" si="311"/>
        <v>19.266666666666666</v>
      </c>
      <c r="Q3294" t="str">
        <f t="shared" si="312"/>
        <v>theater</v>
      </c>
      <c r="R3294" t="str">
        <f t="shared" si="313"/>
        <v>plays</v>
      </c>
      <c r="S3294" s="10">
        <f t="shared" si="314"/>
        <v>42282.770231481481</v>
      </c>
      <c r="T3294" s="11">
        <f t="shared" si="31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6"/>
        <v>1.7044444444444444</v>
      </c>
      <c r="P3295" s="6">
        <f t="shared" si="311"/>
        <v>84.285714285714292</v>
      </c>
      <c r="Q3295" t="str">
        <f t="shared" si="312"/>
        <v>theater</v>
      </c>
      <c r="R3295" t="str">
        <f t="shared" si="313"/>
        <v>plays</v>
      </c>
      <c r="S3295" s="10">
        <f t="shared" si="314"/>
        <v>42768.425370370373</v>
      </c>
      <c r="T3295" s="11">
        <f t="shared" si="31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6"/>
        <v>1.1833333333333333</v>
      </c>
      <c r="P3296" s="6">
        <f t="shared" si="311"/>
        <v>29.583333333333332</v>
      </c>
      <c r="Q3296" t="str">
        <f t="shared" si="312"/>
        <v>theater</v>
      </c>
      <c r="R3296" t="str">
        <f t="shared" si="313"/>
        <v>plays</v>
      </c>
      <c r="S3296" s="10">
        <f t="shared" si="314"/>
        <v>42141.541134259256</v>
      </c>
      <c r="T3296" s="11">
        <f t="shared" si="31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6"/>
        <v>1.0285857142857142</v>
      </c>
      <c r="P3297" s="6">
        <f t="shared" si="311"/>
        <v>26.667037037037037</v>
      </c>
      <c r="Q3297" t="str">
        <f t="shared" si="312"/>
        <v>theater</v>
      </c>
      <c r="R3297" t="str">
        <f t="shared" si="313"/>
        <v>plays</v>
      </c>
      <c r="S3297" s="10">
        <f t="shared" si="314"/>
        <v>42609.442465277782</v>
      </c>
      <c r="T3297" s="11">
        <f t="shared" si="31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6"/>
        <v>1.4406666666666668</v>
      </c>
      <c r="P3298" s="6">
        <f t="shared" si="311"/>
        <v>45.978723404255319</v>
      </c>
      <c r="Q3298" t="str">
        <f t="shared" si="312"/>
        <v>theater</v>
      </c>
      <c r="R3298" t="str">
        <f t="shared" si="313"/>
        <v>plays</v>
      </c>
      <c r="S3298" s="10">
        <f t="shared" si="314"/>
        <v>42309.756620370375</v>
      </c>
      <c r="T3298" s="11">
        <f t="shared" si="31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6"/>
        <v>1.0007272727272727</v>
      </c>
      <c r="P3299" s="6">
        <f t="shared" si="311"/>
        <v>125.09090909090909</v>
      </c>
      <c r="Q3299" t="str">
        <f t="shared" si="312"/>
        <v>theater</v>
      </c>
      <c r="R3299" t="str">
        <f t="shared" si="313"/>
        <v>plays</v>
      </c>
      <c r="S3299" s="10">
        <f t="shared" si="314"/>
        <v>42193.771481481483</v>
      </c>
      <c r="T3299" s="11">
        <f t="shared" si="31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6"/>
        <v>1.0173000000000001</v>
      </c>
      <c r="P3300" s="6">
        <f t="shared" si="311"/>
        <v>141.29166666666666</v>
      </c>
      <c r="Q3300" t="str">
        <f t="shared" si="312"/>
        <v>theater</v>
      </c>
      <c r="R3300" t="str">
        <f t="shared" si="313"/>
        <v>plays</v>
      </c>
      <c r="S3300" s="10">
        <f t="shared" si="314"/>
        <v>42239.957962962959</v>
      </c>
      <c r="T3300" s="11">
        <f t="shared" si="31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6"/>
        <v>1.1619999999999999</v>
      </c>
      <c r="P3301" s="6">
        <f t="shared" si="311"/>
        <v>55.333333333333336</v>
      </c>
      <c r="Q3301" t="str">
        <f t="shared" si="312"/>
        <v>theater</v>
      </c>
      <c r="R3301" t="str">
        <f t="shared" si="313"/>
        <v>plays</v>
      </c>
      <c r="S3301" s="10">
        <f t="shared" si="314"/>
        <v>42261.917395833334</v>
      </c>
      <c r="T3301" s="11">
        <f t="shared" si="31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6"/>
        <v>1.3616666666666666</v>
      </c>
      <c r="P3302" s="6">
        <f t="shared" si="311"/>
        <v>46.420454545454547</v>
      </c>
      <c r="Q3302" t="str">
        <f t="shared" si="312"/>
        <v>theater</v>
      </c>
      <c r="R3302" t="str">
        <f t="shared" si="313"/>
        <v>plays</v>
      </c>
      <c r="S3302" s="10">
        <f t="shared" si="314"/>
        <v>42102.743773148148</v>
      </c>
      <c r="T3302" s="11">
        <f t="shared" si="31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6"/>
        <v>1.3346666666666667</v>
      </c>
      <c r="P3303" s="6">
        <f t="shared" si="311"/>
        <v>57.2</v>
      </c>
      <c r="Q3303" t="str">
        <f t="shared" si="312"/>
        <v>theater</v>
      </c>
      <c r="R3303" t="str">
        <f t="shared" si="313"/>
        <v>plays</v>
      </c>
      <c r="S3303" s="10">
        <f t="shared" si="314"/>
        <v>42538.73583333334</v>
      </c>
      <c r="T3303" s="11">
        <f t="shared" si="315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6"/>
        <v>1.0339285714285715</v>
      </c>
      <c r="P3304" s="6">
        <f t="shared" si="311"/>
        <v>173.7</v>
      </c>
      <c r="Q3304" t="str">
        <f t="shared" si="312"/>
        <v>theater</v>
      </c>
      <c r="R3304" t="str">
        <f t="shared" si="313"/>
        <v>plays</v>
      </c>
      <c r="S3304" s="10">
        <f t="shared" si="314"/>
        <v>42681.35157407407</v>
      </c>
      <c r="T3304" s="11">
        <f t="shared" si="31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6"/>
        <v>1.1588888888888889</v>
      </c>
      <c r="P3305" s="6">
        <f t="shared" si="311"/>
        <v>59.6</v>
      </c>
      <c r="Q3305" t="str">
        <f t="shared" si="312"/>
        <v>theater</v>
      </c>
      <c r="R3305" t="str">
        <f t="shared" si="313"/>
        <v>plays</v>
      </c>
      <c r="S3305" s="10">
        <f t="shared" si="314"/>
        <v>42056.65143518518</v>
      </c>
      <c r="T3305" s="11">
        <f t="shared" si="31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6"/>
        <v>1.0451666666666666</v>
      </c>
      <c r="P3306" s="6">
        <f t="shared" si="311"/>
        <v>89.585714285714289</v>
      </c>
      <c r="Q3306" t="str">
        <f t="shared" si="312"/>
        <v>theater</v>
      </c>
      <c r="R3306" t="str">
        <f t="shared" si="313"/>
        <v>plays</v>
      </c>
      <c r="S3306" s="10">
        <f t="shared" si="314"/>
        <v>42696.624444444446</v>
      </c>
      <c r="T3306" s="11">
        <f t="shared" si="31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6"/>
        <v>1.0202500000000001</v>
      </c>
      <c r="P3307" s="6">
        <f t="shared" si="311"/>
        <v>204.05</v>
      </c>
      <c r="Q3307" t="str">
        <f t="shared" si="312"/>
        <v>theater</v>
      </c>
      <c r="R3307" t="str">
        <f t="shared" si="313"/>
        <v>plays</v>
      </c>
      <c r="S3307" s="10">
        <f t="shared" si="314"/>
        <v>42186.855879629627</v>
      </c>
      <c r="T3307" s="11">
        <f t="shared" si="31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6"/>
        <v>1.7533333333333334</v>
      </c>
      <c r="P3308" s="6">
        <f t="shared" si="311"/>
        <v>48.703703703703702</v>
      </c>
      <c r="Q3308" t="str">
        <f t="shared" si="312"/>
        <v>theater</v>
      </c>
      <c r="R3308" t="str">
        <f t="shared" si="313"/>
        <v>plays</v>
      </c>
      <c r="S3308" s="10">
        <f t="shared" si="314"/>
        <v>42493.219236111108</v>
      </c>
      <c r="T3308" s="11">
        <f t="shared" si="31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6"/>
        <v>1.0668</v>
      </c>
      <c r="P3309" s="6">
        <f t="shared" si="311"/>
        <v>53.339999999999996</v>
      </c>
      <c r="Q3309" t="str">
        <f t="shared" si="312"/>
        <v>theater</v>
      </c>
      <c r="R3309" t="str">
        <f t="shared" si="313"/>
        <v>plays</v>
      </c>
      <c r="S3309" s="10">
        <f t="shared" si="314"/>
        <v>42475.057164351849</v>
      </c>
      <c r="T3309" s="11">
        <f t="shared" si="31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6"/>
        <v>1.2228571428571429</v>
      </c>
      <c r="P3310" s="6">
        <f t="shared" si="311"/>
        <v>75.087719298245617</v>
      </c>
      <c r="Q3310" t="str">
        <f t="shared" si="312"/>
        <v>theater</v>
      </c>
      <c r="R3310" t="str">
        <f t="shared" si="313"/>
        <v>plays</v>
      </c>
      <c r="S3310" s="10">
        <f t="shared" si="314"/>
        <v>42452.876909722225</v>
      </c>
      <c r="T3310" s="11">
        <f t="shared" si="31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6"/>
        <v>1.5942857142857143</v>
      </c>
      <c r="P3311" s="6">
        <f t="shared" si="311"/>
        <v>18</v>
      </c>
      <c r="Q3311" t="str">
        <f t="shared" si="312"/>
        <v>theater</v>
      </c>
      <c r="R3311" t="str">
        <f t="shared" si="313"/>
        <v>plays</v>
      </c>
      <c r="S3311" s="10">
        <f t="shared" si="314"/>
        <v>42628.650208333333</v>
      </c>
      <c r="T3311" s="11">
        <f t="shared" si="31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6"/>
        <v>1.0007692307692309</v>
      </c>
      <c r="P3312" s="6">
        <f t="shared" si="311"/>
        <v>209.83870967741936</v>
      </c>
      <c r="Q3312" t="str">
        <f t="shared" si="312"/>
        <v>theater</v>
      </c>
      <c r="R3312" t="str">
        <f t="shared" si="313"/>
        <v>plays</v>
      </c>
      <c r="S3312" s="10">
        <f t="shared" si="314"/>
        <v>42253.928530092591</v>
      </c>
      <c r="T3312" s="11">
        <f t="shared" si="31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6"/>
        <v>1.0984</v>
      </c>
      <c r="P3313" s="6">
        <f t="shared" si="311"/>
        <v>61.022222222222226</v>
      </c>
      <c r="Q3313" t="str">
        <f t="shared" si="312"/>
        <v>theater</v>
      </c>
      <c r="R3313" t="str">
        <f t="shared" si="313"/>
        <v>plays</v>
      </c>
      <c r="S3313" s="10">
        <f t="shared" si="314"/>
        <v>42264.29178240741</v>
      </c>
      <c r="T3313" s="11">
        <f t="shared" si="31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6"/>
        <v>1.0004</v>
      </c>
      <c r="P3314" s="6">
        <f t="shared" si="311"/>
        <v>61</v>
      </c>
      <c r="Q3314" t="str">
        <f t="shared" si="312"/>
        <v>theater</v>
      </c>
      <c r="R3314" t="str">
        <f t="shared" si="313"/>
        <v>plays</v>
      </c>
      <c r="S3314" s="10">
        <f t="shared" si="314"/>
        <v>42664.809560185182</v>
      </c>
      <c r="T3314" s="11">
        <f t="shared" si="31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6"/>
        <v>1.1605000000000001</v>
      </c>
      <c r="P3315" s="6">
        <f t="shared" si="311"/>
        <v>80.034482758620683</v>
      </c>
      <c r="Q3315" t="str">
        <f t="shared" si="312"/>
        <v>theater</v>
      </c>
      <c r="R3315" t="str">
        <f t="shared" si="313"/>
        <v>plays</v>
      </c>
      <c r="S3315" s="10">
        <f t="shared" si="314"/>
        <v>42382.244409722218</v>
      </c>
      <c r="T3315" s="11">
        <f t="shared" si="31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6"/>
        <v>2.1074999999999999</v>
      </c>
      <c r="P3316" s="6">
        <f t="shared" si="311"/>
        <v>29.068965517241381</v>
      </c>
      <c r="Q3316" t="str">
        <f t="shared" si="312"/>
        <v>theater</v>
      </c>
      <c r="R3316" t="str">
        <f t="shared" si="313"/>
        <v>plays</v>
      </c>
      <c r="S3316" s="10">
        <f t="shared" si="314"/>
        <v>42105.267488425925</v>
      </c>
      <c r="T3316" s="11">
        <f t="shared" si="31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6"/>
        <v>1.1000000000000001</v>
      </c>
      <c r="P3317" s="6">
        <f t="shared" si="311"/>
        <v>49.438202247191015</v>
      </c>
      <c r="Q3317" t="str">
        <f t="shared" si="312"/>
        <v>theater</v>
      </c>
      <c r="R3317" t="str">
        <f t="shared" si="313"/>
        <v>plays</v>
      </c>
      <c r="S3317" s="10">
        <f t="shared" si="314"/>
        <v>42466.303715277783</v>
      </c>
      <c r="T3317" s="11">
        <f t="shared" si="31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6"/>
        <v>1.0008673425918038</v>
      </c>
      <c r="P3318" s="6">
        <f t="shared" si="311"/>
        <v>93.977440000000001</v>
      </c>
      <c r="Q3318" t="str">
        <f t="shared" si="312"/>
        <v>theater</v>
      </c>
      <c r="R3318" t="str">
        <f t="shared" si="313"/>
        <v>plays</v>
      </c>
      <c r="S3318" s="10">
        <f t="shared" si="314"/>
        <v>41826.871238425927</v>
      </c>
      <c r="T3318" s="11">
        <f t="shared" si="31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6"/>
        <v>1.0619047619047619</v>
      </c>
      <c r="P3319" s="6">
        <f t="shared" si="311"/>
        <v>61.944444444444443</v>
      </c>
      <c r="Q3319" t="str">
        <f t="shared" si="312"/>
        <v>theater</v>
      </c>
      <c r="R3319" t="str">
        <f t="shared" si="313"/>
        <v>plays</v>
      </c>
      <c r="S3319" s="10">
        <f t="shared" si="314"/>
        <v>42499.039629629624</v>
      </c>
      <c r="T3319" s="11">
        <f t="shared" si="31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6"/>
        <v>1.256</v>
      </c>
      <c r="P3320" s="6">
        <f t="shared" si="311"/>
        <v>78.5</v>
      </c>
      <c r="Q3320" t="str">
        <f t="shared" si="312"/>
        <v>theater</v>
      </c>
      <c r="R3320" t="str">
        <f t="shared" si="313"/>
        <v>plays</v>
      </c>
      <c r="S3320" s="10">
        <f t="shared" si="314"/>
        <v>42431.302002314813</v>
      </c>
      <c r="T3320" s="11">
        <f t="shared" si="31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6"/>
        <v>1.08</v>
      </c>
      <c r="P3321" s="6">
        <f t="shared" si="311"/>
        <v>33.75</v>
      </c>
      <c r="Q3321" t="str">
        <f t="shared" si="312"/>
        <v>theater</v>
      </c>
      <c r="R3321" t="str">
        <f t="shared" si="313"/>
        <v>plays</v>
      </c>
      <c r="S3321" s="10">
        <f t="shared" si="314"/>
        <v>41990.585486111115</v>
      </c>
      <c r="T3321" s="11">
        <f t="shared" si="31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6"/>
        <v>1.01</v>
      </c>
      <c r="P3322" s="6">
        <f t="shared" si="311"/>
        <v>66.44736842105263</v>
      </c>
      <c r="Q3322" t="str">
        <f t="shared" si="312"/>
        <v>theater</v>
      </c>
      <c r="R3322" t="str">
        <f t="shared" si="313"/>
        <v>plays</v>
      </c>
      <c r="S3322" s="10">
        <f t="shared" si="314"/>
        <v>42513.045798611114</v>
      </c>
      <c r="T3322" s="11">
        <f t="shared" si="31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6"/>
        <v>1.0740000000000001</v>
      </c>
      <c r="P3323" s="6">
        <f t="shared" si="311"/>
        <v>35.799999999999997</v>
      </c>
      <c r="Q3323" t="str">
        <f t="shared" si="312"/>
        <v>theater</v>
      </c>
      <c r="R3323" t="str">
        <f t="shared" si="313"/>
        <v>plays</v>
      </c>
      <c r="S3323" s="10">
        <f t="shared" si="314"/>
        <v>41914.100289351853</v>
      </c>
      <c r="T3323" s="11">
        <f t="shared" si="31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6"/>
        <v>1.0151515151515151</v>
      </c>
      <c r="P3324" s="6">
        <f t="shared" si="311"/>
        <v>145.65217391304347</v>
      </c>
      <c r="Q3324" t="str">
        <f t="shared" si="312"/>
        <v>theater</v>
      </c>
      <c r="R3324" t="str">
        <f t="shared" si="313"/>
        <v>plays</v>
      </c>
      <c r="S3324" s="10">
        <f t="shared" si="314"/>
        <v>42521.010370370372</v>
      </c>
      <c r="T3324" s="11">
        <f t="shared" si="31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6"/>
        <v>1.2589999999999999</v>
      </c>
      <c r="P3325" s="6">
        <f t="shared" si="311"/>
        <v>25.693877551020407</v>
      </c>
      <c r="Q3325" t="str">
        <f t="shared" si="312"/>
        <v>theater</v>
      </c>
      <c r="R3325" t="str">
        <f t="shared" si="313"/>
        <v>plays</v>
      </c>
      <c r="S3325" s="10">
        <f t="shared" si="314"/>
        <v>42608.36583333333</v>
      </c>
      <c r="T3325" s="11">
        <f t="shared" si="31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6"/>
        <v>1.0166666666666666</v>
      </c>
      <c r="P3326" s="6">
        <f t="shared" si="311"/>
        <v>152.5</v>
      </c>
      <c r="Q3326" t="str">
        <f t="shared" si="312"/>
        <v>theater</v>
      </c>
      <c r="R3326" t="str">
        <f t="shared" si="313"/>
        <v>plays</v>
      </c>
      <c r="S3326" s="10">
        <f t="shared" si="314"/>
        <v>42512.58321759259</v>
      </c>
      <c r="T3326" s="11">
        <f t="shared" si="31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6"/>
        <v>1.125</v>
      </c>
      <c r="P3327" s="6">
        <f t="shared" si="311"/>
        <v>30</v>
      </c>
      <c r="Q3327" t="str">
        <f t="shared" si="312"/>
        <v>theater</v>
      </c>
      <c r="R3327" t="str">
        <f t="shared" si="313"/>
        <v>plays</v>
      </c>
      <c r="S3327" s="10">
        <f t="shared" si="314"/>
        <v>42064.785613425927</v>
      </c>
      <c r="T3327" s="11">
        <f t="shared" si="31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6"/>
        <v>1.0137499999999999</v>
      </c>
      <c r="P3328" s="6">
        <f t="shared" si="311"/>
        <v>142.28070175438597</v>
      </c>
      <c r="Q3328" t="str">
        <f t="shared" si="312"/>
        <v>theater</v>
      </c>
      <c r="R3328" t="str">
        <f t="shared" si="313"/>
        <v>plays</v>
      </c>
      <c r="S3328" s="10">
        <f t="shared" si="314"/>
        <v>42041.714178240742</v>
      </c>
      <c r="T3328" s="11">
        <f t="shared" si="31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6"/>
        <v>1.0125</v>
      </c>
      <c r="P3329" s="6">
        <f t="shared" si="311"/>
        <v>24.545454545454547</v>
      </c>
      <c r="Q3329" t="str">
        <f t="shared" si="312"/>
        <v>theater</v>
      </c>
      <c r="R3329" t="str">
        <f t="shared" si="313"/>
        <v>plays</v>
      </c>
      <c r="S3329" s="10">
        <f t="shared" si="314"/>
        <v>42468.374606481477</v>
      </c>
      <c r="T3329" s="11">
        <f t="shared" si="31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6"/>
        <v>1.4638888888888888</v>
      </c>
      <c r="P3330" s="6">
        <f t="shared" si="311"/>
        <v>292.77777777777777</v>
      </c>
      <c r="Q3330" t="str">
        <f t="shared" si="312"/>
        <v>theater</v>
      </c>
      <c r="R3330" t="str">
        <f t="shared" si="313"/>
        <v>plays</v>
      </c>
      <c r="S3330" s="10">
        <f t="shared" si="314"/>
        <v>41822.57503472222</v>
      </c>
      <c r="T3330" s="11">
        <f t="shared" si="31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6"/>
        <v>1.1679999999999999</v>
      </c>
      <c r="P3331" s="6">
        <f t="shared" ref="P3331:P3394" si="317">E3331/L3331</f>
        <v>44.92307692307692</v>
      </c>
      <c r="Q3331" t="str">
        <f t="shared" ref="Q3331:Q3394" si="318">LEFT(N3331,SEARCH("/",N3331)-1)</f>
        <v>theater</v>
      </c>
      <c r="R3331" t="str">
        <f t="shared" ref="R3331:R3394" si="319">RIGHT(N3331,(LEN(N3331)-LEN(Q3331)-1))</f>
        <v>plays</v>
      </c>
      <c r="S3331" s="10">
        <f t="shared" ref="S3331:S3394" si="320">(((J3331/60)/60)/24)+DATE(1970,1,1)</f>
        <v>41837.323009259257</v>
      </c>
      <c r="T3331" s="11">
        <f t="shared" ref="T3331:T3394" si="32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6"/>
        <v>1.0626666666666666</v>
      </c>
      <c r="P3332" s="6">
        <f t="shared" si="317"/>
        <v>23.10144927536232</v>
      </c>
      <c r="Q3332" t="str">
        <f t="shared" si="318"/>
        <v>theater</v>
      </c>
      <c r="R3332" t="str">
        <f t="shared" si="319"/>
        <v>plays</v>
      </c>
      <c r="S3332" s="10">
        <f t="shared" si="320"/>
        <v>42065.887361111112</v>
      </c>
      <c r="T3332" s="11">
        <f t="shared" si="32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6"/>
        <v>1.0451999999999999</v>
      </c>
      <c r="P3333" s="6">
        <f t="shared" si="317"/>
        <v>80.400000000000006</v>
      </c>
      <c r="Q3333" t="str">
        <f t="shared" si="318"/>
        <v>theater</v>
      </c>
      <c r="R3333" t="str">
        <f t="shared" si="319"/>
        <v>plays</v>
      </c>
      <c r="S3333" s="10">
        <f t="shared" si="320"/>
        <v>42248.697754629626</v>
      </c>
      <c r="T3333" s="11">
        <f t="shared" si="32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6"/>
        <v>1</v>
      </c>
      <c r="P3334" s="6">
        <f t="shared" si="317"/>
        <v>72.289156626506028</v>
      </c>
      <c r="Q3334" t="str">
        <f t="shared" si="318"/>
        <v>theater</v>
      </c>
      <c r="R3334" t="str">
        <f t="shared" si="319"/>
        <v>plays</v>
      </c>
      <c r="S3334" s="10">
        <f t="shared" si="320"/>
        <v>41809.860300925924</v>
      </c>
      <c r="T3334" s="11">
        <f t="shared" si="32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6"/>
        <v>1.0457142857142858</v>
      </c>
      <c r="P3335" s="6">
        <f t="shared" si="317"/>
        <v>32.972972972972975</v>
      </c>
      <c r="Q3335" t="str">
        <f t="shared" si="318"/>
        <v>theater</v>
      </c>
      <c r="R3335" t="str">
        <f t="shared" si="319"/>
        <v>plays</v>
      </c>
      <c r="S3335" s="10">
        <f t="shared" si="320"/>
        <v>42148.676851851851</v>
      </c>
      <c r="T3335" s="11">
        <f t="shared" si="32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6"/>
        <v>1.3862051149573753</v>
      </c>
      <c r="P3336" s="6">
        <f t="shared" si="317"/>
        <v>116.65217391304348</v>
      </c>
      <c r="Q3336" t="str">
        <f t="shared" si="318"/>
        <v>theater</v>
      </c>
      <c r="R3336" t="str">
        <f t="shared" si="319"/>
        <v>plays</v>
      </c>
      <c r="S3336" s="10">
        <f t="shared" si="320"/>
        <v>42185.521087962959</v>
      </c>
      <c r="T3336" s="11">
        <f t="shared" si="32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6"/>
        <v>1.0032000000000001</v>
      </c>
      <c r="P3337" s="6">
        <f t="shared" si="317"/>
        <v>79.61904761904762</v>
      </c>
      <c r="Q3337" t="str">
        <f t="shared" si="318"/>
        <v>theater</v>
      </c>
      <c r="R3337" t="str">
        <f t="shared" si="319"/>
        <v>plays</v>
      </c>
      <c r="S3337" s="10">
        <f t="shared" si="320"/>
        <v>41827.674143518518</v>
      </c>
      <c r="T3337" s="11">
        <f t="shared" si="32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6"/>
        <v>1</v>
      </c>
      <c r="P3338" s="6">
        <f t="shared" si="317"/>
        <v>27.777777777777779</v>
      </c>
      <c r="Q3338" t="str">
        <f t="shared" si="318"/>
        <v>theater</v>
      </c>
      <c r="R3338" t="str">
        <f t="shared" si="319"/>
        <v>plays</v>
      </c>
      <c r="S3338" s="10">
        <f t="shared" si="320"/>
        <v>42437.398680555561</v>
      </c>
      <c r="T3338" s="11">
        <f t="shared" si="32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6"/>
        <v>1.1020000000000001</v>
      </c>
      <c r="P3339" s="6">
        <f t="shared" si="317"/>
        <v>81.029411764705884</v>
      </c>
      <c r="Q3339" t="str">
        <f t="shared" si="318"/>
        <v>theater</v>
      </c>
      <c r="R3339" t="str">
        <f t="shared" si="319"/>
        <v>plays</v>
      </c>
      <c r="S3339" s="10">
        <f t="shared" si="320"/>
        <v>41901.282025462962</v>
      </c>
      <c r="T3339" s="11">
        <f t="shared" si="32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6"/>
        <v>1.0218</v>
      </c>
      <c r="P3340" s="6">
        <f t="shared" si="317"/>
        <v>136.84821428571428</v>
      </c>
      <c r="Q3340" t="str">
        <f t="shared" si="318"/>
        <v>theater</v>
      </c>
      <c r="R3340" t="str">
        <f t="shared" si="319"/>
        <v>plays</v>
      </c>
      <c r="S3340" s="10">
        <f t="shared" si="320"/>
        <v>42769.574999999997</v>
      </c>
      <c r="T3340" s="11">
        <f t="shared" si="32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6"/>
        <v>1.0435000000000001</v>
      </c>
      <c r="P3341" s="6">
        <f t="shared" si="317"/>
        <v>177.61702127659575</v>
      </c>
      <c r="Q3341" t="str">
        <f t="shared" si="318"/>
        <v>theater</v>
      </c>
      <c r="R3341" t="str">
        <f t="shared" si="319"/>
        <v>plays</v>
      </c>
      <c r="S3341" s="10">
        <f t="shared" si="320"/>
        <v>42549.665717592594</v>
      </c>
      <c r="T3341" s="11">
        <f t="shared" si="32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6"/>
        <v>1.3816666666666666</v>
      </c>
      <c r="P3342" s="6">
        <f t="shared" si="317"/>
        <v>109.07894736842105</v>
      </c>
      <c r="Q3342" t="str">
        <f t="shared" si="318"/>
        <v>theater</v>
      </c>
      <c r="R3342" t="str">
        <f t="shared" si="319"/>
        <v>plays</v>
      </c>
      <c r="S3342" s="10">
        <f t="shared" si="320"/>
        <v>42685.974004629628</v>
      </c>
      <c r="T3342" s="11">
        <f t="shared" si="32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6"/>
        <v>1</v>
      </c>
      <c r="P3343" s="6">
        <f t="shared" si="317"/>
        <v>119.64285714285714</v>
      </c>
      <c r="Q3343" t="str">
        <f t="shared" si="318"/>
        <v>theater</v>
      </c>
      <c r="R3343" t="str">
        <f t="shared" si="319"/>
        <v>plays</v>
      </c>
      <c r="S3343" s="10">
        <f t="shared" si="320"/>
        <v>42510.798854166671</v>
      </c>
      <c r="T3343" s="11">
        <f t="shared" si="32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6"/>
        <v>1.0166666666666666</v>
      </c>
      <c r="P3344" s="6">
        <f t="shared" si="317"/>
        <v>78.205128205128204</v>
      </c>
      <c r="Q3344" t="str">
        <f t="shared" si="318"/>
        <v>theater</v>
      </c>
      <c r="R3344" t="str">
        <f t="shared" si="319"/>
        <v>plays</v>
      </c>
      <c r="S3344" s="10">
        <f t="shared" si="320"/>
        <v>42062.296412037031</v>
      </c>
      <c r="T3344" s="11">
        <f t="shared" si="32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6"/>
        <v>1.7142857142857142</v>
      </c>
      <c r="P3345" s="6">
        <f t="shared" si="317"/>
        <v>52.173913043478258</v>
      </c>
      <c r="Q3345" t="str">
        <f t="shared" si="318"/>
        <v>theater</v>
      </c>
      <c r="R3345" t="str">
        <f t="shared" si="319"/>
        <v>plays</v>
      </c>
      <c r="S3345" s="10">
        <f t="shared" si="320"/>
        <v>42452.916481481487</v>
      </c>
      <c r="T3345" s="11">
        <f t="shared" si="32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6"/>
        <v>1.0144444444444445</v>
      </c>
      <c r="P3346" s="6">
        <f t="shared" si="317"/>
        <v>114.125</v>
      </c>
      <c r="Q3346" t="str">
        <f t="shared" si="318"/>
        <v>theater</v>
      </c>
      <c r="R3346" t="str">
        <f t="shared" si="319"/>
        <v>plays</v>
      </c>
      <c r="S3346" s="10">
        <f t="shared" si="320"/>
        <v>41851.200150462959</v>
      </c>
      <c r="T3346" s="11">
        <f t="shared" si="32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6"/>
        <v>1.3</v>
      </c>
      <c r="P3347" s="6">
        <f t="shared" si="317"/>
        <v>50</v>
      </c>
      <c r="Q3347" t="str">
        <f t="shared" si="318"/>
        <v>theater</v>
      </c>
      <c r="R3347" t="str">
        <f t="shared" si="319"/>
        <v>plays</v>
      </c>
      <c r="S3347" s="10">
        <f t="shared" si="320"/>
        <v>42053.106111111112</v>
      </c>
      <c r="T3347" s="11">
        <f t="shared" si="32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6"/>
        <v>1.1000000000000001</v>
      </c>
      <c r="P3348" s="6">
        <f t="shared" si="317"/>
        <v>91.666666666666671</v>
      </c>
      <c r="Q3348" t="str">
        <f t="shared" si="318"/>
        <v>theater</v>
      </c>
      <c r="R3348" t="str">
        <f t="shared" si="319"/>
        <v>plays</v>
      </c>
      <c r="S3348" s="10">
        <f t="shared" si="320"/>
        <v>42054.024421296301</v>
      </c>
      <c r="T3348" s="11">
        <f t="shared" si="32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6"/>
        <v>1.1944999999999999</v>
      </c>
      <c r="P3349" s="6">
        <f t="shared" si="317"/>
        <v>108.59090909090909</v>
      </c>
      <c r="Q3349" t="str">
        <f t="shared" si="318"/>
        <v>theater</v>
      </c>
      <c r="R3349" t="str">
        <f t="shared" si="319"/>
        <v>plays</v>
      </c>
      <c r="S3349" s="10">
        <f t="shared" si="320"/>
        <v>42484.551550925928</v>
      </c>
      <c r="T3349" s="11">
        <f t="shared" si="32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6"/>
        <v>1.002909090909091</v>
      </c>
      <c r="P3350" s="6">
        <f t="shared" si="317"/>
        <v>69.822784810126578</v>
      </c>
      <c r="Q3350" t="str">
        <f t="shared" si="318"/>
        <v>theater</v>
      </c>
      <c r="R3350" t="str">
        <f t="shared" si="319"/>
        <v>plays</v>
      </c>
      <c r="S3350" s="10">
        <f t="shared" si="320"/>
        <v>42466.558796296296</v>
      </c>
      <c r="T3350" s="11">
        <f t="shared" si="32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6"/>
        <v>1.534</v>
      </c>
      <c r="P3351" s="6">
        <f t="shared" si="317"/>
        <v>109.57142857142857</v>
      </c>
      <c r="Q3351" t="str">
        <f t="shared" si="318"/>
        <v>theater</v>
      </c>
      <c r="R3351" t="str">
        <f t="shared" si="319"/>
        <v>plays</v>
      </c>
      <c r="S3351" s="10">
        <f t="shared" si="320"/>
        <v>42513.110787037032</v>
      </c>
      <c r="T3351" s="11">
        <f t="shared" si="32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6"/>
        <v>1.0442857142857143</v>
      </c>
      <c r="P3352" s="6">
        <f t="shared" si="317"/>
        <v>71.666666666666671</v>
      </c>
      <c r="Q3352" t="str">
        <f t="shared" si="318"/>
        <v>theater</v>
      </c>
      <c r="R3352" t="str">
        <f t="shared" si="319"/>
        <v>plays</v>
      </c>
      <c r="S3352" s="10">
        <f t="shared" si="320"/>
        <v>42302.701516203699</v>
      </c>
      <c r="T3352" s="11">
        <f t="shared" si="32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6"/>
        <v>1.0109999999999999</v>
      </c>
      <c r="P3353" s="6">
        <f t="shared" si="317"/>
        <v>93.611111111111114</v>
      </c>
      <c r="Q3353" t="str">
        <f t="shared" si="318"/>
        <v>theater</v>
      </c>
      <c r="R3353" t="str">
        <f t="shared" si="319"/>
        <v>plays</v>
      </c>
      <c r="S3353" s="10">
        <f t="shared" si="320"/>
        <v>41806.395428240743</v>
      </c>
      <c r="T3353" s="11">
        <f t="shared" si="32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6"/>
        <v>1.0751999999999999</v>
      </c>
      <c r="P3354" s="6">
        <f t="shared" si="317"/>
        <v>76.8</v>
      </c>
      <c r="Q3354" t="str">
        <f t="shared" si="318"/>
        <v>theater</v>
      </c>
      <c r="R3354" t="str">
        <f t="shared" si="319"/>
        <v>plays</v>
      </c>
      <c r="S3354" s="10">
        <f t="shared" si="320"/>
        <v>42495.992800925931</v>
      </c>
      <c r="T3354" s="11">
        <f t="shared" si="32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6"/>
        <v>3.15</v>
      </c>
      <c r="P3355" s="6">
        <f t="shared" si="317"/>
        <v>35.795454545454547</v>
      </c>
      <c r="Q3355" t="str">
        <f t="shared" si="318"/>
        <v>theater</v>
      </c>
      <c r="R3355" t="str">
        <f t="shared" si="319"/>
        <v>plays</v>
      </c>
      <c r="S3355" s="10">
        <f t="shared" si="320"/>
        <v>42479.432291666672</v>
      </c>
      <c r="T3355" s="11">
        <f t="shared" si="32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ref="O3356:O3419" si="322">E3356/D3356</f>
        <v>1.0193333333333334</v>
      </c>
      <c r="P3356" s="6">
        <f t="shared" si="317"/>
        <v>55.6</v>
      </c>
      <c r="Q3356" t="str">
        <f t="shared" si="318"/>
        <v>theater</v>
      </c>
      <c r="R3356" t="str">
        <f t="shared" si="319"/>
        <v>plays</v>
      </c>
      <c r="S3356" s="10">
        <f t="shared" si="320"/>
        <v>42270.7269212963</v>
      </c>
      <c r="T3356" s="11">
        <f t="shared" si="32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22"/>
        <v>1.2628571428571429</v>
      </c>
      <c r="P3357" s="6">
        <f t="shared" si="317"/>
        <v>147.33333333333334</v>
      </c>
      <c r="Q3357" t="str">
        <f t="shared" si="318"/>
        <v>theater</v>
      </c>
      <c r="R3357" t="str">
        <f t="shared" si="319"/>
        <v>plays</v>
      </c>
      <c r="S3357" s="10">
        <f t="shared" si="320"/>
        <v>42489.619525462964</v>
      </c>
      <c r="T3357" s="11">
        <f t="shared" si="32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22"/>
        <v>1.014</v>
      </c>
      <c r="P3358" s="6">
        <f t="shared" si="317"/>
        <v>56.333333333333336</v>
      </c>
      <c r="Q3358" t="str">
        <f t="shared" si="318"/>
        <v>theater</v>
      </c>
      <c r="R3358" t="str">
        <f t="shared" si="319"/>
        <v>plays</v>
      </c>
      <c r="S3358" s="10">
        <f t="shared" si="320"/>
        <v>42536.815648148149</v>
      </c>
      <c r="T3358" s="11">
        <f t="shared" si="32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22"/>
        <v>1.01</v>
      </c>
      <c r="P3359" s="6">
        <f t="shared" si="317"/>
        <v>96.19047619047619</v>
      </c>
      <c r="Q3359" t="str">
        <f t="shared" si="318"/>
        <v>theater</v>
      </c>
      <c r="R3359" t="str">
        <f t="shared" si="319"/>
        <v>plays</v>
      </c>
      <c r="S3359" s="10">
        <f t="shared" si="320"/>
        <v>41822.417939814812</v>
      </c>
      <c r="T3359" s="11">
        <f t="shared" si="32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22"/>
        <v>1.0299</v>
      </c>
      <c r="P3360" s="6">
        <f t="shared" si="317"/>
        <v>63.574074074074076</v>
      </c>
      <c r="Q3360" t="str">
        <f t="shared" si="318"/>
        <v>theater</v>
      </c>
      <c r="R3360" t="str">
        <f t="shared" si="319"/>
        <v>plays</v>
      </c>
      <c r="S3360" s="10">
        <f t="shared" si="320"/>
        <v>41932.311099537037</v>
      </c>
      <c r="T3360" s="11">
        <f t="shared" si="32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22"/>
        <v>1.0625</v>
      </c>
      <c r="P3361" s="6">
        <f t="shared" si="317"/>
        <v>184.78260869565219</v>
      </c>
      <c r="Q3361" t="str">
        <f t="shared" si="318"/>
        <v>theater</v>
      </c>
      <c r="R3361" t="str">
        <f t="shared" si="319"/>
        <v>plays</v>
      </c>
      <c r="S3361" s="10">
        <f t="shared" si="320"/>
        <v>42746.057106481487</v>
      </c>
      <c r="T3361" s="11">
        <f t="shared" si="32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22"/>
        <v>1.0137777777777779</v>
      </c>
      <c r="P3362" s="6">
        <f t="shared" si="317"/>
        <v>126.72222222222223</v>
      </c>
      <c r="Q3362" t="str">
        <f t="shared" si="318"/>
        <v>theater</v>
      </c>
      <c r="R3362" t="str">
        <f t="shared" si="319"/>
        <v>plays</v>
      </c>
      <c r="S3362" s="10">
        <f t="shared" si="320"/>
        <v>42697.082673611112</v>
      </c>
      <c r="T3362" s="11">
        <f t="shared" si="32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22"/>
        <v>1.1346000000000001</v>
      </c>
      <c r="P3363" s="6">
        <f t="shared" si="317"/>
        <v>83.42647058823529</v>
      </c>
      <c r="Q3363" t="str">
        <f t="shared" si="318"/>
        <v>theater</v>
      </c>
      <c r="R3363" t="str">
        <f t="shared" si="319"/>
        <v>plays</v>
      </c>
      <c r="S3363" s="10">
        <f t="shared" si="320"/>
        <v>41866.025347222225</v>
      </c>
      <c r="T3363" s="11">
        <f t="shared" si="32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22"/>
        <v>2.1800000000000002</v>
      </c>
      <c r="P3364" s="6">
        <f t="shared" si="317"/>
        <v>54.5</v>
      </c>
      <c r="Q3364" t="str">
        <f t="shared" si="318"/>
        <v>theater</v>
      </c>
      <c r="R3364" t="str">
        <f t="shared" si="319"/>
        <v>plays</v>
      </c>
      <c r="S3364" s="10">
        <f t="shared" si="320"/>
        <v>42056.091631944444</v>
      </c>
      <c r="T3364" s="11">
        <f t="shared" si="32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22"/>
        <v>1.0141935483870967</v>
      </c>
      <c r="P3365" s="6">
        <f t="shared" si="317"/>
        <v>302.30769230769232</v>
      </c>
      <c r="Q3365" t="str">
        <f t="shared" si="318"/>
        <v>theater</v>
      </c>
      <c r="R3365" t="str">
        <f t="shared" si="319"/>
        <v>plays</v>
      </c>
      <c r="S3365" s="10">
        <f t="shared" si="320"/>
        <v>41851.771354166667</v>
      </c>
      <c r="T3365" s="11">
        <f t="shared" si="32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22"/>
        <v>1.0593333333333332</v>
      </c>
      <c r="P3366" s="6">
        <f t="shared" si="317"/>
        <v>44.138888888888886</v>
      </c>
      <c r="Q3366" t="str">
        <f t="shared" si="318"/>
        <v>theater</v>
      </c>
      <c r="R3366" t="str">
        <f t="shared" si="319"/>
        <v>plays</v>
      </c>
      <c r="S3366" s="10">
        <f t="shared" si="320"/>
        <v>42422.977418981478</v>
      </c>
      <c r="T3366" s="11">
        <f t="shared" si="32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22"/>
        <v>1.04</v>
      </c>
      <c r="P3367" s="6">
        <f t="shared" si="317"/>
        <v>866.66666666666663</v>
      </c>
      <c r="Q3367" t="str">
        <f t="shared" si="318"/>
        <v>theater</v>
      </c>
      <c r="R3367" t="str">
        <f t="shared" si="319"/>
        <v>plays</v>
      </c>
      <c r="S3367" s="10">
        <f t="shared" si="320"/>
        <v>42321.101759259262</v>
      </c>
      <c r="T3367" s="11">
        <f t="shared" si="32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22"/>
        <v>2.21</v>
      </c>
      <c r="P3368" s="6">
        <f t="shared" si="317"/>
        <v>61.388888888888886</v>
      </c>
      <c r="Q3368" t="str">
        <f t="shared" si="318"/>
        <v>theater</v>
      </c>
      <c r="R3368" t="str">
        <f t="shared" si="319"/>
        <v>plays</v>
      </c>
      <c r="S3368" s="10">
        <f t="shared" si="320"/>
        <v>42107.067557870367</v>
      </c>
      <c r="T3368" s="11">
        <f t="shared" si="32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22"/>
        <v>1.1866666666666668</v>
      </c>
      <c r="P3369" s="6">
        <f t="shared" si="317"/>
        <v>29.666666666666668</v>
      </c>
      <c r="Q3369" t="str">
        <f t="shared" si="318"/>
        <v>theater</v>
      </c>
      <c r="R3369" t="str">
        <f t="shared" si="319"/>
        <v>plays</v>
      </c>
      <c r="S3369" s="10">
        <f t="shared" si="320"/>
        <v>42192.933958333335</v>
      </c>
      <c r="T3369" s="11">
        <f t="shared" si="32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22"/>
        <v>1.046</v>
      </c>
      <c r="P3370" s="6">
        <f t="shared" si="317"/>
        <v>45.478260869565219</v>
      </c>
      <c r="Q3370" t="str">
        <f t="shared" si="318"/>
        <v>theater</v>
      </c>
      <c r="R3370" t="str">
        <f t="shared" si="319"/>
        <v>plays</v>
      </c>
      <c r="S3370" s="10">
        <f t="shared" si="320"/>
        <v>41969.199756944443</v>
      </c>
      <c r="T3370" s="11">
        <f t="shared" si="32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22"/>
        <v>1.0389999999999999</v>
      </c>
      <c r="P3371" s="6">
        <f t="shared" si="317"/>
        <v>96.203703703703709</v>
      </c>
      <c r="Q3371" t="str">
        <f t="shared" si="318"/>
        <v>theater</v>
      </c>
      <c r="R3371" t="str">
        <f t="shared" si="319"/>
        <v>plays</v>
      </c>
      <c r="S3371" s="10">
        <f t="shared" si="320"/>
        <v>42690.041435185187</v>
      </c>
      <c r="T3371" s="11">
        <f t="shared" si="32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22"/>
        <v>1.1773333333333333</v>
      </c>
      <c r="P3372" s="6">
        <f t="shared" si="317"/>
        <v>67.92307692307692</v>
      </c>
      <c r="Q3372" t="str">
        <f t="shared" si="318"/>
        <v>theater</v>
      </c>
      <c r="R3372" t="str">
        <f t="shared" si="319"/>
        <v>plays</v>
      </c>
      <c r="S3372" s="10">
        <f t="shared" si="320"/>
        <v>42690.334317129629</v>
      </c>
      <c r="T3372" s="11">
        <f t="shared" si="32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22"/>
        <v>1.385</v>
      </c>
      <c r="P3373" s="6">
        <f t="shared" si="317"/>
        <v>30.777777777777779</v>
      </c>
      <c r="Q3373" t="str">
        <f t="shared" si="318"/>
        <v>theater</v>
      </c>
      <c r="R3373" t="str">
        <f t="shared" si="319"/>
        <v>plays</v>
      </c>
      <c r="S3373" s="10">
        <f t="shared" si="320"/>
        <v>42312.874594907407</v>
      </c>
      <c r="T3373" s="11">
        <f t="shared" si="32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22"/>
        <v>1.0349999999999999</v>
      </c>
      <c r="P3374" s="6">
        <f t="shared" si="317"/>
        <v>38.333333333333336</v>
      </c>
      <c r="Q3374" t="str">
        <f t="shared" si="318"/>
        <v>theater</v>
      </c>
      <c r="R3374" t="str">
        <f t="shared" si="319"/>
        <v>plays</v>
      </c>
      <c r="S3374" s="10">
        <f t="shared" si="320"/>
        <v>41855.548101851848</v>
      </c>
      <c r="T3374" s="11">
        <f t="shared" si="32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22"/>
        <v>1.0024999999999999</v>
      </c>
      <c r="P3375" s="6">
        <f t="shared" si="317"/>
        <v>66.833333333333329</v>
      </c>
      <c r="Q3375" t="str">
        <f t="shared" si="318"/>
        <v>theater</v>
      </c>
      <c r="R3375" t="str">
        <f t="shared" si="319"/>
        <v>plays</v>
      </c>
      <c r="S3375" s="10">
        <f t="shared" si="320"/>
        <v>42179.854629629626</v>
      </c>
      <c r="T3375" s="11">
        <f t="shared" si="32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22"/>
        <v>1.0657142857142856</v>
      </c>
      <c r="P3376" s="6">
        <f t="shared" si="317"/>
        <v>71.730769230769226</v>
      </c>
      <c r="Q3376" t="str">
        <f t="shared" si="318"/>
        <v>theater</v>
      </c>
      <c r="R3376" t="str">
        <f t="shared" si="319"/>
        <v>plays</v>
      </c>
      <c r="S3376" s="10">
        <f t="shared" si="320"/>
        <v>42275.731666666667</v>
      </c>
      <c r="T3376" s="11">
        <f t="shared" si="32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22"/>
        <v>1</v>
      </c>
      <c r="P3377" s="6">
        <f t="shared" si="317"/>
        <v>176.47058823529412</v>
      </c>
      <c r="Q3377" t="str">
        <f t="shared" si="318"/>
        <v>theater</v>
      </c>
      <c r="R3377" t="str">
        <f t="shared" si="319"/>
        <v>plays</v>
      </c>
      <c r="S3377" s="10">
        <f t="shared" si="320"/>
        <v>41765.610798611109</v>
      </c>
      <c r="T3377" s="11">
        <f t="shared" si="32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22"/>
        <v>1.0001249999999999</v>
      </c>
      <c r="P3378" s="6">
        <f t="shared" si="317"/>
        <v>421.10526315789474</v>
      </c>
      <c r="Q3378" t="str">
        <f t="shared" si="318"/>
        <v>theater</v>
      </c>
      <c r="R3378" t="str">
        <f t="shared" si="319"/>
        <v>plays</v>
      </c>
      <c r="S3378" s="10">
        <f t="shared" si="320"/>
        <v>42059.701319444444</v>
      </c>
      <c r="T3378" s="11">
        <f t="shared" si="32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22"/>
        <v>1.0105</v>
      </c>
      <c r="P3379" s="6">
        <f t="shared" si="317"/>
        <v>104.98701298701299</v>
      </c>
      <c r="Q3379" t="str">
        <f t="shared" si="318"/>
        <v>theater</v>
      </c>
      <c r="R3379" t="str">
        <f t="shared" si="319"/>
        <v>plays</v>
      </c>
      <c r="S3379" s="10">
        <f t="shared" si="320"/>
        <v>42053.732627314821</v>
      </c>
      <c r="T3379" s="11">
        <f t="shared" si="32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22"/>
        <v>1.0763636363636364</v>
      </c>
      <c r="P3380" s="6">
        <f t="shared" si="317"/>
        <v>28.19047619047619</v>
      </c>
      <c r="Q3380" t="str">
        <f t="shared" si="318"/>
        <v>theater</v>
      </c>
      <c r="R3380" t="str">
        <f t="shared" si="319"/>
        <v>plays</v>
      </c>
      <c r="S3380" s="10">
        <f t="shared" si="320"/>
        <v>41858.355393518519</v>
      </c>
      <c r="T3380" s="11">
        <f t="shared" si="32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22"/>
        <v>1.0365</v>
      </c>
      <c r="P3381" s="6">
        <f t="shared" si="317"/>
        <v>54.55263157894737</v>
      </c>
      <c r="Q3381" t="str">
        <f t="shared" si="318"/>
        <v>theater</v>
      </c>
      <c r="R3381" t="str">
        <f t="shared" si="319"/>
        <v>plays</v>
      </c>
      <c r="S3381" s="10">
        <f t="shared" si="320"/>
        <v>42225.513888888891</v>
      </c>
      <c r="T3381" s="11">
        <f t="shared" si="32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22"/>
        <v>1.0443333333333333</v>
      </c>
      <c r="P3382" s="6">
        <f t="shared" si="317"/>
        <v>111.89285714285714</v>
      </c>
      <c r="Q3382" t="str">
        <f t="shared" si="318"/>
        <v>theater</v>
      </c>
      <c r="R3382" t="str">
        <f t="shared" si="319"/>
        <v>plays</v>
      </c>
      <c r="S3382" s="10">
        <f t="shared" si="320"/>
        <v>41937.95344907407</v>
      </c>
      <c r="T3382" s="11">
        <f t="shared" si="32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22"/>
        <v>1.0225</v>
      </c>
      <c r="P3383" s="6">
        <f t="shared" si="317"/>
        <v>85.208333333333329</v>
      </c>
      <c r="Q3383" t="str">
        <f t="shared" si="318"/>
        <v>theater</v>
      </c>
      <c r="R3383" t="str">
        <f t="shared" si="319"/>
        <v>plays</v>
      </c>
      <c r="S3383" s="10">
        <f t="shared" si="320"/>
        <v>42044.184988425928</v>
      </c>
      <c r="T3383" s="11">
        <f t="shared" si="32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22"/>
        <v>1.0074285714285713</v>
      </c>
      <c r="P3384" s="6">
        <f t="shared" si="317"/>
        <v>76.652173913043484</v>
      </c>
      <c r="Q3384" t="str">
        <f t="shared" si="318"/>
        <v>theater</v>
      </c>
      <c r="R3384" t="str">
        <f t="shared" si="319"/>
        <v>plays</v>
      </c>
      <c r="S3384" s="10">
        <f t="shared" si="320"/>
        <v>42559.431203703702</v>
      </c>
      <c r="T3384" s="11">
        <f t="shared" si="32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22"/>
        <v>1.1171428571428572</v>
      </c>
      <c r="P3385" s="6">
        <f t="shared" si="317"/>
        <v>65.166666666666671</v>
      </c>
      <c r="Q3385" t="str">
        <f t="shared" si="318"/>
        <v>theater</v>
      </c>
      <c r="R3385" t="str">
        <f t="shared" si="319"/>
        <v>plays</v>
      </c>
      <c r="S3385" s="10">
        <f t="shared" si="320"/>
        <v>42524.782638888893</v>
      </c>
      <c r="T3385" s="11">
        <f t="shared" si="32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22"/>
        <v>1.0001100000000001</v>
      </c>
      <c r="P3386" s="6">
        <f t="shared" si="317"/>
        <v>93.760312499999998</v>
      </c>
      <c r="Q3386" t="str">
        <f t="shared" si="318"/>
        <v>theater</v>
      </c>
      <c r="R3386" t="str">
        <f t="shared" si="319"/>
        <v>plays</v>
      </c>
      <c r="S3386" s="10">
        <f t="shared" si="320"/>
        <v>42292.087592592594</v>
      </c>
      <c r="T3386" s="11">
        <f t="shared" si="32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22"/>
        <v>1</v>
      </c>
      <c r="P3387" s="6">
        <f t="shared" si="317"/>
        <v>133.33333333333334</v>
      </c>
      <c r="Q3387" t="str">
        <f t="shared" si="318"/>
        <v>theater</v>
      </c>
      <c r="R3387" t="str">
        <f t="shared" si="319"/>
        <v>plays</v>
      </c>
      <c r="S3387" s="10">
        <f t="shared" si="320"/>
        <v>41953.8675</v>
      </c>
      <c r="T3387" s="11">
        <f t="shared" si="32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22"/>
        <v>1.05</v>
      </c>
      <c r="P3388" s="6">
        <f t="shared" si="317"/>
        <v>51.219512195121951</v>
      </c>
      <c r="Q3388" t="str">
        <f t="shared" si="318"/>
        <v>theater</v>
      </c>
      <c r="R3388" t="str">
        <f t="shared" si="319"/>
        <v>plays</v>
      </c>
      <c r="S3388" s="10">
        <f t="shared" si="320"/>
        <v>41946.644745370373</v>
      </c>
      <c r="T3388" s="11">
        <f t="shared" si="32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22"/>
        <v>1.1686666666666667</v>
      </c>
      <c r="P3389" s="6">
        <f t="shared" si="317"/>
        <v>100.17142857142858</v>
      </c>
      <c r="Q3389" t="str">
        <f t="shared" si="318"/>
        <v>theater</v>
      </c>
      <c r="R3389" t="str">
        <f t="shared" si="319"/>
        <v>plays</v>
      </c>
      <c r="S3389" s="10">
        <f t="shared" si="320"/>
        <v>41947.762592592589</v>
      </c>
      <c r="T3389" s="11">
        <f t="shared" si="32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22"/>
        <v>1.038</v>
      </c>
      <c r="P3390" s="6">
        <f t="shared" si="317"/>
        <v>34.6</v>
      </c>
      <c r="Q3390" t="str">
        <f t="shared" si="318"/>
        <v>theater</v>
      </c>
      <c r="R3390" t="str">
        <f t="shared" si="319"/>
        <v>plays</v>
      </c>
      <c r="S3390" s="10">
        <f t="shared" si="320"/>
        <v>42143.461122685185</v>
      </c>
      <c r="T3390" s="11">
        <f t="shared" si="32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22"/>
        <v>1.145</v>
      </c>
      <c r="P3391" s="6">
        <f t="shared" si="317"/>
        <v>184.67741935483872</v>
      </c>
      <c r="Q3391" t="str">
        <f t="shared" si="318"/>
        <v>theater</v>
      </c>
      <c r="R3391" t="str">
        <f t="shared" si="319"/>
        <v>plays</v>
      </c>
      <c r="S3391" s="10">
        <f t="shared" si="320"/>
        <v>42494.563449074078</v>
      </c>
      <c r="T3391" s="11">
        <f t="shared" si="32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22"/>
        <v>1.024</v>
      </c>
      <c r="P3392" s="6">
        <f t="shared" si="317"/>
        <v>69.818181818181813</v>
      </c>
      <c r="Q3392" t="str">
        <f t="shared" si="318"/>
        <v>theater</v>
      </c>
      <c r="R3392" t="str">
        <f t="shared" si="319"/>
        <v>plays</v>
      </c>
      <c r="S3392" s="10">
        <f t="shared" si="320"/>
        <v>41815.774826388886</v>
      </c>
      <c r="T3392" s="11">
        <f t="shared" si="32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22"/>
        <v>2.23</v>
      </c>
      <c r="P3393" s="6">
        <f t="shared" si="317"/>
        <v>61.944444444444443</v>
      </c>
      <c r="Q3393" t="str">
        <f t="shared" si="318"/>
        <v>theater</v>
      </c>
      <c r="R3393" t="str">
        <f t="shared" si="319"/>
        <v>plays</v>
      </c>
      <c r="S3393" s="10">
        <f t="shared" si="320"/>
        <v>41830.545694444445</v>
      </c>
      <c r="T3393" s="11">
        <f t="shared" si="32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22"/>
        <v>1</v>
      </c>
      <c r="P3394" s="6">
        <f t="shared" si="317"/>
        <v>41.666666666666664</v>
      </c>
      <c r="Q3394" t="str">
        <f t="shared" si="318"/>
        <v>theater</v>
      </c>
      <c r="R3394" t="str">
        <f t="shared" si="319"/>
        <v>plays</v>
      </c>
      <c r="S3394" s="10">
        <f t="shared" si="320"/>
        <v>42446.845543981486</v>
      </c>
      <c r="T3394" s="11">
        <f t="shared" si="32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22"/>
        <v>1.0580000000000001</v>
      </c>
      <c r="P3395" s="6">
        <f t="shared" ref="P3395:P3458" si="323">E3395/L3395</f>
        <v>36.06818181818182</v>
      </c>
      <c r="Q3395" t="str">
        <f t="shared" ref="Q3395:Q3458" si="324">LEFT(N3395,SEARCH("/",N3395)-1)</f>
        <v>theater</v>
      </c>
      <c r="R3395" t="str">
        <f t="shared" ref="R3395:R3458" si="325">RIGHT(N3395,(LEN(N3395)-LEN(Q3395)-1))</f>
        <v>plays</v>
      </c>
      <c r="S3395" s="10">
        <f t="shared" ref="S3395:S3458" si="326">(((J3395/60)/60)/24)+DATE(1970,1,1)</f>
        <v>41923.921643518523</v>
      </c>
      <c r="T3395" s="11">
        <f t="shared" ref="T3395:T3458" si="327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2"/>
        <v>1.4236363636363636</v>
      </c>
      <c r="P3396" s="6">
        <f t="shared" si="323"/>
        <v>29</v>
      </c>
      <c r="Q3396" t="str">
        <f t="shared" si="324"/>
        <v>theater</v>
      </c>
      <c r="R3396" t="str">
        <f t="shared" si="325"/>
        <v>plays</v>
      </c>
      <c r="S3396" s="10">
        <f t="shared" si="326"/>
        <v>41817.59542824074</v>
      </c>
      <c r="T3396" s="11">
        <f t="shared" si="32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2"/>
        <v>1.84</v>
      </c>
      <c r="P3397" s="6">
        <f t="shared" si="323"/>
        <v>24.210526315789473</v>
      </c>
      <c r="Q3397" t="str">
        <f t="shared" si="324"/>
        <v>theater</v>
      </c>
      <c r="R3397" t="str">
        <f t="shared" si="325"/>
        <v>plays</v>
      </c>
      <c r="S3397" s="10">
        <f t="shared" si="326"/>
        <v>42140.712314814817</v>
      </c>
      <c r="T3397" s="11">
        <f t="shared" si="32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2"/>
        <v>1.0433333333333332</v>
      </c>
      <c r="P3398" s="6">
        <f t="shared" si="323"/>
        <v>55.892857142857146</v>
      </c>
      <c r="Q3398" t="str">
        <f t="shared" si="324"/>
        <v>theater</v>
      </c>
      <c r="R3398" t="str">
        <f t="shared" si="325"/>
        <v>plays</v>
      </c>
      <c r="S3398" s="10">
        <f t="shared" si="326"/>
        <v>41764.44663194444</v>
      </c>
      <c r="T3398" s="11">
        <f t="shared" si="32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2"/>
        <v>1.1200000000000001</v>
      </c>
      <c r="P3399" s="6">
        <f t="shared" si="323"/>
        <v>11.666666666666666</v>
      </c>
      <c r="Q3399" t="str">
        <f t="shared" si="324"/>
        <v>theater</v>
      </c>
      <c r="R3399" t="str">
        <f t="shared" si="325"/>
        <v>plays</v>
      </c>
      <c r="S3399" s="10">
        <f t="shared" si="326"/>
        <v>42378.478344907402</v>
      </c>
      <c r="T3399" s="11">
        <f t="shared" si="32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2"/>
        <v>1.1107499999999999</v>
      </c>
      <c r="P3400" s="6">
        <f t="shared" si="323"/>
        <v>68.353846153846149</v>
      </c>
      <c r="Q3400" t="str">
        <f t="shared" si="324"/>
        <v>theater</v>
      </c>
      <c r="R3400" t="str">
        <f t="shared" si="325"/>
        <v>plays</v>
      </c>
      <c r="S3400" s="10">
        <f t="shared" si="326"/>
        <v>41941.75203703704</v>
      </c>
      <c r="T3400" s="11">
        <f t="shared" si="32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2"/>
        <v>1.0375000000000001</v>
      </c>
      <c r="P3401" s="6">
        <f t="shared" si="323"/>
        <v>27.065217391304348</v>
      </c>
      <c r="Q3401" t="str">
        <f t="shared" si="324"/>
        <v>theater</v>
      </c>
      <c r="R3401" t="str">
        <f t="shared" si="325"/>
        <v>plays</v>
      </c>
      <c r="S3401" s="10">
        <f t="shared" si="326"/>
        <v>42026.920428240745</v>
      </c>
      <c r="T3401" s="11">
        <f t="shared" si="32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2"/>
        <v>1.0041</v>
      </c>
      <c r="P3402" s="6">
        <f t="shared" si="323"/>
        <v>118.12941176470588</v>
      </c>
      <c r="Q3402" t="str">
        <f t="shared" si="324"/>
        <v>theater</v>
      </c>
      <c r="R3402" t="str">
        <f t="shared" si="325"/>
        <v>plays</v>
      </c>
      <c r="S3402" s="10">
        <f t="shared" si="326"/>
        <v>41834.953865740739</v>
      </c>
      <c r="T3402" s="11">
        <f t="shared" si="32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2"/>
        <v>1.0186206896551724</v>
      </c>
      <c r="P3403" s="6">
        <f t="shared" si="323"/>
        <v>44.757575757575758</v>
      </c>
      <c r="Q3403" t="str">
        <f t="shared" si="324"/>
        <v>theater</v>
      </c>
      <c r="R3403" t="str">
        <f t="shared" si="325"/>
        <v>plays</v>
      </c>
      <c r="S3403" s="10">
        <f t="shared" si="326"/>
        <v>42193.723912037036</v>
      </c>
      <c r="T3403" s="11">
        <f t="shared" si="32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2"/>
        <v>1.0976666666666666</v>
      </c>
      <c r="P3404" s="6">
        <f t="shared" si="323"/>
        <v>99.787878787878782</v>
      </c>
      <c r="Q3404" t="str">
        <f t="shared" si="324"/>
        <v>theater</v>
      </c>
      <c r="R3404" t="str">
        <f t="shared" si="325"/>
        <v>plays</v>
      </c>
      <c r="S3404" s="10">
        <f t="shared" si="326"/>
        <v>42290.61855324074</v>
      </c>
      <c r="T3404" s="11">
        <f t="shared" si="32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2"/>
        <v>1</v>
      </c>
      <c r="P3405" s="6">
        <f t="shared" si="323"/>
        <v>117.64705882352941</v>
      </c>
      <c r="Q3405" t="str">
        <f t="shared" si="324"/>
        <v>theater</v>
      </c>
      <c r="R3405" t="str">
        <f t="shared" si="325"/>
        <v>plays</v>
      </c>
      <c r="S3405" s="10">
        <f t="shared" si="326"/>
        <v>42150.462083333332</v>
      </c>
      <c r="T3405" s="11">
        <f t="shared" si="32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2"/>
        <v>1.22</v>
      </c>
      <c r="P3406" s="6">
        <f t="shared" si="323"/>
        <v>203.33333333333334</v>
      </c>
      <c r="Q3406" t="str">
        <f t="shared" si="324"/>
        <v>theater</v>
      </c>
      <c r="R3406" t="str">
        <f t="shared" si="325"/>
        <v>plays</v>
      </c>
      <c r="S3406" s="10">
        <f t="shared" si="326"/>
        <v>42152.503495370373</v>
      </c>
      <c r="T3406" s="11">
        <f t="shared" si="32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2"/>
        <v>1.3757142857142857</v>
      </c>
      <c r="P3407" s="6">
        <f t="shared" si="323"/>
        <v>28.323529411764707</v>
      </c>
      <c r="Q3407" t="str">
        <f t="shared" si="324"/>
        <v>theater</v>
      </c>
      <c r="R3407" t="str">
        <f t="shared" si="325"/>
        <v>plays</v>
      </c>
      <c r="S3407" s="10">
        <f t="shared" si="326"/>
        <v>42410.017199074078</v>
      </c>
      <c r="T3407" s="11">
        <f t="shared" si="32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2"/>
        <v>1.0031000000000001</v>
      </c>
      <c r="P3408" s="6">
        <f t="shared" si="323"/>
        <v>110.23076923076923</v>
      </c>
      <c r="Q3408" t="str">
        <f t="shared" si="324"/>
        <v>theater</v>
      </c>
      <c r="R3408" t="str">
        <f t="shared" si="325"/>
        <v>plays</v>
      </c>
      <c r="S3408" s="10">
        <f t="shared" si="326"/>
        <v>41791.492777777778</v>
      </c>
      <c r="T3408" s="11">
        <f t="shared" si="32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2"/>
        <v>1.071</v>
      </c>
      <c r="P3409" s="6">
        <f t="shared" si="323"/>
        <v>31.970149253731343</v>
      </c>
      <c r="Q3409" t="str">
        <f t="shared" si="324"/>
        <v>theater</v>
      </c>
      <c r="R3409" t="str">
        <f t="shared" si="325"/>
        <v>plays</v>
      </c>
      <c r="S3409" s="10">
        <f t="shared" si="326"/>
        <v>41796.422326388885</v>
      </c>
      <c r="T3409" s="11">
        <f t="shared" si="32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2"/>
        <v>2.11</v>
      </c>
      <c r="P3410" s="6">
        <f t="shared" si="323"/>
        <v>58.611111111111114</v>
      </c>
      <c r="Q3410" t="str">
        <f t="shared" si="324"/>
        <v>theater</v>
      </c>
      <c r="R3410" t="str">
        <f t="shared" si="325"/>
        <v>plays</v>
      </c>
      <c r="S3410" s="10">
        <f t="shared" si="326"/>
        <v>41808.991944444446</v>
      </c>
      <c r="T3410" s="11">
        <f t="shared" si="32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2"/>
        <v>1.236</v>
      </c>
      <c r="P3411" s="6">
        <f t="shared" si="323"/>
        <v>29.428571428571427</v>
      </c>
      <c r="Q3411" t="str">
        <f t="shared" si="324"/>
        <v>theater</v>
      </c>
      <c r="R3411" t="str">
        <f t="shared" si="325"/>
        <v>plays</v>
      </c>
      <c r="S3411" s="10">
        <f t="shared" si="326"/>
        <v>42544.814328703709</v>
      </c>
      <c r="T3411" s="11">
        <f t="shared" si="32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2"/>
        <v>1.085</v>
      </c>
      <c r="P3412" s="6">
        <f t="shared" si="323"/>
        <v>81.375</v>
      </c>
      <c r="Q3412" t="str">
        <f t="shared" si="324"/>
        <v>theater</v>
      </c>
      <c r="R3412" t="str">
        <f t="shared" si="325"/>
        <v>plays</v>
      </c>
      <c r="S3412" s="10">
        <f t="shared" si="326"/>
        <v>42500.041550925926</v>
      </c>
      <c r="T3412" s="11">
        <f t="shared" si="32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2"/>
        <v>1.0356666666666667</v>
      </c>
      <c r="P3413" s="6">
        <f t="shared" si="323"/>
        <v>199.16666666666666</v>
      </c>
      <c r="Q3413" t="str">
        <f t="shared" si="324"/>
        <v>theater</v>
      </c>
      <c r="R3413" t="str">
        <f t="shared" si="325"/>
        <v>plays</v>
      </c>
      <c r="S3413" s="10">
        <f t="shared" si="326"/>
        <v>42265.022824074069</v>
      </c>
      <c r="T3413" s="11">
        <f t="shared" si="32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2"/>
        <v>1</v>
      </c>
      <c r="P3414" s="6">
        <f t="shared" si="323"/>
        <v>115.38461538461539</v>
      </c>
      <c r="Q3414" t="str">
        <f t="shared" si="324"/>
        <v>theater</v>
      </c>
      <c r="R3414" t="str">
        <f t="shared" si="325"/>
        <v>plays</v>
      </c>
      <c r="S3414" s="10">
        <f t="shared" si="326"/>
        <v>41879.959050925929</v>
      </c>
      <c r="T3414" s="11">
        <f t="shared" si="32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2"/>
        <v>1.3</v>
      </c>
      <c r="P3415" s="6">
        <f t="shared" si="323"/>
        <v>46.428571428571431</v>
      </c>
      <c r="Q3415" t="str">
        <f t="shared" si="324"/>
        <v>theater</v>
      </c>
      <c r="R3415" t="str">
        <f t="shared" si="325"/>
        <v>plays</v>
      </c>
      <c r="S3415" s="10">
        <f t="shared" si="326"/>
        <v>42053.733078703706</v>
      </c>
      <c r="T3415" s="11">
        <f t="shared" si="32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2"/>
        <v>1.0349999999999999</v>
      </c>
      <c r="P3416" s="6">
        <f t="shared" si="323"/>
        <v>70.568181818181813</v>
      </c>
      <c r="Q3416" t="str">
        <f t="shared" si="324"/>
        <v>theater</v>
      </c>
      <c r="R3416" t="str">
        <f t="shared" si="325"/>
        <v>plays</v>
      </c>
      <c r="S3416" s="10">
        <f t="shared" si="326"/>
        <v>42675.832465277781</v>
      </c>
      <c r="T3416" s="11">
        <f t="shared" si="32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2"/>
        <v>1</v>
      </c>
      <c r="P3417" s="6">
        <f t="shared" si="323"/>
        <v>22.222222222222221</v>
      </c>
      <c r="Q3417" t="str">
        <f t="shared" si="324"/>
        <v>theater</v>
      </c>
      <c r="R3417" t="str">
        <f t="shared" si="325"/>
        <v>plays</v>
      </c>
      <c r="S3417" s="10">
        <f t="shared" si="326"/>
        <v>42467.144166666665</v>
      </c>
      <c r="T3417" s="11">
        <f t="shared" si="32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2"/>
        <v>1.196</v>
      </c>
      <c r="P3418" s="6">
        <f t="shared" si="323"/>
        <v>159.46666666666667</v>
      </c>
      <c r="Q3418" t="str">
        <f t="shared" si="324"/>
        <v>theater</v>
      </c>
      <c r="R3418" t="str">
        <f t="shared" si="325"/>
        <v>plays</v>
      </c>
      <c r="S3418" s="10">
        <f t="shared" si="326"/>
        <v>42089.412557870368</v>
      </c>
      <c r="T3418" s="11">
        <f t="shared" si="32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2"/>
        <v>1.0000058823529412</v>
      </c>
      <c r="P3419" s="6">
        <f t="shared" si="323"/>
        <v>37.777999999999999</v>
      </c>
      <c r="Q3419" t="str">
        <f t="shared" si="324"/>
        <v>theater</v>
      </c>
      <c r="R3419" t="str">
        <f t="shared" si="325"/>
        <v>plays</v>
      </c>
      <c r="S3419" s="10">
        <f t="shared" si="326"/>
        <v>41894.91375</v>
      </c>
      <c r="T3419" s="11">
        <f t="shared" si="32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ref="O3420:O3483" si="328">E3420/D3420</f>
        <v>1.00875</v>
      </c>
      <c r="P3420" s="6">
        <f t="shared" si="323"/>
        <v>72.053571428571431</v>
      </c>
      <c r="Q3420" t="str">
        <f t="shared" si="324"/>
        <v>theater</v>
      </c>
      <c r="R3420" t="str">
        <f t="shared" si="325"/>
        <v>plays</v>
      </c>
      <c r="S3420" s="10">
        <f t="shared" si="326"/>
        <v>41752.83457175926</v>
      </c>
      <c r="T3420" s="11">
        <f t="shared" si="32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8"/>
        <v>1.0654545454545454</v>
      </c>
      <c r="P3421" s="6">
        <f t="shared" si="323"/>
        <v>63.695652173913047</v>
      </c>
      <c r="Q3421" t="str">
        <f t="shared" si="324"/>
        <v>theater</v>
      </c>
      <c r="R3421" t="str">
        <f t="shared" si="325"/>
        <v>plays</v>
      </c>
      <c r="S3421" s="10">
        <f t="shared" si="326"/>
        <v>42448.821585648147</v>
      </c>
      <c r="T3421" s="11">
        <f t="shared" si="32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8"/>
        <v>1.38</v>
      </c>
      <c r="P3422" s="6">
        <f t="shared" si="323"/>
        <v>28.411764705882351</v>
      </c>
      <c r="Q3422" t="str">
        <f t="shared" si="324"/>
        <v>theater</v>
      </c>
      <c r="R3422" t="str">
        <f t="shared" si="325"/>
        <v>plays</v>
      </c>
      <c r="S3422" s="10">
        <f t="shared" si="326"/>
        <v>42405.090300925927</v>
      </c>
      <c r="T3422" s="11">
        <f t="shared" si="32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8"/>
        <v>1.0115000000000001</v>
      </c>
      <c r="P3423" s="6">
        <f t="shared" si="323"/>
        <v>103.21428571428571</v>
      </c>
      <c r="Q3423" t="str">
        <f t="shared" si="324"/>
        <v>theater</v>
      </c>
      <c r="R3423" t="str">
        <f t="shared" si="325"/>
        <v>plays</v>
      </c>
      <c r="S3423" s="10">
        <f t="shared" si="326"/>
        <v>42037.791238425925</v>
      </c>
      <c r="T3423" s="11">
        <f t="shared" si="32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8"/>
        <v>1.091</v>
      </c>
      <c r="P3424" s="6">
        <f t="shared" si="323"/>
        <v>71.152173913043484</v>
      </c>
      <c r="Q3424" t="str">
        <f t="shared" si="324"/>
        <v>theater</v>
      </c>
      <c r="R3424" t="str">
        <f t="shared" si="325"/>
        <v>plays</v>
      </c>
      <c r="S3424" s="10">
        <f t="shared" si="326"/>
        <v>42323.562222222223</v>
      </c>
      <c r="T3424" s="11">
        <f t="shared" si="32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8"/>
        <v>1.4</v>
      </c>
      <c r="P3425" s="6">
        <f t="shared" si="323"/>
        <v>35</v>
      </c>
      <c r="Q3425" t="str">
        <f t="shared" si="324"/>
        <v>theater</v>
      </c>
      <c r="R3425" t="str">
        <f t="shared" si="325"/>
        <v>plays</v>
      </c>
      <c r="S3425" s="10">
        <f t="shared" si="326"/>
        <v>42088.911354166667</v>
      </c>
      <c r="T3425" s="11">
        <f t="shared" si="32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8"/>
        <v>1.0358333333333334</v>
      </c>
      <c r="P3426" s="6">
        <f t="shared" si="323"/>
        <v>81.776315789473685</v>
      </c>
      <c r="Q3426" t="str">
        <f t="shared" si="324"/>
        <v>theater</v>
      </c>
      <c r="R3426" t="str">
        <f t="shared" si="325"/>
        <v>plays</v>
      </c>
      <c r="S3426" s="10">
        <f t="shared" si="326"/>
        <v>42018.676898148144</v>
      </c>
      <c r="T3426" s="11">
        <f t="shared" si="32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8"/>
        <v>1.0297033333333332</v>
      </c>
      <c r="P3427" s="6">
        <f t="shared" si="323"/>
        <v>297.02980769230766</v>
      </c>
      <c r="Q3427" t="str">
        <f t="shared" si="324"/>
        <v>theater</v>
      </c>
      <c r="R3427" t="str">
        <f t="shared" si="325"/>
        <v>plays</v>
      </c>
      <c r="S3427" s="10">
        <f t="shared" si="326"/>
        <v>41884.617314814815</v>
      </c>
      <c r="T3427" s="11">
        <f t="shared" si="32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8"/>
        <v>1.0813333333333333</v>
      </c>
      <c r="P3428" s="6">
        <f t="shared" si="323"/>
        <v>46.609195402298852</v>
      </c>
      <c r="Q3428" t="str">
        <f t="shared" si="324"/>
        <v>theater</v>
      </c>
      <c r="R3428" t="str">
        <f t="shared" si="325"/>
        <v>plays</v>
      </c>
      <c r="S3428" s="10">
        <f t="shared" si="326"/>
        <v>41884.056747685187</v>
      </c>
      <c r="T3428" s="11">
        <f t="shared" si="32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8"/>
        <v>1</v>
      </c>
      <c r="P3429" s="6">
        <f t="shared" si="323"/>
        <v>51.724137931034484</v>
      </c>
      <c r="Q3429" t="str">
        <f t="shared" si="324"/>
        <v>theater</v>
      </c>
      <c r="R3429" t="str">
        <f t="shared" si="325"/>
        <v>plays</v>
      </c>
      <c r="S3429" s="10">
        <f t="shared" si="326"/>
        <v>41792.645277777774</v>
      </c>
      <c r="T3429" s="11">
        <f t="shared" si="32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8"/>
        <v>1.0275000000000001</v>
      </c>
      <c r="P3430" s="6">
        <f t="shared" si="323"/>
        <v>40.294117647058826</v>
      </c>
      <c r="Q3430" t="str">
        <f t="shared" si="324"/>
        <v>theater</v>
      </c>
      <c r="R3430" t="str">
        <f t="shared" si="325"/>
        <v>plays</v>
      </c>
      <c r="S3430" s="10">
        <f t="shared" si="326"/>
        <v>42038.720451388886</v>
      </c>
      <c r="T3430" s="11">
        <f t="shared" si="32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8"/>
        <v>1.3</v>
      </c>
      <c r="P3431" s="6">
        <f t="shared" si="323"/>
        <v>16.25</v>
      </c>
      <c r="Q3431" t="str">
        <f t="shared" si="324"/>
        <v>theater</v>
      </c>
      <c r="R3431" t="str">
        <f t="shared" si="325"/>
        <v>plays</v>
      </c>
      <c r="S3431" s="10">
        <f t="shared" si="326"/>
        <v>42662.021539351852</v>
      </c>
      <c r="T3431" s="11">
        <f t="shared" si="32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8"/>
        <v>1.0854949999999999</v>
      </c>
      <c r="P3432" s="6">
        <f t="shared" si="323"/>
        <v>30.152638888888887</v>
      </c>
      <c r="Q3432" t="str">
        <f t="shared" si="324"/>
        <v>theater</v>
      </c>
      <c r="R3432" t="str">
        <f t="shared" si="325"/>
        <v>plays</v>
      </c>
      <c r="S3432" s="10">
        <f t="shared" si="326"/>
        <v>41820.945613425924</v>
      </c>
      <c r="T3432" s="11">
        <f t="shared" si="32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8"/>
        <v>1</v>
      </c>
      <c r="P3433" s="6">
        <f t="shared" si="323"/>
        <v>95.238095238095241</v>
      </c>
      <c r="Q3433" t="str">
        <f t="shared" si="324"/>
        <v>theater</v>
      </c>
      <c r="R3433" t="str">
        <f t="shared" si="325"/>
        <v>plays</v>
      </c>
      <c r="S3433" s="10">
        <f t="shared" si="326"/>
        <v>41839.730937500004</v>
      </c>
      <c r="T3433" s="11">
        <f t="shared" si="32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8"/>
        <v>1.0965</v>
      </c>
      <c r="P3434" s="6">
        <f t="shared" si="323"/>
        <v>52.214285714285715</v>
      </c>
      <c r="Q3434" t="str">
        <f t="shared" si="324"/>
        <v>theater</v>
      </c>
      <c r="R3434" t="str">
        <f t="shared" si="325"/>
        <v>plays</v>
      </c>
      <c r="S3434" s="10">
        <f t="shared" si="326"/>
        <v>42380.581180555557</v>
      </c>
      <c r="T3434" s="11">
        <f t="shared" si="32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8"/>
        <v>1.0026315789473683</v>
      </c>
      <c r="P3435" s="6">
        <f t="shared" si="323"/>
        <v>134.1549295774648</v>
      </c>
      <c r="Q3435" t="str">
        <f t="shared" si="324"/>
        <v>theater</v>
      </c>
      <c r="R3435" t="str">
        <f t="shared" si="325"/>
        <v>plays</v>
      </c>
      <c r="S3435" s="10">
        <f t="shared" si="326"/>
        <v>41776.063136574077</v>
      </c>
      <c r="T3435" s="11">
        <f t="shared" si="32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8"/>
        <v>1.0555000000000001</v>
      </c>
      <c r="P3436" s="6">
        <f t="shared" si="323"/>
        <v>62.827380952380949</v>
      </c>
      <c r="Q3436" t="str">
        <f t="shared" si="324"/>
        <v>theater</v>
      </c>
      <c r="R3436" t="str">
        <f t="shared" si="325"/>
        <v>plays</v>
      </c>
      <c r="S3436" s="10">
        <f t="shared" si="326"/>
        <v>41800.380428240744</v>
      </c>
      <c r="T3436" s="11">
        <f t="shared" si="32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8"/>
        <v>1.1200000000000001</v>
      </c>
      <c r="P3437" s="6">
        <f t="shared" si="323"/>
        <v>58.94736842105263</v>
      </c>
      <c r="Q3437" t="str">
        <f t="shared" si="324"/>
        <v>theater</v>
      </c>
      <c r="R3437" t="str">
        <f t="shared" si="325"/>
        <v>plays</v>
      </c>
      <c r="S3437" s="10">
        <f t="shared" si="326"/>
        <v>42572.61681712963</v>
      </c>
      <c r="T3437" s="11">
        <f t="shared" si="32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8"/>
        <v>1.0589999999999999</v>
      </c>
      <c r="P3438" s="6">
        <f t="shared" si="323"/>
        <v>143.1081081081081</v>
      </c>
      <c r="Q3438" t="str">
        <f t="shared" si="324"/>
        <v>theater</v>
      </c>
      <c r="R3438" t="str">
        <f t="shared" si="325"/>
        <v>plays</v>
      </c>
      <c r="S3438" s="10">
        <f t="shared" si="326"/>
        <v>41851.541585648149</v>
      </c>
      <c r="T3438" s="11">
        <f t="shared" si="32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8"/>
        <v>1.01</v>
      </c>
      <c r="P3439" s="6">
        <f t="shared" si="323"/>
        <v>84.166666666666671</v>
      </c>
      <c r="Q3439" t="str">
        <f t="shared" si="324"/>
        <v>theater</v>
      </c>
      <c r="R3439" t="str">
        <f t="shared" si="325"/>
        <v>plays</v>
      </c>
      <c r="S3439" s="10">
        <f t="shared" si="326"/>
        <v>42205.710879629631</v>
      </c>
      <c r="T3439" s="11">
        <f t="shared" si="32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8"/>
        <v>1.042</v>
      </c>
      <c r="P3440" s="6">
        <f t="shared" si="323"/>
        <v>186.07142857142858</v>
      </c>
      <c r="Q3440" t="str">
        <f t="shared" si="324"/>
        <v>theater</v>
      </c>
      <c r="R3440" t="str">
        <f t="shared" si="325"/>
        <v>plays</v>
      </c>
      <c r="S3440" s="10">
        <f t="shared" si="326"/>
        <v>42100.927858796291</v>
      </c>
      <c r="T3440" s="11">
        <f t="shared" si="32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8"/>
        <v>1.3467833333333334</v>
      </c>
      <c r="P3441" s="6">
        <f t="shared" si="323"/>
        <v>89.785555555555561</v>
      </c>
      <c r="Q3441" t="str">
        <f t="shared" si="324"/>
        <v>theater</v>
      </c>
      <c r="R3441" t="str">
        <f t="shared" si="325"/>
        <v>plays</v>
      </c>
      <c r="S3441" s="10">
        <f t="shared" si="326"/>
        <v>42374.911226851851</v>
      </c>
      <c r="T3441" s="11">
        <f t="shared" si="32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8"/>
        <v>1.052184</v>
      </c>
      <c r="P3442" s="6">
        <f t="shared" si="323"/>
        <v>64.157560975609755</v>
      </c>
      <c r="Q3442" t="str">
        <f t="shared" si="324"/>
        <v>theater</v>
      </c>
      <c r="R3442" t="str">
        <f t="shared" si="325"/>
        <v>plays</v>
      </c>
      <c r="S3442" s="10">
        <f t="shared" si="326"/>
        <v>41809.12300925926</v>
      </c>
      <c r="T3442" s="11">
        <f t="shared" si="32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8"/>
        <v>1.026</v>
      </c>
      <c r="P3443" s="6">
        <f t="shared" si="323"/>
        <v>59.651162790697676</v>
      </c>
      <c r="Q3443" t="str">
        <f t="shared" si="324"/>
        <v>theater</v>
      </c>
      <c r="R3443" t="str">
        <f t="shared" si="325"/>
        <v>plays</v>
      </c>
      <c r="S3443" s="10">
        <f t="shared" si="326"/>
        <v>42294.429641203707</v>
      </c>
      <c r="T3443" s="11">
        <f t="shared" si="32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8"/>
        <v>1</v>
      </c>
      <c r="P3444" s="6">
        <f t="shared" si="323"/>
        <v>31.25</v>
      </c>
      <c r="Q3444" t="str">
        <f t="shared" si="324"/>
        <v>theater</v>
      </c>
      <c r="R3444" t="str">
        <f t="shared" si="325"/>
        <v>plays</v>
      </c>
      <c r="S3444" s="10">
        <f t="shared" si="326"/>
        <v>42124.841111111105</v>
      </c>
      <c r="T3444" s="11">
        <f t="shared" si="32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8"/>
        <v>1.855</v>
      </c>
      <c r="P3445" s="6">
        <f t="shared" si="323"/>
        <v>41.222222222222221</v>
      </c>
      <c r="Q3445" t="str">
        <f t="shared" si="324"/>
        <v>theater</v>
      </c>
      <c r="R3445" t="str">
        <f t="shared" si="325"/>
        <v>plays</v>
      </c>
      <c r="S3445" s="10">
        <f t="shared" si="326"/>
        <v>41861.524837962963</v>
      </c>
      <c r="T3445" s="11">
        <f t="shared" si="32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8"/>
        <v>2.89</v>
      </c>
      <c r="P3446" s="6">
        <f t="shared" si="323"/>
        <v>43.35</v>
      </c>
      <c r="Q3446" t="str">
        <f t="shared" si="324"/>
        <v>theater</v>
      </c>
      <c r="R3446" t="str">
        <f t="shared" si="325"/>
        <v>plays</v>
      </c>
      <c r="S3446" s="10">
        <f t="shared" si="326"/>
        <v>42521.291504629626</v>
      </c>
      <c r="T3446" s="11">
        <f t="shared" si="32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8"/>
        <v>1</v>
      </c>
      <c r="P3447" s="6">
        <f t="shared" si="323"/>
        <v>64.516129032258064</v>
      </c>
      <c r="Q3447" t="str">
        <f t="shared" si="324"/>
        <v>theater</v>
      </c>
      <c r="R3447" t="str">
        <f t="shared" si="325"/>
        <v>plays</v>
      </c>
      <c r="S3447" s="10">
        <f t="shared" si="326"/>
        <v>42272.530509259261</v>
      </c>
      <c r="T3447" s="11">
        <f t="shared" si="32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8"/>
        <v>1.0820000000000001</v>
      </c>
      <c r="P3448" s="6">
        <f t="shared" si="323"/>
        <v>43.28</v>
      </c>
      <c r="Q3448" t="str">
        <f t="shared" si="324"/>
        <v>theater</v>
      </c>
      <c r="R3448" t="str">
        <f t="shared" si="325"/>
        <v>plays</v>
      </c>
      <c r="S3448" s="10">
        <f t="shared" si="326"/>
        <v>42016.832465277781</v>
      </c>
      <c r="T3448" s="11">
        <f t="shared" si="32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8"/>
        <v>1.0780000000000001</v>
      </c>
      <c r="P3449" s="6">
        <f t="shared" si="323"/>
        <v>77</v>
      </c>
      <c r="Q3449" t="str">
        <f t="shared" si="324"/>
        <v>theater</v>
      </c>
      <c r="R3449" t="str">
        <f t="shared" si="325"/>
        <v>plays</v>
      </c>
      <c r="S3449" s="10">
        <f t="shared" si="326"/>
        <v>42402.889027777783</v>
      </c>
      <c r="T3449" s="11">
        <f t="shared" si="32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8"/>
        <v>1.0976190476190477</v>
      </c>
      <c r="P3450" s="6">
        <f t="shared" si="323"/>
        <v>51.222222222222221</v>
      </c>
      <c r="Q3450" t="str">
        <f t="shared" si="324"/>
        <v>theater</v>
      </c>
      <c r="R3450" t="str">
        <f t="shared" si="325"/>
        <v>plays</v>
      </c>
      <c r="S3450" s="10">
        <f t="shared" si="326"/>
        <v>41960.119085648148</v>
      </c>
      <c r="T3450" s="11">
        <f t="shared" si="32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8"/>
        <v>1.70625</v>
      </c>
      <c r="P3451" s="6">
        <f t="shared" si="323"/>
        <v>68.25</v>
      </c>
      <c r="Q3451" t="str">
        <f t="shared" si="324"/>
        <v>theater</v>
      </c>
      <c r="R3451" t="str">
        <f t="shared" si="325"/>
        <v>plays</v>
      </c>
      <c r="S3451" s="10">
        <f t="shared" si="326"/>
        <v>42532.052523148144</v>
      </c>
      <c r="T3451" s="11">
        <f t="shared" si="32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8"/>
        <v>1.52</v>
      </c>
      <c r="P3452" s="6">
        <f t="shared" si="323"/>
        <v>19.487179487179485</v>
      </c>
      <c r="Q3452" t="str">
        <f t="shared" si="324"/>
        <v>theater</v>
      </c>
      <c r="R3452" t="str">
        <f t="shared" si="325"/>
        <v>plays</v>
      </c>
      <c r="S3452" s="10">
        <f t="shared" si="326"/>
        <v>42036.704525462963</v>
      </c>
      <c r="T3452" s="11">
        <f t="shared" si="32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8"/>
        <v>1.0123076923076924</v>
      </c>
      <c r="P3453" s="6">
        <f t="shared" si="323"/>
        <v>41.125</v>
      </c>
      <c r="Q3453" t="str">
        <f t="shared" si="324"/>
        <v>theater</v>
      </c>
      <c r="R3453" t="str">
        <f t="shared" si="325"/>
        <v>plays</v>
      </c>
      <c r="S3453" s="10">
        <f t="shared" si="326"/>
        <v>42088.723692129628</v>
      </c>
      <c r="T3453" s="11">
        <f t="shared" si="32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8"/>
        <v>1.532</v>
      </c>
      <c r="P3454" s="6">
        <f t="shared" si="323"/>
        <v>41.405405405405403</v>
      </c>
      <c r="Q3454" t="str">
        <f t="shared" si="324"/>
        <v>theater</v>
      </c>
      <c r="R3454" t="str">
        <f t="shared" si="325"/>
        <v>plays</v>
      </c>
      <c r="S3454" s="10">
        <f t="shared" si="326"/>
        <v>41820.639189814814</v>
      </c>
      <c r="T3454" s="11">
        <f t="shared" si="32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8"/>
        <v>1.2833333333333334</v>
      </c>
      <c r="P3455" s="6">
        <f t="shared" si="323"/>
        <v>27.5</v>
      </c>
      <c r="Q3455" t="str">
        <f t="shared" si="324"/>
        <v>theater</v>
      </c>
      <c r="R3455" t="str">
        <f t="shared" si="325"/>
        <v>plays</v>
      </c>
      <c r="S3455" s="10">
        <f t="shared" si="326"/>
        <v>42535.97865740741</v>
      </c>
      <c r="T3455" s="11">
        <f t="shared" si="32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8"/>
        <v>1.0071428571428571</v>
      </c>
      <c r="P3456" s="6">
        <f t="shared" si="323"/>
        <v>33.571428571428569</v>
      </c>
      <c r="Q3456" t="str">
        <f t="shared" si="324"/>
        <v>theater</v>
      </c>
      <c r="R3456" t="str">
        <f t="shared" si="325"/>
        <v>plays</v>
      </c>
      <c r="S3456" s="10">
        <f t="shared" si="326"/>
        <v>41821.698599537034</v>
      </c>
      <c r="T3456" s="11">
        <f t="shared" si="32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8"/>
        <v>1.0065</v>
      </c>
      <c r="P3457" s="6">
        <f t="shared" si="323"/>
        <v>145.86956521739131</v>
      </c>
      <c r="Q3457" t="str">
        <f t="shared" si="324"/>
        <v>theater</v>
      </c>
      <c r="R3457" t="str">
        <f t="shared" si="325"/>
        <v>plays</v>
      </c>
      <c r="S3457" s="10">
        <f t="shared" si="326"/>
        <v>42626.7503125</v>
      </c>
      <c r="T3457" s="11">
        <f t="shared" si="32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8"/>
        <v>1.913</v>
      </c>
      <c r="P3458" s="6">
        <f t="shared" si="323"/>
        <v>358.6875</v>
      </c>
      <c r="Q3458" t="str">
        <f t="shared" si="324"/>
        <v>theater</v>
      </c>
      <c r="R3458" t="str">
        <f t="shared" si="325"/>
        <v>plays</v>
      </c>
      <c r="S3458" s="10">
        <f t="shared" si="326"/>
        <v>41821.205636574072</v>
      </c>
      <c r="T3458" s="11">
        <f t="shared" si="32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8"/>
        <v>1.4019999999999999</v>
      </c>
      <c r="P3459" s="6">
        <f t="shared" ref="P3459:P3522" si="329">E3459/L3459</f>
        <v>50.981818181818184</v>
      </c>
      <c r="Q3459" t="str">
        <f t="shared" ref="Q3459:Q3522" si="330">LEFT(N3459,SEARCH("/",N3459)-1)</f>
        <v>theater</v>
      </c>
      <c r="R3459" t="str">
        <f t="shared" ref="R3459:R3522" si="331">RIGHT(N3459,(LEN(N3459)-LEN(Q3459)-1))</f>
        <v>plays</v>
      </c>
      <c r="S3459" s="10">
        <f t="shared" ref="S3459:S3522" si="332">(((J3459/60)/60)/24)+DATE(1970,1,1)</f>
        <v>42016.706678240742</v>
      </c>
      <c r="T3459" s="11">
        <f t="shared" ref="T3459:T3522" si="333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8"/>
        <v>1.2433537832310839</v>
      </c>
      <c r="P3460" s="6">
        <f t="shared" si="329"/>
        <v>45.037037037037038</v>
      </c>
      <c r="Q3460" t="str">
        <f t="shared" si="330"/>
        <v>theater</v>
      </c>
      <c r="R3460" t="str">
        <f t="shared" si="331"/>
        <v>plays</v>
      </c>
      <c r="S3460" s="10">
        <f t="shared" si="332"/>
        <v>42011.202581018515</v>
      </c>
      <c r="T3460" s="11">
        <f t="shared" si="333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8"/>
        <v>1.262</v>
      </c>
      <c r="P3461" s="6">
        <f t="shared" si="329"/>
        <v>17.527777777777779</v>
      </c>
      <c r="Q3461" t="str">
        <f t="shared" si="330"/>
        <v>theater</v>
      </c>
      <c r="R3461" t="str">
        <f t="shared" si="331"/>
        <v>plays</v>
      </c>
      <c r="S3461" s="10">
        <f t="shared" si="332"/>
        <v>42480.479861111111</v>
      </c>
      <c r="T3461" s="11">
        <f t="shared" si="333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8"/>
        <v>1.9</v>
      </c>
      <c r="P3462" s="6">
        <f t="shared" si="329"/>
        <v>50</v>
      </c>
      <c r="Q3462" t="str">
        <f t="shared" si="330"/>
        <v>theater</v>
      </c>
      <c r="R3462" t="str">
        <f t="shared" si="331"/>
        <v>plays</v>
      </c>
      <c r="S3462" s="10">
        <f t="shared" si="332"/>
        <v>41852.527222222219</v>
      </c>
      <c r="T3462" s="11">
        <f t="shared" si="333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8"/>
        <v>1.39</v>
      </c>
      <c r="P3463" s="6">
        <f t="shared" si="329"/>
        <v>57.916666666666664</v>
      </c>
      <c r="Q3463" t="str">
        <f t="shared" si="330"/>
        <v>theater</v>
      </c>
      <c r="R3463" t="str">
        <f t="shared" si="331"/>
        <v>plays</v>
      </c>
      <c r="S3463" s="10">
        <f t="shared" si="332"/>
        <v>42643.632858796293</v>
      </c>
      <c r="T3463" s="11">
        <f t="shared" si="333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8"/>
        <v>2.02</v>
      </c>
      <c r="P3464" s="6">
        <f t="shared" si="329"/>
        <v>29.705882352941178</v>
      </c>
      <c r="Q3464" t="str">
        <f t="shared" si="330"/>
        <v>theater</v>
      </c>
      <c r="R3464" t="str">
        <f t="shared" si="331"/>
        <v>plays</v>
      </c>
      <c r="S3464" s="10">
        <f t="shared" si="332"/>
        <v>42179.898472222223</v>
      </c>
      <c r="T3464" s="11">
        <f t="shared" si="333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8"/>
        <v>1.0338000000000001</v>
      </c>
      <c r="P3465" s="6">
        <f t="shared" si="329"/>
        <v>90.684210526315795</v>
      </c>
      <c r="Q3465" t="str">
        <f t="shared" si="330"/>
        <v>theater</v>
      </c>
      <c r="R3465" t="str">
        <f t="shared" si="331"/>
        <v>plays</v>
      </c>
      <c r="S3465" s="10">
        <f t="shared" si="332"/>
        <v>42612.918807870374</v>
      </c>
      <c r="T3465" s="11">
        <f t="shared" si="333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8"/>
        <v>1.023236</v>
      </c>
      <c r="P3466" s="6">
        <f t="shared" si="329"/>
        <v>55.012688172043013</v>
      </c>
      <c r="Q3466" t="str">
        <f t="shared" si="330"/>
        <v>theater</v>
      </c>
      <c r="R3466" t="str">
        <f t="shared" si="331"/>
        <v>plays</v>
      </c>
      <c r="S3466" s="10">
        <f t="shared" si="332"/>
        <v>42575.130057870367</v>
      </c>
      <c r="T3466" s="11">
        <f t="shared" si="333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8"/>
        <v>1.03</v>
      </c>
      <c r="P3467" s="6">
        <f t="shared" si="329"/>
        <v>57.222222222222221</v>
      </c>
      <c r="Q3467" t="str">
        <f t="shared" si="330"/>
        <v>theater</v>
      </c>
      <c r="R3467" t="str">
        <f t="shared" si="331"/>
        <v>plays</v>
      </c>
      <c r="S3467" s="10">
        <f t="shared" si="332"/>
        <v>42200.625833333332</v>
      </c>
      <c r="T3467" s="11">
        <f t="shared" si="333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8"/>
        <v>1.2714285714285714</v>
      </c>
      <c r="P3468" s="6">
        <f t="shared" si="329"/>
        <v>72.950819672131146</v>
      </c>
      <c r="Q3468" t="str">
        <f t="shared" si="330"/>
        <v>theater</v>
      </c>
      <c r="R3468" t="str">
        <f t="shared" si="331"/>
        <v>plays</v>
      </c>
      <c r="S3468" s="10">
        <f t="shared" si="332"/>
        <v>42420.019097222219</v>
      </c>
      <c r="T3468" s="11">
        <f t="shared" si="333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8"/>
        <v>1.01</v>
      </c>
      <c r="P3469" s="6">
        <f t="shared" si="329"/>
        <v>64.468085106382972</v>
      </c>
      <c r="Q3469" t="str">
        <f t="shared" si="330"/>
        <v>theater</v>
      </c>
      <c r="R3469" t="str">
        <f t="shared" si="331"/>
        <v>plays</v>
      </c>
      <c r="S3469" s="10">
        <f t="shared" si="332"/>
        <v>42053.671666666662</v>
      </c>
      <c r="T3469" s="11">
        <f t="shared" si="333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8"/>
        <v>1.2178</v>
      </c>
      <c r="P3470" s="6">
        <f t="shared" si="329"/>
        <v>716.35294117647061</v>
      </c>
      <c r="Q3470" t="str">
        <f t="shared" si="330"/>
        <v>theater</v>
      </c>
      <c r="R3470" t="str">
        <f t="shared" si="331"/>
        <v>plays</v>
      </c>
      <c r="S3470" s="10">
        <f t="shared" si="332"/>
        <v>42605.765381944439</v>
      </c>
      <c r="T3470" s="11">
        <f t="shared" si="333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8"/>
        <v>1.1339285714285714</v>
      </c>
      <c r="P3471" s="6">
        <f t="shared" si="329"/>
        <v>50.396825396825399</v>
      </c>
      <c r="Q3471" t="str">
        <f t="shared" si="330"/>
        <v>theater</v>
      </c>
      <c r="R3471" t="str">
        <f t="shared" si="331"/>
        <v>plays</v>
      </c>
      <c r="S3471" s="10">
        <f t="shared" si="332"/>
        <v>42458.641724537039</v>
      </c>
      <c r="T3471" s="11">
        <f t="shared" si="333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8"/>
        <v>1.5</v>
      </c>
      <c r="P3472" s="6">
        <f t="shared" si="329"/>
        <v>41.666666666666664</v>
      </c>
      <c r="Q3472" t="str">
        <f t="shared" si="330"/>
        <v>theater</v>
      </c>
      <c r="R3472" t="str">
        <f t="shared" si="331"/>
        <v>plays</v>
      </c>
      <c r="S3472" s="10">
        <f t="shared" si="332"/>
        <v>42529.022013888884</v>
      </c>
      <c r="T3472" s="11">
        <f t="shared" si="333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8"/>
        <v>2.1459999999999999</v>
      </c>
      <c r="P3473" s="6">
        <f t="shared" si="329"/>
        <v>35.766666666666666</v>
      </c>
      <c r="Q3473" t="str">
        <f t="shared" si="330"/>
        <v>theater</v>
      </c>
      <c r="R3473" t="str">
        <f t="shared" si="331"/>
        <v>plays</v>
      </c>
      <c r="S3473" s="10">
        <f t="shared" si="332"/>
        <v>41841.820486111108</v>
      </c>
      <c r="T3473" s="11">
        <f t="shared" si="333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8"/>
        <v>1.0205</v>
      </c>
      <c r="P3474" s="6">
        <f t="shared" si="329"/>
        <v>88.739130434782609</v>
      </c>
      <c r="Q3474" t="str">
        <f t="shared" si="330"/>
        <v>theater</v>
      </c>
      <c r="R3474" t="str">
        <f t="shared" si="331"/>
        <v>plays</v>
      </c>
      <c r="S3474" s="10">
        <f t="shared" si="332"/>
        <v>41928.170497685183</v>
      </c>
      <c r="T3474" s="11">
        <f t="shared" si="333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8"/>
        <v>1</v>
      </c>
      <c r="P3475" s="6">
        <f t="shared" si="329"/>
        <v>148.4848484848485</v>
      </c>
      <c r="Q3475" t="str">
        <f t="shared" si="330"/>
        <v>theater</v>
      </c>
      <c r="R3475" t="str">
        <f t="shared" si="331"/>
        <v>plays</v>
      </c>
      <c r="S3475" s="10">
        <f t="shared" si="332"/>
        <v>42062.834444444445</v>
      </c>
      <c r="T3475" s="11">
        <f t="shared" si="333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8"/>
        <v>1.01</v>
      </c>
      <c r="P3476" s="6">
        <f t="shared" si="329"/>
        <v>51.794871794871796</v>
      </c>
      <c r="Q3476" t="str">
        <f t="shared" si="330"/>
        <v>theater</v>
      </c>
      <c r="R3476" t="str">
        <f t="shared" si="331"/>
        <v>plays</v>
      </c>
      <c r="S3476" s="10">
        <f t="shared" si="332"/>
        <v>42541.501516203702</v>
      </c>
      <c r="T3476" s="11">
        <f t="shared" si="333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8"/>
        <v>1.1333333333333333</v>
      </c>
      <c r="P3477" s="6">
        <f t="shared" si="329"/>
        <v>20</v>
      </c>
      <c r="Q3477" t="str">
        <f t="shared" si="330"/>
        <v>theater</v>
      </c>
      <c r="R3477" t="str">
        <f t="shared" si="331"/>
        <v>plays</v>
      </c>
      <c r="S3477" s="10">
        <f t="shared" si="332"/>
        <v>41918.880833333329</v>
      </c>
      <c r="T3477" s="11">
        <f t="shared" si="333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8"/>
        <v>1.04</v>
      </c>
      <c r="P3478" s="6">
        <f t="shared" si="329"/>
        <v>52</v>
      </c>
      <c r="Q3478" t="str">
        <f t="shared" si="330"/>
        <v>theater</v>
      </c>
      <c r="R3478" t="str">
        <f t="shared" si="331"/>
        <v>plays</v>
      </c>
      <c r="S3478" s="10">
        <f t="shared" si="332"/>
        <v>41921.279976851853</v>
      </c>
      <c r="T3478" s="11">
        <f t="shared" si="333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8"/>
        <v>1.1533333333333333</v>
      </c>
      <c r="P3479" s="6">
        <f t="shared" si="329"/>
        <v>53.230769230769234</v>
      </c>
      <c r="Q3479" t="str">
        <f t="shared" si="330"/>
        <v>theater</v>
      </c>
      <c r="R3479" t="str">
        <f t="shared" si="331"/>
        <v>plays</v>
      </c>
      <c r="S3479" s="10">
        <f t="shared" si="332"/>
        <v>42128.736608796295</v>
      </c>
      <c r="T3479" s="11">
        <f t="shared" si="333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8"/>
        <v>1.1285000000000001</v>
      </c>
      <c r="P3480" s="6">
        <f t="shared" si="329"/>
        <v>39.596491228070178</v>
      </c>
      <c r="Q3480" t="str">
        <f t="shared" si="330"/>
        <v>theater</v>
      </c>
      <c r="R3480" t="str">
        <f t="shared" si="331"/>
        <v>plays</v>
      </c>
      <c r="S3480" s="10">
        <f t="shared" si="332"/>
        <v>42053.916921296302</v>
      </c>
      <c r="T3480" s="11">
        <f t="shared" si="333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8"/>
        <v>1.2786666666666666</v>
      </c>
      <c r="P3481" s="6">
        <f t="shared" si="329"/>
        <v>34.25</v>
      </c>
      <c r="Q3481" t="str">
        <f t="shared" si="330"/>
        <v>theater</v>
      </c>
      <c r="R3481" t="str">
        <f t="shared" si="331"/>
        <v>plays</v>
      </c>
      <c r="S3481" s="10">
        <f t="shared" si="332"/>
        <v>41781.855092592588</v>
      </c>
      <c r="T3481" s="11">
        <f t="shared" si="333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8"/>
        <v>1.4266666666666667</v>
      </c>
      <c r="P3482" s="6">
        <f t="shared" si="329"/>
        <v>164.61538461538461</v>
      </c>
      <c r="Q3482" t="str">
        <f t="shared" si="330"/>
        <v>theater</v>
      </c>
      <c r="R3482" t="str">
        <f t="shared" si="331"/>
        <v>plays</v>
      </c>
      <c r="S3482" s="10">
        <f t="shared" si="332"/>
        <v>42171.317442129628</v>
      </c>
      <c r="T3482" s="11">
        <f t="shared" si="333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8"/>
        <v>1.1879999999999999</v>
      </c>
      <c r="P3483" s="6">
        <f t="shared" si="329"/>
        <v>125.05263157894737</v>
      </c>
      <c r="Q3483" t="str">
        <f t="shared" si="330"/>
        <v>theater</v>
      </c>
      <c r="R3483" t="str">
        <f t="shared" si="331"/>
        <v>plays</v>
      </c>
      <c r="S3483" s="10">
        <f t="shared" si="332"/>
        <v>41989.24754629629</v>
      </c>
      <c r="T3483" s="11">
        <f t="shared" si="333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ref="O3484:O3547" si="334">E3484/D3484</f>
        <v>1.3833333333333333</v>
      </c>
      <c r="P3484" s="6">
        <f t="shared" si="329"/>
        <v>51.875</v>
      </c>
      <c r="Q3484" t="str">
        <f t="shared" si="330"/>
        <v>theater</v>
      </c>
      <c r="R3484" t="str">
        <f t="shared" si="331"/>
        <v>plays</v>
      </c>
      <c r="S3484" s="10">
        <f t="shared" si="332"/>
        <v>41796.771597222221</v>
      </c>
      <c r="T3484" s="11">
        <f t="shared" si="333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34"/>
        <v>1.599402985074627</v>
      </c>
      <c r="P3485" s="6">
        <f t="shared" si="329"/>
        <v>40.285714285714285</v>
      </c>
      <c r="Q3485" t="str">
        <f t="shared" si="330"/>
        <v>theater</v>
      </c>
      <c r="R3485" t="str">
        <f t="shared" si="331"/>
        <v>plays</v>
      </c>
      <c r="S3485" s="10">
        <f t="shared" si="332"/>
        <v>41793.668761574074</v>
      </c>
      <c r="T3485" s="11">
        <f t="shared" si="333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34"/>
        <v>1.1424000000000001</v>
      </c>
      <c r="P3486" s="6">
        <f t="shared" si="329"/>
        <v>64.909090909090907</v>
      </c>
      <c r="Q3486" t="str">
        <f t="shared" si="330"/>
        <v>theater</v>
      </c>
      <c r="R3486" t="str">
        <f t="shared" si="331"/>
        <v>plays</v>
      </c>
      <c r="S3486" s="10">
        <f t="shared" si="332"/>
        <v>42506.760405092587</v>
      </c>
      <c r="T3486" s="11">
        <f t="shared" si="333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4"/>
        <v>1.0060606060606061</v>
      </c>
      <c r="P3487" s="6">
        <f t="shared" si="329"/>
        <v>55.333333333333336</v>
      </c>
      <c r="Q3487" t="str">
        <f t="shared" si="330"/>
        <v>theater</v>
      </c>
      <c r="R3487" t="str">
        <f t="shared" si="331"/>
        <v>plays</v>
      </c>
      <c r="S3487" s="10">
        <f t="shared" si="332"/>
        <v>42372.693055555559</v>
      </c>
      <c r="T3487" s="11">
        <f t="shared" si="333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4"/>
        <v>1.552</v>
      </c>
      <c r="P3488" s="6">
        <f t="shared" si="329"/>
        <v>83.142857142857139</v>
      </c>
      <c r="Q3488" t="str">
        <f t="shared" si="330"/>
        <v>theater</v>
      </c>
      <c r="R3488" t="str">
        <f t="shared" si="331"/>
        <v>plays</v>
      </c>
      <c r="S3488" s="10">
        <f t="shared" si="332"/>
        <v>42126.87501157407</v>
      </c>
      <c r="T3488" s="11">
        <f t="shared" si="333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4"/>
        <v>1.2775000000000001</v>
      </c>
      <c r="P3489" s="6">
        <f t="shared" si="329"/>
        <v>38.712121212121211</v>
      </c>
      <c r="Q3489" t="str">
        <f t="shared" si="330"/>
        <v>theater</v>
      </c>
      <c r="R3489" t="str">
        <f t="shared" si="331"/>
        <v>plays</v>
      </c>
      <c r="S3489" s="10">
        <f t="shared" si="332"/>
        <v>42149.940416666665</v>
      </c>
      <c r="T3489" s="11">
        <f t="shared" si="333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4"/>
        <v>1.212</v>
      </c>
      <c r="P3490" s="6">
        <f t="shared" si="329"/>
        <v>125.37931034482759</v>
      </c>
      <c r="Q3490" t="str">
        <f t="shared" si="330"/>
        <v>theater</v>
      </c>
      <c r="R3490" t="str">
        <f t="shared" si="331"/>
        <v>plays</v>
      </c>
      <c r="S3490" s="10">
        <f t="shared" si="332"/>
        <v>42087.768055555556</v>
      </c>
      <c r="T3490" s="11">
        <f t="shared" si="333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4"/>
        <v>1.127</v>
      </c>
      <c r="P3491" s="6">
        <f t="shared" si="329"/>
        <v>78.263888888888886</v>
      </c>
      <c r="Q3491" t="str">
        <f t="shared" si="330"/>
        <v>theater</v>
      </c>
      <c r="R3491" t="str">
        <f t="shared" si="331"/>
        <v>plays</v>
      </c>
      <c r="S3491" s="10">
        <f t="shared" si="332"/>
        <v>41753.635775462964</v>
      </c>
      <c r="T3491" s="11">
        <f t="shared" si="333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4"/>
        <v>1.2749999999999999</v>
      </c>
      <c r="P3492" s="6">
        <f t="shared" si="329"/>
        <v>47.222222222222221</v>
      </c>
      <c r="Q3492" t="str">
        <f t="shared" si="330"/>
        <v>theater</v>
      </c>
      <c r="R3492" t="str">
        <f t="shared" si="331"/>
        <v>plays</v>
      </c>
      <c r="S3492" s="10">
        <f t="shared" si="332"/>
        <v>42443.802361111113</v>
      </c>
      <c r="T3492" s="11">
        <f t="shared" si="333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4"/>
        <v>1.5820000000000001</v>
      </c>
      <c r="P3493" s="6">
        <f t="shared" si="329"/>
        <v>79.099999999999994</v>
      </c>
      <c r="Q3493" t="str">
        <f t="shared" si="330"/>
        <v>theater</v>
      </c>
      <c r="R3493" t="str">
        <f t="shared" si="331"/>
        <v>plays</v>
      </c>
      <c r="S3493" s="10">
        <f t="shared" si="332"/>
        <v>42121.249814814815</v>
      </c>
      <c r="T3493" s="11">
        <f t="shared" si="333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4"/>
        <v>1.0526894736842105</v>
      </c>
      <c r="P3494" s="6">
        <f t="shared" si="329"/>
        <v>114.29199999999999</v>
      </c>
      <c r="Q3494" t="str">
        <f t="shared" si="330"/>
        <v>theater</v>
      </c>
      <c r="R3494" t="str">
        <f t="shared" si="331"/>
        <v>plays</v>
      </c>
      <c r="S3494" s="10">
        <f t="shared" si="332"/>
        <v>42268.009224537032</v>
      </c>
      <c r="T3494" s="11">
        <f t="shared" si="333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4"/>
        <v>1</v>
      </c>
      <c r="P3495" s="6">
        <f t="shared" si="329"/>
        <v>51.724137931034484</v>
      </c>
      <c r="Q3495" t="str">
        <f t="shared" si="330"/>
        <v>theater</v>
      </c>
      <c r="R3495" t="str">
        <f t="shared" si="331"/>
        <v>plays</v>
      </c>
      <c r="S3495" s="10">
        <f t="shared" si="332"/>
        <v>41848.866157407407</v>
      </c>
      <c r="T3495" s="11">
        <f t="shared" si="333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4"/>
        <v>1</v>
      </c>
      <c r="P3496" s="6">
        <f t="shared" si="329"/>
        <v>30.76923076923077</v>
      </c>
      <c r="Q3496" t="str">
        <f t="shared" si="330"/>
        <v>theater</v>
      </c>
      <c r="R3496" t="str">
        <f t="shared" si="331"/>
        <v>plays</v>
      </c>
      <c r="S3496" s="10">
        <f t="shared" si="332"/>
        <v>42689.214988425927</v>
      </c>
      <c r="T3496" s="11">
        <f t="shared" si="333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4"/>
        <v>1.0686</v>
      </c>
      <c r="P3497" s="6">
        <f t="shared" si="329"/>
        <v>74.208333333333329</v>
      </c>
      <c r="Q3497" t="str">
        <f t="shared" si="330"/>
        <v>theater</v>
      </c>
      <c r="R3497" t="str">
        <f t="shared" si="331"/>
        <v>plays</v>
      </c>
      <c r="S3497" s="10">
        <f t="shared" si="332"/>
        <v>41915.762835648151</v>
      </c>
      <c r="T3497" s="11">
        <f t="shared" si="333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4"/>
        <v>1.244</v>
      </c>
      <c r="P3498" s="6">
        <f t="shared" si="329"/>
        <v>47.846153846153847</v>
      </c>
      <c r="Q3498" t="str">
        <f t="shared" si="330"/>
        <v>theater</v>
      </c>
      <c r="R3498" t="str">
        <f t="shared" si="331"/>
        <v>plays</v>
      </c>
      <c r="S3498" s="10">
        <f t="shared" si="332"/>
        <v>42584.846828703703</v>
      </c>
      <c r="T3498" s="11">
        <f t="shared" si="333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4"/>
        <v>1.0870406189555126</v>
      </c>
      <c r="P3499" s="6">
        <f t="shared" si="329"/>
        <v>34.408163265306122</v>
      </c>
      <c r="Q3499" t="str">
        <f t="shared" si="330"/>
        <v>theater</v>
      </c>
      <c r="R3499" t="str">
        <f t="shared" si="331"/>
        <v>plays</v>
      </c>
      <c r="S3499" s="10">
        <f t="shared" si="332"/>
        <v>42511.741944444439</v>
      </c>
      <c r="T3499" s="11">
        <f t="shared" si="333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4"/>
        <v>1.0242424242424242</v>
      </c>
      <c r="P3500" s="6">
        <f t="shared" si="329"/>
        <v>40.238095238095241</v>
      </c>
      <c r="Q3500" t="str">
        <f t="shared" si="330"/>
        <v>theater</v>
      </c>
      <c r="R3500" t="str">
        <f t="shared" si="331"/>
        <v>plays</v>
      </c>
      <c r="S3500" s="10">
        <f t="shared" si="332"/>
        <v>42459.15861111111</v>
      </c>
      <c r="T3500" s="11">
        <f t="shared" si="333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4"/>
        <v>1.0549999999999999</v>
      </c>
      <c r="P3501" s="6">
        <f t="shared" si="329"/>
        <v>60.285714285714285</v>
      </c>
      <c r="Q3501" t="str">
        <f t="shared" si="330"/>
        <v>theater</v>
      </c>
      <c r="R3501" t="str">
        <f t="shared" si="331"/>
        <v>plays</v>
      </c>
      <c r="S3501" s="10">
        <f t="shared" si="332"/>
        <v>42132.036168981482</v>
      </c>
      <c r="T3501" s="11">
        <f t="shared" si="333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4"/>
        <v>1.0629999999999999</v>
      </c>
      <c r="P3502" s="6">
        <f t="shared" si="329"/>
        <v>25.30952380952381</v>
      </c>
      <c r="Q3502" t="str">
        <f t="shared" si="330"/>
        <v>theater</v>
      </c>
      <c r="R3502" t="str">
        <f t="shared" si="331"/>
        <v>plays</v>
      </c>
      <c r="S3502" s="10">
        <f t="shared" si="332"/>
        <v>42419.91942129629</v>
      </c>
      <c r="T3502" s="11">
        <f t="shared" si="333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4"/>
        <v>1.0066666666666666</v>
      </c>
      <c r="P3503" s="6">
        <f t="shared" si="329"/>
        <v>35.952380952380949</v>
      </c>
      <c r="Q3503" t="str">
        <f t="shared" si="330"/>
        <v>theater</v>
      </c>
      <c r="R3503" t="str">
        <f t="shared" si="331"/>
        <v>plays</v>
      </c>
      <c r="S3503" s="10">
        <f t="shared" si="332"/>
        <v>42233.763831018514</v>
      </c>
      <c r="T3503" s="11">
        <f t="shared" si="333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4"/>
        <v>1.054</v>
      </c>
      <c r="P3504" s="6">
        <f t="shared" si="329"/>
        <v>136</v>
      </c>
      <c r="Q3504" t="str">
        <f t="shared" si="330"/>
        <v>theater</v>
      </c>
      <c r="R3504" t="str">
        <f t="shared" si="331"/>
        <v>plays</v>
      </c>
      <c r="S3504" s="10">
        <f t="shared" si="332"/>
        <v>42430.839398148149</v>
      </c>
      <c r="T3504" s="11">
        <f t="shared" si="333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4"/>
        <v>1.0755999999999999</v>
      </c>
      <c r="P3505" s="6">
        <f t="shared" si="329"/>
        <v>70.763157894736835</v>
      </c>
      <c r="Q3505" t="str">
        <f t="shared" si="330"/>
        <v>theater</v>
      </c>
      <c r="R3505" t="str">
        <f t="shared" si="331"/>
        <v>plays</v>
      </c>
      <c r="S3505" s="10">
        <f t="shared" si="332"/>
        <v>42545.478333333333</v>
      </c>
      <c r="T3505" s="11">
        <f t="shared" si="333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4"/>
        <v>1</v>
      </c>
      <c r="P3506" s="6">
        <f t="shared" si="329"/>
        <v>125</v>
      </c>
      <c r="Q3506" t="str">
        <f t="shared" si="330"/>
        <v>theater</v>
      </c>
      <c r="R3506" t="str">
        <f t="shared" si="331"/>
        <v>plays</v>
      </c>
      <c r="S3506" s="10">
        <f t="shared" si="332"/>
        <v>42297.748738425929</v>
      </c>
      <c r="T3506" s="11">
        <f t="shared" si="333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4"/>
        <v>1.0376000000000001</v>
      </c>
      <c r="P3507" s="6">
        <f t="shared" si="329"/>
        <v>66.512820512820511</v>
      </c>
      <c r="Q3507" t="str">
        <f t="shared" si="330"/>
        <v>theater</v>
      </c>
      <c r="R3507" t="str">
        <f t="shared" si="331"/>
        <v>plays</v>
      </c>
      <c r="S3507" s="10">
        <f t="shared" si="332"/>
        <v>41760.935706018521</v>
      </c>
      <c r="T3507" s="11">
        <f t="shared" si="333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4"/>
        <v>1.0149999999999999</v>
      </c>
      <c r="P3508" s="6">
        <f t="shared" si="329"/>
        <v>105</v>
      </c>
      <c r="Q3508" t="str">
        <f t="shared" si="330"/>
        <v>theater</v>
      </c>
      <c r="R3508" t="str">
        <f t="shared" si="331"/>
        <v>plays</v>
      </c>
      <c r="S3508" s="10">
        <f t="shared" si="332"/>
        <v>41829.734259259261</v>
      </c>
      <c r="T3508" s="11">
        <f t="shared" si="333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4"/>
        <v>1.044</v>
      </c>
      <c r="P3509" s="6">
        <f t="shared" si="329"/>
        <v>145</v>
      </c>
      <c r="Q3509" t="str">
        <f t="shared" si="330"/>
        <v>theater</v>
      </c>
      <c r="R3509" t="str">
        <f t="shared" si="331"/>
        <v>plays</v>
      </c>
      <c r="S3509" s="10">
        <f t="shared" si="332"/>
        <v>42491.92288194444</v>
      </c>
      <c r="T3509" s="11">
        <f t="shared" si="333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4"/>
        <v>1.8</v>
      </c>
      <c r="P3510" s="6">
        <f t="shared" si="329"/>
        <v>12</v>
      </c>
      <c r="Q3510" t="str">
        <f t="shared" si="330"/>
        <v>theater</v>
      </c>
      <c r="R3510" t="str">
        <f t="shared" si="331"/>
        <v>plays</v>
      </c>
      <c r="S3510" s="10">
        <f t="shared" si="332"/>
        <v>42477.729780092588</v>
      </c>
      <c r="T3510" s="11">
        <f t="shared" si="333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4"/>
        <v>1.0633333333333332</v>
      </c>
      <c r="P3511" s="6">
        <f t="shared" si="329"/>
        <v>96.666666666666671</v>
      </c>
      <c r="Q3511" t="str">
        <f t="shared" si="330"/>
        <v>theater</v>
      </c>
      <c r="R3511" t="str">
        <f t="shared" si="331"/>
        <v>plays</v>
      </c>
      <c r="S3511" s="10">
        <f t="shared" si="332"/>
        <v>41950.859560185185</v>
      </c>
      <c r="T3511" s="11">
        <f t="shared" si="333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4"/>
        <v>1.0055555555555555</v>
      </c>
      <c r="P3512" s="6">
        <f t="shared" si="329"/>
        <v>60.333333333333336</v>
      </c>
      <c r="Q3512" t="str">
        <f t="shared" si="330"/>
        <v>theater</v>
      </c>
      <c r="R3512" t="str">
        <f t="shared" si="331"/>
        <v>plays</v>
      </c>
      <c r="S3512" s="10">
        <f t="shared" si="332"/>
        <v>41802.62090277778</v>
      </c>
      <c r="T3512" s="11">
        <f t="shared" si="333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4"/>
        <v>1.012</v>
      </c>
      <c r="P3513" s="6">
        <f t="shared" si="329"/>
        <v>79.89473684210526</v>
      </c>
      <c r="Q3513" t="str">
        <f t="shared" si="330"/>
        <v>theater</v>
      </c>
      <c r="R3513" t="str">
        <f t="shared" si="331"/>
        <v>plays</v>
      </c>
      <c r="S3513" s="10">
        <f t="shared" si="332"/>
        <v>41927.873784722222</v>
      </c>
      <c r="T3513" s="11">
        <f t="shared" si="333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4"/>
        <v>1</v>
      </c>
      <c r="P3514" s="6">
        <f t="shared" si="329"/>
        <v>58.823529411764703</v>
      </c>
      <c r="Q3514" t="str">
        <f t="shared" si="330"/>
        <v>theater</v>
      </c>
      <c r="R3514" t="str">
        <f t="shared" si="331"/>
        <v>plays</v>
      </c>
      <c r="S3514" s="10">
        <f t="shared" si="332"/>
        <v>42057.536944444444</v>
      </c>
      <c r="T3514" s="11">
        <f t="shared" si="333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4"/>
        <v>1.1839285714285714</v>
      </c>
      <c r="P3515" s="6">
        <f t="shared" si="329"/>
        <v>75.340909090909093</v>
      </c>
      <c r="Q3515" t="str">
        <f t="shared" si="330"/>
        <v>theater</v>
      </c>
      <c r="R3515" t="str">
        <f t="shared" si="331"/>
        <v>plays</v>
      </c>
      <c r="S3515" s="10">
        <f t="shared" si="332"/>
        <v>41781.096203703702</v>
      </c>
      <c r="T3515" s="11">
        <f t="shared" si="333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4"/>
        <v>1.1000000000000001</v>
      </c>
      <c r="P3516" s="6">
        <f t="shared" si="329"/>
        <v>55</v>
      </c>
      <c r="Q3516" t="str">
        <f t="shared" si="330"/>
        <v>theater</v>
      </c>
      <c r="R3516" t="str">
        <f t="shared" si="331"/>
        <v>plays</v>
      </c>
      <c r="S3516" s="10">
        <f t="shared" si="332"/>
        <v>42020.846666666665</v>
      </c>
      <c r="T3516" s="11">
        <f t="shared" si="333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4"/>
        <v>1.0266666666666666</v>
      </c>
      <c r="P3517" s="6">
        <f t="shared" si="329"/>
        <v>66.956521739130437</v>
      </c>
      <c r="Q3517" t="str">
        <f t="shared" si="330"/>
        <v>theater</v>
      </c>
      <c r="R3517" t="str">
        <f t="shared" si="331"/>
        <v>plays</v>
      </c>
      <c r="S3517" s="10">
        <f t="shared" si="332"/>
        <v>42125.772812499999</v>
      </c>
      <c r="T3517" s="11">
        <f t="shared" si="333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4"/>
        <v>1</v>
      </c>
      <c r="P3518" s="6">
        <f t="shared" si="329"/>
        <v>227.27272727272728</v>
      </c>
      <c r="Q3518" t="str">
        <f t="shared" si="330"/>
        <v>theater</v>
      </c>
      <c r="R3518" t="str">
        <f t="shared" si="331"/>
        <v>plays</v>
      </c>
      <c r="S3518" s="10">
        <f t="shared" si="332"/>
        <v>41856.010069444441</v>
      </c>
      <c r="T3518" s="11">
        <f t="shared" si="333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4"/>
        <v>1</v>
      </c>
      <c r="P3519" s="6">
        <f t="shared" si="329"/>
        <v>307.69230769230768</v>
      </c>
      <c r="Q3519" t="str">
        <f t="shared" si="330"/>
        <v>theater</v>
      </c>
      <c r="R3519" t="str">
        <f t="shared" si="331"/>
        <v>plays</v>
      </c>
      <c r="S3519" s="10">
        <f t="shared" si="332"/>
        <v>41794.817523148151</v>
      </c>
      <c r="T3519" s="11">
        <f t="shared" si="333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4"/>
        <v>1.10046</v>
      </c>
      <c r="P3520" s="6">
        <f t="shared" si="329"/>
        <v>50.020909090909093</v>
      </c>
      <c r="Q3520" t="str">
        <f t="shared" si="330"/>
        <v>theater</v>
      </c>
      <c r="R3520" t="str">
        <f t="shared" si="331"/>
        <v>plays</v>
      </c>
      <c r="S3520" s="10">
        <f t="shared" si="332"/>
        <v>41893.783553240741</v>
      </c>
      <c r="T3520" s="11">
        <f t="shared" si="333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4"/>
        <v>1.0135000000000001</v>
      </c>
      <c r="P3521" s="6">
        <f t="shared" si="329"/>
        <v>72.392857142857139</v>
      </c>
      <c r="Q3521" t="str">
        <f t="shared" si="330"/>
        <v>theater</v>
      </c>
      <c r="R3521" t="str">
        <f t="shared" si="331"/>
        <v>plays</v>
      </c>
      <c r="S3521" s="10">
        <f t="shared" si="332"/>
        <v>42037.598958333328</v>
      </c>
      <c r="T3521" s="11">
        <f t="shared" si="333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4"/>
        <v>1.0075000000000001</v>
      </c>
      <c r="P3522" s="6">
        <f t="shared" si="329"/>
        <v>95.952380952380949</v>
      </c>
      <c r="Q3522" t="str">
        <f t="shared" si="330"/>
        <v>theater</v>
      </c>
      <c r="R3522" t="str">
        <f t="shared" si="331"/>
        <v>plays</v>
      </c>
      <c r="S3522" s="10">
        <f t="shared" si="332"/>
        <v>42227.824212962965</v>
      </c>
      <c r="T3522" s="11">
        <f t="shared" si="333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4"/>
        <v>1.6942857142857144</v>
      </c>
      <c r="P3523" s="6">
        <f t="shared" ref="P3523:P3586" si="335">E3523/L3523</f>
        <v>45.615384615384613</v>
      </c>
      <c r="Q3523" t="str">
        <f t="shared" ref="Q3523:Q3586" si="336">LEFT(N3523,SEARCH("/",N3523)-1)</f>
        <v>theater</v>
      </c>
      <c r="R3523" t="str">
        <f t="shared" ref="R3523:R3586" si="337">RIGHT(N3523,(LEN(N3523)-LEN(Q3523)-1))</f>
        <v>plays</v>
      </c>
      <c r="S3523" s="10">
        <f t="shared" ref="S3523:S3586" si="338">(((J3523/60)/60)/24)+DATE(1970,1,1)</f>
        <v>41881.361342592594</v>
      </c>
      <c r="T3523" s="11">
        <f t="shared" ref="T3523:T3586" si="33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4"/>
        <v>1</v>
      </c>
      <c r="P3524" s="6">
        <f t="shared" si="335"/>
        <v>41.029411764705884</v>
      </c>
      <c r="Q3524" t="str">
        <f t="shared" si="336"/>
        <v>theater</v>
      </c>
      <c r="R3524" t="str">
        <f t="shared" si="337"/>
        <v>plays</v>
      </c>
      <c r="S3524" s="10">
        <f t="shared" si="338"/>
        <v>42234.789884259255</v>
      </c>
      <c r="T3524" s="11">
        <f t="shared" si="33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4"/>
        <v>1.1365000000000001</v>
      </c>
      <c r="P3525" s="6">
        <f t="shared" si="335"/>
        <v>56.825000000000003</v>
      </c>
      <c r="Q3525" t="str">
        <f t="shared" si="336"/>
        <v>theater</v>
      </c>
      <c r="R3525" t="str">
        <f t="shared" si="337"/>
        <v>plays</v>
      </c>
      <c r="S3525" s="10">
        <f t="shared" si="338"/>
        <v>42581.397546296299</v>
      </c>
      <c r="T3525" s="11">
        <f t="shared" si="33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4"/>
        <v>1.0156000000000001</v>
      </c>
      <c r="P3526" s="6">
        <f t="shared" si="335"/>
        <v>137.24324324324326</v>
      </c>
      <c r="Q3526" t="str">
        <f t="shared" si="336"/>
        <v>theater</v>
      </c>
      <c r="R3526" t="str">
        <f t="shared" si="337"/>
        <v>plays</v>
      </c>
      <c r="S3526" s="10">
        <f t="shared" si="338"/>
        <v>41880.76357638889</v>
      </c>
      <c r="T3526" s="11">
        <f t="shared" si="33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4"/>
        <v>1.06</v>
      </c>
      <c r="P3527" s="6">
        <f t="shared" si="335"/>
        <v>75.714285714285708</v>
      </c>
      <c r="Q3527" t="str">
        <f t="shared" si="336"/>
        <v>theater</v>
      </c>
      <c r="R3527" t="str">
        <f t="shared" si="337"/>
        <v>plays</v>
      </c>
      <c r="S3527" s="10">
        <f t="shared" si="338"/>
        <v>42214.6956712963</v>
      </c>
      <c r="T3527" s="11">
        <f t="shared" si="33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4"/>
        <v>1.02</v>
      </c>
      <c r="P3528" s="6">
        <f t="shared" si="335"/>
        <v>99</v>
      </c>
      <c r="Q3528" t="str">
        <f t="shared" si="336"/>
        <v>theater</v>
      </c>
      <c r="R3528" t="str">
        <f t="shared" si="337"/>
        <v>plays</v>
      </c>
      <c r="S3528" s="10">
        <f t="shared" si="338"/>
        <v>42460.335312499999</v>
      </c>
      <c r="T3528" s="11">
        <f t="shared" si="33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4"/>
        <v>1.1691666666666667</v>
      </c>
      <c r="P3529" s="6">
        <f t="shared" si="335"/>
        <v>81.569767441860463</v>
      </c>
      <c r="Q3529" t="str">
        <f t="shared" si="336"/>
        <v>theater</v>
      </c>
      <c r="R3529" t="str">
        <f t="shared" si="337"/>
        <v>plays</v>
      </c>
      <c r="S3529" s="10">
        <f t="shared" si="338"/>
        <v>42167.023206018523</v>
      </c>
      <c r="T3529" s="11">
        <f t="shared" si="33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4"/>
        <v>1.0115151515151515</v>
      </c>
      <c r="P3530" s="6">
        <f t="shared" si="335"/>
        <v>45.108108108108105</v>
      </c>
      <c r="Q3530" t="str">
        <f t="shared" si="336"/>
        <v>theater</v>
      </c>
      <c r="R3530" t="str">
        <f t="shared" si="337"/>
        <v>plays</v>
      </c>
      <c r="S3530" s="10">
        <f t="shared" si="338"/>
        <v>42733.50136574074</v>
      </c>
      <c r="T3530" s="11">
        <f t="shared" si="33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4"/>
        <v>1.32</v>
      </c>
      <c r="P3531" s="6">
        <f t="shared" si="335"/>
        <v>36.666666666666664</v>
      </c>
      <c r="Q3531" t="str">
        <f t="shared" si="336"/>
        <v>theater</v>
      </c>
      <c r="R3531" t="str">
        <f t="shared" si="337"/>
        <v>plays</v>
      </c>
      <c r="S3531" s="10">
        <f t="shared" si="338"/>
        <v>42177.761782407411</v>
      </c>
      <c r="T3531" s="11">
        <f t="shared" si="33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4"/>
        <v>1</v>
      </c>
      <c r="P3532" s="6">
        <f t="shared" si="335"/>
        <v>125</v>
      </c>
      <c r="Q3532" t="str">
        <f t="shared" si="336"/>
        <v>theater</v>
      </c>
      <c r="R3532" t="str">
        <f t="shared" si="337"/>
        <v>plays</v>
      </c>
      <c r="S3532" s="10">
        <f t="shared" si="338"/>
        <v>42442.623344907406</v>
      </c>
      <c r="T3532" s="11">
        <f t="shared" si="339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4"/>
        <v>1.28</v>
      </c>
      <c r="P3533" s="6">
        <f t="shared" si="335"/>
        <v>49.230769230769234</v>
      </c>
      <c r="Q3533" t="str">
        <f t="shared" si="336"/>
        <v>theater</v>
      </c>
      <c r="R3533" t="str">
        <f t="shared" si="337"/>
        <v>plays</v>
      </c>
      <c r="S3533" s="10">
        <f t="shared" si="338"/>
        <v>42521.654328703706</v>
      </c>
      <c r="T3533" s="11">
        <f t="shared" si="33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4"/>
        <v>1.1895833333333334</v>
      </c>
      <c r="P3534" s="6">
        <f t="shared" si="335"/>
        <v>42.296296296296298</v>
      </c>
      <c r="Q3534" t="str">
        <f t="shared" si="336"/>
        <v>theater</v>
      </c>
      <c r="R3534" t="str">
        <f t="shared" si="337"/>
        <v>plays</v>
      </c>
      <c r="S3534" s="10">
        <f t="shared" si="338"/>
        <v>41884.599849537037</v>
      </c>
      <c r="T3534" s="11">
        <f t="shared" si="33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4"/>
        <v>1.262</v>
      </c>
      <c r="P3535" s="6">
        <f t="shared" si="335"/>
        <v>78.875</v>
      </c>
      <c r="Q3535" t="str">
        <f t="shared" si="336"/>
        <v>theater</v>
      </c>
      <c r="R3535" t="str">
        <f t="shared" si="337"/>
        <v>plays</v>
      </c>
      <c r="S3535" s="10">
        <f t="shared" si="338"/>
        <v>42289.761192129634</v>
      </c>
      <c r="T3535" s="11">
        <f t="shared" si="33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4"/>
        <v>1.5620000000000001</v>
      </c>
      <c r="P3536" s="6">
        <f t="shared" si="335"/>
        <v>38.284313725490193</v>
      </c>
      <c r="Q3536" t="str">
        <f t="shared" si="336"/>
        <v>theater</v>
      </c>
      <c r="R3536" t="str">
        <f t="shared" si="337"/>
        <v>plays</v>
      </c>
      <c r="S3536" s="10">
        <f t="shared" si="338"/>
        <v>42243.6252662037</v>
      </c>
      <c r="T3536" s="11">
        <f t="shared" si="33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4"/>
        <v>1.0315000000000001</v>
      </c>
      <c r="P3537" s="6">
        <f t="shared" si="335"/>
        <v>44.847826086956523</v>
      </c>
      <c r="Q3537" t="str">
        <f t="shared" si="336"/>
        <v>theater</v>
      </c>
      <c r="R3537" t="str">
        <f t="shared" si="337"/>
        <v>plays</v>
      </c>
      <c r="S3537" s="10">
        <f t="shared" si="338"/>
        <v>42248.640162037031</v>
      </c>
      <c r="T3537" s="11">
        <f t="shared" si="33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4"/>
        <v>1.5333333333333334</v>
      </c>
      <c r="P3538" s="6">
        <f t="shared" si="335"/>
        <v>13.529411764705882</v>
      </c>
      <c r="Q3538" t="str">
        <f t="shared" si="336"/>
        <v>theater</v>
      </c>
      <c r="R3538" t="str">
        <f t="shared" si="337"/>
        <v>plays</v>
      </c>
      <c r="S3538" s="10">
        <f t="shared" si="338"/>
        <v>42328.727141203708</v>
      </c>
      <c r="T3538" s="11">
        <f t="shared" si="33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4"/>
        <v>1.8044444444444445</v>
      </c>
      <c r="P3539" s="6">
        <f t="shared" si="335"/>
        <v>43.5</v>
      </c>
      <c r="Q3539" t="str">
        <f t="shared" si="336"/>
        <v>theater</v>
      </c>
      <c r="R3539" t="str">
        <f t="shared" si="337"/>
        <v>plays</v>
      </c>
      <c r="S3539" s="10">
        <f t="shared" si="338"/>
        <v>41923.354351851849</v>
      </c>
      <c r="T3539" s="11">
        <f t="shared" si="33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4"/>
        <v>1.2845</v>
      </c>
      <c r="P3540" s="6">
        <f t="shared" si="335"/>
        <v>30.951807228915662</v>
      </c>
      <c r="Q3540" t="str">
        <f t="shared" si="336"/>
        <v>theater</v>
      </c>
      <c r="R3540" t="str">
        <f t="shared" si="337"/>
        <v>plays</v>
      </c>
      <c r="S3540" s="10">
        <f t="shared" si="338"/>
        <v>42571.420601851853</v>
      </c>
      <c r="T3540" s="11">
        <f t="shared" si="33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4"/>
        <v>1.1966666666666668</v>
      </c>
      <c r="P3541" s="6">
        <f t="shared" si="335"/>
        <v>55.230769230769234</v>
      </c>
      <c r="Q3541" t="str">
        <f t="shared" si="336"/>
        <v>theater</v>
      </c>
      <c r="R3541" t="str">
        <f t="shared" si="337"/>
        <v>plays</v>
      </c>
      <c r="S3541" s="10">
        <f t="shared" si="338"/>
        <v>42600.756041666667</v>
      </c>
      <c r="T3541" s="11">
        <f t="shared" si="33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4"/>
        <v>1.23</v>
      </c>
      <c r="P3542" s="6">
        <f t="shared" si="335"/>
        <v>46.125</v>
      </c>
      <c r="Q3542" t="str">
        <f t="shared" si="336"/>
        <v>theater</v>
      </c>
      <c r="R3542" t="str">
        <f t="shared" si="337"/>
        <v>plays</v>
      </c>
      <c r="S3542" s="10">
        <f t="shared" si="338"/>
        <v>42517.003368055557</v>
      </c>
      <c r="T3542" s="11">
        <f t="shared" si="33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4"/>
        <v>1.05</v>
      </c>
      <c r="P3543" s="6">
        <f t="shared" si="335"/>
        <v>39.375</v>
      </c>
      <c r="Q3543" t="str">
        <f t="shared" si="336"/>
        <v>theater</v>
      </c>
      <c r="R3543" t="str">
        <f t="shared" si="337"/>
        <v>plays</v>
      </c>
      <c r="S3543" s="10">
        <f t="shared" si="338"/>
        <v>42222.730034722219</v>
      </c>
      <c r="T3543" s="11">
        <f t="shared" si="33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4"/>
        <v>1.0223636363636364</v>
      </c>
      <c r="P3544" s="6">
        <f t="shared" si="335"/>
        <v>66.152941176470591</v>
      </c>
      <c r="Q3544" t="str">
        <f t="shared" si="336"/>
        <v>theater</v>
      </c>
      <c r="R3544" t="str">
        <f t="shared" si="337"/>
        <v>plays</v>
      </c>
      <c r="S3544" s="10">
        <f t="shared" si="338"/>
        <v>41829.599791666667</v>
      </c>
      <c r="T3544" s="11">
        <f t="shared" si="33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4"/>
        <v>1.0466666666666666</v>
      </c>
      <c r="P3545" s="6">
        <f t="shared" si="335"/>
        <v>54.137931034482762</v>
      </c>
      <c r="Q3545" t="str">
        <f t="shared" si="336"/>
        <v>theater</v>
      </c>
      <c r="R3545" t="str">
        <f t="shared" si="337"/>
        <v>plays</v>
      </c>
      <c r="S3545" s="10">
        <f t="shared" si="338"/>
        <v>42150.755312499998</v>
      </c>
      <c r="T3545" s="11">
        <f t="shared" si="33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4"/>
        <v>1</v>
      </c>
      <c r="P3546" s="6">
        <f t="shared" si="335"/>
        <v>104.16666666666667</v>
      </c>
      <c r="Q3546" t="str">
        <f t="shared" si="336"/>
        <v>theater</v>
      </c>
      <c r="R3546" t="str">
        <f t="shared" si="337"/>
        <v>plays</v>
      </c>
      <c r="S3546" s="10">
        <f t="shared" si="338"/>
        <v>42040.831678240742</v>
      </c>
      <c r="T3546" s="11">
        <f t="shared" si="33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4"/>
        <v>1.004</v>
      </c>
      <c r="P3547" s="6">
        <f t="shared" si="335"/>
        <v>31.375</v>
      </c>
      <c r="Q3547" t="str">
        <f t="shared" si="336"/>
        <v>theater</v>
      </c>
      <c r="R3547" t="str">
        <f t="shared" si="337"/>
        <v>plays</v>
      </c>
      <c r="S3547" s="10">
        <f t="shared" si="338"/>
        <v>42075.807395833333</v>
      </c>
      <c r="T3547" s="11">
        <f t="shared" si="33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ref="O3548:O3611" si="340">E3548/D3548</f>
        <v>1.0227272727272727</v>
      </c>
      <c r="P3548" s="6">
        <f t="shared" si="335"/>
        <v>59.210526315789473</v>
      </c>
      <c r="Q3548" t="str">
        <f t="shared" si="336"/>
        <v>theater</v>
      </c>
      <c r="R3548" t="str">
        <f t="shared" si="337"/>
        <v>plays</v>
      </c>
      <c r="S3548" s="10">
        <f t="shared" si="338"/>
        <v>42073.660694444443</v>
      </c>
      <c r="T3548" s="11">
        <f t="shared" si="33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40"/>
        <v>1.1440928571428572</v>
      </c>
      <c r="P3549" s="6">
        <f t="shared" si="335"/>
        <v>119.17633928571429</v>
      </c>
      <c r="Q3549" t="str">
        <f t="shared" si="336"/>
        <v>theater</v>
      </c>
      <c r="R3549" t="str">
        <f t="shared" si="337"/>
        <v>plays</v>
      </c>
      <c r="S3549" s="10">
        <f t="shared" si="338"/>
        <v>42480.078715277778</v>
      </c>
      <c r="T3549" s="11">
        <f t="shared" si="33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40"/>
        <v>1.019047619047619</v>
      </c>
      <c r="P3550" s="6">
        <f t="shared" si="335"/>
        <v>164.61538461538461</v>
      </c>
      <c r="Q3550" t="str">
        <f t="shared" si="336"/>
        <v>theater</v>
      </c>
      <c r="R3550" t="str">
        <f t="shared" si="337"/>
        <v>plays</v>
      </c>
      <c r="S3550" s="10">
        <f t="shared" si="338"/>
        <v>42411.942291666666</v>
      </c>
      <c r="T3550" s="11">
        <f t="shared" si="33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40"/>
        <v>1.02</v>
      </c>
      <c r="P3551" s="6">
        <f t="shared" si="335"/>
        <v>24.285714285714285</v>
      </c>
      <c r="Q3551" t="str">
        <f t="shared" si="336"/>
        <v>theater</v>
      </c>
      <c r="R3551" t="str">
        <f t="shared" si="337"/>
        <v>plays</v>
      </c>
      <c r="S3551" s="10">
        <f t="shared" si="338"/>
        <v>42223.394363425927</v>
      </c>
      <c r="T3551" s="11">
        <f t="shared" si="33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40"/>
        <v>1.048</v>
      </c>
      <c r="P3552" s="6">
        <f t="shared" si="335"/>
        <v>40.9375</v>
      </c>
      <c r="Q3552" t="str">
        <f t="shared" si="336"/>
        <v>theater</v>
      </c>
      <c r="R3552" t="str">
        <f t="shared" si="337"/>
        <v>plays</v>
      </c>
      <c r="S3552" s="10">
        <f t="shared" si="338"/>
        <v>42462.893495370372</v>
      </c>
      <c r="T3552" s="11">
        <f t="shared" si="33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40"/>
        <v>1.0183333333333333</v>
      </c>
      <c r="P3553" s="6">
        <f t="shared" si="335"/>
        <v>61.1</v>
      </c>
      <c r="Q3553" t="str">
        <f t="shared" si="336"/>
        <v>theater</v>
      </c>
      <c r="R3553" t="str">
        <f t="shared" si="337"/>
        <v>plays</v>
      </c>
      <c r="S3553" s="10">
        <f t="shared" si="338"/>
        <v>41753.515856481477</v>
      </c>
      <c r="T3553" s="11">
        <f t="shared" si="33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40"/>
        <v>1</v>
      </c>
      <c r="P3554" s="6">
        <f t="shared" si="335"/>
        <v>38.65</v>
      </c>
      <c r="Q3554" t="str">
        <f t="shared" si="336"/>
        <v>theater</v>
      </c>
      <c r="R3554" t="str">
        <f t="shared" si="337"/>
        <v>plays</v>
      </c>
      <c r="S3554" s="10">
        <f t="shared" si="338"/>
        <v>41788.587083333332</v>
      </c>
      <c r="T3554" s="11">
        <f t="shared" si="33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40"/>
        <v>1.0627272727272727</v>
      </c>
      <c r="P3555" s="6">
        <f t="shared" si="335"/>
        <v>56.20192307692308</v>
      </c>
      <c r="Q3555" t="str">
        <f t="shared" si="336"/>
        <v>theater</v>
      </c>
      <c r="R3555" t="str">
        <f t="shared" si="337"/>
        <v>plays</v>
      </c>
      <c r="S3555" s="10">
        <f t="shared" si="338"/>
        <v>42196.028703703705</v>
      </c>
      <c r="T3555" s="11">
        <f t="shared" si="33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40"/>
        <v>1.1342219999999998</v>
      </c>
      <c r="P3556" s="6">
        <f t="shared" si="335"/>
        <v>107.00207547169811</v>
      </c>
      <c r="Q3556" t="str">
        <f t="shared" si="336"/>
        <v>theater</v>
      </c>
      <c r="R3556" t="str">
        <f t="shared" si="337"/>
        <v>plays</v>
      </c>
      <c r="S3556" s="10">
        <f t="shared" si="338"/>
        <v>42016.050451388888</v>
      </c>
      <c r="T3556" s="11">
        <f t="shared" si="33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40"/>
        <v>1</v>
      </c>
      <c r="P3557" s="6">
        <f t="shared" si="335"/>
        <v>171.42857142857142</v>
      </c>
      <c r="Q3557" t="str">
        <f t="shared" si="336"/>
        <v>theater</v>
      </c>
      <c r="R3557" t="str">
        <f t="shared" si="337"/>
        <v>plays</v>
      </c>
      <c r="S3557" s="10">
        <f t="shared" si="338"/>
        <v>42661.442060185189</v>
      </c>
      <c r="T3557" s="11">
        <f t="shared" si="33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40"/>
        <v>1.0045454545454546</v>
      </c>
      <c r="P3558" s="6">
        <f t="shared" si="335"/>
        <v>110.5</v>
      </c>
      <c r="Q3558" t="str">
        <f t="shared" si="336"/>
        <v>theater</v>
      </c>
      <c r="R3558" t="str">
        <f t="shared" si="337"/>
        <v>plays</v>
      </c>
      <c r="S3558" s="10">
        <f t="shared" si="338"/>
        <v>41808.649583333332</v>
      </c>
      <c r="T3558" s="11">
        <f t="shared" si="33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40"/>
        <v>1.0003599999999999</v>
      </c>
      <c r="P3559" s="6">
        <f t="shared" si="335"/>
        <v>179.27598566308242</v>
      </c>
      <c r="Q3559" t="str">
        <f t="shared" si="336"/>
        <v>theater</v>
      </c>
      <c r="R3559" t="str">
        <f t="shared" si="337"/>
        <v>plays</v>
      </c>
      <c r="S3559" s="10">
        <f t="shared" si="338"/>
        <v>41730.276747685188</v>
      </c>
      <c r="T3559" s="11">
        <f t="shared" si="33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40"/>
        <v>1.44</v>
      </c>
      <c r="P3560" s="6">
        <f t="shared" si="335"/>
        <v>22.90909090909091</v>
      </c>
      <c r="Q3560" t="str">
        <f t="shared" si="336"/>
        <v>theater</v>
      </c>
      <c r="R3560" t="str">
        <f t="shared" si="337"/>
        <v>plays</v>
      </c>
      <c r="S3560" s="10">
        <f t="shared" si="338"/>
        <v>42139.816840277781</v>
      </c>
      <c r="T3560" s="11">
        <f t="shared" si="33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40"/>
        <v>1.0349999999999999</v>
      </c>
      <c r="P3561" s="6">
        <f t="shared" si="335"/>
        <v>43.125</v>
      </c>
      <c r="Q3561" t="str">
        <f t="shared" si="336"/>
        <v>theater</v>
      </c>
      <c r="R3561" t="str">
        <f t="shared" si="337"/>
        <v>plays</v>
      </c>
      <c r="S3561" s="10">
        <f t="shared" si="338"/>
        <v>42194.096157407403</v>
      </c>
      <c r="T3561" s="11">
        <f t="shared" si="33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40"/>
        <v>1.0843750000000001</v>
      </c>
      <c r="P3562" s="6">
        <f t="shared" si="335"/>
        <v>46.891891891891895</v>
      </c>
      <c r="Q3562" t="str">
        <f t="shared" si="336"/>
        <v>theater</v>
      </c>
      <c r="R3562" t="str">
        <f t="shared" si="337"/>
        <v>plays</v>
      </c>
      <c r="S3562" s="10">
        <f t="shared" si="338"/>
        <v>42115.889652777783</v>
      </c>
      <c r="T3562" s="11">
        <f t="shared" si="33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40"/>
        <v>1.024</v>
      </c>
      <c r="P3563" s="6">
        <f t="shared" si="335"/>
        <v>47.407407407407405</v>
      </c>
      <c r="Q3563" t="str">
        <f t="shared" si="336"/>
        <v>theater</v>
      </c>
      <c r="R3563" t="str">
        <f t="shared" si="337"/>
        <v>plays</v>
      </c>
      <c r="S3563" s="10">
        <f t="shared" si="338"/>
        <v>42203.680300925931</v>
      </c>
      <c r="T3563" s="11">
        <f t="shared" si="33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40"/>
        <v>1.4888888888888889</v>
      </c>
      <c r="P3564" s="6">
        <f t="shared" si="335"/>
        <v>15.129032258064516</v>
      </c>
      <c r="Q3564" t="str">
        <f t="shared" si="336"/>
        <v>theater</v>
      </c>
      <c r="R3564" t="str">
        <f t="shared" si="337"/>
        <v>plays</v>
      </c>
      <c r="S3564" s="10">
        <f t="shared" si="338"/>
        <v>42433.761886574073</v>
      </c>
      <c r="T3564" s="11">
        <f t="shared" si="33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40"/>
        <v>1.0549000000000002</v>
      </c>
      <c r="P3565" s="6">
        <f t="shared" si="335"/>
        <v>21.098000000000003</v>
      </c>
      <c r="Q3565" t="str">
        <f t="shared" si="336"/>
        <v>theater</v>
      </c>
      <c r="R3565" t="str">
        <f t="shared" si="337"/>
        <v>plays</v>
      </c>
      <c r="S3565" s="10">
        <f t="shared" si="338"/>
        <v>42555.671944444446</v>
      </c>
      <c r="T3565" s="11">
        <f t="shared" si="33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40"/>
        <v>1.0049999999999999</v>
      </c>
      <c r="P3566" s="6">
        <f t="shared" si="335"/>
        <v>59.117647058823529</v>
      </c>
      <c r="Q3566" t="str">
        <f t="shared" si="336"/>
        <v>theater</v>
      </c>
      <c r="R3566" t="str">
        <f t="shared" si="337"/>
        <v>plays</v>
      </c>
      <c r="S3566" s="10">
        <f t="shared" si="338"/>
        <v>42236.623252314821</v>
      </c>
      <c r="T3566" s="11">
        <f t="shared" si="33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40"/>
        <v>1.3055555555555556</v>
      </c>
      <c r="P3567" s="6">
        <f t="shared" si="335"/>
        <v>97.916666666666671</v>
      </c>
      <c r="Q3567" t="str">
        <f t="shared" si="336"/>
        <v>theater</v>
      </c>
      <c r="R3567" t="str">
        <f t="shared" si="337"/>
        <v>plays</v>
      </c>
      <c r="S3567" s="10">
        <f t="shared" si="338"/>
        <v>41974.743148148147</v>
      </c>
      <c r="T3567" s="11">
        <f t="shared" si="33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40"/>
        <v>1.0475000000000001</v>
      </c>
      <c r="P3568" s="6">
        <f t="shared" si="335"/>
        <v>55.131578947368418</v>
      </c>
      <c r="Q3568" t="str">
        <f t="shared" si="336"/>
        <v>theater</v>
      </c>
      <c r="R3568" t="str">
        <f t="shared" si="337"/>
        <v>plays</v>
      </c>
      <c r="S3568" s="10">
        <f t="shared" si="338"/>
        <v>41997.507905092592</v>
      </c>
      <c r="T3568" s="11">
        <f t="shared" si="33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40"/>
        <v>1.0880000000000001</v>
      </c>
      <c r="P3569" s="6">
        <f t="shared" si="335"/>
        <v>26.536585365853657</v>
      </c>
      <c r="Q3569" t="str">
        <f t="shared" si="336"/>
        <v>theater</v>
      </c>
      <c r="R3569" t="str">
        <f t="shared" si="337"/>
        <v>plays</v>
      </c>
      <c r="S3569" s="10">
        <f t="shared" si="338"/>
        <v>42135.810694444444</v>
      </c>
      <c r="T3569" s="11">
        <f t="shared" si="33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40"/>
        <v>1.1100000000000001</v>
      </c>
      <c r="P3570" s="6">
        <f t="shared" si="335"/>
        <v>58.421052631578945</v>
      </c>
      <c r="Q3570" t="str">
        <f t="shared" si="336"/>
        <v>theater</v>
      </c>
      <c r="R3570" t="str">
        <f t="shared" si="337"/>
        <v>plays</v>
      </c>
      <c r="S3570" s="10">
        <f t="shared" si="338"/>
        <v>41869.740671296298</v>
      </c>
      <c r="T3570" s="11">
        <f t="shared" si="33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40"/>
        <v>1.0047999999999999</v>
      </c>
      <c r="P3571" s="6">
        <f t="shared" si="335"/>
        <v>122.53658536585365</v>
      </c>
      <c r="Q3571" t="str">
        <f t="shared" si="336"/>
        <v>theater</v>
      </c>
      <c r="R3571" t="str">
        <f t="shared" si="337"/>
        <v>plays</v>
      </c>
      <c r="S3571" s="10">
        <f t="shared" si="338"/>
        <v>41982.688611111109</v>
      </c>
      <c r="T3571" s="11">
        <f t="shared" si="33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40"/>
        <v>1.1435</v>
      </c>
      <c r="P3572" s="6">
        <f t="shared" si="335"/>
        <v>87.961538461538467</v>
      </c>
      <c r="Q3572" t="str">
        <f t="shared" si="336"/>
        <v>theater</v>
      </c>
      <c r="R3572" t="str">
        <f t="shared" si="337"/>
        <v>plays</v>
      </c>
      <c r="S3572" s="10">
        <f t="shared" si="338"/>
        <v>41976.331979166673</v>
      </c>
      <c r="T3572" s="11">
        <f t="shared" si="33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40"/>
        <v>1.2206666666666666</v>
      </c>
      <c r="P3573" s="6">
        <f t="shared" si="335"/>
        <v>73.239999999999995</v>
      </c>
      <c r="Q3573" t="str">
        <f t="shared" si="336"/>
        <v>theater</v>
      </c>
      <c r="R3573" t="str">
        <f t="shared" si="337"/>
        <v>plays</v>
      </c>
      <c r="S3573" s="10">
        <f t="shared" si="338"/>
        <v>41912.858946759261</v>
      </c>
      <c r="T3573" s="11">
        <f t="shared" si="33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40"/>
        <v>1</v>
      </c>
      <c r="P3574" s="6">
        <f t="shared" si="335"/>
        <v>55.555555555555557</v>
      </c>
      <c r="Q3574" t="str">
        <f t="shared" si="336"/>
        <v>theater</v>
      </c>
      <c r="R3574" t="str">
        <f t="shared" si="337"/>
        <v>plays</v>
      </c>
      <c r="S3574" s="10">
        <f t="shared" si="338"/>
        <v>42146.570393518516</v>
      </c>
      <c r="T3574" s="11">
        <f t="shared" si="33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40"/>
        <v>1.028</v>
      </c>
      <c r="P3575" s="6">
        <f t="shared" si="335"/>
        <v>39.53846153846154</v>
      </c>
      <c r="Q3575" t="str">
        <f t="shared" si="336"/>
        <v>theater</v>
      </c>
      <c r="R3575" t="str">
        <f t="shared" si="337"/>
        <v>plays</v>
      </c>
      <c r="S3575" s="10">
        <f t="shared" si="338"/>
        <v>41921.375532407408</v>
      </c>
      <c r="T3575" s="11">
        <f t="shared" si="33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40"/>
        <v>1.0612068965517241</v>
      </c>
      <c r="P3576" s="6">
        <f t="shared" si="335"/>
        <v>136.77777777777777</v>
      </c>
      <c r="Q3576" t="str">
        <f t="shared" si="336"/>
        <v>theater</v>
      </c>
      <c r="R3576" t="str">
        <f t="shared" si="337"/>
        <v>plays</v>
      </c>
      <c r="S3576" s="10">
        <f t="shared" si="338"/>
        <v>41926.942685185182</v>
      </c>
      <c r="T3576" s="11">
        <f t="shared" si="33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40"/>
        <v>1.0133000000000001</v>
      </c>
      <c r="P3577" s="6">
        <f t="shared" si="335"/>
        <v>99.343137254901961</v>
      </c>
      <c r="Q3577" t="str">
        <f t="shared" si="336"/>
        <v>theater</v>
      </c>
      <c r="R3577" t="str">
        <f t="shared" si="337"/>
        <v>plays</v>
      </c>
      <c r="S3577" s="10">
        <f t="shared" si="338"/>
        <v>42561.783877314811</v>
      </c>
      <c r="T3577" s="11">
        <f t="shared" si="33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40"/>
        <v>1</v>
      </c>
      <c r="P3578" s="6">
        <f t="shared" si="335"/>
        <v>20</v>
      </c>
      <c r="Q3578" t="str">
        <f t="shared" si="336"/>
        <v>theater</v>
      </c>
      <c r="R3578" t="str">
        <f t="shared" si="337"/>
        <v>plays</v>
      </c>
      <c r="S3578" s="10">
        <f t="shared" si="338"/>
        <v>42649.54923611111</v>
      </c>
      <c r="T3578" s="11">
        <f t="shared" si="33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40"/>
        <v>1.3</v>
      </c>
      <c r="P3579" s="6">
        <f t="shared" si="335"/>
        <v>28.888888888888889</v>
      </c>
      <c r="Q3579" t="str">
        <f t="shared" si="336"/>
        <v>theater</v>
      </c>
      <c r="R3579" t="str">
        <f t="shared" si="337"/>
        <v>plays</v>
      </c>
      <c r="S3579" s="10">
        <f t="shared" si="338"/>
        <v>42093.786840277782</v>
      </c>
      <c r="T3579" s="11">
        <f t="shared" si="33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40"/>
        <v>1.0001333333333333</v>
      </c>
      <c r="P3580" s="6">
        <f t="shared" si="335"/>
        <v>40.545945945945945</v>
      </c>
      <c r="Q3580" t="str">
        <f t="shared" si="336"/>
        <v>theater</v>
      </c>
      <c r="R3580" t="str">
        <f t="shared" si="337"/>
        <v>plays</v>
      </c>
      <c r="S3580" s="10">
        <f t="shared" si="338"/>
        <v>42460.733530092592</v>
      </c>
      <c r="T3580" s="11">
        <f t="shared" si="33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40"/>
        <v>1</v>
      </c>
      <c r="P3581" s="6">
        <f t="shared" si="335"/>
        <v>35.714285714285715</v>
      </c>
      <c r="Q3581" t="str">
        <f t="shared" si="336"/>
        <v>theater</v>
      </c>
      <c r="R3581" t="str">
        <f t="shared" si="337"/>
        <v>plays</v>
      </c>
      <c r="S3581" s="10">
        <f t="shared" si="338"/>
        <v>42430.762222222227</v>
      </c>
      <c r="T3581" s="11">
        <f t="shared" si="33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40"/>
        <v>1.1388888888888888</v>
      </c>
      <c r="P3582" s="6">
        <f t="shared" si="335"/>
        <v>37.962962962962962</v>
      </c>
      <c r="Q3582" t="str">
        <f t="shared" si="336"/>
        <v>theater</v>
      </c>
      <c r="R3582" t="str">
        <f t="shared" si="337"/>
        <v>plays</v>
      </c>
      <c r="S3582" s="10">
        <f t="shared" si="338"/>
        <v>42026.176180555558</v>
      </c>
      <c r="T3582" s="11">
        <f t="shared" si="33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40"/>
        <v>1</v>
      </c>
      <c r="P3583" s="6">
        <f t="shared" si="335"/>
        <v>33.333333333333336</v>
      </c>
      <c r="Q3583" t="str">
        <f t="shared" si="336"/>
        <v>theater</v>
      </c>
      <c r="R3583" t="str">
        <f t="shared" si="337"/>
        <v>plays</v>
      </c>
      <c r="S3583" s="10">
        <f t="shared" si="338"/>
        <v>41836.471180555556</v>
      </c>
      <c r="T3583" s="11">
        <f t="shared" si="33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40"/>
        <v>2.87</v>
      </c>
      <c r="P3584" s="6">
        <f t="shared" si="335"/>
        <v>58.571428571428569</v>
      </c>
      <c r="Q3584" t="str">
        <f t="shared" si="336"/>
        <v>theater</v>
      </c>
      <c r="R3584" t="str">
        <f t="shared" si="337"/>
        <v>plays</v>
      </c>
      <c r="S3584" s="10">
        <f t="shared" si="338"/>
        <v>42451.095856481479</v>
      </c>
      <c r="T3584" s="11">
        <f t="shared" si="33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40"/>
        <v>1.085</v>
      </c>
      <c r="P3585" s="6">
        <f t="shared" si="335"/>
        <v>135.625</v>
      </c>
      <c r="Q3585" t="str">
        <f t="shared" si="336"/>
        <v>theater</v>
      </c>
      <c r="R3585" t="str">
        <f t="shared" si="337"/>
        <v>plays</v>
      </c>
      <c r="S3585" s="10">
        <f t="shared" si="338"/>
        <v>42418.425983796296</v>
      </c>
      <c r="T3585" s="11">
        <f t="shared" si="33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40"/>
        <v>1.155</v>
      </c>
      <c r="P3586" s="6">
        <f t="shared" si="335"/>
        <v>30.9375</v>
      </c>
      <c r="Q3586" t="str">
        <f t="shared" si="336"/>
        <v>theater</v>
      </c>
      <c r="R3586" t="str">
        <f t="shared" si="337"/>
        <v>plays</v>
      </c>
      <c r="S3586" s="10">
        <f t="shared" si="338"/>
        <v>42168.316481481481</v>
      </c>
      <c r="T3586" s="11">
        <f t="shared" si="33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40"/>
        <v>1.1911764705882353</v>
      </c>
      <c r="P3587" s="6">
        <f t="shared" ref="P3587:P3650" si="341">E3587/L3587</f>
        <v>176.08695652173913</v>
      </c>
      <c r="Q3587" t="str">
        <f t="shared" ref="Q3587:Q3650" si="342">LEFT(N3587,SEARCH("/",N3587)-1)</f>
        <v>theater</v>
      </c>
      <c r="R3587" t="str">
        <f t="shared" ref="R3587:R3650" si="343">RIGHT(N3587,(LEN(N3587)-LEN(Q3587)-1))</f>
        <v>plays</v>
      </c>
      <c r="S3587" s="10">
        <f t="shared" ref="S3587:S3650" si="344">(((J3587/60)/60)/24)+DATE(1970,1,1)</f>
        <v>41964.716319444444</v>
      </c>
      <c r="T3587" s="11">
        <f t="shared" ref="T3587:T3650" si="345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40"/>
        <v>1.0942666666666667</v>
      </c>
      <c r="P3588" s="6">
        <f t="shared" si="341"/>
        <v>151.9814814814815</v>
      </c>
      <c r="Q3588" t="str">
        <f t="shared" si="342"/>
        <v>theater</v>
      </c>
      <c r="R3588" t="str">
        <f t="shared" si="343"/>
        <v>plays</v>
      </c>
      <c r="S3588" s="10">
        <f t="shared" si="344"/>
        <v>42576.697569444441</v>
      </c>
      <c r="T3588" s="11">
        <f t="shared" si="345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0"/>
        <v>1.266</v>
      </c>
      <c r="P3589" s="6">
        <f t="shared" si="341"/>
        <v>22.607142857142858</v>
      </c>
      <c r="Q3589" t="str">
        <f t="shared" si="342"/>
        <v>theater</v>
      </c>
      <c r="R3589" t="str">
        <f t="shared" si="343"/>
        <v>plays</v>
      </c>
      <c r="S3589" s="10">
        <f t="shared" si="344"/>
        <v>42503.539976851855</v>
      </c>
      <c r="T3589" s="11">
        <f t="shared" si="345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0"/>
        <v>1.0049999999999999</v>
      </c>
      <c r="P3590" s="6">
        <f t="shared" si="341"/>
        <v>18.272727272727273</v>
      </c>
      <c r="Q3590" t="str">
        <f t="shared" si="342"/>
        <v>theater</v>
      </c>
      <c r="R3590" t="str">
        <f t="shared" si="343"/>
        <v>plays</v>
      </c>
      <c r="S3590" s="10">
        <f t="shared" si="344"/>
        <v>42101.828819444447</v>
      </c>
      <c r="T3590" s="11">
        <f t="shared" si="345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0"/>
        <v>1.2749999999999999</v>
      </c>
      <c r="P3591" s="6">
        <f t="shared" si="341"/>
        <v>82.258064516129039</v>
      </c>
      <c r="Q3591" t="str">
        <f t="shared" si="342"/>
        <v>theater</v>
      </c>
      <c r="R3591" t="str">
        <f t="shared" si="343"/>
        <v>plays</v>
      </c>
      <c r="S3591" s="10">
        <f t="shared" si="344"/>
        <v>42125.647534722222</v>
      </c>
      <c r="T3591" s="11">
        <f t="shared" si="345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0"/>
        <v>1.0005999999999999</v>
      </c>
      <c r="P3592" s="6">
        <f t="shared" si="341"/>
        <v>68.534246575342465</v>
      </c>
      <c r="Q3592" t="str">
        <f t="shared" si="342"/>
        <v>theater</v>
      </c>
      <c r="R3592" t="str">
        <f t="shared" si="343"/>
        <v>plays</v>
      </c>
      <c r="S3592" s="10">
        <f t="shared" si="344"/>
        <v>41902.333726851852</v>
      </c>
      <c r="T3592" s="11">
        <f t="shared" si="345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0"/>
        <v>1.75</v>
      </c>
      <c r="P3593" s="6">
        <f t="shared" si="341"/>
        <v>68.055555555555557</v>
      </c>
      <c r="Q3593" t="str">
        <f t="shared" si="342"/>
        <v>theater</v>
      </c>
      <c r="R3593" t="str">
        <f t="shared" si="343"/>
        <v>plays</v>
      </c>
      <c r="S3593" s="10">
        <f t="shared" si="344"/>
        <v>42003.948425925926</v>
      </c>
      <c r="T3593" s="11">
        <f t="shared" si="345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0"/>
        <v>1.2725</v>
      </c>
      <c r="P3594" s="6">
        <f t="shared" si="341"/>
        <v>72.714285714285708</v>
      </c>
      <c r="Q3594" t="str">
        <f t="shared" si="342"/>
        <v>theater</v>
      </c>
      <c r="R3594" t="str">
        <f t="shared" si="343"/>
        <v>plays</v>
      </c>
      <c r="S3594" s="10">
        <f t="shared" si="344"/>
        <v>41988.829942129625</v>
      </c>
      <c r="T3594" s="11">
        <f t="shared" si="345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0"/>
        <v>1.1063333333333334</v>
      </c>
      <c r="P3595" s="6">
        <f t="shared" si="341"/>
        <v>77.186046511627907</v>
      </c>
      <c r="Q3595" t="str">
        <f t="shared" si="342"/>
        <v>theater</v>
      </c>
      <c r="R3595" t="str">
        <f t="shared" si="343"/>
        <v>plays</v>
      </c>
      <c r="S3595" s="10">
        <f t="shared" si="344"/>
        <v>41974.898599537039</v>
      </c>
      <c r="T3595" s="11">
        <f t="shared" si="345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0"/>
        <v>1.2593749999999999</v>
      </c>
      <c r="P3596" s="6">
        <f t="shared" si="341"/>
        <v>55.972222222222221</v>
      </c>
      <c r="Q3596" t="str">
        <f t="shared" si="342"/>
        <v>theater</v>
      </c>
      <c r="R3596" t="str">
        <f t="shared" si="343"/>
        <v>plays</v>
      </c>
      <c r="S3596" s="10">
        <f t="shared" si="344"/>
        <v>42592.066921296297</v>
      </c>
      <c r="T3596" s="11">
        <f t="shared" si="345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0"/>
        <v>1.1850000000000001</v>
      </c>
      <c r="P3597" s="6">
        <f t="shared" si="341"/>
        <v>49.693548387096776</v>
      </c>
      <c r="Q3597" t="str">
        <f t="shared" si="342"/>
        <v>theater</v>
      </c>
      <c r="R3597" t="str">
        <f t="shared" si="343"/>
        <v>plays</v>
      </c>
      <c r="S3597" s="10">
        <f t="shared" si="344"/>
        <v>42050.008368055554</v>
      </c>
      <c r="T3597" s="11">
        <f t="shared" si="345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0"/>
        <v>1.0772727272727274</v>
      </c>
      <c r="P3598" s="6">
        <f t="shared" si="341"/>
        <v>79</v>
      </c>
      <c r="Q3598" t="str">
        <f t="shared" si="342"/>
        <v>theater</v>
      </c>
      <c r="R3598" t="str">
        <f t="shared" si="343"/>
        <v>plays</v>
      </c>
      <c r="S3598" s="10">
        <f t="shared" si="344"/>
        <v>41856.715069444443</v>
      </c>
      <c r="T3598" s="11">
        <f t="shared" si="345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0"/>
        <v>1.026</v>
      </c>
      <c r="P3599" s="6">
        <f t="shared" si="341"/>
        <v>77.727272727272734</v>
      </c>
      <c r="Q3599" t="str">
        <f t="shared" si="342"/>
        <v>theater</v>
      </c>
      <c r="R3599" t="str">
        <f t="shared" si="343"/>
        <v>plays</v>
      </c>
      <c r="S3599" s="10">
        <f t="shared" si="344"/>
        <v>42417.585532407407</v>
      </c>
      <c r="T3599" s="11">
        <f t="shared" si="345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0"/>
        <v>1.101</v>
      </c>
      <c r="P3600" s="6">
        <f t="shared" si="341"/>
        <v>40.777777777777779</v>
      </c>
      <c r="Q3600" t="str">
        <f t="shared" si="342"/>
        <v>theater</v>
      </c>
      <c r="R3600" t="str">
        <f t="shared" si="343"/>
        <v>plays</v>
      </c>
      <c r="S3600" s="10">
        <f t="shared" si="344"/>
        <v>41866.79886574074</v>
      </c>
      <c r="T3600" s="11">
        <f t="shared" si="345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0"/>
        <v>2.02</v>
      </c>
      <c r="P3601" s="6">
        <f t="shared" si="341"/>
        <v>59.411764705882355</v>
      </c>
      <c r="Q3601" t="str">
        <f t="shared" si="342"/>
        <v>theater</v>
      </c>
      <c r="R3601" t="str">
        <f t="shared" si="343"/>
        <v>plays</v>
      </c>
      <c r="S3601" s="10">
        <f t="shared" si="344"/>
        <v>42220.79487268519</v>
      </c>
      <c r="T3601" s="11">
        <f t="shared" si="345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0"/>
        <v>1.3</v>
      </c>
      <c r="P3602" s="6">
        <f t="shared" si="341"/>
        <v>3.25</v>
      </c>
      <c r="Q3602" t="str">
        <f t="shared" si="342"/>
        <v>theater</v>
      </c>
      <c r="R3602" t="str">
        <f t="shared" si="343"/>
        <v>plays</v>
      </c>
      <c r="S3602" s="10">
        <f t="shared" si="344"/>
        <v>42628.849120370374</v>
      </c>
      <c r="T3602" s="11">
        <f t="shared" si="345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0"/>
        <v>1.0435000000000001</v>
      </c>
      <c r="P3603" s="6">
        <f t="shared" si="341"/>
        <v>39.377358490566039</v>
      </c>
      <c r="Q3603" t="str">
        <f t="shared" si="342"/>
        <v>theater</v>
      </c>
      <c r="R3603" t="str">
        <f t="shared" si="343"/>
        <v>plays</v>
      </c>
      <c r="S3603" s="10">
        <f t="shared" si="344"/>
        <v>41990.99863425926</v>
      </c>
      <c r="T3603" s="11">
        <f t="shared" si="345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0"/>
        <v>1.0004999999999999</v>
      </c>
      <c r="P3604" s="6">
        <f t="shared" si="341"/>
        <v>81.673469387755105</v>
      </c>
      <c r="Q3604" t="str">
        <f t="shared" si="342"/>
        <v>theater</v>
      </c>
      <c r="R3604" t="str">
        <f t="shared" si="343"/>
        <v>plays</v>
      </c>
      <c r="S3604" s="10">
        <f t="shared" si="344"/>
        <v>42447.894432870366</v>
      </c>
      <c r="T3604" s="11">
        <f t="shared" si="345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0"/>
        <v>1.7066666666666668</v>
      </c>
      <c r="P3605" s="6">
        <f t="shared" si="341"/>
        <v>44.912280701754383</v>
      </c>
      <c r="Q3605" t="str">
        <f t="shared" si="342"/>
        <v>theater</v>
      </c>
      <c r="R3605" t="str">
        <f t="shared" si="343"/>
        <v>plays</v>
      </c>
      <c r="S3605" s="10">
        <f t="shared" si="344"/>
        <v>42283.864351851851</v>
      </c>
      <c r="T3605" s="11">
        <f t="shared" si="345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0"/>
        <v>1.1283333333333334</v>
      </c>
      <c r="P3606" s="6">
        <f t="shared" si="341"/>
        <v>49.05797101449275</v>
      </c>
      <c r="Q3606" t="str">
        <f t="shared" si="342"/>
        <v>theater</v>
      </c>
      <c r="R3606" t="str">
        <f t="shared" si="343"/>
        <v>plays</v>
      </c>
      <c r="S3606" s="10">
        <f t="shared" si="344"/>
        <v>42483.015694444446</v>
      </c>
      <c r="T3606" s="11">
        <f t="shared" si="345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0"/>
        <v>1.84</v>
      </c>
      <c r="P3607" s="6">
        <f t="shared" si="341"/>
        <v>30.666666666666668</v>
      </c>
      <c r="Q3607" t="str">
        <f t="shared" si="342"/>
        <v>theater</v>
      </c>
      <c r="R3607" t="str">
        <f t="shared" si="343"/>
        <v>plays</v>
      </c>
      <c r="S3607" s="10">
        <f t="shared" si="344"/>
        <v>42383.793124999997</v>
      </c>
      <c r="T3607" s="11">
        <f t="shared" si="345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0"/>
        <v>1.3026666666666666</v>
      </c>
      <c r="P3608" s="6">
        <f t="shared" si="341"/>
        <v>61.0625</v>
      </c>
      <c r="Q3608" t="str">
        <f t="shared" si="342"/>
        <v>theater</v>
      </c>
      <c r="R3608" t="str">
        <f t="shared" si="343"/>
        <v>plays</v>
      </c>
      <c r="S3608" s="10">
        <f t="shared" si="344"/>
        <v>42566.604826388888</v>
      </c>
      <c r="T3608" s="11">
        <f t="shared" si="345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0"/>
        <v>1.0545454545454545</v>
      </c>
      <c r="P3609" s="6">
        <f t="shared" si="341"/>
        <v>29</v>
      </c>
      <c r="Q3609" t="str">
        <f t="shared" si="342"/>
        <v>theater</v>
      </c>
      <c r="R3609" t="str">
        <f t="shared" si="343"/>
        <v>plays</v>
      </c>
      <c r="S3609" s="10">
        <f t="shared" si="344"/>
        <v>42338.963912037041</v>
      </c>
      <c r="T3609" s="11">
        <f t="shared" si="345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0"/>
        <v>1</v>
      </c>
      <c r="P3610" s="6">
        <f t="shared" si="341"/>
        <v>29.62962962962963</v>
      </c>
      <c r="Q3610" t="str">
        <f t="shared" si="342"/>
        <v>theater</v>
      </c>
      <c r="R3610" t="str">
        <f t="shared" si="343"/>
        <v>plays</v>
      </c>
      <c r="S3610" s="10">
        <f t="shared" si="344"/>
        <v>42506.709375000006</v>
      </c>
      <c r="T3610" s="11">
        <f t="shared" si="345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0"/>
        <v>1.5331632653061225</v>
      </c>
      <c r="P3611" s="6">
        <f t="shared" si="341"/>
        <v>143.0952380952381</v>
      </c>
      <c r="Q3611" t="str">
        <f t="shared" si="342"/>
        <v>theater</v>
      </c>
      <c r="R3611" t="str">
        <f t="shared" si="343"/>
        <v>plays</v>
      </c>
      <c r="S3611" s="10">
        <f t="shared" si="344"/>
        <v>42429.991724537031</v>
      </c>
      <c r="T3611" s="11">
        <f t="shared" si="345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ref="O3612:O3675" si="346">E3612/D3612</f>
        <v>1.623</v>
      </c>
      <c r="P3612" s="6">
        <f t="shared" si="341"/>
        <v>52.354838709677416</v>
      </c>
      <c r="Q3612" t="str">
        <f t="shared" si="342"/>
        <v>theater</v>
      </c>
      <c r="R3612" t="str">
        <f t="shared" si="343"/>
        <v>plays</v>
      </c>
      <c r="S3612" s="10">
        <f t="shared" si="344"/>
        <v>42203.432129629626</v>
      </c>
      <c r="T3612" s="11">
        <f t="shared" si="345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6"/>
        <v>1.36</v>
      </c>
      <c r="P3613" s="6">
        <f t="shared" si="341"/>
        <v>66.666666666666671</v>
      </c>
      <c r="Q3613" t="str">
        <f t="shared" si="342"/>
        <v>theater</v>
      </c>
      <c r="R3613" t="str">
        <f t="shared" si="343"/>
        <v>plays</v>
      </c>
      <c r="S3613" s="10">
        <f t="shared" si="344"/>
        <v>42072.370381944449</v>
      </c>
      <c r="T3613" s="11">
        <f t="shared" si="345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6"/>
        <v>1.444</v>
      </c>
      <c r="P3614" s="6">
        <f t="shared" si="341"/>
        <v>126.66666666666667</v>
      </c>
      <c r="Q3614" t="str">
        <f t="shared" si="342"/>
        <v>theater</v>
      </c>
      <c r="R3614" t="str">
        <f t="shared" si="343"/>
        <v>plays</v>
      </c>
      <c r="S3614" s="10">
        <f t="shared" si="344"/>
        <v>41789.726979166669</v>
      </c>
      <c r="T3614" s="11">
        <f t="shared" si="345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6"/>
        <v>1</v>
      </c>
      <c r="P3615" s="6">
        <f t="shared" si="341"/>
        <v>62.5</v>
      </c>
      <c r="Q3615" t="str">
        <f t="shared" si="342"/>
        <v>theater</v>
      </c>
      <c r="R3615" t="str">
        <f t="shared" si="343"/>
        <v>plays</v>
      </c>
      <c r="S3615" s="10">
        <f t="shared" si="344"/>
        <v>41788.58997685185</v>
      </c>
      <c r="T3615" s="11">
        <f t="shared" si="345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6"/>
        <v>1.008</v>
      </c>
      <c r="P3616" s="6">
        <f t="shared" si="341"/>
        <v>35.492957746478872</v>
      </c>
      <c r="Q3616" t="str">
        <f t="shared" si="342"/>
        <v>theater</v>
      </c>
      <c r="R3616" t="str">
        <f t="shared" si="343"/>
        <v>plays</v>
      </c>
      <c r="S3616" s="10">
        <f t="shared" si="344"/>
        <v>42144.041851851856</v>
      </c>
      <c r="T3616" s="11">
        <f t="shared" si="345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6"/>
        <v>1.0680000000000001</v>
      </c>
      <c r="P3617" s="6">
        <f t="shared" si="341"/>
        <v>37.083333333333336</v>
      </c>
      <c r="Q3617" t="str">
        <f t="shared" si="342"/>
        <v>theater</v>
      </c>
      <c r="R3617" t="str">
        <f t="shared" si="343"/>
        <v>plays</v>
      </c>
      <c r="S3617" s="10">
        <f t="shared" si="344"/>
        <v>42318.593703703707</v>
      </c>
      <c r="T3617" s="11">
        <f t="shared" si="345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6"/>
        <v>1.248</v>
      </c>
      <c r="P3618" s="6">
        <f t="shared" si="341"/>
        <v>69.333333333333329</v>
      </c>
      <c r="Q3618" t="str">
        <f t="shared" si="342"/>
        <v>theater</v>
      </c>
      <c r="R3618" t="str">
        <f t="shared" si="343"/>
        <v>plays</v>
      </c>
      <c r="S3618" s="10">
        <f t="shared" si="344"/>
        <v>42052.949814814812</v>
      </c>
      <c r="T3618" s="11">
        <f t="shared" si="345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6"/>
        <v>1.1891891891891893</v>
      </c>
      <c r="P3619" s="6">
        <f t="shared" si="341"/>
        <v>17.254901960784313</v>
      </c>
      <c r="Q3619" t="str">
        <f t="shared" si="342"/>
        <v>theater</v>
      </c>
      <c r="R3619" t="str">
        <f t="shared" si="343"/>
        <v>plays</v>
      </c>
      <c r="S3619" s="10">
        <f t="shared" si="344"/>
        <v>42779.610289351855</v>
      </c>
      <c r="T3619" s="11">
        <f t="shared" si="345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6"/>
        <v>1.01</v>
      </c>
      <c r="P3620" s="6">
        <f t="shared" si="341"/>
        <v>36.071428571428569</v>
      </c>
      <c r="Q3620" t="str">
        <f t="shared" si="342"/>
        <v>theater</v>
      </c>
      <c r="R3620" t="str">
        <f t="shared" si="343"/>
        <v>plays</v>
      </c>
      <c r="S3620" s="10">
        <f t="shared" si="344"/>
        <v>42128.627893518518</v>
      </c>
      <c r="T3620" s="11">
        <f t="shared" si="345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6"/>
        <v>1.1299999999999999</v>
      </c>
      <c r="P3621" s="6">
        <f t="shared" si="341"/>
        <v>66.470588235294116</v>
      </c>
      <c r="Q3621" t="str">
        <f t="shared" si="342"/>
        <v>theater</v>
      </c>
      <c r="R3621" t="str">
        <f t="shared" si="343"/>
        <v>plays</v>
      </c>
      <c r="S3621" s="10">
        <f t="shared" si="344"/>
        <v>42661.132245370376</v>
      </c>
      <c r="T3621" s="11">
        <f t="shared" si="345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6"/>
        <v>1.0519047619047619</v>
      </c>
      <c r="P3622" s="6">
        <f t="shared" si="341"/>
        <v>56.065989847715734</v>
      </c>
      <c r="Q3622" t="str">
        <f t="shared" si="342"/>
        <v>theater</v>
      </c>
      <c r="R3622" t="str">
        <f t="shared" si="343"/>
        <v>plays</v>
      </c>
      <c r="S3622" s="10">
        <f t="shared" si="344"/>
        <v>42037.938206018516</v>
      </c>
      <c r="T3622" s="11">
        <f t="shared" si="345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6"/>
        <v>1.0973333333333333</v>
      </c>
      <c r="P3623" s="6">
        <f t="shared" si="341"/>
        <v>47.028571428571432</v>
      </c>
      <c r="Q3623" t="str">
        <f t="shared" si="342"/>
        <v>theater</v>
      </c>
      <c r="R3623" t="str">
        <f t="shared" si="343"/>
        <v>plays</v>
      </c>
      <c r="S3623" s="10">
        <f t="shared" si="344"/>
        <v>42619.935694444444</v>
      </c>
      <c r="T3623" s="11">
        <f t="shared" si="345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6"/>
        <v>1.00099</v>
      </c>
      <c r="P3624" s="6">
        <f t="shared" si="341"/>
        <v>47.666190476190479</v>
      </c>
      <c r="Q3624" t="str">
        <f t="shared" si="342"/>
        <v>theater</v>
      </c>
      <c r="R3624" t="str">
        <f t="shared" si="343"/>
        <v>plays</v>
      </c>
      <c r="S3624" s="10">
        <f t="shared" si="344"/>
        <v>41877.221886574072</v>
      </c>
      <c r="T3624" s="11">
        <f t="shared" si="345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6"/>
        <v>1.2</v>
      </c>
      <c r="P3625" s="6">
        <f t="shared" si="341"/>
        <v>88.235294117647058</v>
      </c>
      <c r="Q3625" t="str">
        <f t="shared" si="342"/>
        <v>theater</v>
      </c>
      <c r="R3625" t="str">
        <f t="shared" si="343"/>
        <v>plays</v>
      </c>
      <c r="S3625" s="10">
        <f t="shared" si="344"/>
        <v>41828.736921296295</v>
      </c>
      <c r="T3625" s="11">
        <f t="shared" si="345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6"/>
        <v>1.0493333333333332</v>
      </c>
      <c r="P3626" s="6">
        <f t="shared" si="341"/>
        <v>80.717948717948715</v>
      </c>
      <c r="Q3626" t="str">
        <f t="shared" si="342"/>
        <v>theater</v>
      </c>
      <c r="R3626" t="str">
        <f t="shared" si="343"/>
        <v>plays</v>
      </c>
      <c r="S3626" s="10">
        <f t="shared" si="344"/>
        <v>42545.774189814809</v>
      </c>
      <c r="T3626" s="11">
        <f t="shared" si="345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6"/>
        <v>1.0266666666666666</v>
      </c>
      <c r="P3627" s="6">
        <f t="shared" si="341"/>
        <v>39.487179487179489</v>
      </c>
      <c r="Q3627" t="str">
        <f t="shared" si="342"/>
        <v>theater</v>
      </c>
      <c r="R3627" t="str">
        <f t="shared" si="343"/>
        <v>plays</v>
      </c>
      <c r="S3627" s="10">
        <f t="shared" si="344"/>
        <v>42157.652511574073</v>
      </c>
      <c r="T3627" s="11">
        <f t="shared" si="345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6"/>
        <v>1.0182500000000001</v>
      </c>
      <c r="P3628" s="6">
        <f t="shared" si="341"/>
        <v>84.854166666666671</v>
      </c>
      <c r="Q3628" t="str">
        <f t="shared" si="342"/>
        <v>theater</v>
      </c>
      <c r="R3628" t="str">
        <f t="shared" si="343"/>
        <v>plays</v>
      </c>
      <c r="S3628" s="10">
        <f t="shared" si="344"/>
        <v>41846.667326388888</v>
      </c>
      <c r="T3628" s="11">
        <f t="shared" si="345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6"/>
        <v>1</v>
      </c>
      <c r="P3629" s="6">
        <f t="shared" si="341"/>
        <v>68.965517241379317</v>
      </c>
      <c r="Q3629" t="str">
        <f t="shared" si="342"/>
        <v>theater</v>
      </c>
      <c r="R3629" t="str">
        <f t="shared" si="343"/>
        <v>plays</v>
      </c>
      <c r="S3629" s="10">
        <f t="shared" si="344"/>
        <v>42460.741747685184</v>
      </c>
      <c r="T3629" s="11">
        <f t="shared" si="345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6"/>
        <v>0</v>
      </c>
      <c r="P3630" s="6" t="e">
        <f t="shared" si="341"/>
        <v>#DIV/0!</v>
      </c>
      <c r="Q3630" t="str">
        <f t="shared" si="342"/>
        <v>theater</v>
      </c>
      <c r="R3630" t="str">
        <f t="shared" si="343"/>
        <v>musical</v>
      </c>
      <c r="S3630" s="10">
        <f t="shared" si="344"/>
        <v>42291.833287037036</v>
      </c>
      <c r="T3630" s="11">
        <f t="shared" si="345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6"/>
        <v>1.9999999999999999E-6</v>
      </c>
      <c r="P3631" s="6">
        <f t="shared" si="341"/>
        <v>1</v>
      </c>
      <c r="Q3631" t="str">
        <f t="shared" si="342"/>
        <v>theater</v>
      </c>
      <c r="R3631" t="str">
        <f t="shared" si="343"/>
        <v>musical</v>
      </c>
      <c r="S3631" s="10">
        <f t="shared" si="344"/>
        <v>42437.094490740739</v>
      </c>
      <c r="T3631" s="11">
        <f t="shared" si="345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6"/>
        <v>3.3333333333333332E-4</v>
      </c>
      <c r="P3632" s="6">
        <f t="shared" si="341"/>
        <v>1</v>
      </c>
      <c r="Q3632" t="str">
        <f t="shared" si="342"/>
        <v>theater</v>
      </c>
      <c r="R3632" t="str">
        <f t="shared" si="343"/>
        <v>musical</v>
      </c>
      <c r="S3632" s="10">
        <f t="shared" si="344"/>
        <v>41942.84710648148</v>
      </c>
      <c r="T3632" s="11">
        <f t="shared" si="345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6"/>
        <v>0.51023391812865493</v>
      </c>
      <c r="P3633" s="6">
        <f t="shared" si="341"/>
        <v>147.88135593220338</v>
      </c>
      <c r="Q3633" t="str">
        <f t="shared" si="342"/>
        <v>theater</v>
      </c>
      <c r="R3633" t="str">
        <f t="shared" si="343"/>
        <v>musical</v>
      </c>
      <c r="S3633" s="10">
        <f t="shared" si="344"/>
        <v>41880.753437499996</v>
      </c>
      <c r="T3633" s="11">
        <f t="shared" si="345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6"/>
        <v>0.2</v>
      </c>
      <c r="P3634" s="6">
        <f t="shared" si="341"/>
        <v>100</v>
      </c>
      <c r="Q3634" t="str">
        <f t="shared" si="342"/>
        <v>theater</v>
      </c>
      <c r="R3634" t="str">
        <f t="shared" si="343"/>
        <v>musical</v>
      </c>
      <c r="S3634" s="10">
        <f t="shared" si="344"/>
        <v>41946.936909722222</v>
      </c>
      <c r="T3634" s="11">
        <f t="shared" si="345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6"/>
        <v>0.35239999999999999</v>
      </c>
      <c r="P3635" s="6">
        <f t="shared" si="341"/>
        <v>56.838709677419352</v>
      </c>
      <c r="Q3635" t="str">
        <f t="shared" si="342"/>
        <v>theater</v>
      </c>
      <c r="R3635" t="str">
        <f t="shared" si="343"/>
        <v>musical</v>
      </c>
      <c r="S3635" s="10">
        <f t="shared" si="344"/>
        <v>42649.623460648145</v>
      </c>
      <c r="T3635" s="11">
        <f t="shared" si="345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6"/>
        <v>4.2466666666666666E-2</v>
      </c>
      <c r="P3636" s="6">
        <f t="shared" si="341"/>
        <v>176.94444444444446</v>
      </c>
      <c r="Q3636" t="str">
        <f t="shared" si="342"/>
        <v>theater</v>
      </c>
      <c r="R3636" t="str">
        <f t="shared" si="343"/>
        <v>musical</v>
      </c>
      <c r="S3636" s="10">
        <f t="shared" si="344"/>
        <v>42701.166365740741</v>
      </c>
      <c r="T3636" s="11">
        <f t="shared" si="345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6"/>
        <v>0.36457142857142855</v>
      </c>
      <c r="P3637" s="6">
        <f t="shared" si="341"/>
        <v>127.6</v>
      </c>
      <c r="Q3637" t="str">
        <f t="shared" si="342"/>
        <v>theater</v>
      </c>
      <c r="R3637" t="str">
        <f t="shared" si="343"/>
        <v>musical</v>
      </c>
      <c r="S3637" s="10">
        <f t="shared" si="344"/>
        <v>42450.88282407407</v>
      </c>
      <c r="T3637" s="11">
        <f t="shared" si="345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6"/>
        <v>0</v>
      </c>
      <c r="P3638" s="6" t="e">
        <f t="shared" si="341"/>
        <v>#DIV/0!</v>
      </c>
      <c r="Q3638" t="str">
        <f t="shared" si="342"/>
        <v>theater</v>
      </c>
      <c r="R3638" t="str">
        <f t="shared" si="343"/>
        <v>musical</v>
      </c>
      <c r="S3638" s="10">
        <f t="shared" si="344"/>
        <v>42226.694780092599</v>
      </c>
      <c r="T3638" s="11">
        <f t="shared" si="345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6"/>
        <v>0.30866666666666664</v>
      </c>
      <c r="P3639" s="6">
        <f t="shared" si="341"/>
        <v>66.142857142857139</v>
      </c>
      <c r="Q3639" t="str">
        <f t="shared" si="342"/>
        <v>theater</v>
      </c>
      <c r="R3639" t="str">
        <f t="shared" si="343"/>
        <v>musical</v>
      </c>
      <c r="S3639" s="10">
        <f t="shared" si="344"/>
        <v>41975.700636574074</v>
      </c>
      <c r="T3639" s="11">
        <f t="shared" si="345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6"/>
        <v>6.545454545454546E-2</v>
      </c>
      <c r="P3640" s="6">
        <f t="shared" si="341"/>
        <v>108</v>
      </c>
      <c r="Q3640" t="str">
        <f t="shared" si="342"/>
        <v>theater</v>
      </c>
      <c r="R3640" t="str">
        <f t="shared" si="343"/>
        <v>musical</v>
      </c>
      <c r="S3640" s="10">
        <f t="shared" si="344"/>
        <v>42053.672824074078</v>
      </c>
      <c r="T3640" s="11">
        <f t="shared" si="345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6"/>
        <v>4.0000000000000003E-5</v>
      </c>
      <c r="P3641" s="6">
        <f t="shared" si="341"/>
        <v>1</v>
      </c>
      <c r="Q3641" t="str">
        <f t="shared" si="342"/>
        <v>theater</v>
      </c>
      <c r="R3641" t="str">
        <f t="shared" si="343"/>
        <v>musical</v>
      </c>
      <c r="S3641" s="10">
        <f t="shared" si="344"/>
        <v>42590.677152777775</v>
      </c>
      <c r="T3641" s="11">
        <f t="shared" si="345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6"/>
        <v>5.5E-2</v>
      </c>
      <c r="P3642" s="6">
        <f t="shared" si="341"/>
        <v>18.333333333333332</v>
      </c>
      <c r="Q3642" t="str">
        <f t="shared" si="342"/>
        <v>theater</v>
      </c>
      <c r="R3642" t="str">
        <f t="shared" si="343"/>
        <v>musical</v>
      </c>
      <c r="S3642" s="10">
        <f t="shared" si="344"/>
        <v>42104.781597222223</v>
      </c>
      <c r="T3642" s="11">
        <f t="shared" si="345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6"/>
        <v>0</v>
      </c>
      <c r="P3643" s="6" t="e">
        <f t="shared" si="341"/>
        <v>#DIV/0!</v>
      </c>
      <c r="Q3643" t="str">
        <f t="shared" si="342"/>
        <v>theater</v>
      </c>
      <c r="R3643" t="str">
        <f t="shared" si="343"/>
        <v>musical</v>
      </c>
      <c r="S3643" s="10">
        <f t="shared" si="344"/>
        <v>41899.627071759263</v>
      </c>
      <c r="T3643" s="11">
        <f t="shared" si="345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6"/>
        <v>2.1428571428571429E-2</v>
      </c>
      <c r="P3644" s="6">
        <f t="shared" si="341"/>
        <v>7.5</v>
      </c>
      <c r="Q3644" t="str">
        <f t="shared" si="342"/>
        <v>theater</v>
      </c>
      <c r="R3644" t="str">
        <f t="shared" si="343"/>
        <v>musical</v>
      </c>
      <c r="S3644" s="10">
        <f t="shared" si="344"/>
        <v>42297.816284722227</v>
      </c>
      <c r="T3644" s="11">
        <f t="shared" si="345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6"/>
        <v>0</v>
      </c>
      <c r="P3645" s="6" t="e">
        <f t="shared" si="341"/>
        <v>#DIV/0!</v>
      </c>
      <c r="Q3645" t="str">
        <f t="shared" si="342"/>
        <v>theater</v>
      </c>
      <c r="R3645" t="str">
        <f t="shared" si="343"/>
        <v>musical</v>
      </c>
      <c r="S3645" s="10">
        <f t="shared" si="344"/>
        <v>42285.143969907411</v>
      </c>
      <c r="T3645" s="11">
        <f t="shared" si="345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6"/>
        <v>0.16420000000000001</v>
      </c>
      <c r="P3646" s="6">
        <f t="shared" si="341"/>
        <v>68.416666666666671</v>
      </c>
      <c r="Q3646" t="str">
        <f t="shared" si="342"/>
        <v>theater</v>
      </c>
      <c r="R3646" t="str">
        <f t="shared" si="343"/>
        <v>musical</v>
      </c>
      <c r="S3646" s="10">
        <f t="shared" si="344"/>
        <v>42409.241747685184</v>
      </c>
      <c r="T3646" s="11">
        <f t="shared" si="345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6"/>
        <v>1E-3</v>
      </c>
      <c r="P3647" s="6">
        <f t="shared" si="341"/>
        <v>1</v>
      </c>
      <c r="Q3647" t="str">
        <f t="shared" si="342"/>
        <v>theater</v>
      </c>
      <c r="R3647" t="str">
        <f t="shared" si="343"/>
        <v>musical</v>
      </c>
      <c r="S3647" s="10">
        <f t="shared" si="344"/>
        <v>42665.970347222217</v>
      </c>
      <c r="T3647" s="11">
        <f t="shared" si="345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6"/>
        <v>4.8099999999999997E-2</v>
      </c>
      <c r="P3648" s="6">
        <f t="shared" si="341"/>
        <v>60.125</v>
      </c>
      <c r="Q3648" t="str">
        <f t="shared" si="342"/>
        <v>theater</v>
      </c>
      <c r="R3648" t="str">
        <f t="shared" si="343"/>
        <v>musical</v>
      </c>
      <c r="S3648" s="10">
        <f t="shared" si="344"/>
        <v>42140.421319444446</v>
      </c>
      <c r="T3648" s="11">
        <f t="shared" si="345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6"/>
        <v>0.06</v>
      </c>
      <c r="P3649" s="6">
        <f t="shared" si="341"/>
        <v>15</v>
      </c>
      <c r="Q3649" t="str">
        <f t="shared" si="342"/>
        <v>theater</v>
      </c>
      <c r="R3649" t="str">
        <f t="shared" si="343"/>
        <v>musical</v>
      </c>
      <c r="S3649" s="10">
        <f t="shared" si="344"/>
        <v>42598.749155092592</v>
      </c>
      <c r="T3649" s="11">
        <f t="shared" si="345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6"/>
        <v>1.003825</v>
      </c>
      <c r="P3650" s="6">
        <f t="shared" si="341"/>
        <v>550.04109589041093</v>
      </c>
      <c r="Q3650" t="str">
        <f t="shared" si="342"/>
        <v>theater</v>
      </c>
      <c r="R3650" t="str">
        <f t="shared" si="343"/>
        <v>plays</v>
      </c>
      <c r="S3650" s="10">
        <f t="shared" si="344"/>
        <v>41887.292187500003</v>
      </c>
      <c r="T3650" s="11">
        <f t="shared" si="345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6"/>
        <v>1.04</v>
      </c>
      <c r="P3651" s="6">
        <f t="shared" ref="P3651:P3714" si="347">E3651/L3651</f>
        <v>97.5</v>
      </c>
      <c r="Q3651" t="str">
        <f t="shared" ref="Q3651:Q3714" si="348">LEFT(N3651,SEARCH("/",N3651)-1)</f>
        <v>theater</v>
      </c>
      <c r="R3651" t="str">
        <f t="shared" ref="R3651:R3714" si="349">RIGHT(N3651,(LEN(N3651)-LEN(Q3651)-1))</f>
        <v>plays</v>
      </c>
      <c r="S3651" s="10">
        <f t="shared" ref="S3651:S3714" si="350">(((J3651/60)/60)/24)+DATE(1970,1,1)</f>
        <v>41780.712893518517</v>
      </c>
      <c r="T3651" s="11">
        <f t="shared" ref="T3651:T3714" si="35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6"/>
        <v>1</v>
      </c>
      <c r="P3652" s="6">
        <f t="shared" si="347"/>
        <v>29.411764705882351</v>
      </c>
      <c r="Q3652" t="str">
        <f t="shared" si="348"/>
        <v>theater</v>
      </c>
      <c r="R3652" t="str">
        <f t="shared" si="349"/>
        <v>plays</v>
      </c>
      <c r="S3652" s="10">
        <f t="shared" si="350"/>
        <v>42381.478981481487</v>
      </c>
      <c r="T3652" s="11">
        <f t="shared" si="35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6"/>
        <v>1.04</v>
      </c>
      <c r="P3653" s="6">
        <f t="shared" si="347"/>
        <v>57.777777777777779</v>
      </c>
      <c r="Q3653" t="str">
        <f t="shared" si="348"/>
        <v>theater</v>
      </c>
      <c r="R3653" t="str">
        <f t="shared" si="349"/>
        <v>plays</v>
      </c>
      <c r="S3653" s="10">
        <f t="shared" si="350"/>
        <v>41828.646319444444</v>
      </c>
      <c r="T3653" s="11">
        <f t="shared" si="35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6"/>
        <v>2.5066666666666668</v>
      </c>
      <c r="P3654" s="6">
        <f t="shared" si="347"/>
        <v>44.235294117647058</v>
      </c>
      <c r="Q3654" t="str">
        <f t="shared" si="348"/>
        <v>theater</v>
      </c>
      <c r="R3654" t="str">
        <f t="shared" si="349"/>
        <v>plays</v>
      </c>
      <c r="S3654" s="10">
        <f t="shared" si="350"/>
        <v>42596.644699074073</v>
      </c>
      <c r="T3654" s="11">
        <f t="shared" si="35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6"/>
        <v>1.0049999999999999</v>
      </c>
      <c r="P3655" s="6">
        <f t="shared" si="347"/>
        <v>60.909090909090907</v>
      </c>
      <c r="Q3655" t="str">
        <f t="shared" si="348"/>
        <v>theater</v>
      </c>
      <c r="R3655" t="str">
        <f t="shared" si="349"/>
        <v>plays</v>
      </c>
      <c r="S3655" s="10">
        <f t="shared" si="350"/>
        <v>42191.363506944443</v>
      </c>
      <c r="T3655" s="11">
        <f t="shared" si="35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6"/>
        <v>1.744</v>
      </c>
      <c r="P3656" s="6">
        <f t="shared" si="347"/>
        <v>68.84210526315789</v>
      </c>
      <c r="Q3656" t="str">
        <f t="shared" si="348"/>
        <v>theater</v>
      </c>
      <c r="R3656" t="str">
        <f t="shared" si="349"/>
        <v>plays</v>
      </c>
      <c r="S3656" s="10">
        <f t="shared" si="350"/>
        <v>42440.416504629626</v>
      </c>
      <c r="T3656" s="11">
        <f t="shared" si="35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6"/>
        <v>1.1626000000000001</v>
      </c>
      <c r="P3657" s="6">
        <f t="shared" si="347"/>
        <v>73.582278481012665</v>
      </c>
      <c r="Q3657" t="str">
        <f t="shared" si="348"/>
        <v>theater</v>
      </c>
      <c r="R3657" t="str">
        <f t="shared" si="349"/>
        <v>plays</v>
      </c>
      <c r="S3657" s="10">
        <f t="shared" si="350"/>
        <v>42173.803217592591</v>
      </c>
      <c r="T3657" s="11">
        <f t="shared" si="35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6"/>
        <v>1.0582</v>
      </c>
      <c r="P3658" s="6">
        <f t="shared" si="347"/>
        <v>115.02173913043478</v>
      </c>
      <c r="Q3658" t="str">
        <f t="shared" si="348"/>
        <v>theater</v>
      </c>
      <c r="R3658" t="str">
        <f t="shared" si="349"/>
        <v>plays</v>
      </c>
      <c r="S3658" s="10">
        <f t="shared" si="350"/>
        <v>42737.910138888896</v>
      </c>
      <c r="T3658" s="11">
        <f t="shared" si="35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6"/>
        <v>1.1074999999999999</v>
      </c>
      <c r="P3659" s="6">
        <f t="shared" si="347"/>
        <v>110.75</v>
      </c>
      <c r="Q3659" t="str">
        <f t="shared" si="348"/>
        <v>theater</v>
      </c>
      <c r="R3659" t="str">
        <f t="shared" si="349"/>
        <v>plays</v>
      </c>
      <c r="S3659" s="10">
        <f t="shared" si="350"/>
        <v>42499.629849537043</v>
      </c>
      <c r="T3659" s="11">
        <f t="shared" si="35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6"/>
        <v>1.0066666666666666</v>
      </c>
      <c r="P3660" s="6">
        <f t="shared" si="347"/>
        <v>75.5</v>
      </c>
      <c r="Q3660" t="str">
        <f t="shared" si="348"/>
        <v>theater</v>
      </c>
      <c r="R3660" t="str">
        <f t="shared" si="349"/>
        <v>plays</v>
      </c>
      <c r="S3660" s="10">
        <f t="shared" si="350"/>
        <v>41775.858564814815</v>
      </c>
      <c r="T3660" s="11">
        <f t="shared" si="35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6"/>
        <v>1.0203333333333333</v>
      </c>
      <c r="P3661" s="6">
        <f t="shared" si="347"/>
        <v>235.46153846153845</v>
      </c>
      <c r="Q3661" t="str">
        <f t="shared" si="348"/>
        <v>theater</v>
      </c>
      <c r="R3661" t="str">
        <f t="shared" si="349"/>
        <v>plays</v>
      </c>
      <c r="S3661" s="10">
        <f t="shared" si="350"/>
        <v>42055.277199074073</v>
      </c>
      <c r="T3661" s="11">
        <f t="shared" si="35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6"/>
        <v>1</v>
      </c>
      <c r="P3662" s="6">
        <f t="shared" si="347"/>
        <v>11.363636363636363</v>
      </c>
      <c r="Q3662" t="str">
        <f t="shared" si="348"/>
        <v>theater</v>
      </c>
      <c r="R3662" t="str">
        <f t="shared" si="349"/>
        <v>plays</v>
      </c>
      <c r="S3662" s="10">
        <f t="shared" si="350"/>
        <v>41971.881076388891</v>
      </c>
      <c r="T3662" s="11">
        <f t="shared" si="35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6"/>
        <v>1.1100000000000001</v>
      </c>
      <c r="P3663" s="6">
        <f t="shared" si="347"/>
        <v>92.5</v>
      </c>
      <c r="Q3663" t="str">
        <f t="shared" si="348"/>
        <v>theater</v>
      </c>
      <c r="R3663" t="str">
        <f t="shared" si="349"/>
        <v>plays</v>
      </c>
      <c r="S3663" s="10">
        <f t="shared" si="350"/>
        <v>42447.896666666667</v>
      </c>
      <c r="T3663" s="11">
        <f t="shared" si="35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6"/>
        <v>1.0142500000000001</v>
      </c>
      <c r="P3664" s="6">
        <f t="shared" si="347"/>
        <v>202.85</v>
      </c>
      <c r="Q3664" t="str">
        <f t="shared" si="348"/>
        <v>theater</v>
      </c>
      <c r="R3664" t="str">
        <f t="shared" si="349"/>
        <v>plays</v>
      </c>
      <c r="S3664" s="10">
        <f t="shared" si="350"/>
        <v>42064.220069444447</v>
      </c>
      <c r="T3664" s="11">
        <f t="shared" si="35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6"/>
        <v>1.04</v>
      </c>
      <c r="P3665" s="6">
        <f t="shared" si="347"/>
        <v>26</v>
      </c>
      <c r="Q3665" t="str">
        <f t="shared" si="348"/>
        <v>theater</v>
      </c>
      <c r="R3665" t="str">
        <f t="shared" si="349"/>
        <v>plays</v>
      </c>
      <c r="S3665" s="10">
        <f t="shared" si="350"/>
        <v>42665.451736111107</v>
      </c>
      <c r="T3665" s="11">
        <f t="shared" si="35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6"/>
        <v>1.09375</v>
      </c>
      <c r="P3666" s="6">
        <f t="shared" si="347"/>
        <v>46.05263157894737</v>
      </c>
      <c r="Q3666" t="str">
        <f t="shared" si="348"/>
        <v>theater</v>
      </c>
      <c r="R3666" t="str">
        <f t="shared" si="349"/>
        <v>plays</v>
      </c>
      <c r="S3666" s="10">
        <f t="shared" si="350"/>
        <v>42523.248715277776</v>
      </c>
      <c r="T3666" s="11">
        <f t="shared" si="35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6"/>
        <v>1.1516129032258065</v>
      </c>
      <c r="P3667" s="6">
        <f t="shared" si="347"/>
        <v>51</v>
      </c>
      <c r="Q3667" t="str">
        <f t="shared" si="348"/>
        <v>theater</v>
      </c>
      <c r="R3667" t="str">
        <f t="shared" si="349"/>
        <v>plays</v>
      </c>
      <c r="S3667" s="10">
        <f t="shared" si="350"/>
        <v>42294.808124999996</v>
      </c>
      <c r="T3667" s="11">
        <f t="shared" si="35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6"/>
        <v>1</v>
      </c>
      <c r="P3668" s="6">
        <f t="shared" si="347"/>
        <v>31.578947368421051</v>
      </c>
      <c r="Q3668" t="str">
        <f t="shared" si="348"/>
        <v>theater</v>
      </c>
      <c r="R3668" t="str">
        <f t="shared" si="349"/>
        <v>plays</v>
      </c>
      <c r="S3668" s="10">
        <f t="shared" si="350"/>
        <v>41822.90488425926</v>
      </c>
      <c r="T3668" s="11">
        <f t="shared" si="35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6"/>
        <v>1.0317033333333334</v>
      </c>
      <c r="P3669" s="6">
        <f t="shared" si="347"/>
        <v>53.363965517241382</v>
      </c>
      <c r="Q3669" t="str">
        <f t="shared" si="348"/>
        <v>theater</v>
      </c>
      <c r="R3669" t="str">
        <f t="shared" si="349"/>
        <v>plays</v>
      </c>
      <c r="S3669" s="10">
        <f t="shared" si="350"/>
        <v>42173.970127314817</v>
      </c>
      <c r="T3669" s="11">
        <f t="shared" si="35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6"/>
        <v>1.0349999999999999</v>
      </c>
      <c r="P3670" s="6">
        <f t="shared" si="347"/>
        <v>36.964285714285715</v>
      </c>
      <c r="Q3670" t="str">
        <f t="shared" si="348"/>
        <v>theater</v>
      </c>
      <c r="R3670" t="str">
        <f t="shared" si="349"/>
        <v>plays</v>
      </c>
      <c r="S3670" s="10">
        <f t="shared" si="350"/>
        <v>42185.556157407409</v>
      </c>
      <c r="T3670" s="11">
        <f t="shared" si="35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6"/>
        <v>1.3819999999999999</v>
      </c>
      <c r="P3671" s="6">
        <f t="shared" si="347"/>
        <v>81.294117647058826</v>
      </c>
      <c r="Q3671" t="str">
        <f t="shared" si="348"/>
        <v>theater</v>
      </c>
      <c r="R3671" t="str">
        <f t="shared" si="349"/>
        <v>plays</v>
      </c>
      <c r="S3671" s="10">
        <f t="shared" si="350"/>
        <v>42136.675196759257</v>
      </c>
      <c r="T3671" s="11">
        <f t="shared" si="35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6"/>
        <v>1.0954545454545455</v>
      </c>
      <c r="P3672" s="6">
        <f t="shared" si="347"/>
        <v>20.083333333333332</v>
      </c>
      <c r="Q3672" t="str">
        <f t="shared" si="348"/>
        <v>theater</v>
      </c>
      <c r="R3672" t="str">
        <f t="shared" si="349"/>
        <v>plays</v>
      </c>
      <c r="S3672" s="10">
        <f t="shared" si="350"/>
        <v>42142.514016203699</v>
      </c>
      <c r="T3672" s="11">
        <f t="shared" si="35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6"/>
        <v>1.0085714285714287</v>
      </c>
      <c r="P3673" s="6">
        <f t="shared" si="347"/>
        <v>88.25</v>
      </c>
      <c r="Q3673" t="str">
        <f t="shared" si="348"/>
        <v>theater</v>
      </c>
      <c r="R3673" t="str">
        <f t="shared" si="349"/>
        <v>plays</v>
      </c>
      <c r="S3673" s="10">
        <f t="shared" si="350"/>
        <v>41820.62809027778</v>
      </c>
      <c r="T3673" s="11">
        <f t="shared" si="35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6"/>
        <v>1.0153333333333334</v>
      </c>
      <c r="P3674" s="6">
        <f t="shared" si="347"/>
        <v>53.438596491228068</v>
      </c>
      <c r="Q3674" t="str">
        <f t="shared" si="348"/>
        <v>theater</v>
      </c>
      <c r="R3674" t="str">
        <f t="shared" si="349"/>
        <v>plays</v>
      </c>
      <c r="S3674" s="10">
        <f t="shared" si="350"/>
        <v>41878.946574074071</v>
      </c>
      <c r="T3674" s="11">
        <f t="shared" si="35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6"/>
        <v>1.13625</v>
      </c>
      <c r="P3675" s="6">
        <f t="shared" si="347"/>
        <v>39.868421052631582</v>
      </c>
      <c r="Q3675" t="str">
        <f t="shared" si="348"/>
        <v>theater</v>
      </c>
      <c r="R3675" t="str">
        <f t="shared" si="349"/>
        <v>plays</v>
      </c>
      <c r="S3675" s="10">
        <f t="shared" si="350"/>
        <v>41914.295104166667</v>
      </c>
      <c r="T3675" s="11">
        <f t="shared" si="35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ref="O3676:O3739" si="352">E3676/D3676</f>
        <v>1</v>
      </c>
      <c r="P3676" s="6">
        <f t="shared" si="347"/>
        <v>145.16129032258064</v>
      </c>
      <c r="Q3676" t="str">
        <f t="shared" si="348"/>
        <v>theater</v>
      </c>
      <c r="R3676" t="str">
        <f t="shared" si="349"/>
        <v>plays</v>
      </c>
      <c r="S3676" s="10">
        <f t="shared" si="350"/>
        <v>42556.873020833329</v>
      </c>
      <c r="T3676" s="11">
        <f t="shared" si="35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52"/>
        <v>1.4</v>
      </c>
      <c r="P3677" s="6">
        <f t="shared" si="347"/>
        <v>23.333333333333332</v>
      </c>
      <c r="Q3677" t="str">
        <f t="shared" si="348"/>
        <v>theater</v>
      </c>
      <c r="R3677" t="str">
        <f t="shared" si="349"/>
        <v>plays</v>
      </c>
      <c r="S3677" s="10">
        <f t="shared" si="350"/>
        <v>42493.597013888888</v>
      </c>
      <c r="T3677" s="11">
        <f t="shared" si="35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52"/>
        <v>1.2875000000000001</v>
      </c>
      <c r="P3678" s="6">
        <f t="shared" si="347"/>
        <v>64.375</v>
      </c>
      <c r="Q3678" t="str">
        <f t="shared" si="348"/>
        <v>theater</v>
      </c>
      <c r="R3678" t="str">
        <f t="shared" si="349"/>
        <v>plays</v>
      </c>
      <c r="S3678" s="10">
        <f t="shared" si="350"/>
        <v>41876.815787037034</v>
      </c>
      <c r="T3678" s="11">
        <f t="shared" si="35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52"/>
        <v>1.0290416666666666</v>
      </c>
      <c r="P3679" s="6">
        <f t="shared" si="347"/>
        <v>62.052763819095475</v>
      </c>
      <c r="Q3679" t="str">
        <f t="shared" si="348"/>
        <v>theater</v>
      </c>
      <c r="R3679" t="str">
        <f t="shared" si="349"/>
        <v>plays</v>
      </c>
      <c r="S3679" s="10">
        <f t="shared" si="350"/>
        <v>41802.574282407404</v>
      </c>
      <c r="T3679" s="11">
        <f t="shared" si="35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52"/>
        <v>1.0249999999999999</v>
      </c>
      <c r="P3680" s="6">
        <f t="shared" si="347"/>
        <v>66.129032258064512</v>
      </c>
      <c r="Q3680" t="str">
        <f t="shared" si="348"/>
        <v>theater</v>
      </c>
      <c r="R3680" t="str">
        <f t="shared" si="349"/>
        <v>plays</v>
      </c>
      <c r="S3680" s="10">
        <f t="shared" si="350"/>
        <v>42120.531226851846</v>
      </c>
      <c r="T3680" s="11">
        <f t="shared" si="35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52"/>
        <v>1.101</v>
      </c>
      <c r="P3681" s="6">
        <f t="shared" si="347"/>
        <v>73.400000000000006</v>
      </c>
      <c r="Q3681" t="str">
        <f t="shared" si="348"/>
        <v>theater</v>
      </c>
      <c r="R3681" t="str">
        <f t="shared" si="349"/>
        <v>plays</v>
      </c>
      <c r="S3681" s="10">
        <f t="shared" si="350"/>
        <v>41786.761354166665</v>
      </c>
      <c r="T3681" s="11">
        <f t="shared" si="35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52"/>
        <v>1.1276666666666666</v>
      </c>
      <c r="P3682" s="6">
        <f t="shared" si="347"/>
        <v>99.5</v>
      </c>
      <c r="Q3682" t="str">
        <f t="shared" si="348"/>
        <v>theater</v>
      </c>
      <c r="R3682" t="str">
        <f t="shared" si="349"/>
        <v>plays</v>
      </c>
      <c r="S3682" s="10">
        <f t="shared" si="350"/>
        <v>42627.454097222217</v>
      </c>
      <c r="T3682" s="11">
        <f t="shared" si="35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52"/>
        <v>1.119</v>
      </c>
      <c r="P3683" s="6">
        <f t="shared" si="347"/>
        <v>62.166666666666664</v>
      </c>
      <c r="Q3683" t="str">
        <f t="shared" si="348"/>
        <v>theater</v>
      </c>
      <c r="R3683" t="str">
        <f t="shared" si="349"/>
        <v>plays</v>
      </c>
      <c r="S3683" s="10">
        <f t="shared" si="350"/>
        <v>42374.651504629626</v>
      </c>
      <c r="T3683" s="11">
        <f t="shared" si="35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52"/>
        <v>1.3919999999999999</v>
      </c>
      <c r="P3684" s="6">
        <f t="shared" si="347"/>
        <v>62.328358208955223</v>
      </c>
      <c r="Q3684" t="str">
        <f t="shared" si="348"/>
        <v>theater</v>
      </c>
      <c r="R3684" t="str">
        <f t="shared" si="349"/>
        <v>plays</v>
      </c>
      <c r="S3684" s="10">
        <f t="shared" si="350"/>
        <v>41772.685393518521</v>
      </c>
      <c r="T3684" s="11">
        <f t="shared" si="35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52"/>
        <v>1.1085714285714285</v>
      </c>
      <c r="P3685" s="6">
        <f t="shared" si="347"/>
        <v>58.787878787878789</v>
      </c>
      <c r="Q3685" t="str">
        <f t="shared" si="348"/>
        <v>theater</v>
      </c>
      <c r="R3685" t="str">
        <f t="shared" si="349"/>
        <v>plays</v>
      </c>
      <c r="S3685" s="10">
        <f t="shared" si="350"/>
        <v>42633.116851851853</v>
      </c>
      <c r="T3685" s="11">
        <f t="shared" si="35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52"/>
        <v>1.3906666666666667</v>
      </c>
      <c r="P3686" s="6">
        <f t="shared" si="347"/>
        <v>45.347826086956523</v>
      </c>
      <c r="Q3686" t="str">
        <f t="shared" si="348"/>
        <v>theater</v>
      </c>
      <c r="R3686" t="str">
        <f t="shared" si="349"/>
        <v>plays</v>
      </c>
      <c r="S3686" s="10">
        <f t="shared" si="350"/>
        <v>42219.180393518516</v>
      </c>
      <c r="T3686" s="11">
        <f t="shared" si="35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52"/>
        <v>1.0569999999999999</v>
      </c>
      <c r="P3687" s="6">
        <f t="shared" si="347"/>
        <v>41.944444444444443</v>
      </c>
      <c r="Q3687" t="str">
        <f t="shared" si="348"/>
        <v>theater</v>
      </c>
      <c r="R3687" t="str">
        <f t="shared" si="349"/>
        <v>plays</v>
      </c>
      <c r="S3687" s="10">
        <f t="shared" si="350"/>
        <v>41753.593275462961</v>
      </c>
      <c r="T3687" s="11">
        <f t="shared" si="35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52"/>
        <v>1.0142857142857142</v>
      </c>
      <c r="P3688" s="6">
        <f t="shared" si="347"/>
        <v>59.166666666666664</v>
      </c>
      <c r="Q3688" t="str">
        <f t="shared" si="348"/>
        <v>theater</v>
      </c>
      <c r="R3688" t="str">
        <f t="shared" si="349"/>
        <v>plays</v>
      </c>
      <c r="S3688" s="10">
        <f t="shared" si="350"/>
        <v>42230.662731481483</v>
      </c>
      <c r="T3688" s="11">
        <f t="shared" si="35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52"/>
        <v>1.0024500000000001</v>
      </c>
      <c r="P3689" s="6">
        <f t="shared" si="347"/>
        <v>200.49</v>
      </c>
      <c r="Q3689" t="str">
        <f t="shared" si="348"/>
        <v>theater</v>
      </c>
      <c r="R3689" t="str">
        <f t="shared" si="349"/>
        <v>plays</v>
      </c>
      <c r="S3689" s="10">
        <f t="shared" si="350"/>
        <v>41787.218229166669</v>
      </c>
      <c r="T3689" s="11">
        <f t="shared" si="35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52"/>
        <v>1.0916666666666666</v>
      </c>
      <c r="P3690" s="6">
        <f t="shared" si="347"/>
        <v>83.974358974358978</v>
      </c>
      <c r="Q3690" t="str">
        <f t="shared" si="348"/>
        <v>theater</v>
      </c>
      <c r="R3690" t="str">
        <f t="shared" si="349"/>
        <v>plays</v>
      </c>
      <c r="S3690" s="10">
        <f t="shared" si="350"/>
        <v>41829.787083333329</v>
      </c>
      <c r="T3690" s="11">
        <f t="shared" si="35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52"/>
        <v>1.1833333333333333</v>
      </c>
      <c r="P3691" s="6">
        <f t="shared" si="347"/>
        <v>57.258064516129032</v>
      </c>
      <c r="Q3691" t="str">
        <f t="shared" si="348"/>
        <v>theater</v>
      </c>
      <c r="R3691" t="str">
        <f t="shared" si="349"/>
        <v>plays</v>
      </c>
      <c r="S3691" s="10">
        <f t="shared" si="350"/>
        <v>42147.826840277776</v>
      </c>
      <c r="T3691" s="11">
        <f t="shared" si="35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52"/>
        <v>1.2</v>
      </c>
      <c r="P3692" s="6">
        <f t="shared" si="347"/>
        <v>58.064516129032256</v>
      </c>
      <c r="Q3692" t="str">
        <f t="shared" si="348"/>
        <v>theater</v>
      </c>
      <c r="R3692" t="str">
        <f t="shared" si="349"/>
        <v>plays</v>
      </c>
      <c r="S3692" s="10">
        <f t="shared" si="350"/>
        <v>41940.598182870373</v>
      </c>
      <c r="T3692" s="11">
        <f t="shared" si="35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52"/>
        <v>1.2796000000000001</v>
      </c>
      <c r="P3693" s="6">
        <f t="shared" si="347"/>
        <v>186.80291970802921</v>
      </c>
      <c r="Q3693" t="str">
        <f t="shared" si="348"/>
        <v>theater</v>
      </c>
      <c r="R3693" t="str">
        <f t="shared" si="349"/>
        <v>plays</v>
      </c>
      <c r="S3693" s="10">
        <f t="shared" si="350"/>
        <v>42020.700567129628</v>
      </c>
      <c r="T3693" s="11">
        <f t="shared" si="35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52"/>
        <v>1.26</v>
      </c>
      <c r="P3694" s="6">
        <f t="shared" si="347"/>
        <v>74.117647058823536</v>
      </c>
      <c r="Q3694" t="str">
        <f t="shared" si="348"/>
        <v>theater</v>
      </c>
      <c r="R3694" t="str">
        <f t="shared" si="349"/>
        <v>plays</v>
      </c>
      <c r="S3694" s="10">
        <f t="shared" si="350"/>
        <v>41891.96503472222</v>
      </c>
      <c r="T3694" s="11">
        <f t="shared" si="35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52"/>
        <v>1.2912912912912913</v>
      </c>
      <c r="P3695" s="6">
        <f t="shared" si="347"/>
        <v>30.714285714285715</v>
      </c>
      <c r="Q3695" t="str">
        <f t="shared" si="348"/>
        <v>theater</v>
      </c>
      <c r="R3695" t="str">
        <f t="shared" si="349"/>
        <v>plays</v>
      </c>
      <c r="S3695" s="10">
        <f t="shared" si="350"/>
        <v>42309.191307870366</v>
      </c>
      <c r="T3695" s="11">
        <f t="shared" si="35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52"/>
        <v>1.0742857142857143</v>
      </c>
      <c r="P3696" s="6">
        <f t="shared" si="347"/>
        <v>62.666666666666664</v>
      </c>
      <c r="Q3696" t="str">
        <f t="shared" si="348"/>
        <v>theater</v>
      </c>
      <c r="R3696" t="str">
        <f t="shared" si="349"/>
        <v>plays</v>
      </c>
      <c r="S3696" s="10">
        <f t="shared" si="350"/>
        <v>42490.133877314816</v>
      </c>
      <c r="T3696" s="11">
        <f t="shared" si="35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52"/>
        <v>1.00125</v>
      </c>
      <c r="P3697" s="6">
        <f t="shared" si="347"/>
        <v>121.36363636363636</v>
      </c>
      <c r="Q3697" t="str">
        <f t="shared" si="348"/>
        <v>theater</v>
      </c>
      <c r="R3697" t="str">
        <f t="shared" si="349"/>
        <v>plays</v>
      </c>
      <c r="S3697" s="10">
        <f t="shared" si="350"/>
        <v>41995.870486111111</v>
      </c>
      <c r="T3697" s="11">
        <f t="shared" si="35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52"/>
        <v>1.55</v>
      </c>
      <c r="P3698" s="6">
        <f t="shared" si="347"/>
        <v>39.743589743589745</v>
      </c>
      <c r="Q3698" t="str">
        <f t="shared" si="348"/>
        <v>theater</v>
      </c>
      <c r="R3698" t="str">
        <f t="shared" si="349"/>
        <v>plays</v>
      </c>
      <c r="S3698" s="10">
        <f t="shared" si="350"/>
        <v>41988.617083333331</v>
      </c>
      <c r="T3698" s="11">
        <f t="shared" si="35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52"/>
        <v>1.08</v>
      </c>
      <c r="P3699" s="6">
        <f t="shared" si="347"/>
        <v>72</v>
      </c>
      <c r="Q3699" t="str">
        <f t="shared" si="348"/>
        <v>theater</v>
      </c>
      <c r="R3699" t="str">
        <f t="shared" si="349"/>
        <v>plays</v>
      </c>
      <c r="S3699" s="10">
        <f t="shared" si="350"/>
        <v>42479.465833333335</v>
      </c>
      <c r="T3699" s="11">
        <f t="shared" si="35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52"/>
        <v>1.1052</v>
      </c>
      <c r="P3700" s="6">
        <f t="shared" si="347"/>
        <v>40.632352941176471</v>
      </c>
      <c r="Q3700" t="str">
        <f t="shared" si="348"/>
        <v>theater</v>
      </c>
      <c r="R3700" t="str">
        <f t="shared" si="349"/>
        <v>plays</v>
      </c>
      <c r="S3700" s="10">
        <f t="shared" si="350"/>
        <v>42401.806562500002</v>
      </c>
      <c r="T3700" s="11">
        <f t="shared" si="35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52"/>
        <v>1.008</v>
      </c>
      <c r="P3701" s="6">
        <f t="shared" si="347"/>
        <v>63</v>
      </c>
      <c r="Q3701" t="str">
        <f t="shared" si="348"/>
        <v>theater</v>
      </c>
      <c r="R3701" t="str">
        <f t="shared" si="349"/>
        <v>plays</v>
      </c>
      <c r="S3701" s="10">
        <f t="shared" si="350"/>
        <v>41897.602037037039</v>
      </c>
      <c r="T3701" s="11">
        <f t="shared" si="35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52"/>
        <v>1.212</v>
      </c>
      <c r="P3702" s="6">
        <f t="shared" si="347"/>
        <v>33.666666666666664</v>
      </c>
      <c r="Q3702" t="str">
        <f t="shared" si="348"/>
        <v>theater</v>
      </c>
      <c r="R3702" t="str">
        <f t="shared" si="349"/>
        <v>plays</v>
      </c>
      <c r="S3702" s="10">
        <f t="shared" si="350"/>
        <v>41882.585648148146</v>
      </c>
      <c r="T3702" s="11">
        <f t="shared" si="35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52"/>
        <v>1.0033333333333334</v>
      </c>
      <c r="P3703" s="6">
        <f t="shared" si="347"/>
        <v>38.589743589743591</v>
      </c>
      <c r="Q3703" t="str">
        <f t="shared" si="348"/>
        <v>theater</v>
      </c>
      <c r="R3703" t="str">
        <f t="shared" si="349"/>
        <v>plays</v>
      </c>
      <c r="S3703" s="10">
        <f t="shared" si="350"/>
        <v>42129.541585648149</v>
      </c>
      <c r="T3703" s="11">
        <f t="shared" si="35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52"/>
        <v>1.0916666666666666</v>
      </c>
      <c r="P3704" s="6">
        <f t="shared" si="347"/>
        <v>155.95238095238096</v>
      </c>
      <c r="Q3704" t="str">
        <f t="shared" si="348"/>
        <v>theater</v>
      </c>
      <c r="R3704" t="str">
        <f t="shared" si="349"/>
        <v>plays</v>
      </c>
      <c r="S3704" s="10">
        <f t="shared" si="350"/>
        <v>42524.53800925926</v>
      </c>
      <c r="T3704" s="11">
        <f t="shared" si="35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52"/>
        <v>1.2342857142857142</v>
      </c>
      <c r="P3705" s="6">
        <f t="shared" si="347"/>
        <v>43.2</v>
      </c>
      <c r="Q3705" t="str">
        <f t="shared" si="348"/>
        <v>theater</v>
      </c>
      <c r="R3705" t="str">
        <f t="shared" si="349"/>
        <v>plays</v>
      </c>
      <c r="S3705" s="10">
        <f t="shared" si="350"/>
        <v>42556.504490740743</v>
      </c>
      <c r="T3705" s="11">
        <f t="shared" si="35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52"/>
        <v>1.3633666666666666</v>
      </c>
      <c r="P3706" s="6">
        <f t="shared" si="347"/>
        <v>15.148518518518518</v>
      </c>
      <c r="Q3706" t="str">
        <f t="shared" si="348"/>
        <v>theater</v>
      </c>
      <c r="R3706" t="str">
        <f t="shared" si="349"/>
        <v>plays</v>
      </c>
      <c r="S3706" s="10">
        <f t="shared" si="350"/>
        <v>42461.689745370371</v>
      </c>
      <c r="T3706" s="11">
        <f t="shared" si="35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52"/>
        <v>1.0346657233816767</v>
      </c>
      <c r="P3707" s="6">
        <f t="shared" si="347"/>
        <v>83.571428571428569</v>
      </c>
      <c r="Q3707" t="str">
        <f t="shared" si="348"/>
        <v>theater</v>
      </c>
      <c r="R3707" t="str">
        <f t="shared" si="349"/>
        <v>plays</v>
      </c>
      <c r="S3707" s="10">
        <f t="shared" si="350"/>
        <v>41792.542986111112</v>
      </c>
      <c r="T3707" s="11">
        <f t="shared" si="35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52"/>
        <v>1.2133333333333334</v>
      </c>
      <c r="P3708" s="6">
        <f t="shared" si="347"/>
        <v>140</v>
      </c>
      <c r="Q3708" t="str">
        <f t="shared" si="348"/>
        <v>theater</v>
      </c>
      <c r="R3708" t="str">
        <f t="shared" si="349"/>
        <v>plays</v>
      </c>
      <c r="S3708" s="10">
        <f t="shared" si="350"/>
        <v>41879.913761574076</v>
      </c>
      <c r="T3708" s="11">
        <f t="shared" si="35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52"/>
        <v>1.86</v>
      </c>
      <c r="P3709" s="6">
        <f t="shared" si="347"/>
        <v>80.869565217391298</v>
      </c>
      <c r="Q3709" t="str">
        <f t="shared" si="348"/>
        <v>theater</v>
      </c>
      <c r="R3709" t="str">
        <f t="shared" si="349"/>
        <v>plays</v>
      </c>
      <c r="S3709" s="10">
        <f t="shared" si="350"/>
        <v>42552.048356481479</v>
      </c>
      <c r="T3709" s="11">
        <f t="shared" si="35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52"/>
        <v>3</v>
      </c>
      <c r="P3710" s="6">
        <f t="shared" si="347"/>
        <v>53.846153846153847</v>
      </c>
      <c r="Q3710" t="str">
        <f t="shared" si="348"/>
        <v>theater</v>
      </c>
      <c r="R3710" t="str">
        <f t="shared" si="349"/>
        <v>plays</v>
      </c>
      <c r="S3710" s="10">
        <f t="shared" si="350"/>
        <v>41810.142199074071</v>
      </c>
      <c r="T3710" s="11">
        <f t="shared" si="35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52"/>
        <v>1.0825</v>
      </c>
      <c r="P3711" s="6">
        <f t="shared" si="347"/>
        <v>30.928571428571427</v>
      </c>
      <c r="Q3711" t="str">
        <f t="shared" si="348"/>
        <v>theater</v>
      </c>
      <c r="R3711" t="str">
        <f t="shared" si="349"/>
        <v>plays</v>
      </c>
      <c r="S3711" s="10">
        <f t="shared" si="350"/>
        <v>41785.707708333335</v>
      </c>
      <c r="T3711" s="11">
        <f t="shared" si="35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52"/>
        <v>1.4115384615384616</v>
      </c>
      <c r="P3712" s="6">
        <f t="shared" si="347"/>
        <v>67.962962962962962</v>
      </c>
      <c r="Q3712" t="str">
        <f t="shared" si="348"/>
        <v>theater</v>
      </c>
      <c r="R3712" t="str">
        <f t="shared" si="349"/>
        <v>plays</v>
      </c>
      <c r="S3712" s="10">
        <f t="shared" si="350"/>
        <v>42072.576249999998</v>
      </c>
      <c r="T3712" s="11">
        <f t="shared" si="35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52"/>
        <v>1.1399999999999999</v>
      </c>
      <c r="P3713" s="6">
        <f t="shared" si="347"/>
        <v>27.142857142857142</v>
      </c>
      <c r="Q3713" t="str">
        <f t="shared" si="348"/>
        <v>theater</v>
      </c>
      <c r="R3713" t="str">
        <f t="shared" si="349"/>
        <v>plays</v>
      </c>
      <c r="S3713" s="10">
        <f t="shared" si="350"/>
        <v>41779.724224537036</v>
      </c>
      <c r="T3713" s="11">
        <f t="shared" si="35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52"/>
        <v>1.5373333333333334</v>
      </c>
      <c r="P3714" s="6">
        <f t="shared" si="347"/>
        <v>110.86538461538461</v>
      </c>
      <c r="Q3714" t="str">
        <f t="shared" si="348"/>
        <v>theater</v>
      </c>
      <c r="R3714" t="str">
        <f t="shared" si="349"/>
        <v>plays</v>
      </c>
      <c r="S3714" s="10">
        <f t="shared" si="350"/>
        <v>42134.172071759262</v>
      </c>
      <c r="T3714" s="11">
        <f t="shared" si="35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52"/>
        <v>1.0149999999999999</v>
      </c>
      <c r="P3715" s="6">
        <f t="shared" ref="P3715:P3778" si="353">E3715/L3715</f>
        <v>106.84210526315789</v>
      </c>
      <c r="Q3715" t="str">
        <f t="shared" ref="Q3715:Q3778" si="354">LEFT(N3715,SEARCH("/",N3715)-1)</f>
        <v>theater</v>
      </c>
      <c r="R3715" t="str">
        <f t="shared" ref="R3715:R3778" si="355">RIGHT(N3715,(LEN(N3715)-LEN(Q3715)-1))</f>
        <v>plays</v>
      </c>
      <c r="S3715" s="10">
        <f t="shared" ref="S3715:S3778" si="356">(((J3715/60)/60)/24)+DATE(1970,1,1)</f>
        <v>42505.738032407404</v>
      </c>
      <c r="T3715" s="11">
        <f t="shared" ref="T3715:T3778" si="357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2"/>
        <v>1.0235000000000001</v>
      </c>
      <c r="P3716" s="6">
        <f t="shared" si="353"/>
        <v>105.51546391752578</v>
      </c>
      <c r="Q3716" t="str">
        <f t="shared" si="354"/>
        <v>theater</v>
      </c>
      <c r="R3716" t="str">
        <f t="shared" si="355"/>
        <v>plays</v>
      </c>
      <c r="S3716" s="10">
        <f t="shared" si="356"/>
        <v>42118.556331018524</v>
      </c>
      <c r="T3716" s="11">
        <f t="shared" si="35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2"/>
        <v>1.0257142857142858</v>
      </c>
      <c r="P3717" s="6">
        <f t="shared" si="353"/>
        <v>132.96296296296296</v>
      </c>
      <c r="Q3717" t="str">
        <f t="shared" si="354"/>
        <v>theater</v>
      </c>
      <c r="R3717" t="str">
        <f t="shared" si="355"/>
        <v>plays</v>
      </c>
      <c r="S3717" s="10">
        <f t="shared" si="356"/>
        <v>42036.995590277773</v>
      </c>
      <c r="T3717" s="11">
        <f t="shared" si="35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2"/>
        <v>1.5575000000000001</v>
      </c>
      <c r="P3718" s="6">
        <f t="shared" si="353"/>
        <v>51.916666666666664</v>
      </c>
      <c r="Q3718" t="str">
        <f t="shared" si="354"/>
        <v>theater</v>
      </c>
      <c r="R3718" t="str">
        <f t="shared" si="355"/>
        <v>plays</v>
      </c>
      <c r="S3718" s="10">
        <f t="shared" si="356"/>
        <v>42360.887835648144</v>
      </c>
      <c r="T3718" s="11">
        <f t="shared" si="35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2"/>
        <v>1.0075000000000001</v>
      </c>
      <c r="P3719" s="6">
        <f t="shared" si="353"/>
        <v>310</v>
      </c>
      <c r="Q3719" t="str">
        <f t="shared" si="354"/>
        <v>theater</v>
      </c>
      <c r="R3719" t="str">
        <f t="shared" si="355"/>
        <v>plays</v>
      </c>
      <c r="S3719" s="10">
        <f t="shared" si="356"/>
        <v>42102.866307870368</v>
      </c>
      <c r="T3719" s="11">
        <f t="shared" si="35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2"/>
        <v>2.3940000000000001</v>
      </c>
      <c r="P3720" s="6">
        <f t="shared" si="353"/>
        <v>26.021739130434781</v>
      </c>
      <c r="Q3720" t="str">
        <f t="shared" si="354"/>
        <v>theater</v>
      </c>
      <c r="R3720" t="str">
        <f t="shared" si="355"/>
        <v>plays</v>
      </c>
      <c r="S3720" s="10">
        <f t="shared" si="356"/>
        <v>42032.716145833328</v>
      </c>
      <c r="T3720" s="11">
        <f t="shared" si="35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2"/>
        <v>2.1</v>
      </c>
      <c r="P3721" s="6">
        <f t="shared" si="353"/>
        <v>105</v>
      </c>
      <c r="Q3721" t="str">
        <f t="shared" si="354"/>
        <v>theater</v>
      </c>
      <c r="R3721" t="str">
        <f t="shared" si="355"/>
        <v>plays</v>
      </c>
      <c r="S3721" s="10">
        <f t="shared" si="356"/>
        <v>42147.729930555557</v>
      </c>
      <c r="T3721" s="11">
        <f t="shared" si="35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2"/>
        <v>1.0451515151515152</v>
      </c>
      <c r="P3722" s="6">
        <f t="shared" si="353"/>
        <v>86.224999999999994</v>
      </c>
      <c r="Q3722" t="str">
        <f t="shared" si="354"/>
        <v>theater</v>
      </c>
      <c r="R3722" t="str">
        <f t="shared" si="355"/>
        <v>plays</v>
      </c>
      <c r="S3722" s="10">
        <f t="shared" si="356"/>
        <v>42165.993125000001</v>
      </c>
      <c r="T3722" s="11">
        <f t="shared" si="35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2"/>
        <v>1.008</v>
      </c>
      <c r="P3723" s="6">
        <f t="shared" si="353"/>
        <v>114.54545454545455</v>
      </c>
      <c r="Q3723" t="str">
        <f t="shared" si="354"/>
        <v>theater</v>
      </c>
      <c r="R3723" t="str">
        <f t="shared" si="355"/>
        <v>plays</v>
      </c>
      <c r="S3723" s="10">
        <f t="shared" si="356"/>
        <v>41927.936157407406</v>
      </c>
      <c r="T3723" s="11">
        <f t="shared" si="35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2"/>
        <v>1.1120000000000001</v>
      </c>
      <c r="P3724" s="6">
        <f t="shared" si="353"/>
        <v>47.657142857142858</v>
      </c>
      <c r="Q3724" t="str">
        <f t="shared" si="354"/>
        <v>theater</v>
      </c>
      <c r="R3724" t="str">
        <f t="shared" si="355"/>
        <v>plays</v>
      </c>
      <c r="S3724" s="10">
        <f t="shared" si="356"/>
        <v>42381.671840277777</v>
      </c>
      <c r="T3724" s="11">
        <f t="shared" si="35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2"/>
        <v>1.0204444444444445</v>
      </c>
      <c r="P3725" s="6">
        <f t="shared" si="353"/>
        <v>72.888888888888886</v>
      </c>
      <c r="Q3725" t="str">
        <f t="shared" si="354"/>
        <v>theater</v>
      </c>
      <c r="R3725" t="str">
        <f t="shared" si="355"/>
        <v>plays</v>
      </c>
      <c r="S3725" s="10">
        <f t="shared" si="356"/>
        <v>41943.753032407411</v>
      </c>
      <c r="T3725" s="11">
        <f t="shared" si="35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2"/>
        <v>1.0254767441860466</v>
      </c>
      <c r="P3726" s="6">
        <f t="shared" si="353"/>
        <v>49.545505617977533</v>
      </c>
      <c r="Q3726" t="str">
        <f t="shared" si="354"/>
        <v>theater</v>
      </c>
      <c r="R3726" t="str">
        <f t="shared" si="355"/>
        <v>plays</v>
      </c>
      <c r="S3726" s="10">
        <f t="shared" si="356"/>
        <v>42465.491435185191</v>
      </c>
      <c r="T3726" s="11">
        <f t="shared" si="35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2"/>
        <v>1.27</v>
      </c>
      <c r="P3727" s="6">
        <f t="shared" si="353"/>
        <v>25.4</v>
      </c>
      <c r="Q3727" t="str">
        <f t="shared" si="354"/>
        <v>theater</v>
      </c>
      <c r="R3727" t="str">
        <f t="shared" si="355"/>
        <v>plays</v>
      </c>
      <c r="S3727" s="10">
        <f t="shared" si="356"/>
        <v>42401.945219907408</v>
      </c>
      <c r="T3727" s="11">
        <f t="shared" si="35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2"/>
        <v>3.3870588235294119</v>
      </c>
      <c r="P3728" s="6">
        <f t="shared" si="353"/>
        <v>62.586956521739133</v>
      </c>
      <c r="Q3728" t="str">
        <f t="shared" si="354"/>
        <v>theater</v>
      </c>
      <c r="R3728" t="str">
        <f t="shared" si="355"/>
        <v>plays</v>
      </c>
      <c r="S3728" s="10">
        <f t="shared" si="356"/>
        <v>42462.140868055561</v>
      </c>
      <c r="T3728" s="11">
        <f t="shared" si="35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2"/>
        <v>1.0075000000000001</v>
      </c>
      <c r="P3729" s="6">
        <f t="shared" si="353"/>
        <v>61.060606060606062</v>
      </c>
      <c r="Q3729" t="str">
        <f t="shared" si="354"/>
        <v>theater</v>
      </c>
      <c r="R3729" t="str">
        <f t="shared" si="355"/>
        <v>plays</v>
      </c>
      <c r="S3729" s="10">
        <f t="shared" si="356"/>
        <v>42632.348310185189</v>
      </c>
      <c r="T3729" s="11">
        <f t="shared" si="35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2"/>
        <v>9.3100000000000002E-2</v>
      </c>
      <c r="P3730" s="6">
        <f t="shared" si="353"/>
        <v>60.064516129032256</v>
      </c>
      <c r="Q3730" t="str">
        <f t="shared" si="354"/>
        <v>theater</v>
      </c>
      <c r="R3730" t="str">
        <f t="shared" si="355"/>
        <v>plays</v>
      </c>
      <c r="S3730" s="10">
        <f t="shared" si="356"/>
        <v>42205.171018518522</v>
      </c>
      <c r="T3730" s="11">
        <f t="shared" si="35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2"/>
        <v>7.2400000000000006E-2</v>
      </c>
      <c r="P3731" s="6">
        <f t="shared" si="353"/>
        <v>72.400000000000006</v>
      </c>
      <c r="Q3731" t="str">
        <f t="shared" si="354"/>
        <v>theater</v>
      </c>
      <c r="R3731" t="str">
        <f t="shared" si="355"/>
        <v>plays</v>
      </c>
      <c r="S3731" s="10">
        <f t="shared" si="356"/>
        <v>42041.205000000002</v>
      </c>
      <c r="T3731" s="11">
        <f t="shared" si="35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2"/>
        <v>0.1</v>
      </c>
      <c r="P3732" s="6">
        <f t="shared" si="353"/>
        <v>100</v>
      </c>
      <c r="Q3732" t="str">
        <f t="shared" si="354"/>
        <v>theater</v>
      </c>
      <c r="R3732" t="str">
        <f t="shared" si="355"/>
        <v>plays</v>
      </c>
      <c r="S3732" s="10">
        <f t="shared" si="356"/>
        <v>42203.677766203706</v>
      </c>
      <c r="T3732" s="11">
        <f t="shared" si="35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2"/>
        <v>0.11272727272727273</v>
      </c>
      <c r="P3733" s="6">
        <f t="shared" si="353"/>
        <v>51.666666666666664</v>
      </c>
      <c r="Q3733" t="str">
        <f t="shared" si="354"/>
        <v>theater</v>
      </c>
      <c r="R3733" t="str">
        <f t="shared" si="355"/>
        <v>plays</v>
      </c>
      <c r="S3733" s="10">
        <f t="shared" si="356"/>
        <v>41983.752847222218</v>
      </c>
      <c r="T3733" s="11">
        <f t="shared" si="35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2"/>
        <v>0.15411764705882353</v>
      </c>
      <c r="P3734" s="6">
        <f t="shared" si="353"/>
        <v>32.75</v>
      </c>
      <c r="Q3734" t="str">
        <f t="shared" si="354"/>
        <v>theater</v>
      </c>
      <c r="R3734" t="str">
        <f t="shared" si="355"/>
        <v>plays</v>
      </c>
      <c r="S3734" s="10">
        <f t="shared" si="356"/>
        <v>41968.677465277782</v>
      </c>
      <c r="T3734" s="11">
        <f t="shared" si="35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2"/>
        <v>0</v>
      </c>
      <c r="P3735" s="6" t="e">
        <f t="shared" si="353"/>
        <v>#DIV/0!</v>
      </c>
      <c r="Q3735" t="str">
        <f t="shared" si="354"/>
        <v>theater</v>
      </c>
      <c r="R3735" t="str">
        <f t="shared" si="355"/>
        <v>plays</v>
      </c>
      <c r="S3735" s="10">
        <f t="shared" si="356"/>
        <v>42103.024398148147</v>
      </c>
      <c r="T3735" s="11">
        <f t="shared" si="35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2"/>
        <v>0.28466666666666668</v>
      </c>
      <c r="P3736" s="6">
        <f t="shared" si="353"/>
        <v>61</v>
      </c>
      <c r="Q3736" t="str">
        <f t="shared" si="354"/>
        <v>theater</v>
      </c>
      <c r="R3736" t="str">
        <f t="shared" si="355"/>
        <v>plays</v>
      </c>
      <c r="S3736" s="10">
        <f t="shared" si="356"/>
        <v>42089.901574074072</v>
      </c>
      <c r="T3736" s="11">
        <f t="shared" si="35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2"/>
        <v>0.13333333333333333</v>
      </c>
      <c r="P3737" s="6">
        <f t="shared" si="353"/>
        <v>10</v>
      </c>
      <c r="Q3737" t="str">
        <f t="shared" si="354"/>
        <v>theater</v>
      </c>
      <c r="R3737" t="str">
        <f t="shared" si="355"/>
        <v>plays</v>
      </c>
      <c r="S3737" s="10">
        <f t="shared" si="356"/>
        <v>42122.693159722221</v>
      </c>
      <c r="T3737" s="11">
        <f t="shared" si="35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2"/>
        <v>6.6666666666666671E-3</v>
      </c>
      <c r="P3738" s="6">
        <f t="shared" si="353"/>
        <v>10</v>
      </c>
      <c r="Q3738" t="str">
        <f t="shared" si="354"/>
        <v>theater</v>
      </c>
      <c r="R3738" t="str">
        <f t="shared" si="355"/>
        <v>plays</v>
      </c>
      <c r="S3738" s="10">
        <f t="shared" si="356"/>
        <v>42048.711724537032</v>
      </c>
      <c r="T3738" s="11">
        <f t="shared" si="35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2"/>
        <v>0.21428571428571427</v>
      </c>
      <c r="P3739" s="6">
        <f t="shared" si="353"/>
        <v>37.5</v>
      </c>
      <c r="Q3739" t="str">
        <f t="shared" si="354"/>
        <v>theater</v>
      </c>
      <c r="R3739" t="str">
        <f t="shared" si="355"/>
        <v>plays</v>
      </c>
      <c r="S3739" s="10">
        <f t="shared" si="356"/>
        <v>42297.691006944442</v>
      </c>
      <c r="T3739" s="11">
        <f t="shared" si="35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ref="O3740:O3803" si="358">E3740/D3740</f>
        <v>0.18</v>
      </c>
      <c r="P3740" s="6">
        <f t="shared" si="353"/>
        <v>45</v>
      </c>
      <c r="Q3740" t="str">
        <f t="shared" si="354"/>
        <v>theater</v>
      </c>
      <c r="R3740" t="str">
        <f t="shared" si="355"/>
        <v>plays</v>
      </c>
      <c r="S3740" s="10">
        <f t="shared" si="356"/>
        <v>41813.938715277778</v>
      </c>
      <c r="T3740" s="11">
        <f t="shared" si="35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8"/>
        <v>0.20125000000000001</v>
      </c>
      <c r="P3741" s="6">
        <f t="shared" si="353"/>
        <v>100.625</v>
      </c>
      <c r="Q3741" t="str">
        <f t="shared" si="354"/>
        <v>theater</v>
      </c>
      <c r="R3741" t="str">
        <f t="shared" si="355"/>
        <v>plays</v>
      </c>
      <c r="S3741" s="10">
        <f t="shared" si="356"/>
        <v>42548.449861111112</v>
      </c>
      <c r="T3741" s="11">
        <f t="shared" si="35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8"/>
        <v>0.17899999999999999</v>
      </c>
      <c r="P3742" s="6">
        <f t="shared" si="353"/>
        <v>25.571428571428573</v>
      </c>
      <c r="Q3742" t="str">
        <f t="shared" si="354"/>
        <v>theater</v>
      </c>
      <c r="R3742" t="str">
        <f t="shared" si="355"/>
        <v>plays</v>
      </c>
      <c r="S3742" s="10">
        <f t="shared" si="356"/>
        <v>41833.089756944442</v>
      </c>
      <c r="T3742" s="11">
        <f t="shared" si="35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8"/>
        <v>0</v>
      </c>
      <c r="P3743" s="6" t="e">
        <f t="shared" si="353"/>
        <v>#DIV/0!</v>
      </c>
      <c r="Q3743" t="str">
        <f t="shared" si="354"/>
        <v>theater</v>
      </c>
      <c r="R3743" t="str">
        <f t="shared" si="355"/>
        <v>plays</v>
      </c>
      <c r="S3743" s="10">
        <f t="shared" si="356"/>
        <v>42325.920717592591</v>
      </c>
      <c r="T3743" s="11">
        <f t="shared" si="35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8"/>
        <v>0.02</v>
      </c>
      <c r="P3744" s="6">
        <f t="shared" si="353"/>
        <v>25</v>
      </c>
      <c r="Q3744" t="str">
        <f t="shared" si="354"/>
        <v>theater</v>
      </c>
      <c r="R3744" t="str">
        <f t="shared" si="355"/>
        <v>plays</v>
      </c>
      <c r="S3744" s="10">
        <f t="shared" si="356"/>
        <v>41858.214629629627</v>
      </c>
      <c r="T3744" s="11">
        <f t="shared" si="35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8"/>
        <v>0</v>
      </c>
      <c r="P3745" s="6" t="e">
        <f t="shared" si="353"/>
        <v>#DIV/0!</v>
      </c>
      <c r="Q3745" t="str">
        <f t="shared" si="354"/>
        <v>theater</v>
      </c>
      <c r="R3745" t="str">
        <f t="shared" si="355"/>
        <v>plays</v>
      </c>
      <c r="S3745" s="10">
        <f t="shared" si="356"/>
        <v>41793.710231481484</v>
      </c>
      <c r="T3745" s="11">
        <f t="shared" si="35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8"/>
        <v>0</v>
      </c>
      <c r="P3746" s="6" t="e">
        <f t="shared" si="353"/>
        <v>#DIV/0!</v>
      </c>
      <c r="Q3746" t="str">
        <f t="shared" si="354"/>
        <v>theater</v>
      </c>
      <c r="R3746" t="str">
        <f t="shared" si="355"/>
        <v>plays</v>
      </c>
      <c r="S3746" s="10">
        <f t="shared" si="356"/>
        <v>41793.814259259263</v>
      </c>
      <c r="T3746" s="11">
        <f t="shared" si="35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8"/>
        <v>0.1</v>
      </c>
      <c r="P3747" s="6">
        <f t="shared" si="353"/>
        <v>10</v>
      </c>
      <c r="Q3747" t="str">
        <f t="shared" si="354"/>
        <v>theater</v>
      </c>
      <c r="R3747" t="str">
        <f t="shared" si="355"/>
        <v>plays</v>
      </c>
      <c r="S3747" s="10">
        <f t="shared" si="356"/>
        <v>41831.697939814818</v>
      </c>
      <c r="T3747" s="11">
        <f t="shared" si="35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8"/>
        <v>2.3764705882352941E-2</v>
      </c>
      <c r="P3748" s="6">
        <f t="shared" si="353"/>
        <v>202</v>
      </c>
      <c r="Q3748" t="str">
        <f t="shared" si="354"/>
        <v>theater</v>
      </c>
      <c r="R3748" t="str">
        <f t="shared" si="355"/>
        <v>plays</v>
      </c>
      <c r="S3748" s="10">
        <f t="shared" si="356"/>
        <v>42621.389340277776</v>
      </c>
      <c r="T3748" s="11">
        <f t="shared" si="35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8"/>
        <v>0.01</v>
      </c>
      <c r="P3749" s="6">
        <f t="shared" si="353"/>
        <v>25</v>
      </c>
      <c r="Q3749" t="str">
        <f t="shared" si="354"/>
        <v>theater</v>
      </c>
      <c r="R3749" t="str">
        <f t="shared" si="355"/>
        <v>plays</v>
      </c>
      <c r="S3749" s="10">
        <f t="shared" si="356"/>
        <v>42164.299722222218</v>
      </c>
      <c r="T3749" s="11">
        <f t="shared" si="35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8"/>
        <v>1.0351999999999999</v>
      </c>
      <c r="P3750" s="6">
        <f t="shared" si="353"/>
        <v>99.538461538461533</v>
      </c>
      <c r="Q3750" t="str">
        <f t="shared" si="354"/>
        <v>theater</v>
      </c>
      <c r="R3750" t="str">
        <f t="shared" si="355"/>
        <v>musical</v>
      </c>
      <c r="S3750" s="10">
        <f t="shared" si="356"/>
        <v>42395.706435185188</v>
      </c>
      <c r="T3750" s="11">
        <f t="shared" si="35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8"/>
        <v>1.05</v>
      </c>
      <c r="P3751" s="6">
        <f t="shared" si="353"/>
        <v>75</v>
      </c>
      <c r="Q3751" t="str">
        <f t="shared" si="354"/>
        <v>theater</v>
      </c>
      <c r="R3751" t="str">
        <f t="shared" si="355"/>
        <v>musical</v>
      </c>
      <c r="S3751" s="10">
        <f t="shared" si="356"/>
        <v>42458.127175925925</v>
      </c>
      <c r="T3751" s="11">
        <f t="shared" si="35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8"/>
        <v>1.0044999999999999</v>
      </c>
      <c r="P3752" s="6">
        <f t="shared" si="353"/>
        <v>215.25</v>
      </c>
      <c r="Q3752" t="str">
        <f t="shared" si="354"/>
        <v>theater</v>
      </c>
      <c r="R3752" t="str">
        <f t="shared" si="355"/>
        <v>musical</v>
      </c>
      <c r="S3752" s="10">
        <f t="shared" si="356"/>
        <v>42016.981574074074</v>
      </c>
      <c r="T3752" s="11">
        <f t="shared" si="35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8"/>
        <v>1.3260000000000001</v>
      </c>
      <c r="P3753" s="6">
        <f t="shared" si="353"/>
        <v>120.54545454545455</v>
      </c>
      <c r="Q3753" t="str">
        <f t="shared" si="354"/>
        <v>theater</v>
      </c>
      <c r="R3753" t="str">
        <f t="shared" si="355"/>
        <v>musical</v>
      </c>
      <c r="S3753" s="10">
        <f t="shared" si="356"/>
        <v>42403.035567129627</v>
      </c>
      <c r="T3753" s="11">
        <f t="shared" si="35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8"/>
        <v>1.1299999999999999</v>
      </c>
      <c r="P3754" s="6">
        <f t="shared" si="353"/>
        <v>37.666666666666664</v>
      </c>
      <c r="Q3754" t="str">
        <f t="shared" si="354"/>
        <v>theater</v>
      </c>
      <c r="R3754" t="str">
        <f t="shared" si="355"/>
        <v>musical</v>
      </c>
      <c r="S3754" s="10">
        <f t="shared" si="356"/>
        <v>42619.802488425921</v>
      </c>
      <c r="T3754" s="11">
        <f t="shared" si="35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8"/>
        <v>1.0334000000000001</v>
      </c>
      <c r="P3755" s="6">
        <f t="shared" si="353"/>
        <v>172.23333333333332</v>
      </c>
      <c r="Q3755" t="str">
        <f t="shared" si="354"/>
        <v>theater</v>
      </c>
      <c r="R3755" t="str">
        <f t="shared" si="355"/>
        <v>musical</v>
      </c>
      <c r="S3755" s="10">
        <f t="shared" si="356"/>
        <v>42128.824074074073</v>
      </c>
      <c r="T3755" s="11">
        <f t="shared" si="35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8"/>
        <v>1.2</v>
      </c>
      <c r="P3756" s="6">
        <f t="shared" si="353"/>
        <v>111.11111111111111</v>
      </c>
      <c r="Q3756" t="str">
        <f t="shared" si="354"/>
        <v>theater</v>
      </c>
      <c r="R3756" t="str">
        <f t="shared" si="355"/>
        <v>musical</v>
      </c>
      <c r="S3756" s="10">
        <f t="shared" si="356"/>
        <v>41808.881215277775</v>
      </c>
      <c r="T3756" s="11">
        <f t="shared" si="35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8"/>
        <v>1.2963636363636364</v>
      </c>
      <c r="P3757" s="6">
        <f t="shared" si="353"/>
        <v>25.464285714285715</v>
      </c>
      <c r="Q3757" t="str">
        <f t="shared" si="354"/>
        <v>theater</v>
      </c>
      <c r="R3757" t="str">
        <f t="shared" si="355"/>
        <v>musical</v>
      </c>
      <c r="S3757" s="10">
        <f t="shared" si="356"/>
        <v>42445.866979166662</v>
      </c>
      <c r="T3757" s="11">
        <f t="shared" si="35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8"/>
        <v>1.0111111111111111</v>
      </c>
      <c r="P3758" s="6">
        <f t="shared" si="353"/>
        <v>267.64705882352939</v>
      </c>
      <c r="Q3758" t="str">
        <f t="shared" si="354"/>
        <v>theater</v>
      </c>
      <c r="R3758" t="str">
        <f t="shared" si="355"/>
        <v>musical</v>
      </c>
      <c r="S3758" s="10">
        <f t="shared" si="356"/>
        <v>41771.814791666664</v>
      </c>
      <c r="T3758" s="11">
        <f t="shared" si="35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8"/>
        <v>1.0851428571428572</v>
      </c>
      <c r="P3759" s="6">
        <f t="shared" si="353"/>
        <v>75.959999999999994</v>
      </c>
      <c r="Q3759" t="str">
        <f t="shared" si="354"/>
        <v>theater</v>
      </c>
      <c r="R3759" t="str">
        <f t="shared" si="355"/>
        <v>musical</v>
      </c>
      <c r="S3759" s="10">
        <f t="shared" si="356"/>
        <v>41954.850868055553</v>
      </c>
      <c r="T3759" s="11">
        <f t="shared" si="35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8"/>
        <v>1.0233333333333334</v>
      </c>
      <c r="P3760" s="6">
        <f t="shared" si="353"/>
        <v>59.03846153846154</v>
      </c>
      <c r="Q3760" t="str">
        <f t="shared" si="354"/>
        <v>theater</v>
      </c>
      <c r="R3760" t="str">
        <f t="shared" si="355"/>
        <v>musical</v>
      </c>
      <c r="S3760" s="10">
        <f t="shared" si="356"/>
        <v>41747.471504629626</v>
      </c>
      <c r="T3760" s="11">
        <f t="shared" si="35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8"/>
        <v>1.1024425000000002</v>
      </c>
      <c r="P3761" s="6">
        <f t="shared" si="353"/>
        <v>50.111022727272733</v>
      </c>
      <c r="Q3761" t="str">
        <f t="shared" si="354"/>
        <v>theater</v>
      </c>
      <c r="R3761" t="str">
        <f t="shared" si="355"/>
        <v>musical</v>
      </c>
      <c r="S3761" s="10">
        <f t="shared" si="356"/>
        <v>42182.108252314814</v>
      </c>
      <c r="T3761" s="11">
        <f t="shared" si="35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8"/>
        <v>1.010154</v>
      </c>
      <c r="P3762" s="6">
        <f t="shared" si="353"/>
        <v>55.502967032967035</v>
      </c>
      <c r="Q3762" t="str">
        <f t="shared" si="354"/>
        <v>theater</v>
      </c>
      <c r="R3762" t="str">
        <f t="shared" si="355"/>
        <v>musical</v>
      </c>
      <c r="S3762" s="10">
        <f t="shared" si="356"/>
        <v>41739.525300925925</v>
      </c>
      <c r="T3762" s="11">
        <f t="shared" si="35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8"/>
        <v>1</v>
      </c>
      <c r="P3763" s="6">
        <f t="shared" si="353"/>
        <v>166.66666666666666</v>
      </c>
      <c r="Q3763" t="str">
        <f t="shared" si="354"/>
        <v>theater</v>
      </c>
      <c r="R3763" t="str">
        <f t="shared" si="355"/>
        <v>musical</v>
      </c>
      <c r="S3763" s="10">
        <f t="shared" si="356"/>
        <v>42173.466863425929</v>
      </c>
      <c r="T3763" s="11">
        <f t="shared" si="35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8"/>
        <v>1.0624</v>
      </c>
      <c r="P3764" s="6">
        <f t="shared" si="353"/>
        <v>47.428571428571431</v>
      </c>
      <c r="Q3764" t="str">
        <f t="shared" si="354"/>
        <v>theater</v>
      </c>
      <c r="R3764" t="str">
        <f t="shared" si="355"/>
        <v>musical</v>
      </c>
      <c r="S3764" s="10">
        <f t="shared" si="356"/>
        <v>42193.813530092593</v>
      </c>
      <c r="T3764" s="11">
        <f t="shared" si="35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8"/>
        <v>1</v>
      </c>
      <c r="P3765" s="6">
        <f t="shared" si="353"/>
        <v>64.935064935064929</v>
      </c>
      <c r="Q3765" t="str">
        <f t="shared" si="354"/>
        <v>theater</v>
      </c>
      <c r="R3765" t="str">
        <f t="shared" si="355"/>
        <v>musical</v>
      </c>
      <c r="S3765" s="10">
        <f t="shared" si="356"/>
        <v>42065.750300925924</v>
      </c>
      <c r="T3765" s="11">
        <f t="shared" si="35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8"/>
        <v>1</v>
      </c>
      <c r="P3766" s="6">
        <f t="shared" si="353"/>
        <v>55.555555555555557</v>
      </c>
      <c r="Q3766" t="str">
        <f t="shared" si="354"/>
        <v>theater</v>
      </c>
      <c r="R3766" t="str">
        <f t="shared" si="355"/>
        <v>musical</v>
      </c>
      <c r="S3766" s="10">
        <f t="shared" si="356"/>
        <v>42499.842962962968</v>
      </c>
      <c r="T3766" s="11">
        <f t="shared" si="35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8"/>
        <v>1.1345714285714286</v>
      </c>
      <c r="P3767" s="6">
        <f t="shared" si="353"/>
        <v>74.224299065420567</v>
      </c>
      <c r="Q3767" t="str">
        <f t="shared" si="354"/>
        <v>theater</v>
      </c>
      <c r="R3767" t="str">
        <f t="shared" si="355"/>
        <v>musical</v>
      </c>
      <c r="S3767" s="10">
        <f t="shared" si="356"/>
        <v>41820.776412037041</v>
      </c>
      <c r="T3767" s="11">
        <f t="shared" si="35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8"/>
        <v>1.0265010000000001</v>
      </c>
      <c r="P3768" s="6">
        <f t="shared" si="353"/>
        <v>106.9271875</v>
      </c>
      <c r="Q3768" t="str">
        <f t="shared" si="354"/>
        <v>theater</v>
      </c>
      <c r="R3768" t="str">
        <f t="shared" si="355"/>
        <v>musical</v>
      </c>
      <c r="S3768" s="10">
        <f t="shared" si="356"/>
        <v>41788.167187500003</v>
      </c>
      <c r="T3768" s="11">
        <f t="shared" si="35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8"/>
        <v>1.1675</v>
      </c>
      <c r="P3769" s="6">
        <f t="shared" si="353"/>
        <v>41.696428571428569</v>
      </c>
      <c r="Q3769" t="str">
        <f t="shared" si="354"/>
        <v>theater</v>
      </c>
      <c r="R3769" t="str">
        <f t="shared" si="355"/>
        <v>musical</v>
      </c>
      <c r="S3769" s="10">
        <f t="shared" si="356"/>
        <v>42050.019641203704</v>
      </c>
      <c r="T3769" s="11">
        <f t="shared" si="35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8"/>
        <v>1.0765274999999999</v>
      </c>
      <c r="P3770" s="6">
        <f t="shared" si="353"/>
        <v>74.243275862068955</v>
      </c>
      <c r="Q3770" t="str">
        <f t="shared" si="354"/>
        <v>theater</v>
      </c>
      <c r="R3770" t="str">
        <f t="shared" si="355"/>
        <v>musical</v>
      </c>
      <c r="S3770" s="10">
        <f t="shared" si="356"/>
        <v>41772.727893518517</v>
      </c>
      <c r="T3770" s="11">
        <f t="shared" si="35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8"/>
        <v>1</v>
      </c>
      <c r="P3771" s="6">
        <f t="shared" si="353"/>
        <v>73.333333333333329</v>
      </c>
      <c r="Q3771" t="str">
        <f t="shared" si="354"/>
        <v>theater</v>
      </c>
      <c r="R3771" t="str">
        <f t="shared" si="355"/>
        <v>musical</v>
      </c>
      <c r="S3771" s="10">
        <f t="shared" si="356"/>
        <v>42445.598136574074</v>
      </c>
      <c r="T3771" s="11">
        <f t="shared" si="35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8"/>
        <v>1</v>
      </c>
      <c r="P3772" s="6">
        <f t="shared" si="353"/>
        <v>100</v>
      </c>
      <c r="Q3772" t="str">
        <f t="shared" si="354"/>
        <v>theater</v>
      </c>
      <c r="R3772" t="str">
        <f t="shared" si="355"/>
        <v>musical</v>
      </c>
      <c r="S3772" s="10">
        <f t="shared" si="356"/>
        <v>42138.930671296301</v>
      </c>
      <c r="T3772" s="11">
        <f t="shared" si="35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8"/>
        <v>1.46</v>
      </c>
      <c r="P3773" s="6">
        <f t="shared" si="353"/>
        <v>38.421052631578945</v>
      </c>
      <c r="Q3773" t="str">
        <f t="shared" si="354"/>
        <v>theater</v>
      </c>
      <c r="R3773" t="str">
        <f t="shared" si="355"/>
        <v>musical</v>
      </c>
      <c r="S3773" s="10">
        <f t="shared" si="356"/>
        <v>42493.857083333336</v>
      </c>
      <c r="T3773" s="11">
        <f t="shared" si="35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8"/>
        <v>1.1020000000000001</v>
      </c>
      <c r="P3774" s="6">
        <f t="shared" si="353"/>
        <v>166.96969696969697</v>
      </c>
      <c r="Q3774" t="str">
        <f t="shared" si="354"/>
        <v>theater</v>
      </c>
      <c r="R3774" t="str">
        <f t="shared" si="355"/>
        <v>musical</v>
      </c>
      <c r="S3774" s="10">
        <f t="shared" si="356"/>
        <v>42682.616967592592</v>
      </c>
      <c r="T3774" s="11">
        <f t="shared" si="35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8"/>
        <v>1.0820000000000001</v>
      </c>
      <c r="P3775" s="6">
        <f t="shared" si="353"/>
        <v>94.912280701754383</v>
      </c>
      <c r="Q3775" t="str">
        <f t="shared" si="354"/>
        <v>theater</v>
      </c>
      <c r="R3775" t="str">
        <f t="shared" si="355"/>
        <v>musical</v>
      </c>
      <c r="S3775" s="10">
        <f t="shared" si="356"/>
        <v>42656.005173611105</v>
      </c>
      <c r="T3775" s="11">
        <f t="shared" si="35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8"/>
        <v>1</v>
      </c>
      <c r="P3776" s="6">
        <f t="shared" si="353"/>
        <v>100</v>
      </c>
      <c r="Q3776" t="str">
        <f t="shared" si="354"/>
        <v>theater</v>
      </c>
      <c r="R3776" t="str">
        <f t="shared" si="355"/>
        <v>musical</v>
      </c>
      <c r="S3776" s="10">
        <f t="shared" si="356"/>
        <v>42087.792303240742</v>
      </c>
      <c r="T3776" s="11">
        <f t="shared" si="35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8"/>
        <v>1.0024999999999999</v>
      </c>
      <c r="P3777" s="6">
        <f t="shared" si="353"/>
        <v>143.21428571428572</v>
      </c>
      <c r="Q3777" t="str">
        <f t="shared" si="354"/>
        <v>theater</v>
      </c>
      <c r="R3777" t="str">
        <f t="shared" si="355"/>
        <v>musical</v>
      </c>
      <c r="S3777" s="10">
        <f t="shared" si="356"/>
        <v>42075.942627314813</v>
      </c>
      <c r="T3777" s="11">
        <f t="shared" si="35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8"/>
        <v>1.0671250000000001</v>
      </c>
      <c r="P3778" s="6">
        <f t="shared" si="353"/>
        <v>90.819148936170208</v>
      </c>
      <c r="Q3778" t="str">
        <f t="shared" si="354"/>
        <v>theater</v>
      </c>
      <c r="R3778" t="str">
        <f t="shared" si="355"/>
        <v>musical</v>
      </c>
      <c r="S3778" s="10">
        <f t="shared" si="356"/>
        <v>41814.367800925924</v>
      </c>
      <c r="T3778" s="11">
        <f t="shared" si="35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8"/>
        <v>1.4319999999999999</v>
      </c>
      <c r="P3779" s="6">
        <f t="shared" ref="P3779:P3842" si="359">E3779/L3779</f>
        <v>48.542372881355931</v>
      </c>
      <c r="Q3779" t="str">
        <f t="shared" ref="Q3779:Q3842" si="360">LEFT(N3779,SEARCH("/",N3779)-1)</f>
        <v>theater</v>
      </c>
      <c r="R3779" t="str">
        <f t="shared" ref="R3779:R3842" si="361">RIGHT(N3779,(LEN(N3779)-LEN(Q3779)-1))</f>
        <v>musical</v>
      </c>
      <c r="S3779" s="10">
        <f t="shared" ref="S3779:S3842" si="362">(((J3779/60)/60)/24)+DATE(1970,1,1)</f>
        <v>41887.111354166671</v>
      </c>
      <c r="T3779" s="11">
        <f t="shared" ref="T3779:T3842" si="363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8"/>
        <v>1.0504166666666668</v>
      </c>
      <c r="P3780" s="6">
        <f t="shared" si="359"/>
        <v>70.027777777777771</v>
      </c>
      <c r="Q3780" t="str">
        <f t="shared" si="360"/>
        <v>theater</v>
      </c>
      <c r="R3780" t="str">
        <f t="shared" si="361"/>
        <v>musical</v>
      </c>
      <c r="S3780" s="10">
        <f t="shared" si="362"/>
        <v>41989.819212962961</v>
      </c>
      <c r="T3780" s="11">
        <f t="shared" si="363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8"/>
        <v>1.0398000000000001</v>
      </c>
      <c r="P3781" s="6">
        <f t="shared" si="359"/>
        <v>135.62608695652173</v>
      </c>
      <c r="Q3781" t="str">
        <f t="shared" si="360"/>
        <v>theater</v>
      </c>
      <c r="R3781" t="str">
        <f t="shared" si="361"/>
        <v>musical</v>
      </c>
      <c r="S3781" s="10">
        <f t="shared" si="362"/>
        <v>42425.735416666663</v>
      </c>
      <c r="T3781" s="11">
        <f t="shared" si="363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8"/>
        <v>1.2</v>
      </c>
      <c r="P3782" s="6">
        <f t="shared" si="359"/>
        <v>100</v>
      </c>
      <c r="Q3782" t="str">
        <f t="shared" si="360"/>
        <v>theater</v>
      </c>
      <c r="R3782" t="str">
        <f t="shared" si="361"/>
        <v>musical</v>
      </c>
      <c r="S3782" s="10">
        <f t="shared" si="362"/>
        <v>42166.219733796301</v>
      </c>
      <c r="T3782" s="11">
        <f t="shared" si="363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8"/>
        <v>1.0966666666666667</v>
      </c>
      <c r="P3783" s="6">
        <f t="shared" si="359"/>
        <v>94.90384615384616</v>
      </c>
      <c r="Q3783" t="str">
        <f t="shared" si="360"/>
        <v>theater</v>
      </c>
      <c r="R3783" t="str">
        <f t="shared" si="361"/>
        <v>musical</v>
      </c>
      <c r="S3783" s="10">
        <f t="shared" si="362"/>
        <v>41865.882928240739</v>
      </c>
      <c r="T3783" s="11">
        <f t="shared" si="363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8"/>
        <v>1.0175000000000001</v>
      </c>
      <c r="P3784" s="6">
        <f t="shared" si="359"/>
        <v>75.370370370370367</v>
      </c>
      <c r="Q3784" t="str">
        <f t="shared" si="360"/>
        <v>theater</v>
      </c>
      <c r="R3784" t="str">
        <f t="shared" si="361"/>
        <v>musical</v>
      </c>
      <c r="S3784" s="10">
        <f t="shared" si="362"/>
        <v>42546.862233796302</v>
      </c>
      <c r="T3784" s="11">
        <f t="shared" si="363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8"/>
        <v>1.2891666666666666</v>
      </c>
      <c r="P3785" s="6">
        <f t="shared" si="359"/>
        <v>64.458333333333329</v>
      </c>
      <c r="Q3785" t="str">
        <f t="shared" si="360"/>
        <v>theater</v>
      </c>
      <c r="R3785" t="str">
        <f t="shared" si="361"/>
        <v>musical</v>
      </c>
      <c r="S3785" s="10">
        <f t="shared" si="362"/>
        <v>42420.140277777777</v>
      </c>
      <c r="T3785" s="11">
        <f t="shared" si="363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8"/>
        <v>1.1499999999999999</v>
      </c>
      <c r="P3786" s="6">
        <f t="shared" si="359"/>
        <v>115</v>
      </c>
      <c r="Q3786" t="str">
        <f t="shared" si="360"/>
        <v>theater</v>
      </c>
      <c r="R3786" t="str">
        <f t="shared" si="361"/>
        <v>musical</v>
      </c>
      <c r="S3786" s="10">
        <f t="shared" si="362"/>
        <v>42531.980694444443</v>
      </c>
      <c r="T3786" s="11">
        <f t="shared" si="363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8"/>
        <v>1.5075000000000001</v>
      </c>
      <c r="P3787" s="6">
        <f t="shared" si="359"/>
        <v>100.5</v>
      </c>
      <c r="Q3787" t="str">
        <f t="shared" si="360"/>
        <v>theater</v>
      </c>
      <c r="R3787" t="str">
        <f t="shared" si="361"/>
        <v>musical</v>
      </c>
      <c r="S3787" s="10">
        <f t="shared" si="362"/>
        <v>42548.63853009259</v>
      </c>
      <c r="T3787" s="11">
        <f t="shared" si="363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8"/>
        <v>1.1096666666666666</v>
      </c>
      <c r="P3788" s="6">
        <f t="shared" si="359"/>
        <v>93.774647887323937</v>
      </c>
      <c r="Q3788" t="str">
        <f t="shared" si="360"/>
        <v>theater</v>
      </c>
      <c r="R3788" t="str">
        <f t="shared" si="361"/>
        <v>musical</v>
      </c>
      <c r="S3788" s="10">
        <f t="shared" si="362"/>
        <v>42487.037905092591</v>
      </c>
      <c r="T3788" s="11">
        <f t="shared" si="363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8"/>
        <v>1.0028571428571429</v>
      </c>
      <c r="P3789" s="6">
        <f t="shared" si="359"/>
        <v>35.1</v>
      </c>
      <c r="Q3789" t="str">
        <f t="shared" si="360"/>
        <v>theater</v>
      </c>
      <c r="R3789" t="str">
        <f t="shared" si="361"/>
        <v>musical</v>
      </c>
      <c r="S3789" s="10">
        <f t="shared" si="362"/>
        <v>42167.534791666665</v>
      </c>
      <c r="T3789" s="11">
        <f t="shared" si="363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8"/>
        <v>6.6666666666666671E-3</v>
      </c>
      <c r="P3790" s="6">
        <f t="shared" si="359"/>
        <v>500</v>
      </c>
      <c r="Q3790" t="str">
        <f t="shared" si="360"/>
        <v>theater</v>
      </c>
      <c r="R3790" t="str">
        <f t="shared" si="361"/>
        <v>musical</v>
      </c>
      <c r="S3790" s="10">
        <f t="shared" si="362"/>
        <v>42333.695821759262</v>
      </c>
      <c r="T3790" s="11">
        <f t="shared" si="363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8"/>
        <v>3.267605633802817E-2</v>
      </c>
      <c r="P3791" s="6">
        <f t="shared" si="359"/>
        <v>29</v>
      </c>
      <c r="Q3791" t="str">
        <f t="shared" si="360"/>
        <v>theater</v>
      </c>
      <c r="R3791" t="str">
        <f t="shared" si="361"/>
        <v>musical</v>
      </c>
      <c r="S3791" s="10">
        <f t="shared" si="362"/>
        <v>42138.798819444448</v>
      </c>
      <c r="T3791" s="11">
        <f t="shared" si="363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8"/>
        <v>0</v>
      </c>
      <c r="P3792" s="6" t="e">
        <f t="shared" si="359"/>
        <v>#DIV/0!</v>
      </c>
      <c r="Q3792" t="str">
        <f t="shared" si="360"/>
        <v>theater</v>
      </c>
      <c r="R3792" t="str">
        <f t="shared" si="361"/>
        <v>musical</v>
      </c>
      <c r="S3792" s="10">
        <f t="shared" si="362"/>
        <v>42666.666932870372</v>
      </c>
      <c r="T3792" s="11">
        <f t="shared" si="363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8"/>
        <v>0</v>
      </c>
      <c r="P3793" s="6" t="e">
        <f t="shared" si="359"/>
        <v>#DIV/0!</v>
      </c>
      <c r="Q3793" t="str">
        <f t="shared" si="360"/>
        <v>theater</v>
      </c>
      <c r="R3793" t="str">
        <f t="shared" si="361"/>
        <v>musical</v>
      </c>
      <c r="S3793" s="10">
        <f t="shared" si="362"/>
        <v>41766.692037037035</v>
      </c>
      <c r="T3793" s="11">
        <f t="shared" si="363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8"/>
        <v>2.8E-3</v>
      </c>
      <c r="P3794" s="6">
        <f t="shared" si="359"/>
        <v>17.5</v>
      </c>
      <c r="Q3794" t="str">
        <f t="shared" si="360"/>
        <v>theater</v>
      </c>
      <c r="R3794" t="str">
        <f t="shared" si="361"/>
        <v>musical</v>
      </c>
      <c r="S3794" s="10">
        <f t="shared" si="362"/>
        <v>42170.447013888886</v>
      </c>
      <c r="T3794" s="11">
        <f t="shared" si="363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8"/>
        <v>0.59657142857142853</v>
      </c>
      <c r="P3795" s="6">
        <f t="shared" si="359"/>
        <v>174</v>
      </c>
      <c r="Q3795" t="str">
        <f t="shared" si="360"/>
        <v>theater</v>
      </c>
      <c r="R3795" t="str">
        <f t="shared" si="361"/>
        <v>musical</v>
      </c>
      <c r="S3795" s="10">
        <f t="shared" si="362"/>
        <v>41968.938993055555</v>
      </c>
      <c r="T3795" s="11">
        <f t="shared" si="363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8"/>
        <v>0.01</v>
      </c>
      <c r="P3796" s="6">
        <f t="shared" si="359"/>
        <v>50</v>
      </c>
      <c r="Q3796" t="str">
        <f t="shared" si="360"/>
        <v>theater</v>
      </c>
      <c r="R3796" t="str">
        <f t="shared" si="361"/>
        <v>musical</v>
      </c>
      <c r="S3796" s="10">
        <f t="shared" si="362"/>
        <v>42132.58048611111</v>
      </c>
      <c r="T3796" s="11">
        <f t="shared" si="363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8"/>
        <v>1.6666666666666666E-2</v>
      </c>
      <c r="P3797" s="6">
        <f t="shared" si="359"/>
        <v>5</v>
      </c>
      <c r="Q3797" t="str">
        <f t="shared" si="360"/>
        <v>theater</v>
      </c>
      <c r="R3797" t="str">
        <f t="shared" si="361"/>
        <v>musical</v>
      </c>
      <c r="S3797" s="10">
        <f t="shared" si="362"/>
        <v>42201.436226851853</v>
      </c>
      <c r="T3797" s="11">
        <f t="shared" si="363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8"/>
        <v>4.4444444444444447E-5</v>
      </c>
      <c r="P3798" s="6">
        <f t="shared" si="359"/>
        <v>1</v>
      </c>
      <c r="Q3798" t="str">
        <f t="shared" si="360"/>
        <v>theater</v>
      </c>
      <c r="R3798" t="str">
        <f t="shared" si="361"/>
        <v>musical</v>
      </c>
      <c r="S3798" s="10">
        <f t="shared" si="362"/>
        <v>42689.029583333337</v>
      </c>
      <c r="T3798" s="11">
        <f t="shared" si="363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8"/>
        <v>0.89666666666666661</v>
      </c>
      <c r="P3799" s="6">
        <f t="shared" si="359"/>
        <v>145.40540540540542</v>
      </c>
      <c r="Q3799" t="str">
        <f t="shared" si="360"/>
        <v>theater</v>
      </c>
      <c r="R3799" t="str">
        <f t="shared" si="361"/>
        <v>musical</v>
      </c>
      <c r="S3799" s="10">
        <f t="shared" si="362"/>
        <v>42084.881539351853</v>
      </c>
      <c r="T3799" s="11">
        <f t="shared" si="363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8"/>
        <v>1.4642857142857143E-2</v>
      </c>
      <c r="P3800" s="6">
        <f t="shared" si="359"/>
        <v>205</v>
      </c>
      <c r="Q3800" t="str">
        <f t="shared" si="360"/>
        <v>theater</v>
      </c>
      <c r="R3800" t="str">
        <f t="shared" si="361"/>
        <v>musical</v>
      </c>
      <c r="S3800" s="10">
        <f t="shared" si="362"/>
        <v>41831.722777777781</v>
      </c>
      <c r="T3800" s="11">
        <f t="shared" si="363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8"/>
        <v>4.02E-2</v>
      </c>
      <c r="P3801" s="6">
        <f t="shared" si="359"/>
        <v>100.5</v>
      </c>
      <c r="Q3801" t="str">
        <f t="shared" si="360"/>
        <v>theater</v>
      </c>
      <c r="R3801" t="str">
        <f t="shared" si="361"/>
        <v>musical</v>
      </c>
      <c r="S3801" s="10">
        <f t="shared" si="362"/>
        <v>42410.93105324074</v>
      </c>
      <c r="T3801" s="11">
        <f t="shared" si="363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8"/>
        <v>4.0045454545454544E-2</v>
      </c>
      <c r="P3802" s="6">
        <f t="shared" si="359"/>
        <v>55.0625</v>
      </c>
      <c r="Q3802" t="str">
        <f t="shared" si="360"/>
        <v>theater</v>
      </c>
      <c r="R3802" t="str">
        <f t="shared" si="361"/>
        <v>musical</v>
      </c>
      <c r="S3802" s="10">
        <f t="shared" si="362"/>
        <v>41982.737071759257</v>
      </c>
      <c r="T3802" s="11">
        <f t="shared" si="363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8"/>
        <v>8.5199999999999998E-2</v>
      </c>
      <c r="P3803" s="6">
        <f t="shared" si="359"/>
        <v>47.333333333333336</v>
      </c>
      <c r="Q3803" t="str">
        <f t="shared" si="360"/>
        <v>theater</v>
      </c>
      <c r="R3803" t="str">
        <f t="shared" si="361"/>
        <v>musical</v>
      </c>
      <c r="S3803" s="10">
        <f t="shared" si="362"/>
        <v>41975.676111111112</v>
      </c>
      <c r="T3803" s="11">
        <f t="shared" si="363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ref="O3804:O3867" si="364">E3804/D3804</f>
        <v>0</v>
      </c>
      <c r="P3804" s="6" t="e">
        <f t="shared" si="359"/>
        <v>#DIV/0!</v>
      </c>
      <c r="Q3804" t="str">
        <f t="shared" si="360"/>
        <v>theater</v>
      </c>
      <c r="R3804" t="str">
        <f t="shared" si="361"/>
        <v>musical</v>
      </c>
      <c r="S3804" s="10">
        <f t="shared" si="362"/>
        <v>42269.126226851848</v>
      </c>
      <c r="T3804" s="11">
        <f t="shared" si="363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64"/>
        <v>0.19650000000000001</v>
      </c>
      <c r="P3805" s="6">
        <f t="shared" si="359"/>
        <v>58.95</v>
      </c>
      <c r="Q3805" t="str">
        <f t="shared" si="360"/>
        <v>theater</v>
      </c>
      <c r="R3805" t="str">
        <f t="shared" si="361"/>
        <v>musical</v>
      </c>
      <c r="S3805" s="10">
        <f t="shared" si="362"/>
        <v>42403.971851851849</v>
      </c>
      <c r="T3805" s="11">
        <f t="shared" si="363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64"/>
        <v>0</v>
      </c>
      <c r="P3806" s="6" t="e">
        <f t="shared" si="359"/>
        <v>#DIV/0!</v>
      </c>
      <c r="Q3806" t="str">
        <f t="shared" si="360"/>
        <v>theater</v>
      </c>
      <c r="R3806" t="str">
        <f t="shared" si="361"/>
        <v>musical</v>
      </c>
      <c r="S3806" s="10">
        <f t="shared" si="362"/>
        <v>42527.00953703704</v>
      </c>
      <c r="T3806" s="11">
        <f t="shared" si="363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4"/>
        <v>2.0000000000000002E-5</v>
      </c>
      <c r="P3807" s="6">
        <f t="shared" si="359"/>
        <v>1.5</v>
      </c>
      <c r="Q3807" t="str">
        <f t="shared" si="360"/>
        <v>theater</v>
      </c>
      <c r="R3807" t="str">
        <f t="shared" si="361"/>
        <v>musical</v>
      </c>
      <c r="S3807" s="10">
        <f t="shared" si="362"/>
        <v>41849.887037037035</v>
      </c>
      <c r="T3807" s="11">
        <f t="shared" si="363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4"/>
        <v>6.6666666666666664E-4</v>
      </c>
      <c r="P3808" s="6">
        <f t="shared" si="359"/>
        <v>5</v>
      </c>
      <c r="Q3808" t="str">
        <f t="shared" si="360"/>
        <v>theater</v>
      </c>
      <c r="R3808" t="str">
        <f t="shared" si="361"/>
        <v>musical</v>
      </c>
      <c r="S3808" s="10">
        <f t="shared" si="362"/>
        <v>41799.259039351848</v>
      </c>
      <c r="T3808" s="11">
        <f t="shared" si="363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4"/>
        <v>0.30333333333333334</v>
      </c>
      <c r="P3809" s="6">
        <f t="shared" si="359"/>
        <v>50.555555555555557</v>
      </c>
      <c r="Q3809" t="str">
        <f t="shared" si="360"/>
        <v>theater</v>
      </c>
      <c r="R3809" t="str">
        <f t="shared" si="361"/>
        <v>musical</v>
      </c>
      <c r="S3809" s="10">
        <f t="shared" si="362"/>
        <v>42090.909016203703</v>
      </c>
      <c r="T3809" s="11">
        <f t="shared" si="363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4"/>
        <v>1</v>
      </c>
      <c r="P3810" s="6">
        <f t="shared" si="359"/>
        <v>41.666666666666664</v>
      </c>
      <c r="Q3810" t="str">
        <f t="shared" si="360"/>
        <v>theater</v>
      </c>
      <c r="R3810" t="str">
        <f t="shared" si="361"/>
        <v>plays</v>
      </c>
      <c r="S3810" s="10">
        <f t="shared" si="362"/>
        <v>42059.453923611116</v>
      </c>
      <c r="T3810" s="11">
        <f t="shared" si="363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4"/>
        <v>1.0125</v>
      </c>
      <c r="P3811" s="6">
        <f t="shared" si="359"/>
        <v>53.289473684210527</v>
      </c>
      <c r="Q3811" t="str">
        <f t="shared" si="360"/>
        <v>theater</v>
      </c>
      <c r="R3811" t="str">
        <f t="shared" si="361"/>
        <v>plays</v>
      </c>
      <c r="S3811" s="10">
        <f t="shared" si="362"/>
        <v>41800.526701388888</v>
      </c>
      <c r="T3811" s="11">
        <f t="shared" si="363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4"/>
        <v>1.2173333333333334</v>
      </c>
      <c r="P3812" s="6">
        <f t="shared" si="359"/>
        <v>70.230769230769226</v>
      </c>
      <c r="Q3812" t="str">
        <f t="shared" si="360"/>
        <v>theater</v>
      </c>
      <c r="R3812" t="str">
        <f t="shared" si="361"/>
        <v>plays</v>
      </c>
      <c r="S3812" s="10">
        <f t="shared" si="362"/>
        <v>42054.849050925928</v>
      </c>
      <c r="T3812" s="11">
        <f t="shared" si="363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4"/>
        <v>3.3</v>
      </c>
      <c r="P3813" s="6">
        <f t="shared" si="359"/>
        <v>43.421052631578945</v>
      </c>
      <c r="Q3813" t="str">
        <f t="shared" si="360"/>
        <v>theater</v>
      </c>
      <c r="R3813" t="str">
        <f t="shared" si="361"/>
        <v>plays</v>
      </c>
      <c r="S3813" s="10">
        <f t="shared" si="362"/>
        <v>42487.62700231481</v>
      </c>
      <c r="T3813" s="11">
        <f t="shared" si="363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4"/>
        <v>1.0954999999999999</v>
      </c>
      <c r="P3814" s="6">
        <f t="shared" si="359"/>
        <v>199.18181818181819</v>
      </c>
      <c r="Q3814" t="str">
        <f t="shared" si="360"/>
        <v>theater</v>
      </c>
      <c r="R3814" t="str">
        <f t="shared" si="361"/>
        <v>plays</v>
      </c>
      <c r="S3814" s="10">
        <f t="shared" si="362"/>
        <v>42109.751250000001</v>
      </c>
      <c r="T3814" s="11">
        <f t="shared" si="363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4"/>
        <v>1.0095190476190474</v>
      </c>
      <c r="P3815" s="6">
        <f t="shared" si="359"/>
        <v>78.518148148148143</v>
      </c>
      <c r="Q3815" t="str">
        <f t="shared" si="360"/>
        <v>theater</v>
      </c>
      <c r="R3815" t="str">
        <f t="shared" si="361"/>
        <v>plays</v>
      </c>
      <c r="S3815" s="10">
        <f t="shared" si="362"/>
        <v>42497.275706018518</v>
      </c>
      <c r="T3815" s="11">
        <f t="shared" si="363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4"/>
        <v>1.4013333333333333</v>
      </c>
      <c r="P3816" s="6">
        <f t="shared" si="359"/>
        <v>61.823529411764703</v>
      </c>
      <c r="Q3816" t="str">
        <f t="shared" si="360"/>
        <v>theater</v>
      </c>
      <c r="R3816" t="str">
        <f t="shared" si="361"/>
        <v>plays</v>
      </c>
      <c r="S3816" s="10">
        <f t="shared" si="362"/>
        <v>42058.904074074075</v>
      </c>
      <c r="T3816" s="11">
        <f t="shared" si="363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4"/>
        <v>1.0000100000000001</v>
      </c>
      <c r="P3817" s="6">
        <f t="shared" si="359"/>
        <v>50.000500000000002</v>
      </c>
      <c r="Q3817" t="str">
        <f t="shared" si="360"/>
        <v>theater</v>
      </c>
      <c r="R3817" t="str">
        <f t="shared" si="361"/>
        <v>plays</v>
      </c>
      <c r="S3817" s="10">
        <f t="shared" si="362"/>
        <v>42207.259918981479</v>
      </c>
      <c r="T3817" s="11">
        <f t="shared" si="363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4"/>
        <v>1.19238</v>
      </c>
      <c r="P3818" s="6">
        <f t="shared" si="359"/>
        <v>48.339729729729726</v>
      </c>
      <c r="Q3818" t="str">
        <f t="shared" si="360"/>
        <v>theater</v>
      </c>
      <c r="R3818" t="str">
        <f t="shared" si="361"/>
        <v>plays</v>
      </c>
      <c r="S3818" s="10">
        <f t="shared" si="362"/>
        <v>41807.690081018518</v>
      </c>
      <c r="T3818" s="11">
        <f t="shared" si="363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4"/>
        <v>1.0725</v>
      </c>
      <c r="P3819" s="6">
        <f t="shared" si="359"/>
        <v>107.25</v>
      </c>
      <c r="Q3819" t="str">
        <f t="shared" si="360"/>
        <v>theater</v>
      </c>
      <c r="R3819" t="str">
        <f t="shared" si="361"/>
        <v>plays</v>
      </c>
      <c r="S3819" s="10">
        <f t="shared" si="362"/>
        <v>42284.69694444444</v>
      </c>
      <c r="T3819" s="11">
        <f t="shared" si="363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4"/>
        <v>2.2799999999999998</v>
      </c>
      <c r="P3820" s="6">
        <f t="shared" si="359"/>
        <v>57</v>
      </c>
      <c r="Q3820" t="str">
        <f t="shared" si="360"/>
        <v>theater</v>
      </c>
      <c r="R3820" t="str">
        <f t="shared" si="361"/>
        <v>plays</v>
      </c>
      <c r="S3820" s="10">
        <f t="shared" si="362"/>
        <v>42045.84238425926</v>
      </c>
      <c r="T3820" s="11">
        <f t="shared" si="363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4"/>
        <v>1.0640000000000001</v>
      </c>
      <c r="P3821" s="6">
        <f t="shared" si="359"/>
        <v>40.92307692307692</v>
      </c>
      <c r="Q3821" t="str">
        <f t="shared" si="360"/>
        <v>theater</v>
      </c>
      <c r="R3821" t="str">
        <f t="shared" si="361"/>
        <v>plays</v>
      </c>
      <c r="S3821" s="10">
        <f t="shared" si="362"/>
        <v>42184.209537037037</v>
      </c>
      <c r="T3821" s="11">
        <f t="shared" si="363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4"/>
        <v>1.4333333333333333</v>
      </c>
      <c r="P3822" s="6">
        <f t="shared" si="359"/>
        <v>21.5</v>
      </c>
      <c r="Q3822" t="str">
        <f t="shared" si="360"/>
        <v>theater</v>
      </c>
      <c r="R3822" t="str">
        <f t="shared" si="361"/>
        <v>plays</v>
      </c>
      <c r="S3822" s="10">
        <f t="shared" si="362"/>
        <v>42160.651817129634</v>
      </c>
      <c r="T3822" s="11">
        <f t="shared" si="363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4"/>
        <v>1.0454285714285714</v>
      </c>
      <c r="P3823" s="6">
        <f t="shared" si="359"/>
        <v>79.543478260869563</v>
      </c>
      <c r="Q3823" t="str">
        <f t="shared" si="360"/>
        <v>theater</v>
      </c>
      <c r="R3823" t="str">
        <f t="shared" si="361"/>
        <v>plays</v>
      </c>
      <c r="S3823" s="10">
        <f t="shared" si="362"/>
        <v>42341.180636574078</v>
      </c>
      <c r="T3823" s="11">
        <f t="shared" si="363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4"/>
        <v>1.1002000000000001</v>
      </c>
      <c r="P3824" s="6">
        <f t="shared" si="359"/>
        <v>72.381578947368425</v>
      </c>
      <c r="Q3824" t="str">
        <f t="shared" si="360"/>
        <v>theater</v>
      </c>
      <c r="R3824" t="str">
        <f t="shared" si="361"/>
        <v>plays</v>
      </c>
      <c r="S3824" s="10">
        <f t="shared" si="362"/>
        <v>42329.838159722218</v>
      </c>
      <c r="T3824" s="11">
        <f t="shared" si="363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4"/>
        <v>1.06</v>
      </c>
      <c r="P3825" s="6">
        <f t="shared" si="359"/>
        <v>64.634146341463421</v>
      </c>
      <c r="Q3825" t="str">
        <f t="shared" si="360"/>
        <v>theater</v>
      </c>
      <c r="R3825" t="str">
        <f t="shared" si="361"/>
        <v>plays</v>
      </c>
      <c r="S3825" s="10">
        <f t="shared" si="362"/>
        <v>42170.910231481481</v>
      </c>
      <c r="T3825" s="11">
        <f t="shared" si="363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4"/>
        <v>1.08</v>
      </c>
      <c r="P3826" s="6">
        <f t="shared" si="359"/>
        <v>38.571428571428569</v>
      </c>
      <c r="Q3826" t="str">
        <f t="shared" si="360"/>
        <v>theater</v>
      </c>
      <c r="R3826" t="str">
        <f t="shared" si="361"/>
        <v>plays</v>
      </c>
      <c r="S3826" s="10">
        <f t="shared" si="362"/>
        <v>42571.626192129625</v>
      </c>
      <c r="T3826" s="11">
        <f t="shared" si="363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4"/>
        <v>1.0542</v>
      </c>
      <c r="P3827" s="6">
        <f t="shared" si="359"/>
        <v>107.57142857142857</v>
      </c>
      <c r="Q3827" t="str">
        <f t="shared" si="360"/>
        <v>theater</v>
      </c>
      <c r="R3827" t="str">
        <f t="shared" si="361"/>
        <v>plays</v>
      </c>
      <c r="S3827" s="10">
        <f t="shared" si="362"/>
        <v>42151.069606481484</v>
      </c>
      <c r="T3827" s="11">
        <f t="shared" si="363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4"/>
        <v>1.1916666666666667</v>
      </c>
      <c r="P3828" s="6">
        <f t="shared" si="359"/>
        <v>27.5</v>
      </c>
      <c r="Q3828" t="str">
        <f t="shared" si="360"/>
        <v>theater</v>
      </c>
      <c r="R3828" t="str">
        <f t="shared" si="361"/>
        <v>plays</v>
      </c>
      <c r="S3828" s="10">
        <f t="shared" si="362"/>
        <v>42101.423541666663</v>
      </c>
      <c r="T3828" s="11">
        <f t="shared" si="363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4"/>
        <v>1.5266666666666666</v>
      </c>
      <c r="P3829" s="6">
        <f t="shared" si="359"/>
        <v>70.461538461538467</v>
      </c>
      <c r="Q3829" t="str">
        <f t="shared" si="360"/>
        <v>theater</v>
      </c>
      <c r="R3829" t="str">
        <f t="shared" si="361"/>
        <v>plays</v>
      </c>
      <c r="S3829" s="10">
        <f t="shared" si="362"/>
        <v>42034.928252314814</v>
      </c>
      <c r="T3829" s="11">
        <f t="shared" si="363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4"/>
        <v>1</v>
      </c>
      <c r="P3830" s="6">
        <f t="shared" si="359"/>
        <v>178.57142857142858</v>
      </c>
      <c r="Q3830" t="str">
        <f t="shared" si="360"/>
        <v>theater</v>
      </c>
      <c r="R3830" t="str">
        <f t="shared" si="361"/>
        <v>plays</v>
      </c>
      <c r="S3830" s="10">
        <f t="shared" si="362"/>
        <v>41944.527627314819</v>
      </c>
      <c r="T3830" s="11">
        <f t="shared" si="363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4"/>
        <v>1.002</v>
      </c>
      <c r="P3831" s="6">
        <f t="shared" si="359"/>
        <v>62.625</v>
      </c>
      <c r="Q3831" t="str">
        <f t="shared" si="360"/>
        <v>theater</v>
      </c>
      <c r="R3831" t="str">
        <f t="shared" si="361"/>
        <v>plays</v>
      </c>
      <c r="S3831" s="10">
        <f t="shared" si="362"/>
        <v>42593.865405092598</v>
      </c>
      <c r="T3831" s="11">
        <f t="shared" si="363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4"/>
        <v>2.25</v>
      </c>
      <c r="P3832" s="6">
        <f t="shared" si="359"/>
        <v>75</v>
      </c>
      <c r="Q3832" t="str">
        <f t="shared" si="360"/>
        <v>theater</v>
      </c>
      <c r="R3832" t="str">
        <f t="shared" si="361"/>
        <v>plays</v>
      </c>
      <c r="S3832" s="10">
        <f t="shared" si="362"/>
        <v>42503.740868055553</v>
      </c>
      <c r="T3832" s="11">
        <f t="shared" si="363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4"/>
        <v>1.0602199999999999</v>
      </c>
      <c r="P3833" s="6">
        <f t="shared" si="359"/>
        <v>58.901111111111113</v>
      </c>
      <c r="Q3833" t="str">
        <f t="shared" si="360"/>
        <v>theater</v>
      </c>
      <c r="R3833" t="str">
        <f t="shared" si="361"/>
        <v>plays</v>
      </c>
      <c r="S3833" s="10">
        <f t="shared" si="362"/>
        <v>41927.848900462966</v>
      </c>
      <c r="T3833" s="11">
        <f t="shared" si="363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4"/>
        <v>1.0466666666666666</v>
      </c>
      <c r="P3834" s="6">
        <f t="shared" si="359"/>
        <v>139.55555555555554</v>
      </c>
      <c r="Q3834" t="str">
        <f t="shared" si="360"/>
        <v>theater</v>
      </c>
      <c r="R3834" t="str">
        <f t="shared" si="361"/>
        <v>plays</v>
      </c>
      <c r="S3834" s="10">
        <f t="shared" si="362"/>
        <v>42375.114988425921</v>
      </c>
      <c r="T3834" s="11">
        <f t="shared" si="363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4"/>
        <v>1.1666666666666667</v>
      </c>
      <c r="P3835" s="6">
        <f t="shared" si="359"/>
        <v>70</v>
      </c>
      <c r="Q3835" t="str">
        <f t="shared" si="360"/>
        <v>theater</v>
      </c>
      <c r="R3835" t="str">
        <f t="shared" si="361"/>
        <v>plays</v>
      </c>
      <c r="S3835" s="10">
        <f t="shared" si="362"/>
        <v>41963.872361111105</v>
      </c>
      <c r="T3835" s="11">
        <f t="shared" si="363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4"/>
        <v>1.0903333333333334</v>
      </c>
      <c r="P3836" s="6">
        <f t="shared" si="359"/>
        <v>57.385964912280699</v>
      </c>
      <c r="Q3836" t="str">
        <f t="shared" si="360"/>
        <v>theater</v>
      </c>
      <c r="R3836" t="str">
        <f t="shared" si="361"/>
        <v>plays</v>
      </c>
      <c r="S3836" s="10">
        <f t="shared" si="362"/>
        <v>42143.445219907408</v>
      </c>
      <c r="T3836" s="11">
        <f t="shared" si="363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4"/>
        <v>1.6</v>
      </c>
      <c r="P3837" s="6">
        <f t="shared" si="359"/>
        <v>40</v>
      </c>
      <c r="Q3837" t="str">
        <f t="shared" si="360"/>
        <v>theater</v>
      </c>
      <c r="R3837" t="str">
        <f t="shared" si="361"/>
        <v>plays</v>
      </c>
      <c r="S3837" s="10">
        <f t="shared" si="362"/>
        <v>42460.94222222222</v>
      </c>
      <c r="T3837" s="11">
        <f t="shared" si="363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4"/>
        <v>1.125</v>
      </c>
      <c r="P3838" s="6">
        <f t="shared" si="359"/>
        <v>64.285714285714292</v>
      </c>
      <c r="Q3838" t="str">
        <f t="shared" si="360"/>
        <v>theater</v>
      </c>
      <c r="R3838" t="str">
        <f t="shared" si="361"/>
        <v>plays</v>
      </c>
      <c r="S3838" s="10">
        <f t="shared" si="362"/>
        <v>42553.926527777774</v>
      </c>
      <c r="T3838" s="11">
        <f t="shared" si="363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4"/>
        <v>1.0209999999999999</v>
      </c>
      <c r="P3839" s="6">
        <f t="shared" si="359"/>
        <v>120.11764705882354</v>
      </c>
      <c r="Q3839" t="str">
        <f t="shared" si="360"/>
        <v>theater</v>
      </c>
      <c r="R3839" t="str">
        <f t="shared" si="361"/>
        <v>plays</v>
      </c>
      <c r="S3839" s="10">
        <f t="shared" si="362"/>
        <v>42152.765717592592</v>
      </c>
      <c r="T3839" s="11">
        <f t="shared" si="363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4"/>
        <v>1.00824</v>
      </c>
      <c r="P3840" s="6">
        <f t="shared" si="359"/>
        <v>1008.24</v>
      </c>
      <c r="Q3840" t="str">
        <f t="shared" si="360"/>
        <v>theater</v>
      </c>
      <c r="R3840" t="str">
        <f t="shared" si="361"/>
        <v>plays</v>
      </c>
      <c r="S3840" s="10">
        <f t="shared" si="362"/>
        <v>42116.710752314815</v>
      </c>
      <c r="T3840" s="11">
        <f t="shared" si="363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4"/>
        <v>1.0125</v>
      </c>
      <c r="P3841" s="6">
        <f t="shared" si="359"/>
        <v>63.28125</v>
      </c>
      <c r="Q3841" t="str">
        <f t="shared" si="360"/>
        <v>theater</v>
      </c>
      <c r="R3841" t="str">
        <f t="shared" si="361"/>
        <v>plays</v>
      </c>
      <c r="S3841" s="10">
        <f t="shared" si="362"/>
        <v>42155.142638888887</v>
      </c>
      <c r="T3841" s="11">
        <f t="shared" si="363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4"/>
        <v>65</v>
      </c>
      <c r="P3842" s="6">
        <f t="shared" si="359"/>
        <v>21.666666666666668</v>
      </c>
      <c r="Q3842" t="str">
        <f t="shared" si="360"/>
        <v>theater</v>
      </c>
      <c r="R3842" t="str">
        <f t="shared" si="361"/>
        <v>plays</v>
      </c>
      <c r="S3842" s="10">
        <f t="shared" si="362"/>
        <v>42432.701724537037</v>
      </c>
      <c r="T3842" s="11">
        <f t="shared" si="363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4"/>
        <v>8.72E-2</v>
      </c>
      <c r="P3843" s="6">
        <f t="shared" ref="P3843:P3906" si="365">E3843/L3843</f>
        <v>25.647058823529413</v>
      </c>
      <c r="Q3843" t="str">
        <f t="shared" ref="Q3843:Q3906" si="366">LEFT(N3843,SEARCH("/",N3843)-1)</f>
        <v>theater</v>
      </c>
      <c r="R3843" t="str">
        <f t="shared" ref="R3843:R3906" si="367">RIGHT(N3843,(LEN(N3843)-LEN(Q3843)-1))</f>
        <v>plays</v>
      </c>
      <c r="S3843" s="10">
        <f t="shared" ref="S3843:S3906" si="368">(((J3843/60)/60)/24)+DATE(1970,1,1)</f>
        <v>41780.785729166666</v>
      </c>
      <c r="T3843" s="11">
        <f t="shared" ref="T3843:T3906" si="369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4"/>
        <v>0.21940000000000001</v>
      </c>
      <c r="P3844" s="6">
        <f t="shared" si="365"/>
        <v>47.695652173913047</v>
      </c>
      <c r="Q3844" t="str">
        <f t="shared" si="366"/>
        <v>theater</v>
      </c>
      <c r="R3844" t="str">
        <f t="shared" si="367"/>
        <v>plays</v>
      </c>
      <c r="S3844" s="10">
        <f t="shared" si="368"/>
        <v>41740.493657407409</v>
      </c>
      <c r="T3844" s="11">
        <f t="shared" si="369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4"/>
        <v>0.21299999999999999</v>
      </c>
      <c r="P3845" s="6">
        <f t="shared" si="365"/>
        <v>56.05263157894737</v>
      </c>
      <c r="Q3845" t="str">
        <f t="shared" si="366"/>
        <v>theater</v>
      </c>
      <c r="R3845" t="str">
        <f t="shared" si="367"/>
        <v>plays</v>
      </c>
      <c r="S3845" s="10">
        <f t="shared" si="368"/>
        <v>41766.072500000002</v>
      </c>
      <c r="T3845" s="11">
        <f t="shared" si="369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4"/>
        <v>0.41489795918367345</v>
      </c>
      <c r="P3846" s="6">
        <f t="shared" si="365"/>
        <v>81.319999999999993</v>
      </c>
      <c r="Q3846" t="str">
        <f t="shared" si="366"/>
        <v>theater</v>
      </c>
      <c r="R3846" t="str">
        <f t="shared" si="367"/>
        <v>plays</v>
      </c>
      <c r="S3846" s="10">
        <f t="shared" si="368"/>
        <v>41766.617291666669</v>
      </c>
      <c r="T3846" s="11">
        <f t="shared" si="369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4"/>
        <v>2.1049999999999999E-2</v>
      </c>
      <c r="P3847" s="6">
        <f t="shared" si="365"/>
        <v>70.166666666666671</v>
      </c>
      <c r="Q3847" t="str">
        <f t="shared" si="366"/>
        <v>theater</v>
      </c>
      <c r="R3847" t="str">
        <f t="shared" si="367"/>
        <v>plays</v>
      </c>
      <c r="S3847" s="10">
        <f t="shared" si="368"/>
        <v>42248.627013888887</v>
      </c>
      <c r="T3847" s="11">
        <f t="shared" si="369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4"/>
        <v>2.7E-2</v>
      </c>
      <c r="P3848" s="6">
        <f t="shared" si="365"/>
        <v>23.625</v>
      </c>
      <c r="Q3848" t="str">
        <f t="shared" si="366"/>
        <v>theater</v>
      </c>
      <c r="R3848" t="str">
        <f t="shared" si="367"/>
        <v>plays</v>
      </c>
      <c r="S3848" s="10">
        <f t="shared" si="368"/>
        <v>41885.221550925926</v>
      </c>
      <c r="T3848" s="11">
        <f t="shared" si="369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4"/>
        <v>0.16161904761904761</v>
      </c>
      <c r="P3849" s="6">
        <f t="shared" si="365"/>
        <v>188.55555555555554</v>
      </c>
      <c r="Q3849" t="str">
        <f t="shared" si="366"/>
        <v>theater</v>
      </c>
      <c r="R3849" t="str">
        <f t="shared" si="367"/>
        <v>plays</v>
      </c>
      <c r="S3849" s="10">
        <f t="shared" si="368"/>
        <v>42159.224432870367</v>
      </c>
      <c r="T3849" s="11">
        <f t="shared" si="369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4"/>
        <v>0.16376923076923078</v>
      </c>
      <c r="P3850" s="6">
        <f t="shared" si="365"/>
        <v>49.511627906976742</v>
      </c>
      <c r="Q3850" t="str">
        <f t="shared" si="366"/>
        <v>theater</v>
      </c>
      <c r="R3850" t="str">
        <f t="shared" si="367"/>
        <v>plays</v>
      </c>
      <c r="S3850" s="10">
        <f t="shared" si="368"/>
        <v>42265.817002314812</v>
      </c>
      <c r="T3850" s="11">
        <f t="shared" si="369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4"/>
        <v>7.0433333333333334E-2</v>
      </c>
      <c r="P3851" s="6">
        <f t="shared" si="365"/>
        <v>75.464285714285708</v>
      </c>
      <c r="Q3851" t="str">
        <f t="shared" si="366"/>
        <v>theater</v>
      </c>
      <c r="R3851" t="str">
        <f t="shared" si="367"/>
        <v>plays</v>
      </c>
      <c r="S3851" s="10">
        <f t="shared" si="368"/>
        <v>42136.767175925925</v>
      </c>
      <c r="T3851" s="11">
        <f t="shared" si="369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4"/>
        <v>3.7999999999999999E-2</v>
      </c>
      <c r="P3852" s="6">
        <f t="shared" si="365"/>
        <v>9.5</v>
      </c>
      <c r="Q3852" t="str">
        <f t="shared" si="366"/>
        <v>theater</v>
      </c>
      <c r="R3852" t="str">
        <f t="shared" si="367"/>
        <v>plays</v>
      </c>
      <c r="S3852" s="10">
        <f t="shared" si="368"/>
        <v>41975.124340277776</v>
      </c>
      <c r="T3852" s="11">
        <f t="shared" si="369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4"/>
        <v>0.34079999999999999</v>
      </c>
      <c r="P3853" s="6">
        <f t="shared" si="365"/>
        <v>35.5</v>
      </c>
      <c r="Q3853" t="str">
        <f t="shared" si="366"/>
        <v>theater</v>
      </c>
      <c r="R3853" t="str">
        <f t="shared" si="367"/>
        <v>plays</v>
      </c>
      <c r="S3853" s="10">
        <f t="shared" si="368"/>
        <v>42172.439571759256</v>
      </c>
      <c r="T3853" s="11">
        <f t="shared" si="369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4"/>
        <v>2E-3</v>
      </c>
      <c r="P3854" s="6">
        <f t="shared" si="365"/>
        <v>10</v>
      </c>
      <c r="Q3854" t="str">
        <f t="shared" si="366"/>
        <v>theater</v>
      </c>
      <c r="R3854" t="str">
        <f t="shared" si="367"/>
        <v>plays</v>
      </c>
      <c r="S3854" s="10">
        <f t="shared" si="368"/>
        <v>42065.190694444449</v>
      </c>
      <c r="T3854" s="11">
        <f t="shared" si="369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4"/>
        <v>2.5999999999999998E-4</v>
      </c>
      <c r="P3855" s="6">
        <f t="shared" si="365"/>
        <v>13</v>
      </c>
      <c r="Q3855" t="str">
        <f t="shared" si="366"/>
        <v>theater</v>
      </c>
      <c r="R3855" t="str">
        <f t="shared" si="367"/>
        <v>plays</v>
      </c>
      <c r="S3855" s="10">
        <f t="shared" si="368"/>
        <v>41848.84002314815</v>
      </c>
      <c r="T3855" s="11">
        <f t="shared" si="369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4"/>
        <v>0.16254545454545455</v>
      </c>
      <c r="P3856" s="6">
        <f t="shared" si="365"/>
        <v>89.4</v>
      </c>
      <c r="Q3856" t="str">
        <f t="shared" si="366"/>
        <v>theater</v>
      </c>
      <c r="R3856" t="str">
        <f t="shared" si="367"/>
        <v>plays</v>
      </c>
      <c r="S3856" s="10">
        <f t="shared" si="368"/>
        <v>42103.884930555556</v>
      </c>
      <c r="T3856" s="11">
        <f t="shared" si="369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4"/>
        <v>2.5000000000000001E-2</v>
      </c>
      <c r="P3857" s="6">
        <f t="shared" si="365"/>
        <v>25</v>
      </c>
      <c r="Q3857" t="str">
        <f t="shared" si="366"/>
        <v>theater</v>
      </c>
      <c r="R3857" t="str">
        <f t="shared" si="367"/>
        <v>plays</v>
      </c>
      <c r="S3857" s="10">
        <f t="shared" si="368"/>
        <v>42059.970729166671</v>
      </c>
      <c r="T3857" s="11">
        <f t="shared" si="369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4"/>
        <v>2.0000000000000001E-4</v>
      </c>
      <c r="P3858" s="6">
        <f t="shared" si="365"/>
        <v>1</v>
      </c>
      <c r="Q3858" t="str">
        <f t="shared" si="366"/>
        <v>theater</v>
      </c>
      <c r="R3858" t="str">
        <f t="shared" si="367"/>
        <v>plays</v>
      </c>
      <c r="S3858" s="10">
        <f t="shared" si="368"/>
        <v>42041.743090277778</v>
      </c>
      <c r="T3858" s="11">
        <f t="shared" si="369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4"/>
        <v>5.1999999999999998E-2</v>
      </c>
      <c r="P3859" s="6">
        <f t="shared" si="365"/>
        <v>65</v>
      </c>
      <c r="Q3859" t="str">
        <f t="shared" si="366"/>
        <v>theater</v>
      </c>
      <c r="R3859" t="str">
        <f t="shared" si="367"/>
        <v>plays</v>
      </c>
      <c r="S3859" s="10">
        <f t="shared" si="368"/>
        <v>41829.73715277778</v>
      </c>
      <c r="T3859" s="11">
        <f t="shared" si="369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4"/>
        <v>0.02</v>
      </c>
      <c r="P3860" s="6">
        <f t="shared" si="365"/>
        <v>10</v>
      </c>
      <c r="Q3860" t="str">
        <f t="shared" si="366"/>
        <v>theater</v>
      </c>
      <c r="R3860" t="str">
        <f t="shared" si="367"/>
        <v>plays</v>
      </c>
      <c r="S3860" s="10">
        <f t="shared" si="368"/>
        <v>42128.431064814817</v>
      </c>
      <c r="T3860" s="11">
        <f t="shared" si="369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4"/>
        <v>4.0000000000000002E-4</v>
      </c>
      <c r="P3861" s="6">
        <f t="shared" si="365"/>
        <v>1</v>
      </c>
      <c r="Q3861" t="str">
        <f t="shared" si="366"/>
        <v>theater</v>
      </c>
      <c r="R3861" t="str">
        <f t="shared" si="367"/>
        <v>plays</v>
      </c>
      <c r="S3861" s="10">
        <f t="shared" si="368"/>
        <v>41789.893599537041</v>
      </c>
      <c r="T3861" s="11">
        <f t="shared" si="369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4"/>
        <v>0.17666666666666667</v>
      </c>
      <c r="P3862" s="6">
        <f t="shared" si="365"/>
        <v>81.538461538461533</v>
      </c>
      <c r="Q3862" t="str">
        <f t="shared" si="366"/>
        <v>theater</v>
      </c>
      <c r="R3862" t="str">
        <f t="shared" si="367"/>
        <v>plays</v>
      </c>
      <c r="S3862" s="10">
        <f t="shared" si="368"/>
        <v>41833.660995370366</v>
      </c>
      <c r="T3862" s="11">
        <f t="shared" si="369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4"/>
        <v>0.05</v>
      </c>
      <c r="P3863" s="6">
        <f t="shared" si="365"/>
        <v>100</v>
      </c>
      <c r="Q3863" t="str">
        <f t="shared" si="366"/>
        <v>theater</v>
      </c>
      <c r="R3863" t="str">
        <f t="shared" si="367"/>
        <v>plays</v>
      </c>
      <c r="S3863" s="10">
        <f t="shared" si="368"/>
        <v>41914.590011574073</v>
      </c>
      <c r="T3863" s="11">
        <f t="shared" si="369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4"/>
        <v>1.3333333333333334E-4</v>
      </c>
      <c r="P3864" s="6">
        <f t="shared" si="365"/>
        <v>1</v>
      </c>
      <c r="Q3864" t="str">
        <f t="shared" si="366"/>
        <v>theater</v>
      </c>
      <c r="R3864" t="str">
        <f t="shared" si="367"/>
        <v>plays</v>
      </c>
      <c r="S3864" s="10">
        <f t="shared" si="368"/>
        <v>42611.261064814811</v>
      </c>
      <c r="T3864" s="11">
        <f t="shared" si="369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4"/>
        <v>0</v>
      </c>
      <c r="P3865" s="6" t="e">
        <f t="shared" si="365"/>
        <v>#DIV/0!</v>
      </c>
      <c r="Q3865" t="str">
        <f t="shared" si="366"/>
        <v>theater</v>
      </c>
      <c r="R3865" t="str">
        <f t="shared" si="367"/>
        <v>plays</v>
      </c>
      <c r="S3865" s="10">
        <f t="shared" si="368"/>
        <v>42253.633159722223</v>
      </c>
      <c r="T3865" s="11">
        <f t="shared" si="369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4"/>
        <v>1.2E-2</v>
      </c>
      <c r="P3866" s="6">
        <f t="shared" si="365"/>
        <v>20</v>
      </c>
      <c r="Q3866" t="str">
        <f t="shared" si="366"/>
        <v>theater</v>
      </c>
      <c r="R3866" t="str">
        <f t="shared" si="367"/>
        <v>plays</v>
      </c>
      <c r="S3866" s="10">
        <f t="shared" si="368"/>
        <v>42295.891828703709</v>
      </c>
      <c r="T3866" s="11">
        <f t="shared" si="369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4"/>
        <v>0.26937422295897223</v>
      </c>
      <c r="P3867" s="6">
        <f t="shared" si="365"/>
        <v>46.428571428571431</v>
      </c>
      <c r="Q3867" t="str">
        <f t="shared" si="366"/>
        <v>theater</v>
      </c>
      <c r="R3867" t="str">
        <f t="shared" si="367"/>
        <v>plays</v>
      </c>
      <c r="S3867" s="10">
        <f t="shared" si="368"/>
        <v>41841.651597222226</v>
      </c>
      <c r="T3867" s="11">
        <f t="shared" si="369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ref="O3868:O3931" si="370">E3868/D3868</f>
        <v>5.4999999999999997E-3</v>
      </c>
      <c r="P3868" s="6">
        <f t="shared" si="365"/>
        <v>5.5</v>
      </c>
      <c r="Q3868" t="str">
        <f t="shared" si="366"/>
        <v>theater</v>
      </c>
      <c r="R3868" t="str">
        <f t="shared" si="367"/>
        <v>plays</v>
      </c>
      <c r="S3868" s="10">
        <f t="shared" si="368"/>
        <v>42402.947002314817</v>
      </c>
      <c r="T3868" s="11">
        <f t="shared" si="369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70"/>
        <v>0.1255</v>
      </c>
      <c r="P3869" s="6">
        <f t="shared" si="365"/>
        <v>50.2</v>
      </c>
      <c r="Q3869" t="str">
        <f t="shared" si="366"/>
        <v>theater</v>
      </c>
      <c r="R3869" t="str">
        <f t="shared" si="367"/>
        <v>plays</v>
      </c>
      <c r="S3869" s="10">
        <f t="shared" si="368"/>
        <v>42509.814108796301</v>
      </c>
      <c r="T3869" s="11">
        <f t="shared" si="369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70"/>
        <v>2E-3</v>
      </c>
      <c r="P3870" s="6">
        <f t="shared" si="365"/>
        <v>10</v>
      </c>
      <c r="Q3870" t="str">
        <f t="shared" si="366"/>
        <v>theater</v>
      </c>
      <c r="R3870" t="str">
        <f t="shared" si="367"/>
        <v>musical</v>
      </c>
      <c r="S3870" s="10">
        <f t="shared" si="368"/>
        <v>41865.659780092588</v>
      </c>
      <c r="T3870" s="11">
        <f t="shared" si="369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70"/>
        <v>3.44748684310884E-2</v>
      </c>
      <c r="P3871" s="6">
        <f t="shared" si="365"/>
        <v>30.133333333333333</v>
      </c>
      <c r="Q3871" t="str">
        <f t="shared" si="366"/>
        <v>theater</v>
      </c>
      <c r="R3871" t="str">
        <f t="shared" si="367"/>
        <v>musical</v>
      </c>
      <c r="S3871" s="10">
        <f t="shared" si="368"/>
        <v>42047.724444444444</v>
      </c>
      <c r="T3871" s="11">
        <f t="shared" si="369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70"/>
        <v>0.15</v>
      </c>
      <c r="P3872" s="6">
        <f t="shared" si="365"/>
        <v>150</v>
      </c>
      <c r="Q3872" t="str">
        <f t="shared" si="366"/>
        <v>theater</v>
      </c>
      <c r="R3872" t="str">
        <f t="shared" si="367"/>
        <v>musical</v>
      </c>
      <c r="S3872" s="10">
        <f t="shared" si="368"/>
        <v>41793.17219907407</v>
      </c>
      <c r="T3872" s="11">
        <f t="shared" si="369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70"/>
        <v>2.6666666666666668E-2</v>
      </c>
      <c r="P3873" s="6">
        <f t="shared" si="365"/>
        <v>13.333333333333334</v>
      </c>
      <c r="Q3873" t="str">
        <f t="shared" si="366"/>
        <v>theater</v>
      </c>
      <c r="R3873" t="str">
        <f t="shared" si="367"/>
        <v>musical</v>
      </c>
      <c r="S3873" s="10">
        <f t="shared" si="368"/>
        <v>42763.780671296292</v>
      </c>
      <c r="T3873" s="11">
        <f t="shared" si="369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70"/>
        <v>0</v>
      </c>
      <c r="P3874" s="6" t="e">
        <f t="shared" si="365"/>
        <v>#DIV/0!</v>
      </c>
      <c r="Q3874" t="str">
        <f t="shared" si="366"/>
        <v>theater</v>
      </c>
      <c r="R3874" t="str">
        <f t="shared" si="367"/>
        <v>musical</v>
      </c>
      <c r="S3874" s="10">
        <f t="shared" si="368"/>
        <v>42180.145787037036</v>
      </c>
      <c r="T3874" s="11">
        <f t="shared" si="369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70"/>
        <v>0</v>
      </c>
      <c r="P3875" s="6" t="e">
        <f t="shared" si="365"/>
        <v>#DIV/0!</v>
      </c>
      <c r="Q3875" t="str">
        <f t="shared" si="366"/>
        <v>theater</v>
      </c>
      <c r="R3875" t="str">
        <f t="shared" si="367"/>
        <v>musical</v>
      </c>
      <c r="S3875" s="10">
        <f t="shared" si="368"/>
        <v>42255.696006944447</v>
      </c>
      <c r="T3875" s="11">
        <f t="shared" si="369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70"/>
        <v>0</v>
      </c>
      <c r="P3876" s="6" t="e">
        <f t="shared" si="365"/>
        <v>#DIV/0!</v>
      </c>
      <c r="Q3876" t="str">
        <f t="shared" si="366"/>
        <v>theater</v>
      </c>
      <c r="R3876" t="str">
        <f t="shared" si="367"/>
        <v>musical</v>
      </c>
      <c r="S3876" s="10">
        <f t="shared" si="368"/>
        <v>42007.016458333332</v>
      </c>
      <c r="T3876" s="11">
        <f t="shared" si="369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70"/>
        <v>0</v>
      </c>
      <c r="P3877" s="6" t="e">
        <f t="shared" si="365"/>
        <v>#DIV/0!</v>
      </c>
      <c r="Q3877" t="str">
        <f t="shared" si="366"/>
        <v>theater</v>
      </c>
      <c r="R3877" t="str">
        <f t="shared" si="367"/>
        <v>musical</v>
      </c>
      <c r="S3877" s="10">
        <f t="shared" si="368"/>
        <v>42615.346817129626</v>
      </c>
      <c r="T3877" s="11">
        <f t="shared" si="369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70"/>
        <v>0.52794871794871789</v>
      </c>
      <c r="P3878" s="6">
        <f t="shared" si="365"/>
        <v>44.760869565217391</v>
      </c>
      <c r="Q3878" t="str">
        <f t="shared" si="366"/>
        <v>theater</v>
      </c>
      <c r="R3878" t="str">
        <f t="shared" si="367"/>
        <v>musical</v>
      </c>
      <c r="S3878" s="10">
        <f t="shared" si="368"/>
        <v>42372.624166666668</v>
      </c>
      <c r="T3878" s="11">
        <f t="shared" si="369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70"/>
        <v>4.9639999999999997E-2</v>
      </c>
      <c r="P3879" s="6">
        <f t="shared" si="365"/>
        <v>88.642857142857139</v>
      </c>
      <c r="Q3879" t="str">
        <f t="shared" si="366"/>
        <v>theater</v>
      </c>
      <c r="R3879" t="str">
        <f t="shared" si="367"/>
        <v>musical</v>
      </c>
      <c r="S3879" s="10">
        <f t="shared" si="368"/>
        <v>42682.67768518519</v>
      </c>
      <c r="T3879" s="11">
        <f t="shared" si="369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70"/>
        <v>5.5555555555555556E-4</v>
      </c>
      <c r="P3880" s="6">
        <f t="shared" si="365"/>
        <v>10</v>
      </c>
      <c r="Q3880" t="str">
        <f t="shared" si="366"/>
        <v>theater</v>
      </c>
      <c r="R3880" t="str">
        <f t="shared" si="367"/>
        <v>musical</v>
      </c>
      <c r="S3880" s="10">
        <f t="shared" si="368"/>
        <v>42154.818819444445</v>
      </c>
      <c r="T3880" s="11">
        <f t="shared" si="36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70"/>
        <v>0</v>
      </c>
      <c r="P3881" s="6" t="e">
        <f t="shared" si="365"/>
        <v>#DIV/0!</v>
      </c>
      <c r="Q3881" t="str">
        <f t="shared" si="366"/>
        <v>theater</v>
      </c>
      <c r="R3881" t="str">
        <f t="shared" si="367"/>
        <v>musical</v>
      </c>
      <c r="S3881" s="10">
        <f t="shared" si="368"/>
        <v>41999.861064814817</v>
      </c>
      <c r="T3881" s="11">
        <f t="shared" si="369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70"/>
        <v>0.13066666666666665</v>
      </c>
      <c r="P3882" s="6">
        <f t="shared" si="365"/>
        <v>57.647058823529413</v>
      </c>
      <c r="Q3882" t="str">
        <f t="shared" si="366"/>
        <v>theater</v>
      </c>
      <c r="R3882" t="str">
        <f t="shared" si="367"/>
        <v>musical</v>
      </c>
      <c r="S3882" s="10">
        <f t="shared" si="368"/>
        <v>41815.815046296295</v>
      </c>
      <c r="T3882" s="11">
        <f t="shared" si="369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70"/>
        <v>0.05</v>
      </c>
      <c r="P3883" s="6">
        <f t="shared" si="365"/>
        <v>25</v>
      </c>
      <c r="Q3883" t="str">
        <f t="shared" si="366"/>
        <v>theater</v>
      </c>
      <c r="R3883" t="str">
        <f t="shared" si="367"/>
        <v>musical</v>
      </c>
      <c r="S3883" s="10">
        <f t="shared" si="368"/>
        <v>42756.018506944441</v>
      </c>
      <c r="T3883" s="11">
        <f t="shared" si="369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70"/>
        <v>0</v>
      </c>
      <c r="P3884" s="6" t="e">
        <f t="shared" si="365"/>
        <v>#DIV/0!</v>
      </c>
      <c r="Q3884" t="str">
        <f t="shared" si="366"/>
        <v>theater</v>
      </c>
      <c r="R3884" t="str">
        <f t="shared" si="367"/>
        <v>musical</v>
      </c>
      <c r="S3884" s="10">
        <f t="shared" si="368"/>
        <v>42373.983449074076</v>
      </c>
      <c r="T3884" s="11">
        <f t="shared" si="369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70"/>
        <v>0</v>
      </c>
      <c r="P3885" s="6" t="e">
        <f t="shared" si="365"/>
        <v>#DIV/0!</v>
      </c>
      <c r="Q3885" t="str">
        <f t="shared" si="366"/>
        <v>theater</v>
      </c>
      <c r="R3885" t="str">
        <f t="shared" si="367"/>
        <v>musical</v>
      </c>
      <c r="S3885" s="10">
        <f t="shared" si="368"/>
        <v>41854.602650462963</v>
      </c>
      <c r="T3885" s="11">
        <f t="shared" si="369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70"/>
        <v>0</v>
      </c>
      <c r="P3886" s="6" t="e">
        <f t="shared" si="365"/>
        <v>#DIV/0!</v>
      </c>
      <c r="Q3886" t="str">
        <f t="shared" si="366"/>
        <v>theater</v>
      </c>
      <c r="R3886" t="str">
        <f t="shared" si="367"/>
        <v>musical</v>
      </c>
      <c r="S3886" s="10">
        <f t="shared" si="368"/>
        <v>42065.791574074072</v>
      </c>
      <c r="T3886" s="11">
        <f t="shared" si="369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70"/>
        <v>0</v>
      </c>
      <c r="P3887" s="6" t="e">
        <f t="shared" si="365"/>
        <v>#DIV/0!</v>
      </c>
      <c r="Q3887" t="str">
        <f t="shared" si="366"/>
        <v>theater</v>
      </c>
      <c r="R3887" t="str">
        <f t="shared" si="367"/>
        <v>musical</v>
      </c>
      <c r="S3887" s="10">
        <f t="shared" si="368"/>
        <v>42469.951284722221</v>
      </c>
      <c r="T3887" s="11">
        <f t="shared" si="369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70"/>
        <v>0</v>
      </c>
      <c r="P3888" s="6" t="e">
        <f t="shared" si="365"/>
        <v>#DIV/0!</v>
      </c>
      <c r="Q3888" t="str">
        <f t="shared" si="366"/>
        <v>theater</v>
      </c>
      <c r="R3888" t="str">
        <f t="shared" si="367"/>
        <v>musical</v>
      </c>
      <c r="S3888" s="10">
        <f t="shared" si="368"/>
        <v>41954.228032407409</v>
      </c>
      <c r="T3888" s="11">
        <f t="shared" si="369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70"/>
        <v>1.7500000000000002E-2</v>
      </c>
      <c r="P3889" s="6">
        <f t="shared" si="365"/>
        <v>17.5</v>
      </c>
      <c r="Q3889" t="str">
        <f t="shared" si="366"/>
        <v>theater</v>
      </c>
      <c r="R3889" t="str">
        <f t="shared" si="367"/>
        <v>musical</v>
      </c>
      <c r="S3889" s="10">
        <f t="shared" si="368"/>
        <v>42079.857974537037</v>
      </c>
      <c r="T3889" s="11">
        <f t="shared" si="369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70"/>
        <v>0.27100000000000002</v>
      </c>
      <c r="P3890" s="6">
        <f t="shared" si="365"/>
        <v>38.714285714285715</v>
      </c>
      <c r="Q3890" t="str">
        <f t="shared" si="366"/>
        <v>theater</v>
      </c>
      <c r="R3890" t="str">
        <f t="shared" si="367"/>
        <v>plays</v>
      </c>
      <c r="S3890" s="10">
        <f t="shared" si="368"/>
        <v>42762.545810185184</v>
      </c>
      <c r="T3890" s="11">
        <f t="shared" si="369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70"/>
        <v>1.4749999999999999E-2</v>
      </c>
      <c r="P3891" s="6">
        <f t="shared" si="365"/>
        <v>13.111111111111111</v>
      </c>
      <c r="Q3891" t="str">
        <f t="shared" si="366"/>
        <v>theater</v>
      </c>
      <c r="R3891" t="str">
        <f t="shared" si="367"/>
        <v>plays</v>
      </c>
      <c r="S3891" s="10">
        <f t="shared" si="368"/>
        <v>41977.004976851851</v>
      </c>
      <c r="T3891" s="11">
        <f t="shared" si="369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70"/>
        <v>0.16826666666666668</v>
      </c>
      <c r="P3892" s="6">
        <f t="shared" si="365"/>
        <v>315.5</v>
      </c>
      <c r="Q3892" t="str">
        <f t="shared" si="366"/>
        <v>theater</v>
      </c>
      <c r="R3892" t="str">
        <f t="shared" si="367"/>
        <v>plays</v>
      </c>
      <c r="S3892" s="10">
        <f t="shared" si="368"/>
        <v>42171.758611111116</v>
      </c>
      <c r="T3892" s="11">
        <f t="shared" si="36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70"/>
        <v>0.32500000000000001</v>
      </c>
      <c r="P3893" s="6">
        <f t="shared" si="365"/>
        <v>37.142857142857146</v>
      </c>
      <c r="Q3893" t="str">
        <f t="shared" si="366"/>
        <v>theater</v>
      </c>
      <c r="R3893" t="str">
        <f t="shared" si="367"/>
        <v>plays</v>
      </c>
      <c r="S3893" s="10">
        <f t="shared" si="368"/>
        <v>42056.1324537037</v>
      </c>
      <c r="T3893" s="11">
        <f t="shared" si="369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70"/>
        <v>0</v>
      </c>
      <c r="P3894" s="6" t="e">
        <f t="shared" si="365"/>
        <v>#DIV/0!</v>
      </c>
      <c r="Q3894" t="str">
        <f t="shared" si="366"/>
        <v>theater</v>
      </c>
      <c r="R3894" t="str">
        <f t="shared" si="367"/>
        <v>plays</v>
      </c>
      <c r="S3894" s="10">
        <f t="shared" si="368"/>
        <v>41867.652280092596</v>
      </c>
      <c r="T3894" s="11">
        <f t="shared" si="369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70"/>
        <v>0.2155</v>
      </c>
      <c r="P3895" s="6">
        <f t="shared" si="365"/>
        <v>128.27380952380952</v>
      </c>
      <c r="Q3895" t="str">
        <f t="shared" si="366"/>
        <v>theater</v>
      </c>
      <c r="R3895" t="str">
        <f t="shared" si="367"/>
        <v>plays</v>
      </c>
      <c r="S3895" s="10">
        <f t="shared" si="368"/>
        <v>41779.657870370371</v>
      </c>
      <c r="T3895" s="11">
        <f t="shared" si="36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70"/>
        <v>3.4666666666666665E-2</v>
      </c>
      <c r="P3896" s="6">
        <f t="shared" si="365"/>
        <v>47.272727272727273</v>
      </c>
      <c r="Q3896" t="str">
        <f t="shared" si="366"/>
        <v>theater</v>
      </c>
      <c r="R3896" t="str">
        <f t="shared" si="367"/>
        <v>plays</v>
      </c>
      <c r="S3896" s="10">
        <f t="shared" si="368"/>
        <v>42679.958472222221</v>
      </c>
      <c r="T3896" s="11">
        <f t="shared" si="36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70"/>
        <v>0.05</v>
      </c>
      <c r="P3897" s="6">
        <f t="shared" si="365"/>
        <v>50</v>
      </c>
      <c r="Q3897" t="str">
        <f t="shared" si="366"/>
        <v>theater</v>
      </c>
      <c r="R3897" t="str">
        <f t="shared" si="367"/>
        <v>plays</v>
      </c>
      <c r="S3897" s="10">
        <f t="shared" si="368"/>
        <v>42032.250208333338</v>
      </c>
      <c r="T3897" s="11">
        <f t="shared" si="36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70"/>
        <v>0.10625</v>
      </c>
      <c r="P3898" s="6">
        <f t="shared" si="365"/>
        <v>42.5</v>
      </c>
      <c r="Q3898" t="str">
        <f t="shared" si="366"/>
        <v>theater</v>
      </c>
      <c r="R3898" t="str">
        <f t="shared" si="367"/>
        <v>plays</v>
      </c>
      <c r="S3898" s="10">
        <f t="shared" si="368"/>
        <v>41793.191875000004</v>
      </c>
      <c r="T3898" s="11">
        <f t="shared" si="36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70"/>
        <v>0.17599999999999999</v>
      </c>
      <c r="P3899" s="6">
        <f t="shared" si="365"/>
        <v>44</v>
      </c>
      <c r="Q3899" t="str">
        <f t="shared" si="366"/>
        <v>theater</v>
      </c>
      <c r="R3899" t="str">
        <f t="shared" si="367"/>
        <v>plays</v>
      </c>
      <c r="S3899" s="10">
        <f t="shared" si="368"/>
        <v>41982.87364583333</v>
      </c>
      <c r="T3899" s="11">
        <f t="shared" si="36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70"/>
        <v>0.3256</v>
      </c>
      <c r="P3900" s="6">
        <f t="shared" si="365"/>
        <v>50.875</v>
      </c>
      <c r="Q3900" t="str">
        <f t="shared" si="366"/>
        <v>theater</v>
      </c>
      <c r="R3900" t="str">
        <f t="shared" si="367"/>
        <v>plays</v>
      </c>
      <c r="S3900" s="10">
        <f t="shared" si="368"/>
        <v>42193.482291666667</v>
      </c>
      <c r="T3900" s="11">
        <f t="shared" si="36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70"/>
        <v>1.2500000000000001E-2</v>
      </c>
      <c r="P3901" s="6">
        <f t="shared" si="365"/>
        <v>62.5</v>
      </c>
      <c r="Q3901" t="str">
        <f t="shared" si="366"/>
        <v>theater</v>
      </c>
      <c r="R3901" t="str">
        <f t="shared" si="367"/>
        <v>plays</v>
      </c>
      <c r="S3901" s="10">
        <f t="shared" si="368"/>
        <v>41843.775011574071</v>
      </c>
      <c r="T3901" s="11">
        <f t="shared" si="369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70"/>
        <v>5.3999999999999999E-2</v>
      </c>
      <c r="P3902" s="6">
        <f t="shared" si="365"/>
        <v>27</v>
      </c>
      <c r="Q3902" t="str">
        <f t="shared" si="366"/>
        <v>theater</v>
      </c>
      <c r="R3902" t="str">
        <f t="shared" si="367"/>
        <v>plays</v>
      </c>
      <c r="S3902" s="10">
        <f t="shared" si="368"/>
        <v>42136.092488425929</v>
      </c>
      <c r="T3902" s="11">
        <f t="shared" si="36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70"/>
        <v>8.3333333333333332E-3</v>
      </c>
      <c r="P3903" s="6">
        <f t="shared" si="365"/>
        <v>25</v>
      </c>
      <c r="Q3903" t="str">
        <f t="shared" si="366"/>
        <v>theater</v>
      </c>
      <c r="R3903" t="str">
        <f t="shared" si="367"/>
        <v>plays</v>
      </c>
      <c r="S3903" s="10">
        <f t="shared" si="368"/>
        <v>42317.826377314821</v>
      </c>
      <c r="T3903" s="11">
        <f t="shared" si="369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70"/>
        <v>0.48833333333333334</v>
      </c>
      <c r="P3904" s="6">
        <f t="shared" si="365"/>
        <v>47.258064516129032</v>
      </c>
      <c r="Q3904" t="str">
        <f t="shared" si="366"/>
        <v>theater</v>
      </c>
      <c r="R3904" t="str">
        <f t="shared" si="367"/>
        <v>plays</v>
      </c>
      <c r="S3904" s="10">
        <f t="shared" si="368"/>
        <v>42663.468078703707</v>
      </c>
      <c r="T3904" s="11">
        <f t="shared" si="36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70"/>
        <v>0</v>
      </c>
      <c r="P3905" s="6" t="e">
        <f t="shared" si="365"/>
        <v>#DIV/0!</v>
      </c>
      <c r="Q3905" t="str">
        <f t="shared" si="366"/>
        <v>theater</v>
      </c>
      <c r="R3905" t="str">
        <f t="shared" si="367"/>
        <v>plays</v>
      </c>
      <c r="S3905" s="10">
        <f t="shared" si="368"/>
        <v>42186.01116898148</v>
      </c>
      <c r="T3905" s="11">
        <f t="shared" si="36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70"/>
        <v>2.9999999999999997E-4</v>
      </c>
      <c r="P3906" s="6">
        <f t="shared" si="365"/>
        <v>1.5</v>
      </c>
      <c r="Q3906" t="str">
        <f t="shared" si="366"/>
        <v>theater</v>
      </c>
      <c r="R3906" t="str">
        <f t="shared" si="367"/>
        <v>plays</v>
      </c>
      <c r="S3906" s="10">
        <f t="shared" si="368"/>
        <v>42095.229166666672</v>
      </c>
      <c r="T3906" s="11">
        <f t="shared" si="369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70"/>
        <v>0.11533333333333333</v>
      </c>
      <c r="P3907" s="6">
        <f t="shared" ref="P3907:P3970" si="371">E3907/L3907</f>
        <v>24.714285714285715</v>
      </c>
      <c r="Q3907" t="str">
        <f t="shared" ref="Q3907:Q3970" si="372">LEFT(N3907,SEARCH("/",N3907)-1)</f>
        <v>theater</v>
      </c>
      <c r="R3907" t="str">
        <f t="shared" ref="R3907:R3970" si="373">RIGHT(N3907,(LEN(N3907)-LEN(Q3907)-1))</f>
        <v>plays</v>
      </c>
      <c r="S3907" s="10">
        <f t="shared" ref="S3907:S3970" si="374">(((J3907/60)/60)/24)+DATE(1970,1,1)</f>
        <v>42124.623877314814</v>
      </c>
      <c r="T3907" s="11">
        <f t="shared" ref="T3907:T3970" si="375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70"/>
        <v>0.67333333333333334</v>
      </c>
      <c r="P3908" s="6">
        <f t="shared" si="371"/>
        <v>63.125</v>
      </c>
      <c r="Q3908" t="str">
        <f t="shared" si="372"/>
        <v>theater</v>
      </c>
      <c r="R3908" t="str">
        <f t="shared" si="373"/>
        <v>plays</v>
      </c>
      <c r="S3908" s="10">
        <f t="shared" si="374"/>
        <v>42143.917743055557</v>
      </c>
      <c r="T3908" s="11">
        <f t="shared" si="37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0"/>
        <v>0.153</v>
      </c>
      <c r="P3909" s="6">
        <f t="shared" si="371"/>
        <v>38.25</v>
      </c>
      <c r="Q3909" t="str">
        <f t="shared" si="372"/>
        <v>theater</v>
      </c>
      <c r="R3909" t="str">
        <f t="shared" si="373"/>
        <v>plays</v>
      </c>
      <c r="S3909" s="10">
        <f t="shared" si="374"/>
        <v>41906.819513888891</v>
      </c>
      <c r="T3909" s="11">
        <f t="shared" si="37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0"/>
        <v>8.666666666666667E-2</v>
      </c>
      <c r="P3910" s="6">
        <f t="shared" si="371"/>
        <v>16.25</v>
      </c>
      <c r="Q3910" t="str">
        <f t="shared" si="372"/>
        <v>theater</v>
      </c>
      <c r="R3910" t="str">
        <f t="shared" si="373"/>
        <v>plays</v>
      </c>
      <c r="S3910" s="10">
        <f t="shared" si="374"/>
        <v>41834.135370370372</v>
      </c>
      <c r="T3910" s="11">
        <f t="shared" si="37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0"/>
        <v>2.2499999999999998E-3</v>
      </c>
      <c r="P3911" s="6">
        <f t="shared" si="371"/>
        <v>33.75</v>
      </c>
      <c r="Q3911" t="str">
        <f t="shared" si="372"/>
        <v>theater</v>
      </c>
      <c r="R3911" t="str">
        <f t="shared" si="373"/>
        <v>plays</v>
      </c>
      <c r="S3911" s="10">
        <f t="shared" si="374"/>
        <v>41863.359282407408</v>
      </c>
      <c r="T3911" s="11">
        <f t="shared" si="37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0"/>
        <v>3.0833333333333334E-2</v>
      </c>
      <c r="P3912" s="6">
        <f t="shared" si="371"/>
        <v>61.666666666666664</v>
      </c>
      <c r="Q3912" t="str">
        <f t="shared" si="372"/>
        <v>theater</v>
      </c>
      <c r="R3912" t="str">
        <f t="shared" si="373"/>
        <v>plays</v>
      </c>
      <c r="S3912" s="10">
        <f t="shared" si="374"/>
        <v>42224.756909722222</v>
      </c>
      <c r="T3912" s="11">
        <f t="shared" si="37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0"/>
        <v>0.37412499999999999</v>
      </c>
      <c r="P3913" s="6">
        <f t="shared" si="371"/>
        <v>83.138888888888886</v>
      </c>
      <c r="Q3913" t="str">
        <f t="shared" si="372"/>
        <v>theater</v>
      </c>
      <c r="R3913" t="str">
        <f t="shared" si="373"/>
        <v>plays</v>
      </c>
      <c r="S3913" s="10">
        <f t="shared" si="374"/>
        <v>41939.8122337963</v>
      </c>
      <c r="T3913" s="11">
        <f t="shared" si="37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0"/>
        <v>6.666666666666667E-5</v>
      </c>
      <c r="P3914" s="6">
        <f t="shared" si="371"/>
        <v>1</v>
      </c>
      <c r="Q3914" t="str">
        <f t="shared" si="372"/>
        <v>theater</v>
      </c>
      <c r="R3914" t="str">
        <f t="shared" si="373"/>
        <v>plays</v>
      </c>
      <c r="S3914" s="10">
        <f t="shared" si="374"/>
        <v>42059.270023148143</v>
      </c>
      <c r="T3914" s="11">
        <f t="shared" si="37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0"/>
        <v>0.1</v>
      </c>
      <c r="P3915" s="6">
        <f t="shared" si="371"/>
        <v>142.85714285714286</v>
      </c>
      <c r="Q3915" t="str">
        <f t="shared" si="372"/>
        <v>theater</v>
      </c>
      <c r="R3915" t="str">
        <f t="shared" si="373"/>
        <v>plays</v>
      </c>
      <c r="S3915" s="10">
        <f t="shared" si="374"/>
        <v>42308.211215277777</v>
      </c>
      <c r="T3915" s="11">
        <f t="shared" si="37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0"/>
        <v>0.36359999999999998</v>
      </c>
      <c r="P3916" s="6">
        <f t="shared" si="371"/>
        <v>33.666666666666664</v>
      </c>
      <c r="Q3916" t="str">
        <f t="shared" si="372"/>
        <v>theater</v>
      </c>
      <c r="R3916" t="str">
        <f t="shared" si="373"/>
        <v>plays</v>
      </c>
      <c r="S3916" s="10">
        <f t="shared" si="374"/>
        <v>42114.818935185183</v>
      </c>
      <c r="T3916" s="11">
        <f t="shared" si="37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0"/>
        <v>3.3333333333333335E-3</v>
      </c>
      <c r="P3917" s="6">
        <f t="shared" si="371"/>
        <v>5</v>
      </c>
      <c r="Q3917" t="str">
        <f t="shared" si="372"/>
        <v>theater</v>
      </c>
      <c r="R3917" t="str">
        <f t="shared" si="373"/>
        <v>plays</v>
      </c>
      <c r="S3917" s="10">
        <f t="shared" si="374"/>
        <v>42492.98505787037</v>
      </c>
      <c r="T3917" s="11">
        <f t="shared" si="37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0"/>
        <v>0</v>
      </c>
      <c r="P3918" s="6" t="e">
        <f t="shared" si="371"/>
        <v>#DIV/0!</v>
      </c>
      <c r="Q3918" t="str">
        <f t="shared" si="372"/>
        <v>theater</v>
      </c>
      <c r="R3918" t="str">
        <f t="shared" si="373"/>
        <v>plays</v>
      </c>
      <c r="S3918" s="10">
        <f t="shared" si="374"/>
        <v>42494.471666666665</v>
      </c>
      <c r="T3918" s="11">
        <f t="shared" si="37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0"/>
        <v>2.8571428571428571E-3</v>
      </c>
      <c r="P3919" s="6">
        <f t="shared" si="371"/>
        <v>10</v>
      </c>
      <c r="Q3919" t="str">
        <f t="shared" si="372"/>
        <v>theater</v>
      </c>
      <c r="R3919" t="str">
        <f t="shared" si="373"/>
        <v>plays</v>
      </c>
      <c r="S3919" s="10">
        <f t="shared" si="374"/>
        <v>41863.527326388888</v>
      </c>
      <c r="T3919" s="11">
        <f t="shared" si="37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0"/>
        <v>2E-3</v>
      </c>
      <c r="P3920" s="6">
        <f t="shared" si="371"/>
        <v>40</v>
      </c>
      <c r="Q3920" t="str">
        <f t="shared" si="372"/>
        <v>theater</v>
      </c>
      <c r="R3920" t="str">
        <f t="shared" si="373"/>
        <v>plays</v>
      </c>
      <c r="S3920" s="10">
        <f t="shared" si="374"/>
        <v>41843.664618055554</v>
      </c>
      <c r="T3920" s="11">
        <f t="shared" si="37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0"/>
        <v>1.7999999999999999E-2</v>
      </c>
      <c r="P3921" s="6">
        <f t="shared" si="371"/>
        <v>30</v>
      </c>
      <c r="Q3921" t="str">
        <f t="shared" si="372"/>
        <v>theater</v>
      </c>
      <c r="R3921" t="str">
        <f t="shared" si="373"/>
        <v>plays</v>
      </c>
      <c r="S3921" s="10">
        <f t="shared" si="374"/>
        <v>42358.684872685189</v>
      </c>
      <c r="T3921" s="11">
        <f t="shared" si="37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0"/>
        <v>5.3999999999999999E-2</v>
      </c>
      <c r="P3922" s="6">
        <f t="shared" si="371"/>
        <v>45</v>
      </c>
      <c r="Q3922" t="str">
        <f t="shared" si="372"/>
        <v>theater</v>
      </c>
      <c r="R3922" t="str">
        <f t="shared" si="373"/>
        <v>plays</v>
      </c>
      <c r="S3922" s="10">
        <f t="shared" si="374"/>
        <v>42657.38726851852</v>
      </c>
      <c r="T3922" s="11">
        <f t="shared" si="37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0"/>
        <v>0</v>
      </c>
      <c r="P3923" s="6" t="e">
        <f t="shared" si="371"/>
        <v>#DIV/0!</v>
      </c>
      <c r="Q3923" t="str">
        <f t="shared" si="372"/>
        <v>theater</v>
      </c>
      <c r="R3923" t="str">
        <f t="shared" si="373"/>
        <v>plays</v>
      </c>
      <c r="S3923" s="10">
        <f t="shared" si="374"/>
        <v>41926.542303240742</v>
      </c>
      <c r="T3923" s="11">
        <f t="shared" si="37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0"/>
        <v>8.1333333333333327E-2</v>
      </c>
      <c r="P3924" s="6">
        <f t="shared" si="371"/>
        <v>10.166666666666666</v>
      </c>
      <c r="Q3924" t="str">
        <f t="shared" si="372"/>
        <v>theater</v>
      </c>
      <c r="R3924" t="str">
        <f t="shared" si="373"/>
        <v>plays</v>
      </c>
      <c r="S3924" s="10">
        <f t="shared" si="374"/>
        <v>42020.768634259264</v>
      </c>
      <c r="T3924" s="11">
        <f t="shared" si="37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0"/>
        <v>0.12034782608695652</v>
      </c>
      <c r="P3925" s="6">
        <f t="shared" si="371"/>
        <v>81.411764705882348</v>
      </c>
      <c r="Q3925" t="str">
        <f t="shared" si="372"/>
        <v>theater</v>
      </c>
      <c r="R3925" t="str">
        <f t="shared" si="373"/>
        <v>plays</v>
      </c>
      <c r="S3925" s="10">
        <f t="shared" si="374"/>
        <v>42075.979988425926</v>
      </c>
      <c r="T3925" s="11">
        <f t="shared" si="37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0"/>
        <v>0.15266666666666667</v>
      </c>
      <c r="P3926" s="6">
        <f t="shared" si="371"/>
        <v>57.25</v>
      </c>
      <c r="Q3926" t="str">
        <f t="shared" si="372"/>
        <v>theater</v>
      </c>
      <c r="R3926" t="str">
        <f t="shared" si="373"/>
        <v>plays</v>
      </c>
      <c r="S3926" s="10">
        <f t="shared" si="374"/>
        <v>41786.959745370368</v>
      </c>
      <c r="T3926" s="11">
        <f t="shared" si="37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0"/>
        <v>0.1</v>
      </c>
      <c r="P3927" s="6">
        <f t="shared" si="371"/>
        <v>5</v>
      </c>
      <c r="Q3927" t="str">
        <f t="shared" si="372"/>
        <v>theater</v>
      </c>
      <c r="R3927" t="str">
        <f t="shared" si="373"/>
        <v>plays</v>
      </c>
      <c r="S3927" s="10">
        <f t="shared" si="374"/>
        <v>41820.870821759258</v>
      </c>
      <c r="T3927" s="11">
        <f t="shared" si="37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0"/>
        <v>3.0000000000000001E-3</v>
      </c>
      <c r="P3928" s="6">
        <f t="shared" si="371"/>
        <v>15</v>
      </c>
      <c r="Q3928" t="str">
        <f t="shared" si="372"/>
        <v>theater</v>
      </c>
      <c r="R3928" t="str">
        <f t="shared" si="373"/>
        <v>plays</v>
      </c>
      <c r="S3928" s="10">
        <f t="shared" si="374"/>
        <v>41970.085046296299</v>
      </c>
      <c r="T3928" s="11">
        <f t="shared" si="37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0"/>
        <v>0.01</v>
      </c>
      <c r="P3929" s="6">
        <f t="shared" si="371"/>
        <v>12.5</v>
      </c>
      <c r="Q3929" t="str">
        <f t="shared" si="372"/>
        <v>theater</v>
      </c>
      <c r="R3929" t="str">
        <f t="shared" si="373"/>
        <v>plays</v>
      </c>
      <c r="S3929" s="10">
        <f t="shared" si="374"/>
        <v>41830.267407407409</v>
      </c>
      <c r="T3929" s="11">
        <f t="shared" si="37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0"/>
        <v>0.13020000000000001</v>
      </c>
      <c r="P3930" s="6">
        <f t="shared" si="371"/>
        <v>93</v>
      </c>
      <c r="Q3930" t="str">
        <f t="shared" si="372"/>
        <v>theater</v>
      </c>
      <c r="R3930" t="str">
        <f t="shared" si="373"/>
        <v>plays</v>
      </c>
      <c r="S3930" s="10">
        <f t="shared" si="374"/>
        <v>42265.683182870373</v>
      </c>
      <c r="T3930" s="11">
        <f t="shared" si="37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0"/>
        <v>2.265E-2</v>
      </c>
      <c r="P3931" s="6">
        <f t="shared" si="371"/>
        <v>32.357142857142854</v>
      </c>
      <c r="Q3931" t="str">
        <f t="shared" si="372"/>
        <v>theater</v>
      </c>
      <c r="R3931" t="str">
        <f t="shared" si="373"/>
        <v>plays</v>
      </c>
      <c r="S3931" s="10">
        <f t="shared" si="374"/>
        <v>42601.827141203699</v>
      </c>
      <c r="T3931" s="11">
        <f t="shared" si="37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ref="O3932:O3995" si="376">E3932/D3932</f>
        <v>0</v>
      </c>
      <c r="P3932" s="6" t="e">
        <f t="shared" si="371"/>
        <v>#DIV/0!</v>
      </c>
      <c r="Q3932" t="str">
        <f t="shared" si="372"/>
        <v>theater</v>
      </c>
      <c r="R3932" t="str">
        <f t="shared" si="373"/>
        <v>plays</v>
      </c>
      <c r="S3932" s="10">
        <f t="shared" si="374"/>
        <v>42433.338749999995</v>
      </c>
      <c r="T3932" s="11">
        <f t="shared" si="37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6"/>
        <v>0</v>
      </c>
      <c r="P3933" s="6" t="e">
        <f t="shared" si="371"/>
        <v>#DIV/0!</v>
      </c>
      <c r="Q3933" t="str">
        <f t="shared" si="372"/>
        <v>theater</v>
      </c>
      <c r="R3933" t="str">
        <f t="shared" si="373"/>
        <v>plays</v>
      </c>
      <c r="S3933" s="10">
        <f t="shared" si="374"/>
        <v>42228.151701388888</v>
      </c>
      <c r="T3933" s="11">
        <f t="shared" si="37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6"/>
        <v>8.3333333333333331E-5</v>
      </c>
      <c r="P3934" s="6">
        <f t="shared" si="371"/>
        <v>1</v>
      </c>
      <c r="Q3934" t="str">
        <f t="shared" si="372"/>
        <v>theater</v>
      </c>
      <c r="R3934" t="str">
        <f t="shared" si="373"/>
        <v>plays</v>
      </c>
      <c r="S3934" s="10">
        <f t="shared" si="374"/>
        <v>42415.168564814812</v>
      </c>
      <c r="T3934" s="11">
        <f t="shared" si="37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6"/>
        <v>0.15742857142857142</v>
      </c>
      <c r="P3935" s="6">
        <f t="shared" si="371"/>
        <v>91.833333333333329</v>
      </c>
      <c r="Q3935" t="str">
        <f t="shared" si="372"/>
        <v>theater</v>
      </c>
      <c r="R3935" t="str">
        <f t="shared" si="373"/>
        <v>plays</v>
      </c>
      <c r="S3935" s="10">
        <f t="shared" si="374"/>
        <v>42538.968310185184</v>
      </c>
      <c r="T3935" s="11">
        <f t="shared" si="37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6"/>
        <v>0.11</v>
      </c>
      <c r="P3936" s="6">
        <f t="shared" si="371"/>
        <v>45.833333333333336</v>
      </c>
      <c r="Q3936" t="str">
        <f t="shared" si="372"/>
        <v>theater</v>
      </c>
      <c r="R3936" t="str">
        <f t="shared" si="373"/>
        <v>plays</v>
      </c>
      <c r="S3936" s="10">
        <f t="shared" si="374"/>
        <v>42233.671747685185</v>
      </c>
      <c r="T3936" s="11">
        <f t="shared" si="37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6"/>
        <v>0.43833333333333335</v>
      </c>
      <c r="P3937" s="6">
        <f t="shared" si="371"/>
        <v>57.173913043478258</v>
      </c>
      <c r="Q3937" t="str">
        <f t="shared" si="372"/>
        <v>theater</v>
      </c>
      <c r="R3937" t="str">
        <f t="shared" si="373"/>
        <v>plays</v>
      </c>
      <c r="S3937" s="10">
        <f t="shared" si="374"/>
        <v>42221.656782407401</v>
      </c>
      <c r="T3937" s="11">
        <f t="shared" si="37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6"/>
        <v>0</v>
      </c>
      <c r="P3938" s="6" t="e">
        <f t="shared" si="371"/>
        <v>#DIV/0!</v>
      </c>
      <c r="Q3938" t="str">
        <f t="shared" si="372"/>
        <v>theater</v>
      </c>
      <c r="R3938" t="str">
        <f t="shared" si="373"/>
        <v>plays</v>
      </c>
      <c r="S3938" s="10">
        <f t="shared" si="374"/>
        <v>42675.262962962966</v>
      </c>
      <c r="T3938" s="11">
        <f t="shared" si="37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6"/>
        <v>0.86135181975736563</v>
      </c>
      <c r="P3939" s="6">
        <f t="shared" si="371"/>
        <v>248.5</v>
      </c>
      <c r="Q3939" t="str">
        <f t="shared" si="372"/>
        <v>theater</v>
      </c>
      <c r="R3939" t="str">
        <f t="shared" si="373"/>
        <v>plays</v>
      </c>
      <c r="S3939" s="10">
        <f t="shared" si="374"/>
        <v>42534.631481481483</v>
      </c>
      <c r="T3939" s="11">
        <f t="shared" si="37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6"/>
        <v>0.12196620583717357</v>
      </c>
      <c r="P3940" s="6">
        <f t="shared" si="371"/>
        <v>79.400000000000006</v>
      </c>
      <c r="Q3940" t="str">
        <f t="shared" si="372"/>
        <v>theater</v>
      </c>
      <c r="R3940" t="str">
        <f t="shared" si="373"/>
        <v>plays</v>
      </c>
      <c r="S3940" s="10">
        <f t="shared" si="374"/>
        <v>42151.905717592599</v>
      </c>
      <c r="T3940" s="11">
        <f t="shared" si="37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6"/>
        <v>1E-3</v>
      </c>
      <c r="P3941" s="6">
        <f t="shared" si="371"/>
        <v>5</v>
      </c>
      <c r="Q3941" t="str">
        <f t="shared" si="372"/>
        <v>theater</v>
      </c>
      <c r="R3941" t="str">
        <f t="shared" si="373"/>
        <v>plays</v>
      </c>
      <c r="S3941" s="10">
        <f t="shared" si="374"/>
        <v>41915.400219907409</v>
      </c>
      <c r="T3941" s="11">
        <f t="shared" si="37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6"/>
        <v>2.2000000000000001E-3</v>
      </c>
      <c r="P3942" s="6">
        <f t="shared" si="371"/>
        <v>5.5</v>
      </c>
      <c r="Q3942" t="str">
        <f t="shared" si="372"/>
        <v>theater</v>
      </c>
      <c r="R3942" t="str">
        <f t="shared" si="373"/>
        <v>plays</v>
      </c>
      <c r="S3942" s="10">
        <f t="shared" si="374"/>
        <v>41961.492488425924</v>
      </c>
      <c r="T3942" s="11">
        <f t="shared" si="37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6"/>
        <v>9.0909090909090905E-3</v>
      </c>
      <c r="P3943" s="6">
        <f t="shared" si="371"/>
        <v>25</v>
      </c>
      <c r="Q3943" t="str">
        <f t="shared" si="372"/>
        <v>theater</v>
      </c>
      <c r="R3943" t="str">
        <f t="shared" si="373"/>
        <v>plays</v>
      </c>
      <c r="S3943" s="10">
        <f t="shared" si="374"/>
        <v>41940.587233796294</v>
      </c>
      <c r="T3943" s="11">
        <f t="shared" si="37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6"/>
        <v>0</v>
      </c>
      <c r="P3944" s="6" t="e">
        <f t="shared" si="371"/>
        <v>#DIV/0!</v>
      </c>
      <c r="Q3944" t="str">
        <f t="shared" si="372"/>
        <v>theater</v>
      </c>
      <c r="R3944" t="str">
        <f t="shared" si="373"/>
        <v>plays</v>
      </c>
      <c r="S3944" s="10">
        <f t="shared" si="374"/>
        <v>42111.904097222221</v>
      </c>
      <c r="T3944" s="11">
        <f t="shared" si="37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6"/>
        <v>0.35639999999999999</v>
      </c>
      <c r="P3945" s="6">
        <f t="shared" si="371"/>
        <v>137.07692307692307</v>
      </c>
      <c r="Q3945" t="str">
        <f t="shared" si="372"/>
        <v>theater</v>
      </c>
      <c r="R3945" t="str">
        <f t="shared" si="373"/>
        <v>plays</v>
      </c>
      <c r="S3945" s="10">
        <f t="shared" si="374"/>
        <v>42279.778564814813</v>
      </c>
      <c r="T3945" s="11">
        <f t="shared" si="37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6"/>
        <v>0</v>
      </c>
      <c r="P3946" s="6" t="e">
        <f t="shared" si="371"/>
        <v>#DIV/0!</v>
      </c>
      <c r="Q3946" t="str">
        <f t="shared" si="372"/>
        <v>theater</v>
      </c>
      <c r="R3946" t="str">
        <f t="shared" si="373"/>
        <v>plays</v>
      </c>
      <c r="S3946" s="10">
        <f t="shared" si="374"/>
        <v>42213.662905092591</v>
      </c>
      <c r="T3946" s="11">
        <f t="shared" si="37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6"/>
        <v>2.5000000000000001E-3</v>
      </c>
      <c r="P3947" s="6">
        <f t="shared" si="371"/>
        <v>5</v>
      </c>
      <c r="Q3947" t="str">
        <f t="shared" si="372"/>
        <v>theater</v>
      </c>
      <c r="R3947" t="str">
        <f t="shared" si="373"/>
        <v>plays</v>
      </c>
      <c r="S3947" s="10">
        <f t="shared" si="374"/>
        <v>42109.801712962959</v>
      </c>
      <c r="T3947" s="11">
        <f t="shared" si="37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6"/>
        <v>3.2500000000000001E-2</v>
      </c>
      <c r="P3948" s="6">
        <f t="shared" si="371"/>
        <v>39</v>
      </c>
      <c r="Q3948" t="str">
        <f t="shared" si="372"/>
        <v>theater</v>
      </c>
      <c r="R3948" t="str">
        <f t="shared" si="373"/>
        <v>plays</v>
      </c>
      <c r="S3948" s="10">
        <f t="shared" si="374"/>
        <v>42031.833587962959</v>
      </c>
      <c r="T3948" s="11">
        <f t="shared" si="37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6"/>
        <v>3.3666666666666664E-2</v>
      </c>
      <c r="P3949" s="6">
        <f t="shared" si="371"/>
        <v>50.5</v>
      </c>
      <c r="Q3949" t="str">
        <f t="shared" si="372"/>
        <v>theater</v>
      </c>
      <c r="R3949" t="str">
        <f t="shared" si="373"/>
        <v>plays</v>
      </c>
      <c r="S3949" s="10">
        <f t="shared" si="374"/>
        <v>42615.142870370371</v>
      </c>
      <c r="T3949" s="11">
        <f t="shared" si="37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6"/>
        <v>0</v>
      </c>
      <c r="P3950" s="6" t="e">
        <f t="shared" si="371"/>
        <v>#DIV/0!</v>
      </c>
      <c r="Q3950" t="str">
        <f t="shared" si="372"/>
        <v>theater</v>
      </c>
      <c r="R3950" t="str">
        <f t="shared" si="373"/>
        <v>plays</v>
      </c>
      <c r="S3950" s="10">
        <f t="shared" si="374"/>
        <v>41829.325497685182</v>
      </c>
      <c r="T3950" s="11">
        <f t="shared" si="37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6"/>
        <v>0.15770000000000001</v>
      </c>
      <c r="P3951" s="6">
        <f t="shared" si="371"/>
        <v>49.28125</v>
      </c>
      <c r="Q3951" t="str">
        <f t="shared" si="372"/>
        <v>theater</v>
      </c>
      <c r="R3951" t="str">
        <f t="shared" si="373"/>
        <v>plays</v>
      </c>
      <c r="S3951" s="10">
        <f t="shared" si="374"/>
        <v>42016.120613425926</v>
      </c>
      <c r="T3951" s="11">
        <f t="shared" si="37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6"/>
        <v>6.2500000000000003E-3</v>
      </c>
      <c r="P3952" s="6">
        <f t="shared" si="371"/>
        <v>25</v>
      </c>
      <c r="Q3952" t="str">
        <f t="shared" si="372"/>
        <v>theater</v>
      </c>
      <c r="R3952" t="str">
        <f t="shared" si="373"/>
        <v>plays</v>
      </c>
      <c r="S3952" s="10">
        <f t="shared" si="374"/>
        <v>42439.702314814815</v>
      </c>
      <c r="T3952" s="11">
        <f t="shared" si="37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6"/>
        <v>5.0000000000000004E-6</v>
      </c>
      <c r="P3953" s="6">
        <f t="shared" si="371"/>
        <v>1</v>
      </c>
      <c r="Q3953" t="str">
        <f t="shared" si="372"/>
        <v>theater</v>
      </c>
      <c r="R3953" t="str">
        <f t="shared" si="373"/>
        <v>plays</v>
      </c>
      <c r="S3953" s="10">
        <f t="shared" si="374"/>
        <v>42433.825717592597</v>
      </c>
      <c r="T3953" s="11">
        <f t="shared" si="37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6"/>
        <v>9.6153846153846159E-4</v>
      </c>
      <c r="P3954" s="6">
        <f t="shared" si="371"/>
        <v>25</v>
      </c>
      <c r="Q3954" t="str">
        <f t="shared" si="372"/>
        <v>theater</v>
      </c>
      <c r="R3954" t="str">
        <f t="shared" si="373"/>
        <v>plays</v>
      </c>
      <c r="S3954" s="10">
        <f t="shared" si="374"/>
        <v>42243.790393518517</v>
      </c>
      <c r="T3954" s="11">
        <f t="shared" si="37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6"/>
        <v>0</v>
      </c>
      <c r="P3955" s="6" t="e">
        <f t="shared" si="371"/>
        <v>#DIV/0!</v>
      </c>
      <c r="Q3955" t="str">
        <f t="shared" si="372"/>
        <v>theater</v>
      </c>
      <c r="R3955" t="str">
        <f t="shared" si="373"/>
        <v>plays</v>
      </c>
      <c r="S3955" s="10">
        <f t="shared" si="374"/>
        <v>42550.048449074078</v>
      </c>
      <c r="T3955" s="11">
        <f t="shared" si="37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6"/>
        <v>0</v>
      </c>
      <c r="P3956" s="6" t="e">
        <f t="shared" si="371"/>
        <v>#DIV/0!</v>
      </c>
      <c r="Q3956" t="str">
        <f t="shared" si="372"/>
        <v>theater</v>
      </c>
      <c r="R3956" t="str">
        <f t="shared" si="373"/>
        <v>plays</v>
      </c>
      <c r="S3956" s="10">
        <f t="shared" si="374"/>
        <v>41774.651203703703</v>
      </c>
      <c r="T3956" s="11">
        <f t="shared" si="37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6"/>
        <v>0.24285714285714285</v>
      </c>
      <c r="P3957" s="6">
        <f t="shared" si="371"/>
        <v>53.125</v>
      </c>
      <c r="Q3957" t="str">
        <f t="shared" si="372"/>
        <v>theater</v>
      </c>
      <c r="R3957" t="str">
        <f t="shared" si="373"/>
        <v>plays</v>
      </c>
      <c r="S3957" s="10">
        <f t="shared" si="374"/>
        <v>42306.848854166667</v>
      </c>
      <c r="T3957" s="11">
        <f t="shared" si="37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6"/>
        <v>0</v>
      </c>
      <c r="P3958" s="6" t="e">
        <f t="shared" si="371"/>
        <v>#DIV/0!</v>
      </c>
      <c r="Q3958" t="str">
        <f t="shared" si="372"/>
        <v>theater</v>
      </c>
      <c r="R3958" t="str">
        <f t="shared" si="373"/>
        <v>plays</v>
      </c>
      <c r="S3958" s="10">
        <f t="shared" si="374"/>
        <v>42457.932025462964</v>
      </c>
      <c r="T3958" s="11">
        <f t="shared" si="37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6"/>
        <v>2.5000000000000001E-4</v>
      </c>
      <c r="P3959" s="6">
        <f t="shared" si="371"/>
        <v>7</v>
      </c>
      <c r="Q3959" t="str">
        <f t="shared" si="372"/>
        <v>theater</v>
      </c>
      <c r="R3959" t="str">
        <f t="shared" si="373"/>
        <v>plays</v>
      </c>
      <c r="S3959" s="10">
        <f t="shared" si="374"/>
        <v>42513.976319444439</v>
      </c>
      <c r="T3959" s="11">
        <f t="shared" si="37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6"/>
        <v>0.32050000000000001</v>
      </c>
      <c r="P3960" s="6">
        <f t="shared" si="371"/>
        <v>40.0625</v>
      </c>
      <c r="Q3960" t="str">
        <f t="shared" si="372"/>
        <v>theater</v>
      </c>
      <c r="R3960" t="str">
        <f t="shared" si="373"/>
        <v>plays</v>
      </c>
      <c r="S3960" s="10">
        <f t="shared" si="374"/>
        <v>41816.950370370374</v>
      </c>
      <c r="T3960" s="11">
        <f t="shared" si="37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6"/>
        <v>0.24333333333333335</v>
      </c>
      <c r="P3961" s="6">
        <f t="shared" si="371"/>
        <v>24.333333333333332</v>
      </c>
      <c r="Q3961" t="str">
        <f t="shared" si="372"/>
        <v>theater</v>
      </c>
      <c r="R3961" t="str">
        <f t="shared" si="373"/>
        <v>plays</v>
      </c>
      <c r="S3961" s="10">
        <f t="shared" si="374"/>
        <v>41880.788842592592</v>
      </c>
      <c r="T3961" s="11">
        <f t="shared" si="37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6"/>
        <v>1.4999999999999999E-2</v>
      </c>
      <c r="P3962" s="6">
        <f t="shared" si="371"/>
        <v>11.25</v>
      </c>
      <c r="Q3962" t="str">
        <f t="shared" si="372"/>
        <v>theater</v>
      </c>
      <c r="R3962" t="str">
        <f t="shared" si="373"/>
        <v>plays</v>
      </c>
      <c r="S3962" s="10">
        <f t="shared" si="374"/>
        <v>42342.845555555556</v>
      </c>
      <c r="T3962" s="11">
        <f t="shared" si="37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6"/>
        <v>4.1999999999999997E-3</v>
      </c>
      <c r="P3963" s="6">
        <f t="shared" si="371"/>
        <v>10.5</v>
      </c>
      <c r="Q3963" t="str">
        <f t="shared" si="372"/>
        <v>theater</v>
      </c>
      <c r="R3963" t="str">
        <f t="shared" si="373"/>
        <v>plays</v>
      </c>
      <c r="S3963" s="10">
        <f t="shared" si="374"/>
        <v>41745.891319444447</v>
      </c>
      <c r="T3963" s="11">
        <f t="shared" si="37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6"/>
        <v>3.214285714285714E-2</v>
      </c>
      <c r="P3964" s="6">
        <f t="shared" si="371"/>
        <v>15</v>
      </c>
      <c r="Q3964" t="str">
        <f t="shared" si="372"/>
        <v>theater</v>
      </c>
      <c r="R3964" t="str">
        <f t="shared" si="373"/>
        <v>plays</v>
      </c>
      <c r="S3964" s="10">
        <f t="shared" si="374"/>
        <v>42311.621458333335</v>
      </c>
      <c r="T3964" s="11">
        <f t="shared" si="37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6"/>
        <v>0</v>
      </c>
      <c r="P3965" s="6" t="e">
        <f t="shared" si="371"/>
        <v>#DIV/0!</v>
      </c>
      <c r="Q3965" t="str">
        <f t="shared" si="372"/>
        <v>theater</v>
      </c>
      <c r="R3965" t="str">
        <f t="shared" si="373"/>
        <v>plays</v>
      </c>
      <c r="S3965" s="10">
        <f t="shared" si="374"/>
        <v>42296.154131944444</v>
      </c>
      <c r="T3965" s="11">
        <f t="shared" si="37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6"/>
        <v>6.3E-2</v>
      </c>
      <c r="P3966" s="6">
        <f t="shared" si="371"/>
        <v>42</v>
      </c>
      <c r="Q3966" t="str">
        <f t="shared" si="372"/>
        <v>theater</v>
      </c>
      <c r="R3966" t="str">
        <f t="shared" si="373"/>
        <v>plays</v>
      </c>
      <c r="S3966" s="10">
        <f t="shared" si="374"/>
        <v>42053.722060185188</v>
      </c>
      <c r="T3966" s="11">
        <f t="shared" si="37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6"/>
        <v>0.14249999999999999</v>
      </c>
      <c r="P3967" s="6">
        <f t="shared" si="371"/>
        <v>71.25</v>
      </c>
      <c r="Q3967" t="str">
        <f t="shared" si="372"/>
        <v>theater</v>
      </c>
      <c r="R3967" t="str">
        <f t="shared" si="373"/>
        <v>plays</v>
      </c>
      <c r="S3967" s="10">
        <f t="shared" si="374"/>
        <v>42414.235879629632</v>
      </c>
      <c r="T3967" s="11">
        <f t="shared" si="37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6"/>
        <v>6.0000000000000001E-3</v>
      </c>
      <c r="P3968" s="6">
        <f t="shared" si="371"/>
        <v>22.5</v>
      </c>
      <c r="Q3968" t="str">
        <f t="shared" si="372"/>
        <v>theater</v>
      </c>
      <c r="R3968" t="str">
        <f t="shared" si="373"/>
        <v>plays</v>
      </c>
      <c r="S3968" s="10">
        <f t="shared" si="374"/>
        <v>41801.711550925924</v>
      </c>
      <c r="T3968" s="11">
        <f t="shared" si="37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6"/>
        <v>0.2411764705882353</v>
      </c>
      <c r="P3969" s="6">
        <f t="shared" si="371"/>
        <v>41</v>
      </c>
      <c r="Q3969" t="str">
        <f t="shared" si="372"/>
        <v>theater</v>
      </c>
      <c r="R3969" t="str">
        <f t="shared" si="373"/>
        <v>plays</v>
      </c>
      <c r="S3969" s="10">
        <f t="shared" si="374"/>
        <v>42770.290590277778</v>
      </c>
      <c r="T3969" s="11">
        <f t="shared" si="37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6"/>
        <v>0.10539999999999999</v>
      </c>
      <c r="P3970" s="6">
        <f t="shared" si="371"/>
        <v>47.909090909090907</v>
      </c>
      <c r="Q3970" t="str">
        <f t="shared" si="372"/>
        <v>theater</v>
      </c>
      <c r="R3970" t="str">
        <f t="shared" si="373"/>
        <v>plays</v>
      </c>
      <c r="S3970" s="10">
        <f t="shared" si="374"/>
        <v>42452.815659722226</v>
      </c>
      <c r="T3970" s="11">
        <f t="shared" si="375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6"/>
        <v>7.4690265486725665E-2</v>
      </c>
      <c r="P3971" s="6">
        <f t="shared" ref="P3971:P4034" si="377">E3971/L3971</f>
        <v>35.166666666666664</v>
      </c>
      <c r="Q3971" t="str">
        <f t="shared" ref="Q3971:Q4034" si="378">LEFT(N3971,SEARCH("/",N3971)-1)</f>
        <v>theater</v>
      </c>
      <c r="R3971" t="str">
        <f t="shared" ref="R3971:R4034" si="379">RIGHT(N3971,(LEN(N3971)-LEN(Q3971)-1))</f>
        <v>plays</v>
      </c>
      <c r="S3971" s="10">
        <f t="shared" ref="S3971:S4034" si="380">(((J3971/60)/60)/24)+DATE(1970,1,1)</f>
        <v>42601.854699074072</v>
      </c>
      <c r="T3971" s="11">
        <f t="shared" ref="T3971:T4034" si="38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6"/>
        <v>7.3333333333333334E-4</v>
      </c>
      <c r="P3972" s="6">
        <f t="shared" si="377"/>
        <v>5.5</v>
      </c>
      <c r="Q3972" t="str">
        <f t="shared" si="378"/>
        <v>theater</v>
      </c>
      <c r="R3972" t="str">
        <f t="shared" si="379"/>
        <v>plays</v>
      </c>
      <c r="S3972" s="10">
        <f t="shared" si="380"/>
        <v>42447.863553240735</v>
      </c>
      <c r="T3972" s="11">
        <f t="shared" si="38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6"/>
        <v>9.7142857142857135E-3</v>
      </c>
      <c r="P3973" s="6">
        <f t="shared" si="377"/>
        <v>22.666666666666668</v>
      </c>
      <c r="Q3973" t="str">
        <f t="shared" si="378"/>
        <v>theater</v>
      </c>
      <c r="R3973" t="str">
        <f t="shared" si="379"/>
        <v>plays</v>
      </c>
      <c r="S3973" s="10">
        <f t="shared" si="380"/>
        <v>41811.536180555559</v>
      </c>
      <c r="T3973" s="11">
        <f t="shared" si="38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6"/>
        <v>0.21099999999999999</v>
      </c>
      <c r="P3974" s="6">
        <f t="shared" si="377"/>
        <v>26.375</v>
      </c>
      <c r="Q3974" t="str">
        <f t="shared" si="378"/>
        <v>theater</v>
      </c>
      <c r="R3974" t="str">
        <f t="shared" si="379"/>
        <v>plays</v>
      </c>
      <c r="S3974" s="10">
        <f t="shared" si="380"/>
        <v>41981.067523148144</v>
      </c>
      <c r="T3974" s="11">
        <f t="shared" si="38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6"/>
        <v>0.78100000000000003</v>
      </c>
      <c r="P3975" s="6">
        <f t="shared" si="377"/>
        <v>105.54054054054055</v>
      </c>
      <c r="Q3975" t="str">
        <f t="shared" si="378"/>
        <v>theater</v>
      </c>
      <c r="R3975" t="str">
        <f t="shared" si="379"/>
        <v>plays</v>
      </c>
      <c r="S3975" s="10">
        <f t="shared" si="380"/>
        <v>42469.68414351852</v>
      </c>
      <c r="T3975" s="11">
        <f t="shared" si="38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6"/>
        <v>0.32</v>
      </c>
      <c r="P3976" s="6">
        <f t="shared" si="377"/>
        <v>29.09090909090909</v>
      </c>
      <c r="Q3976" t="str">
        <f t="shared" si="378"/>
        <v>theater</v>
      </c>
      <c r="R3976" t="str">
        <f t="shared" si="379"/>
        <v>plays</v>
      </c>
      <c r="S3976" s="10">
        <f t="shared" si="380"/>
        <v>42493.546851851846</v>
      </c>
      <c r="T3976" s="11">
        <f t="shared" si="38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6"/>
        <v>0</v>
      </c>
      <c r="P3977" s="6" t="e">
        <f t="shared" si="377"/>
        <v>#DIV/0!</v>
      </c>
      <c r="Q3977" t="str">
        <f t="shared" si="378"/>
        <v>theater</v>
      </c>
      <c r="R3977" t="str">
        <f t="shared" si="379"/>
        <v>plays</v>
      </c>
      <c r="S3977" s="10">
        <f t="shared" si="380"/>
        <v>42534.866875</v>
      </c>
      <c r="T3977" s="11">
        <f t="shared" si="38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6"/>
        <v>0.47692307692307695</v>
      </c>
      <c r="P3978" s="6">
        <f t="shared" si="377"/>
        <v>62</v>
      </c>
      <c r="Q3978" t="str">
        <f t="shared" si="378"/>
        <v>theater</v>
      </c>
      <c r="R3978" t="str">
        <f t="shared" si="379"/>
        <v>plays</v>
      </c>
      <c r="S3978" s="10">
        <f t="shared" si="380"/>
        <v>41830.858344907407</v>
      </c>
      <c r="T3978" s="11">
        <f t="shared" si="38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6"/>
        <v>1.4500000000000001E-2</v>
      </c>
      <c r="P3979" s="6">
        <f t="shared" si="377"/>
        <v>217.5</v>
      </c>
      <c r="Q3979" t="str">
        <f t="shared" si="378"/>
        <v>theater</v>
      </c>
      <c r="R3979" t="str">
        <f t="shared" si="379"/>
        <v>plays</v>
      </c>
      <c r="S3979" s="10">
        <f t="shared" si="380"/>
        <v>42543.788564814815</v>
      </c>
      <c r="T3979" s="11">
        <f t="shared" si="38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6"/>
        <v>0.107</v>
      </c>
      <c r="P3980" s="6">
        <f t="shared" si="377"/>
        <v>26.75</v>
      </c>
      <c r="Q3980" t="str">
        <f t="shared" si="378"/>
        <v>theater</v>
      </c>
      <c r="R3980" t="str">
        <f t="shared" si="379"/>
        <v>plays</v>
      </c>
      <c r="S3980" s="10">
        <f t="shared" si="380"/>
        <v>41975.642974537041</v>
      </c>
      <c r="T3980" s="11">
        <f t="shared" si="38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6"/>
        <v>1.8333333333333333E-2</v>
      </c>
      <c r="P3981" s="6">
        <f t="shared" si="377"/>
        <v>18.333333333333332</v>
      </c>
      <c r="Q3981" t="str">
        <f t="shared" si="378"/>
        <v>theater</v>
      </c>
      <c r="R3981" t="str">
        <f t="shared" si="379"/>
        <v>plays</v>
      </c>
      <c r="S3981" s="10">
        <f t="shared" si="380"/>
        <v>42069.903437500005</v>
      </c>
      <c r="T3981" s="11">
        <f t="shared" si="38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6"/>
        <v>0.18</v>
      </c>
      <c r="P3982" s="6">
        <f t="shared" si="377"/>
        <v>64.285714285714292</v>
      </c>
      <c r="Q3982" t="str">
        <f t="shared" si="378"/>
        <v>theater</v>
      </c>
      <c r="R3982" t="str">
        <f t="shared" si="379"/>
        <v>plays</v>
      </c>
      <c r="S3982" s="10">
        <f t="shared" si="380"/>
        <v>41795.598923611113</v>
      </c>
      <c r="T3982" s="11">
        <f t="shared" si="38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6"/>
        <v>4.0833333333333333E-2</v>
      </c>
      <c r="P3983" s="6">
        <f t="shared" si="377"/>
        <v>175</v>
      </c>
      <c r="Q3983" t="str">
        <f t="shared" si="378"/>
        <v>theater</v>
      </c>
      <c r="R3983" t="str">
        <f t="shared" si="379"/>
        <v>plays</v>
      </c>
      <c r="S3983" s="10">
        <f t="shared" si="380"/>
        <v>42508.179965277777</v>
      </c>
      <c r="T3983" s="11">
        <f t="shared" si="38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6"/>
        <v>0.2</v>
      </c>
      <c r="P3984" s="6">
        <f t="shared" si="377"/>
        <v>34</v>
      </c>
      <c r="Q3984" t="str">
        <f t="shared" si="378"/>
        <v>theater</v>
      </c>
      <c r="R3984" t="str">
        <f t="shared" si="379"/>
        <v>plays</v>
      </c>
      <c r="S3984" s="10">
        <f t="shared" si="380"/>
        <v>42132.809953703705</v>
      </c>
      <c r="T3984" s="11">
        <f t="shared" si="38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6"/>
        <v>0.34802513464991025</v>
      </c>
      <c r="P3985" s="6">
        <f t="shared" si="377"/>
        <v>84.282608695652172</v>
      </c>
      <c r="Q3985" t="str">
        <f t="shared" si="378"/>
        <v>theater</v>
      </c>
      <c r="R3985" t="str">
        <f t="shared" si="379"/>
        <v>plays</v>
      </c>
      <c r="S3985" s="10">
        <f t="shared" si="380"/>
        <v>41747.86986111111</v>
      </c>
      <c r="T3985" s="11">
        <f t="shared" si="38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6"/>
        <v>6.3333333333333339E-2</v>
      </c>
      <c r="P3986" s="6">
        <f t="shared" si="377"/>
        <v>9.5</v>
      </c>
      <c r="Q3986" t="str">
        <f t="shared" si="378"/>
        <v>theater</v>
      </c>
      <c r="R3986" t="str">
        <f t="shared" si="379"/>
        <v>plays</v>
      </c>
      <c r="S3986" s="10">
        <f t="shared" si="380"/>
        <v>41920.963472222218</v>
      </c>
      <c r="T3986" s="11">
        <f t="shared" si="38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6"/>
        <v>0.32050000000000001</v>
      </c>
      <c r="P3987" s="6">
        <f t="shared" si="377"/>
        <v>33.736842105263158</v>
      </c>
      <c r="Q3987" t="str">
        <f t="shared" si="378"/>
        <v>theater</v>
      </c>
      <c r="R3987" t="str">
        <f t="shared" si="379"/>
        <v>plays</v>
      </c>
      <c r="S3987" s="10">
        <f t="shared" si="380"/>
        <v>42399.707407407404</v>
      </c>
      <c r="T3987" s="11">
        <f t="shared" si="38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6"/>
        <v>9.7600000000000006E-2</v>
      </c>
      <c r="P3988" s="6">
        <f t="shared" si="377"/>
        <v>37.53846153846154</v>
      </c>
      <c r="Q3988" t="str">
        <f t="shared" si="378"/>
        <v>theater</v>
      </c>
      <c r="R3988" t="str">
        <f t="shared" si="379"/>
        <v>plays</v>
      </c>
      <c r="S3988" s="10">
        <f t="shared" si="380"/>
        <v>42467.548541666663</v>
      </c>
      <c r="T3988" s="11">
        <f t="shared" si="38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6"/>
        <v>0.3775</v>
      </c>
      <c r="P3989" s="6">
        <f t="shared" si="377"/>
        <v>11.615384615384615</v>
      </c>
      <c r="Q3989" t="str">
        <f t="shared" si="378"/>
        <v>theater</v>
      </c>
      <c r="R3989" t="str">
        <f t="shared" si="379"/>
        <v>plays</v>
      </c>
      <c r="S3989" s="10">
        <f t="shared" si="380"/>
        <v>41765.92465277778</v>
      </c>
      <c r="T3989" s="11">
        <f t="shared" si="38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6"/>
        <v>2.1333333333333333E-2</v>
      </c>
      <c r="P3990" s="6">
        <f t="shared" si="377"/>
        <v>8</v>
      </c>
      <c r="Q3990" t="str">
        <f t="shared" si="378"/>
        <v>theater</v>
      </c>
      <c r="R3990" t="str">
        <f t="shared" si="379"/>
        <v>plays</v>
      </c>
      <c r="S3990" s="10">
        <f t="shared" si="380"/>
        <v>42230.08116898148</v>
      </c>
      <c r="T3990" s="11">
        <f t="shared" si="38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6"/>
        <v>0</v>
      </c>
      <c r="P3991" s="6" t="e">
        <f t="shared" si="377"/>
        <v>#DIV/0!</v>
      </c>
      <c r="Q3991" t="str">
        <f t="shared" si="378"/>
        <v>theater</v>
      </c>
      <c r="R3991" t="str">
        <f t="shared" si="379"/>
        <v>plays</v>
      </c>
      <c r="S3991" s="10">
        <f t="shared" si="380"/>
        <v>42286.749780092592</v>
      </c>
      <c r="T3991" s="11">
        <f t="shared" si="38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6"/>
        <v>4.1818181818181817E-2</v>
      </c>
      <c r="P3992" s="6">
        <f t="shared" si="377"/>
        <v>23</v>
      </c>
      <c r="Q3992" t="str">
        <f t="shared" si="378"/>
        <v>theater</v>
      </c>
      <c r="R3992" t="str">
        <f t="shared" si="379"/>
        <v>plays</v>
      </c>
      <c r="S3992" s="10">
        <f t="shared" si="380"/>
        <v>42401.672372685185</v>
      </c>
      <c r="T3992" s="11">
        <f t="shared" si="38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6"/>
        <v>0.2</v>
      </c>
      <c r="P3993" s="6">
        <f t="shared" si="377"/>
        <v>100</v>
      </c>
      <c r="Q3993" t="str">
        <f t="shared" si="378"/>
        <v>theater</v>
      </c>
      <c r="R3993" t="str">
        <f t="shared" si="379"/>
        <v>plays</v>
      </c>
      <c r="S3993" s="10">
        <f t="shared" si="380"/>
        <v>42125.644467592589</v>
      </c>
      <c r="T3993" s="11">
        <f t="shared" si="38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6"/>
        <v>5.4100000000000002E-2</v>
      </c>
      <c r="P3994" s="6">
        <f t="shared" si="377"/>
        <v>60.111111111111114</v>
      </c>
      <c r="Q3994" t="str">
        <f t="shared" si="378"/>
        <v>theater</v>
      </c>
      <c r="R3994" t="str">
        <f t="shared" si="379"/>
        <v>plays</v>
      </c>
      <c r="S3994" s="10">
        <f t="shared" si="380"/>
        <v>42289.94049768518</v>
      </c>
      <c r="T3994" s="11">
        <f t="shared" si="38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6"/>
        <v>6.0000000000000002E-5</v>
      </c>
      <c r="P3995" s="6">
        <f t="shared" si="377"/>
        <v>3</v>
      </c>
      <c r="Q3995" t="str">
        <f t="shared" si="378"/>
        <v>theater</v>
      </c>
      <c r="R3995" t="str">
        <f t="shared" si="379"/>
        <v>plays</v>
      </c>
      <c r="S3995" s="10">
        <f t="shared" si="380"/>
        <v>42107.864722222221</v>
      </c>
      <c r="T3995" s="11">
        <f t="shared" si="38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ref="O3996:O4059" si="382">E3996/D3996</f>
        <v>2.5000000000000001E-3</v>
      </c>
      <c r="P3996" s="6">
        <f t="shared" si="377"/>
        <v>5</v>
      </c>
      <c r="Q3996" t="str">
        <f t="shared" si="378"/>
        <v>theater</v>
      </c>
      <c r="R3996" t="str">
        <f t="shared" si="379"/>
        <v>plays</v>
      </c>
      <c r="S3996" s="10">
        <f t="shared" si="380"/>
        <v>41809.389930555553</v>
      </c>
      <c r="T3996" s="11">
        <f t="shared" si="38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82"/>
        <v>0.35</v>
      </c>
      <c r="P3997" s="6">
        <f t="shared" si="377"/>
        <v>17.5</v>
      </c>
      <c r="Q3997" t="str">
        <f t="shared" si="378"/>
        <v>theater</v>
      </c>
      <c r="R3997" t="str">
        <f t="shared" si="379"/>
        <v>plays</v>
      </c>
      <c r="S3997" s="10">
        <f t="shared" si="380"/>
        <v>42019.683761574073</v>
      </c>
      <c r="T3997" s="11">
        <f t="shared" si="38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82"/>
        <v>0.16566666666666666</v>
      </c>
      <c r="P3998" s="6">
        <f t="shared" si="377"/>
        <v>29.235294117647058</v>
      </c>
      <c r="Q3998" t="str">
        <f t="shared" si="378"/>
        <v>theater</v>
      </c>
      <c r="R3998" t="str">
        <f t="shared" si="379"/>
        <v>plays</v>
      </c>
      <c r="S3998" s="10">
        <f t="shared" si="380"/>
        <v>41950.26694444444</v>
      </c>
      <c r="T3998" s="11">
        <f t="shared" si="38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82"/>
        <v>0</v>
      </c>
      <c r="P3999" s="6" t="e">
        <f t="shared" si="377"/>
        <v>#DIV/0!</v>
      </c>
      <c r="Q3999" t="str">
        <f t="shared" si="378"/>
        <v>theater</v>
      </c>
      <c r="R3999" t="str">
        <f t="shared" si="379"/>
        <v>plays</v>
      </c>
      <c r="S3999" s="10">
        <f t="shared" si="380"/>
        <v>42069.391446759255</v>
      </c>
      <c r="T3999" s="11">
        <f t="shared" si="38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82"/>
        <v>0.57199999999999995</v>
      </c>
      <c r="P4000" s="6">
        <f t="shared" si="377"/>
        <v>59.583333333333336</v>
      </c>
      <c r="Q4000" t="str">
        <f t="shared" si="378"/>
        <v>theater</v>
      </c>
      <c r="R4000" t="str">
        <f t="shared" si="379"/>
        <v>plays</v>
      </c>
      <c r="S4000" s="10">
        <f t="shared" si="380"/>
        <v>42061.963263888887</v>
      </c>
      <c r="T4000" s="11">
        <f t="shared" si="38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82"/>
        <v>0.16514285714285715</v>
      </c>
      <c r="P4001" s="6">
        <f t="shared" si="377"/>
        <v>82.571428571428569</v>
      </c>
      <c r="Q4001" t="str">
        <f t="shared" si="378"/>
        <v>theater</v>
      </c>
      <c r="R4001" t="str">
        <f t="shared" si="379"/>
        <v>plays</v>
      </c>
      <c r="S4001" s="10">
        <f t="shared" si="380"/>
        <v>41842.828680555554</v>
      </c>
      <c r="T4001" s="11">
        <f t="shared" si="38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82"/>
        <v>1.25E-3</v>
      </c>
      <c r="P4002" s="6">
        <f t="shared" si="377"/>
        <v>10</v>
      </c>
      <c r="Q4002" t="str">
        <f t="shared" si="378"/>
        <v>theater</v>
      </c>
      <c r="R4002" t="str">
        <f t="shared" si="379"/>
        <v>plays</v>
      </c>
      <c r="S4002" s="10">
        <f t="shared" si="380"/>
        <v>42437.64534722222</v>
      </c>
      <c r="T4002" s="11">
        <f t="shared" si="38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82"/>
        <v>0.3775</v>
      </c>
      <c r="P4003" s="6">
        <f t="shared" si="377"/>
        <v>32.357142857142854</v>
      </c>
      <c r="Q4003" t="str">
        <f t="shared" si="378"/>
        <v>theater</v>
      </c>
      <c r="R4003" t="str">
        <f t="shared" si="379"/>
        <v>plays</v>
      </c>
      <c r="S4003" s="10">
        <f t="shared" si="380"/>
        <v>42775.964212962965</v>
      </c>
      <c r="T4003" s="11">
        <f t="shared" si="38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82"/>
        <v>1.84E-2</v>
      </c>
      <c r="P4004" s="6">
        <f t="shared" si="377"/>
        <v>5.75</v>
      </c>
      <c r="Q4004" t="str">
        <f t="shared" si="378"/>
        <v>theater</v>
      </c>
      <c r="R4004" t="str">
        <f t="shared" si="379"/>
        <v>plays</v>
      </c>
      <c r="S4004" s="10">
        <f t="shared" si="380"/>
        <v>41879.043530092589</v>
      </c>
      <c r="T4004" s="11">
        <f t="shared" si="38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82"/>
        <v>0.10050000000000001</v>
      </c>
      <c r="P4005" s="6">
        <f t="shared" si="377"/>
        <v>100.5</v>
      </c>
      <c r="Q4005" t="str">
        <f t="shared" si="378"/>
        <v>theater</v>
      </c>
      <c r="R4005" t="str">
        <f t="shared" si="379"/>
        <v>plays</v>
      </c>
      <c r="S4005" s="10">
        <f t="shared" si="380"/>
        <v>42020.587349537032</v>
      </c>
      <c r="T4005" s="11">
        <f t="shared" si="38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82"/>
        <v>2E-3</v>
      </c>
      <c r="P4006" s="6">
        <f t="shared" si="377"/>
        <v>1</v>
      </c>
      <c r="Q4006" t="str">
        <f t="shared" si="378"/>
        <v>theater</v>
      </c>
      <c r="R4006" t="str">
        <f t="shared" si="379"/>
        <v>plays</v>
      </c>
      <c r="S4006" s="10">
        <f t="shared" si="380"/>
        <v>41890.16269675926</v>
      </c>
      <c r="T4006" s="11">
        <f t="shared" si="38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82"/>
        <v>1.3333333333333334E-2</v>
      </c>
      <c r="P4007" s="6">
        <f t="shared" si="377"/>
        <v>20</v>
      </c>
      <c r="Q4007" t="str">
        <f t="shared" si="378"/>
        <v>theater</v>
      </c>
      <c r="R4007" t="str">
        <f t="shared" si="379"/>
        <v>plays</v>
      </c>
      <c r="S4007" s="10">
        <f t="shared" si="380"/>
        <v>41872.807696759257</v>
      </c>
      <c r="T4007" s="11">
        <f t="shared" si="38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82"/>
        <v>6.666666666666667E-5</v>
      </c>
      <c r="P4008" s="6">
        <f t="shared" si="377"/>
        <v>2</v>
      </c>
      <c r="Q4008" t="str">
        <f t="shared" si="378"/>
        <v>theater</v>
      </c>
      <c r="R4008" t="str">
        <f t="shared" si="379"/>
        <v>plays</v>
      </c>
      <c r="S4008" s="10">
        <f t="shared" si="380"/>
        <v>42391.772997685184</v>
      </c>
      <c r="T4008" s="11">
        <f t="shared" si="38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82"/>
        <v>2.5000000000000001E-3</v>
      </c>
      <c r="P4009" s="6">
        <f t="shared" si="377"/>
        <v>5</v>
      </c>
      <c r="Q4009" t="str">
        <f t="shared" si="378"/>
        <v>theater</v>
      </c>
      <c r="R4009" t="str">
        <f t="shared" si="379"/>
        <v>plays</v>
      </c>
      <c r="S4009" s="10">
        <f t="shared" si="380"/>
        <v>41848.772928240738</v>
      </c>
      <c r="T4009" s="11">
        <f t="shared" si="38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82"/>
        <v>0.06</v>
      </c>
      <c r="P4010" s="6">
        <f t="shared" si="377"/>
        <v>15</v>
      </c>
      <c r="Q4010" t="str">
        <f t="shared" si="378"/>
        <v>theater</v>
      </c>
      <c r="R4010" t="str">
        <f t="shared" si="379"/>
        <v>plays</v>
      </c>
      <c r="S4010" s="10">
        <f t="shared" si="380"/>
        <v>42177.964201388888</v>
      </c>
      <c r="T4010" s="11">
        <f t="shared" si="38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82"/>
        <v>3.8860103626943004E-2</v>
      </c>
      <c r="P4011" s="6">
        <f t="shared" si="377"/>
        <v>25</v>
      </c>
      <c r="Q4011" t="str">
        <f t="shared" si="378"/>
        <v>theater</v>
      </c>
      <c r="R4011" t="str">
        <f t="shared" si="379"/>
        <v>plays</v>
      </c>
      <c r="S4011" s="10">
        <f t="shared" si="380"/>
        <v>41851.700925925928</v>
      </c>
      <c r="T4011" s="11">
        <f t="shared" si="38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82"/>
        <v>0.24194444444444443</v>
      </c>
      <c r="P4012" s="6">
        <f t="shared" si="377"/>
        <v>45.842105263157897</v>
      </c>
      <c r="Q4012" t="str">
        <f t="shared" si="378"/>
        <v>theater</v>
      </c>
      <c r="R4012" t="str">
        <f t="shared" si="379"/>
        <v>plays</v>
      </c>
      <c r="S4012" s="10">
        <f t="shared" si="380"/>
        <v>41921.770439814813</v>
      </c>
      <c r="T4012" s="11">
        <f t="shared" si="38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82"/>
        <v>7.5999999999999998E-2</v>
      </c>
      <c r="P4013" s="6">
        <f t="shared" si="377"/>
        <v>4.75</v>
      </c>
      <c r="Q4013" t="str">
        <f t="shared" si="378"/>
        <v>theater</v>
      </c>
      <c r="R4013" t="str">
        <f t="shared" si="379"/>
        <v>plays</v>
      </c>
      <c r="S4013" s="10">
        <f t="shared" si="380"/>
        <v>42002.54488425926</v>
      </c>
      <c r="T4013" s="11">
        <f t="shared" si="38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82"/>
        <v>0</v>
      </c>
      <c r="P4014" s="6" t="e">
        <f t="shared" si="377"/>
        <v>#DIV/0!</v>
      </c>
      <c r="Q4014" t="str">
        <f t="shared" si="378"/>
        <v>theater</v>
      </c>
      <c r="R4014" t="str">
        <f t="shared" si="379"/>
        <v>plays</v>
      </c>
      <c r="S4014" s="10">
        <f t="shared" si="380"/>
        <v>42096.544548611113</v>
      </c>
      <c r="T4014" s="11">
        <f t="shared" si="38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82"/>
        <v>1.2999999999999999E-2</v>
      </c>
      <c r="P4015" s="6">
        <f t="shared" si="377"/>
        <v>13</v>
      </c>
      <c r="Q4015" t="str">
        <f t="shared" si="378"/>
        <v>theater</v>
      </c>
      <c r="R4015" t="str">
        <f t="shared" si="379"/>
        <v>plays</v>
      </c>
      <c r="S4015" s="10">
        <f t="shared" si="380"/>
        <v>42021.301192129627</v>
      </c>
      <c r="T4015" s="11">
        <f t="shared" si="38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82"/>
        <v>0</v>
      </c>
      <c r="P4016" s="6" t="e">
        <f t="shared" si="377"/>
        <v>#DIV/0!</v>
      </c>
      <c r="Q4016" t="str">
        <f t="shared" si="378"/>
        <v>theater</v>
      </c>
      <c r="R4016" t="str">
        <f t="shared" si="379"/>
        <v>plays</v>
      </c>
      <c r="S4016" s="10">
        <f t="shared" si="380"/>
        <v>42419.246168981481</v>
      </c>
      <c r="T4016" s="11">
        <f t="shared" si="38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82"/>
        <v>1.4285714285714287E-4</v>
      </c>
      <c r="P4017" s="6">
        <f t="shared" si="377"/>
        <v>1</v>
      </c>
      <c r="Q4017" t="str">
        <f t="shared" si="378"/>
        <v>theater</v>
      </c>
      <c r="R4017" t="str">
        <f t="shared" si="379"/>
        <v>plays</v>
      </c>
      <c r="S4017" s="10">
        <f t="shared" si="380"/>
        <v>42174.780821759254</v>
      </c>
      <c r="T4017" s="11">
        <f t="shared" si="38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82"/>
        <v>0.14000000000000001</v>
      </c>
      <c r="P4018" s="6">
        <f t="shared" si="377"/>
        <v>10</v>
      </c>
      <c r="Q4018" t="str">
        <f t="shared" si="378"/>
        <v>theater</v>
      </c>
      <c r="R4018" t="str">
        <f t="shared" si="379"/>
        <v>plays</v>
      </c>
      <c r="S4018" s="10">
        <f t="shared" si="380"/>
        <v>41869.872685185182</v>
      </c>
      <c r="T4018" s="11">
        <f t="shared" si="38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82"/>
        <v>1.0500000000000001E-2</v>
      </c>
      <c r="P4019" s="6">
        <f t="shared" si="377"/>
        <v>52.5</v>
      </c>
      <c r="Q4019" t="str">
        <f t="shared" si="378"/>
        <v>theater</v>
      </c>
      <c r="R4019" t="str">
        <f t="shared" si="379"/>
        <v>plays</v>
      </c>
      <c r="S4019" s="10">
        <f t="shared" si="380"/>
        <v>41856.672152777777</v>
      </c>
      <c r="T4019" s="11">
        <f t="shared" si="38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82"/>
        <v>8.666666666666667E-2</v>
      </c>
      <c r="P4020" s="6">
        <f t="shared" si="377"/>
        <v>32.5</v>
      </c>
      <c r="Q4020" t="str">
        <f t="shared" si="378"/>
        <v>theater</v>
      </c>
      <c r="R4020" t="str">
        <f t="shared" si="379"/>
        <v>plays</v>
      </c>
      <c r="S4020" s="10">
        <f t="shared" si="380"/>
        <v>42620.91097222222</v>
      </c>
      <c r="T4020" s="11">
        <f t="shared" si="38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82"/>
        <v>8.2857142857142851E-3</v>
      </c>
      <c r="P4021" s="6">
        <f t="shared" si="377"/>
        <v>7.25</v>
      </c>
      <c r="Q4021" t="str">
        <f t="shared" si="378"/>
        <v>theater</v>
      </c>
      <c r="R4021" t="str">
        <f t="shared" si="379"/>
        <v>plays</v>
      </c>
      <c r="S4021" s="10">
        <f t="shared" si="380"/>
        <v>42417.675879629634</v>
      </c>
      <c r="T4021" s="11">
        <f t="shared" si="38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82"/>
        <v>0.16666666666666666</v>
      </c>
      <c r="P4022" s="6">
        <f t="shared" si="377"/>
        <v>33.333333333333336</v>
      </c>
      <c r="Q4022" t="str">
        <f t="shared" si="378"/>
        <v>theater</v>
      </c>
      <c r="R4022" t="str">
        <f t="shared" si="379"/>
        <v>plays</v>
      </c>
      <c r="S4022" s="10">
        <f t="shared" si="380"/>
        <v>42057.190960648149</v>
      </c>
      <c r="T4022" s="11">
        <f t="shared" si="38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82"/>
        <v>8.3333333333333332E-3</v>
      </c>
      <c r="P4023" s="6">
        <f t="shared" si="377"/>
        <v>62.5</v>
      </c>
      <c r="Q4023" t="str">
        <f t="shared" si="378"/>
        <v>theater</v>
      </c>
      <c r="R4023" t="str">
        <f t="shared" si="379"/>
        <v>plays</v>
      </c>
      <c r="S4023" s="10">
        <f t="shared" si="380"/>
        <v>41878.911550925928</v>
      </c>
      <c r="T4023" s="11">
        <f t="shared" si="38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82"/>
        <v>0.69561111111111107</v>
      </c>
      <c r="P4024" s="6">
        <f t="shared" si="377"/>
        <v>63.558375634517766</v>
      </c>
      <c r="Q4024" t="str">
        <f t="shared" si="378"/>
        <v>theater</v>
      </c>
      <c r="R4024" t="str">
        <f t="shared" si="379"/>
        <v>plays</v>
      </c>
      <c r="S4024" s="10">
        <f t="shared" si="380"/>
        <v>41990.584108796291</v>
      </c>
      <c r="T4024" s="11">
        <f t="shared" si="38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82"/>
        <v>0</v>
      </c>
      <c r="P4025" s="6" t="e">
        <f t="shared" si="377"/>
        <v>#DIV/0!</v>
      </c>
      <c r="Q4025" t="str">
        <f t="shared" si="378"/>
        <v>theater</v>
      </c>
      <c r="R4025" t="str">
        <f t="shared" si="379"/>
        <v>plays</v>
      </c>
      <c r="S4025" s="10">
        <f t="shared" si="380"/>
        <v>42408.999571759254</v>
      </c>
      <c r="T4025" s="11">
        <f t="shared" si="38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82"/>
        <v>1.2500000000000001E-2</v>
      </c>
      <c r="P4026" s="6">
        <f t="shared" si="377"/>
        <v>10</v>
      </c>
      <c r="Q4026" t="str">
        <f t="shared" si="378"/>
        <v>theater</v>
      </c>
      <c r="R4026" t="str">
        <f t="shared" si="379"/>
        <v>plays</v>
      </c>
      <c r="S4026" s="10">
        <f t="shared" si="380"/>
        <v>42217.670104166667</v>
      </c>
      <c r="T4026" s="11">
        <f t="shared" si="38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82"/>
        <v>0.05</v>
      </c>
      <c r="P4027" s="6">
        <f t="shared" si="377"/>
        <v>62.5</v>
      </c>
      <c r="Q4027" t="str">
        <f t="shared" si="378"/>
        <v>theater</v>
      </c>
      <c r="R4027" t="str">
        <f t="shared" si="379"/>
        <v>plays</v>
      </c>
      <c r="S4027" s="10">
        <f t="shared" si="380"/>
        <v>42151.237685185188</v>
      </c>
      <c r="T4027" s="11">
        <f t="shared" si="38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82"/>
        <v>0</v>
      </c>
      <c r="P4028" s="6" t="e">
        <f t="shared" si="377"/>
        <v>#DIV/0!</v>
      </c>
      <c r="Q4028" t="str">
        <f t="shared" si="378"/>
        <v>theater</v>
      </c>
      <c r="R4028" t="str">
        <f t="shared" si="379"/>
        <v>plays</v>
      </c>
      <c r="S4028" s="10">
        <f t="shared" si="380"/>
        <v>42282.655543981484</v>
      </c>
      <c r="T4028" s="11">
        <f t="shared" si="38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82"/>
        <v>7.166666666666667E-2</v>
      </c>
      <c r="P4029" s="6">
        <f t="shared" si="377"/>
        <v>30.714285714285715</v>
      </c>
      <c r="Q4029" t="str">
        <f t="shared" si="378"/>
        <v>theater</v>
      </c>
      <c r="R4029" t="str">
        <f t="shared" si="379"/>
        <v>plays</v>
      </c>
      <c r="S4029" s="10">
        <f t="shared" si="380"/>
        <v>42768.97084490741</v>
      </c>
      <c r="T4029" s="11">
        <f t="shared" si="38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82"/>
        <v>0.28050000000000003</v>
      </c>
      <c r="P4030" s="6">
        <f t="shared" si="377"/>
        <v>51</v>
      </c>
      <c r="Q4030" t="str">
        <f t="shared" si="378"/>
        <v>theater</v>
      </c>
      <c r="R4030" t="str">
        <f t="shared" si="379"/>
        <v>plays</v>
      </c>
      <c r="S4030" s="10">
        <f t="shared" si="380"/>
        <v>41765.938657407409</v>
      </c>
      <c r="T4030" s="11">
        <f t="shared" si="38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82"/>
        <v>0</v>
      </c>
      <c r="P4031" s="6" t="e">
        <f t="shared" si="377"/>
        <v>#DIV/0!</v>
      </c>
      <c r="Q4031" t="str">
        <f t="shared" si="378"/>
        <v>theater</v>
      </c>
      <c r="R4031" t="str">
        <f t="shared" si="379"/>
        <v>plays</v>
      </c>
      <c r="S4031" s="10">
        <f t="shared" si="380"/>
        <v>42322.025115740747</v>
      </c>
      <c r="T4031" s="11">
        <f t="shared" si="38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82"/>
        <v>0.16</v>
      </c>
      <c r="P4032" s="6">
        <f t="shared" si="377"/>
        <v>66.666666666666671</v>
      </c>
      <c r="Q4032" t="str">
        <f t="shared" si="378"/>
        <v>theater</v>
      </c>
      <c r="R4032" t="str">
        <f t="shared" si="379"/>
        <v>plays</v>
      </c>
      <c r="S4032" s="10">
        <f t="shared" si="380"/>
        <v>42374.655081018514</v>
      </c>
      <c r="T4032" s="11">
        <f t="shared" si="38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82"/>
        <v>0</v>
      </c>
      <c r="P4033" s="6" t="e">
        <f t="shared" si="377"/>
        <v>#DIV/0!</v>
      </c>
      <c r="Q4033" t="str">
        <f t="shared" si="378"/>
        <v>theater</v>
      </c>
      <c r="R4033" t="str">
        <f t="shared" si="379"/>
        <v>plays</v>
      </c>
      <c r="S4033" s="10">
        <f t="shared" si="380"/>
        <v>41941.585231481484</v>
      </c>
      <c r="T4033" s="11">
        <f t="shared" si="38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82"/>
        <v>6.8287037037037035E-2</v>
      </c>
      <c r="P4034" s="6">
        <f t="shared" si="377"/>
        <v>59</v>
      </c>
      <c r="Q4034" t="str">
        <f t="shared" si="378"/>
        <v>theater</v>
      </c>
      <c r="R4034" t="str">
        <f t="shared" si="379"/>
        <v>plays</v>
      </c>
      <c r="S4034" s="10">
        <f t="shared" si="380"/>
        <v>42293.809212962966</v>
      </c>
      <c r="T4034" s="11">
        <f t="shared" si="38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82"/>
        <v>0.25698702928870293</v>
      </c>
      <c r="P4035" s="6">
        <f t="shared" ref="P4035:P4098" si="383">E4035/L4035</f>
        <v>65.340319148936175</v>
      </c>
      <c r="Q4035" t="str">
        <f t="shared" ref="Q4035:Q4098" si="384">LEFT(N4035,SEARCH("/",N4035)-1)</f>
        <v>theater</v>
      </c>
      <c r="R4035" t="str">
        <f t="shared" ref="R4035:R4098" si="385">RIGHT(N4035,(LEN(N4035)-LEN(Q4035)-1))</f>
        <v>plays</v>
      </c>
      <c r="S4035" s="10">
        <f t="shared" ref="S4035:S4098" si="386">(((J4035/60)/60)/24)+DATE(1970,1,1)</f>
        <v>42614.268796296295</v>
      </c>
      <c r="T4035" s="11">
        <f t="shared" ref="T4035:T4098" si="387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2"/>
        <v>1.4814814814814815E-2</v>
      </c>
      <c r="P4036" s="6">
        <f t="shared" si="383"/>
        <v>100</v>
      </c>
      <c r="Q4036" t="str">
        <f t="shared" si="384"/>
        <v>theater</v>
      </c>
      <c r="R4036" t="str">
        <f t="shared" si="385"/>
        <v>plays</v>
      </c>
      <c r="S4036" s="10">
        <f t="shared" si="386"/>
        <v>42067.947337962964</v>
      </c>
      <c r="T4036" s="11">
        <f t="shared" si="38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2"/>
        <v>0.36849999999999999</v>
      </c>
      <c r="P4037" s="6">
        <f t="shared" si="383"/>
        <v>147.4</v>
      </c>
      <c r="Q4037" t="str">
        <f t="shared" si="384"/>
        <v>theater</v>
      </c>
      <c r="R4037" t="str">
        <f t="shared" si="385"/>
        <v>plays</v>
      </c>
      <c r="S4037" s="10">
        <f t="shared" si="386"/>
        <v>41903.882951388885</v>
      </c>
      <c r="T4037" s="11">
        <f t="shared" si="38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2"/>
        <v>0.47049999999999997</v>
      </c>
      <c r="P4038" s="6">
        <f t="shared" si="383"/>
        <v>166.05882352941177</v>
      </c>
      <c r="Q4038" t="str">
        <f t="shared" si="384"/>
        <v>theater</v>
      </c>
      <c r="R4038" t="str">
        <f t="shared" si="385"/>
        <v>plays</v>
      </c>
      <c r="S4038" s="10">
        <f t="shared" si="386"/>
        <v>41804.937083333331</v>
      </c>
      <c r="T4038" s="11">
        <f t="shared" si="38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2"/>
        <v>0.11428571428571428</v>
      </c>
      <c r="P4039" s="6">
        <f t="shared" si="383"/>
        <v>40</v>
      </c>
      <c r="Q4039" t="str">
        <f t="shared" si="384"/>
        <v>theater</v>
      </c>
      <c r="R4039" t="str">
        <f t="shared" si="385"/>
        <v>plays</v>
      </c>
      <c r="S4039" s="10">
        <f t="shared" si="386"/>
        <v>42497.070775462969</v>
      </c>
      <c r="T4039" s="11">
        <f t="shared" si="38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2"/>
        <v>0.12039999999999999</v>
      </c>
      <c r="P4040" s="6">
        <f t="shared" si="383"/>
        <v>75.25</v>
      </c>
      <c r="Q4040" t="str">
        <f t="shared" si="384"/>
        <v>theater</v>
      </c>
      <c r="R4040" t="str">
        <f t="shared" si="385"/>
        <v>plays</v>
      </c>
      <c r="S4040" s="10">
        <f t="shared" si="386"/>
        <v>41869.798726851855</v>
      </c>
      <c r="T4040" s="11">
        <f t="shared" si="38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2"/>
        <v>0.6</v>
      </c>
      <c r="P4041" s="6">
        <f t="shared" si="383"/>
        <v>60</v>
      </c>
      <c r="Q4041" t="str">
        <f t="shared" si="384"/>
        <v>theater</v>
      </c>
      <c r="R4041" t="str">
        <f t="shared" si="385"/>
        <v>plays</v>
      </c>
      <c r="S4041" s="10">
        <f t="shared" si="386"/>
        <v>42305.670914351853</v>
      </c>
      <c r="T4041" s="11">
        <f t="shared" si="38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2"/>
        <v>0.3125</v>
      </c>
      <c r="P4042" s="6">
        <f t="shared" si="383"/>
        <v>1250</v>
      </c>
      <c r="Q4042" t="str">
        <f t="shared" si="384"/>
        <v>theater</v>
      </c>
      <c r="R4042" t="str">
        <f t="shared" si="385"/>
        <v>plays</v>
      </c>
      <c r="S4042" s="10">
        <f t="shared" si="386"/>
        <v>42144.231527777782</v>
      </c>
      <c r="T4042" s="11">
        <f t="shared" si="38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2"/>
        <v>4.1999999999999997E-3</v>
      </c>
      <c r="P4043" s="6">
        <f t="shared" si="383"/>
        <v>10.5</v>
      </c>
      <c r="Q4043" t="str">
        <f t="shared" si="384"/>
        <v>theater</v>
      </c>
      <c r="R4043" t="str">
        <f t="shared" si="385"/>
        <v>plays</v>
      </c>
      <c r="S4043" s="10">
        <f t="shared" si="386"/>
        <v>42559.474004629628</v>
      </c>
      <c r="T4043" s="11">
        <f t="shared" si="38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2"/>
        <v>2.0999999999999999E-3</v>
      </c>
      <c r="P4044" s="6">
        <f t="shared" si="383"/>
        <v>7</v>
      </c>
      <c r="Q4044" t="str">
        <f t="shared" si="384"/>
        <v>theater</v>
      </c>
      <c r="R4044" t="str">
        <f t="shared" si="385"/>
        <v>plays</v>
      </c>
      <c r="S4044" s="10">
        <f t="shared" si="386"/>
        <v>41995.084074074075</v>
      </c>
      <c r="T4044" s="11">
        <f t="shared" si="38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2"/>
        <v>0</v>
      </c>
      <c r="P4045" s="6" t="e">
        <f t="shared" si="383"/>
        <v>#DIV/0!</v>
      </c>
      <c r="Q4045" t="str">
        <f t="shared" si="384"/>
        <v>theater</v>
      </c>
      <c r="R4045" t="str">
        <f t="shared" si="385"/>
        <v>plays</v>
      </c>
      <c r="S4045" s="10">
        <f t="shared" si="386"/>
        <v>41948.957465277781</v>
      </c>
      <c r="T4045" s="11">
        <f t="shared" si="38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2"/>
        <v>0.375</v>
      </c>
      <c r="P4046" s="6">
        <f t="shared" si="383"/>
        <v>56.25</v>
      </c>
      <c r="Q4046" t="str">
        <f t="shared" si="384"/>
        <v>theater</v>
      </c>
      <c r="R4046" t="str">
        <f t="shared" si="385"/>
        <v>plays</v>
      </c>
      <c r="S4046" s="10">
        <f t="shared" si="386"/>
        <v>42074.219699074078</v>
      </c>
      <c r="T4046" s="11">
        <f t="shared" si="38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2"/>
        <v>2.0000000000000001E-4</v>
      </c>
      <c r="P4047" s="6">
        <f t="shared" si="383"/>
        <v>1</v>
      </c>
      <c r="Q4047" t="str">
        <f t="shared" si="384"/>
        <v>theater</v>
      </c>
      <c r="R4047" t="str">
        <f t="shared" si="385"/>
        <v>plays</v>
      </c>
      <c r="S4047" s="10">
        <f t="shared" si="386"/>
        <v>41842.201261574075</v>
      </c>
      <c r="T4047" s="11">
        <f t="shared" si="38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2"/>
        <v>8.2142857142857142E-2</v>
      </c>
      <c r="P4048" s="6">
        <f t="shared" si="383"/>
        <v>38.333333333333336</v>
      </c>
      <c r="Q4048" t="str">
        <f t="shared" si="384"/>
        <v>theater</v>
      </c>
      <c r="R4048" t="str">
        <f t="shared" si="385"/>
        <v>plays</v>
      </c>
      <c r="S4048" s="10">
        <f t="shared" si="386"/>
        <v>41904.650578703702</v>
      </c>
      <c r="T4048" s="11">
        <f t="shared" si="38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2"/>
        <v>2.1999999999999999E-2</v>
      </c>
      <c r="P4049" s="6">
        <f t="shared" si="383"/>
        <v>27.5</v>
      </c>
      <c r="Q4049" t="str">
        <f t="shared" si="384"/>
        <v>theater</v>
      </c>
      <c r="R4049" t="str">
        <f t="shared" si="385"/>
        <v>plays</v>
      </c>
      <c r="S4049" s="10">
        <f t="shared" si="386"/>
        <v>41991.022488425922</v>
      </c>
      <c r="T4049" s="11">
        <f t="shared" si="38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2"/>
        <v>0.17652941176470588</v>
      </c>
      <c r="P4050" s="6">
        <f t="shared" si="383"/>
        <v>32.978021978021978</v>
      </c>
      <c r="Q4050" t="str">
        <f t="shared" si="384"/>
        <v>theater</v>
      </c>
      <c r="R4050" t="str">
        <f t="shared" si="385"/>
        <v>plays</v>
      </c>
      <c r="S4050" s="10">
        <f t="shared" si="386"/>
        <v>42436.509108796294</v>
      </c>
      <c r="T4050" s="11">
        <f t="shared" si="38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2"/>
        <v>8.0000000000000004E-4</v>
      </c>
      <c r="P4051" s="6">
        <f t="shared" si="383"/>
        <v>16</v>
      </c>
      <c r="Q4051" t="str">
        <f t="shared" si="384"/>
        <v>theater</v>
      </c>
      <c r="R4051" t="str">
        <f t="shared" si="385"/>
        <v>plays</v>
      </c>
      <c r="S4051" s="10">
        <f t="shared" si="386"/>
        <v>42169.958506944444</v>
      </c>
      <c r="T4051" s="11">
        <f t="shared" si="38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2"/>
        <v>6.6666666666666664E-4</v>
      </c>
      <c r="P4052" s="6">
        <f t="shared" si="383"/>
        <v>1</v>
      </c>
      <c r="Q4052" t="str">
        <f t="shared" si="384"/>
        <v>theater</v>
      </c>
      <c r="R4052" t="str">
        <f t="shared" si="385"/>
        <v>plays</v>
      </c>
      <c r="S4052" s="10">
        <f t="shared" si="386"/>
        <v>41905.636469907404</v>
      </c>
      <c r="T4052" s="11">
        <f t="shared" si="38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2"/>
        <v>0</v>
      </c>
      <c r="P4053" s="6" t="e">
        <f t="shared" si="383"/>
        <v>#DIV/0!</v>
      </c>
      <c r="Q4053" t="str">
        <f t="shared" si="384"/>
        <v>theater</v>
      </c>
      <c r="R4053" t="str">
        <f t="shared" si="385"/>
        <v>plays</v>
      </c>
      <c r="S4053" s="10">
        <f t="shared" si="386"/>
        <v>41761.810150462967</v>
      </c>
      <c r="T4053" s="11">
        <f t="shared" si="38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2"/>
        <v>0.37533333333333335</v>
      </c>
      <c r="P4054" s="6">
        <f t="shared" si="383"/>
        <v>86.615384615384613</v>
      </c>
      <c r="Q4054" t="str">
        <f t="shared" si="384"/>
        <v>theater</v>
      </c>
      <c r="R4054" t="str">
        <f t="shared" si="385"/>
        <v>plays</v>
      </c>
      <c r="S4054" s="10">
        <f t="shared" si="386"/>
        <v>41865.878657407404</v>
      </c>
      <c r="T4054" s="11">
        <f t="shared" si="38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2"/>
        <v>0.22</v>
      </c>
      <c r="P4055" s="6">
        <f t="shared" si="383"/>
        <v>55</v>
      </c>
      <c r="Q4055" t="str">
        <f t="shared" si="384"/>
        <v>theater</v>
      </c>
      <c r="R4055" t="str">
        <f t="shared" si="385"/>
        <v>plays</v>
      </c>
      <c r="S4055" s="10">
        <f t="shared" si="386"/>
        <v>41928.690138888887</v>
      </c>
      <c r="T4055" s="11">
        <f t="shared" si="38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2"/>
        <v>0</v>
      </c>
      <c r="P4056" s="6" t="e">
        <f t="shared" si="383"/>
        <v>#DIV/0!</v>
      </c>
      <c r="Q4056" t="str">
        <f t="shared" si="384"/>
        <v>theater</v>
      </c>
      <c r="R4056" t="str">
        <f t="shared" si="385"/>
        <v>plays</v>
      </c>
      <c r="S4056" s="10">
        <f t="shared" si="386"/>
        <v>42613.841261574074</v>
      </c>
      <c r="T4056" s="11">
        <f t="shared" si="38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2"/>
        <v>0.1762</v>
      </c>
      <c r="P4057" s="6">
        <f t="shared" si="383"/>
        <v>41.952380952380949</v>
      </c>
      <c r="Q4057" t="str">
        <f t="shared" si="384"/>
        <v>theater</v>
      </c>
      <c r="R4057" t="str">
        <f t="shared" si="385"/>
        <v>plays</v>
      </c>
      <c r="S4057" s="10">
        <f t="shared" si="386"/>
        <v>41779.648506944446</v>
      </c>
      <c r="T4057" s="11">
        <f t="shared" si="38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2"/>
        <v>0.53</v>
      </c>
      <c r="P4058" s="6">
        <f t="shared" si="383"/>
        <v>88.333333333333329</v>
      </c>
      <c r="Q4058" t="str">
        <f t="shared" si="384"/>
        <v>theater</v>
      </c>
      <c r="R4058" t="str">
        <f t="shared" si="385"/>
        <v>plays</v>
      </c>
      <c r="S4058" s="10">
        <f t="shared" si="386"/>
        <v>42534.933321759265</v>
      </c>
      <c r="T4058" s="11">
        <f t="shared" si="38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2"/>
        <v>0.22142857142857142</v>
      </c>
      <c r="P4059" s="6">
        <f t="shared" si="383"/>
        <v>129.16666666666666</v>
      </c>
      <c r="Q4059" t="str">
        <f t="shared" si="384"/>
        <v>theater</v>
      </c>
      <c r="R4059" t="str">
        <f t="shared" si="385"/>
        <v>plays</v>
      </c>
      <c r="S4059" s="10">
        <f t="shared" si="386"/>
        <v>42310.968518518523</v>
      </c>
      <c r="T4059" s="11">
        <f t="shared" si="38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ref="O4060:O4115" si="388">E4060/D4060</f>
        <v>2.5333333333333333E-2</v>
      </c>
      <c r="P4060" s="6">
        <f t="shared" si="383"/>
        <v>23.75</v>
      </c>
      <c r="Q4060" t="str">
        <f t="shared" si="384"/>
        <v>theater</v>
      </c>
      <c r="R4060" t="str">
        <f t="shared" si="385"/>
        <v>plays</v>
      </c>
      <c r="S4060" s="10">
        <f t="shared" si="386"/>
        <v>42446.060694444444</v>
      </c>
      <c r="T4060" s="11">
        <f t="shared" si="38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8"/>
        <v>2.5000000000000001E-2</v>
      </c>
      <c r="P4061" s="6">
        <f t="shared" si="383"/>
        <v>35.714285714285715</v>
      </c>
      <c r="Q4061" t="str">
        <f t="shared" si="384"/>
        <v>theater</v>
      </c>
      <c r="R4061" t="str">
        <f t="shared" si="385"/>
        <v>plays</v>
      </c>
      <c r="S4061" s="10">
        <f t="shared" si="386"/>
        <v>41866.640648148146</v>
      </c>
      <c r="T4061" s="11">
        <f t="shared" si="38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8"/>
        <v>2.8500000000000001E-2</v>
      </c>
      <c r="P4062" s="6">
        <f t="shared" si="383"/>
        <v>57</v>
      </c>
      <c r="Q4062" t="str">
        <f t="shared" si="384"/>
        <v>theater</v>
      </c>
      <c r="R4062" t="str">
        <f t="shared" si="385"/>
        <v>plays</v>
      </c>
      <c r="S4062" s="10">
        <f t="shared" si="386"/>
        <v>41779.695092592592</v>
      </c>
      <c r="T4062" s="11">
        <f t="shared" si="38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8"/>
        <v>0</v>
      </c>
      <c r="P4063" s="6" t="e">
        <f t="shared" si="383"/>
        <v>#DIV/0!</v>
      </c>
      <c r="Q4063" t="str">
        <f t="shared" si="384"/>
        <v>theater</v>
      </c>
      <c r="R4063" t="str">
        <f t="shared" si="385"/>
        <v>plays</v>
      </c>
      <c r="S4063" s="10">
        <f t="shared" si="386"/>
        <v>42421.141469907408</v>
      </c>
      <c r="T4063" s="11">
        <f t="shared" si="38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8"/>
        <v>2.4500000000000001E-2</v>
      </c>
      <c r="P4064" s="6">
        <f t="shared" si="383"/>
        <v>163.33333333333334</v>
      </c>
      <c r="Q4064" t="str">
        <f t="shared" si="384"/>
        <v>theater</v>
      </c>
      <c r="R4064" t="str">
        <f t="shared" si="385"/>
        <v>plays</v>
      </c>
      <c r="S4064" s="10">
        <f t="shared" si="386"/>
        <v>42523.739212962959</v>
      </c>
      <c r="T4064" s="11">
        <f t="shared" si="38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8"/>
        <v>1.4210526315789474E-2</v>
      </c>
      <c r="P4065" s="6">
        <f t="shared" si="383"/>
        <v>15</v>
      </c>
      <c r="Q4065" t="str">
        <f t="shared" si="384"/>
        <v>theater</v>
      </c>
      <c r="R4065" t="str">
        <f t="shared" si="385"/>
        <v>plays</v>
      </c>
      <c r="S4065" s="10">
        <f t="shared" si="386"/>
        <v>41787.681527777779</v>
      </c>
      <c r="T4065" s="11">
        <f t="shared" si="38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8"/>
        <v>0.1925</v>
      </c>
      <c r="P4066" s="6">
        <f t="shared" si="383"/>
        <v>64.166666666666671</v>
      </c>
      <c r="Q4066" t="str">
        <f t="shared" si="384"/>
        <v>theater</v>
      </c>
      <c r="R4066" t="str">
        <f t="shared" si="385"/>
        <v>plays</v>
      </c>
      <c r="S4066" s="10">
        <f t="shared" si="386"/>
        <v>42093.588263888887</v>
      </c>
      <c r="T4066" s="11">
        <f t="shared" si="38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8"/>
        <v>6.7499999999999999E-3</v>
      </c>
      <c r="P4067" s="6">
        <f t="shared" si="383"/>
        <v>6.75</v>
      </c>
      <c r="Q4067" t="str">
        <f t="shared" si="384"/>
        <v>theater</v>
      </c>
      <c r="R4067" t="str">
        <f t="shared" si="385"/>
        <v>plays</v>
      </c>
      <c r="S4067" s="10">
        <f t="shared" si="386"/>
        <v>41833.951516203706</v>
      </c>
      <c r="T4067" s="11">
        <f t="shared" si="38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8"/>
        <v>1.6666666666666668E-3</v>
      </c>
      <c r="P4068" s="6">
        <f t="shared" si="383"/>
        <v>25</v>
      </c>
      <c r="Q4068" t="str">
        <f t="shared" si="384"/>
        <v>theater</v>
      </c>
      <c r="R4068" t="str">
        <f t="shared" si="385"/>
        <v>plays</v>
      </c>
      <c r="S4068" s="10">
        <f t="shared" si="386"/>
        <v>42479.039212962962</v>
      </c>
      <c r="T4068" s="11">
        <f t="shared" si="38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8"/>
        <v>0.60899999999999999</v>
      </c>
      <c r="P4069" s="6">
        <f t="shared" si="383"/>
        <v>179.11764705882354</v>
      </c>
      <c r="Q4069" t="str">
        <f t="shared" si="384"/>
        <v>theater</v>
      </c>
      <c r="R4069" t="str">
        <f t="shared" si="385"/>
        <v>plays</v>
      </c>
      <c r="S4069" s="10">
        <f t="shared" si="386"/>
        <v>42235.117476851854</v>
      </c>
      <c r="T4069" s="11">
        <f t="shared" si="38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8"/>
        <v>0.01</v>
      </c>
      <c r="P4070" s="6">
        <f t="shared" si="383"/>
        <v>34.950000000000003</v>
      </c>
      <c r="Q4070" t="str">
        <f t="shared" si="384"/>
        <v>theater</v>
      </c>
      <c r="R4070" t="str">
        <f t="shared" si="385"/>
        <v>plays</v>
      </c>
      <c r="S4070" s="10">
        <f t="shared" si="386"/>
        <v>42718.963599537034</v>
      </c>
      <c r="T4070" s="11">
        <f t="shared" si="38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8"/>
        <v>0.34399999999999997</v>
      </c>
      <c r="P4071" s="6">
        <f t="shared" si="383"/>
        <v>33.07692307692308</v>
      </c>
      <c r="Q4071" t="str">
        <f t="shared" si="384"/>
        <v>theater</v>
      </c>
      <c r="R4071" t="str">
        <f t="shared" si="385"/>
        <v>plays</v>
      </c>
      <c r="S4071" s="10">
        <f t="shared" si="386"/>
        <v>42022.661527777775</v>
      </c>
      <c r="T4071" s="11">
        <f t="shared" si="38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8"/>
        <v>0.16500000000000001</v>
      </c>
      <c r="P4072" s="6">
        <f t="shared" si="383"/>
        <v>27.5</v>
      </c>
      <c r="Q4072" t="str">
        <f t="shared" si="384"/>
        <v>theater</v>
      </c>
      <c r="R4072" t="str">
        <f t="shared" si="385"/>
        <v>plays</v>
      </c>
      <c r="S4072" s="10">
        <f t="shared" si="386"/>
        <v>42031.666898148149</v>
      </c>
      <c r="T4072" s="11">
        <f t="shared" si="38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8"/>
        <v>0</v>
      </c>
      <c r="P4073" s="6" t="e">
        <f t="shared" si="383"/>
        <v>#DIV/0!</v>
      </c>
      <c r="Q4073" t="str">
        <f t="shared" si="384"/>
        <v>theater</v>
      </c>
      <c r="R4073" t="str">
        <f t="shared" si="385"/>
        <v>plays</v>
      </c>
      <c r="S4073" s="10">
        <f t="shared" si="386"/>
        <v>42700.804756944446</v>
      </c>
      <c r="T4073" s="11">
        <f t="shared" si="38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8"/>
        <v>4.0000000000000001E-3</v>
      </c>
      <c r="P4074" s="6">
        <f t="shared" si="383"/>
        <v>2</v>
      </c>
      <c r="Q4074" t="str">
        <f t="shared" si="384"/>
        <v>theater</v>
      </c>
      <c r="R4074" t="str">
        <f t="shared" si="385"/>
        <v>plays</v>
      </c>
      <c r="S4074" s="10">
        <f t="shared" si="386"/>
        <v>41812.77443287037</v>
      </c>
      <c r="T4074" s="11">
        <f t="shared" si="38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8"/>
        <v>1.0571428571428572E-2</v>
      </c>
      <c r="P4075" s="6">
        <f t="shared" si="383"/>
        <v>18.5</v>
      </c>
      <c r="Q4075" t="str">
        <f t="shared" si="384"/>
        <v>theater</v>
      </c>
      <c r="R4075" t="str">
        <f t="shared" si="385"/>
        <v>plays</v>
      </c>
      <c r="S4075" s="10">
        <f t="shared" si="386"/>
        <v>42078.34520833334</v>
      </c>
      <c r="T4075" s="11">
        <f t="shared" si="38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8"/>
        <v>0.26727272727272727</v>
      </c>
      <c r="P4076" s="6">
        <f t="shared" si="383"/>
        <v>35</v>
      </c>
      <c r="Q4076" t="str">
        <f t="shared" si="384"/>
        <v>theater</v>
      </c>
      <c r="R4076" t="str">
        <f t="shared" si="385"/>
        <v>plays</v>
      </c>
      <c r="S4076" s="10">
        <f t="shared" si="386"/>
        <v>42283.552951388891</v>
      </c>
      <c r="T4076" s="11">
        <f t="shared" si="38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8"/>
        <v>0.28799999999999998</v>
      </c>
      <c r="P4077" s="6">
        <f t="shared" si="383"/>
        <v>44.307692307692307</v>
      </c>
      <c r="Q4077" t="str">
        <f t="shared" si="384"/>
        <v>theater</v>
      </c>
      <c r="R4077" t="str">
        <f t="shared" si="385"/>
        <v>plays</v>
      </c>
      <c r="S4077" s="10">
        <f t="shared" si="386"/>
        <v>41779.045937499999</v>
      </c>
      <c r="T4077" s="11">
        <f t="shared" si="38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8"/>
        <v>0</v>
      </c>
      <c r="P4078" s="6" t="e">
        <f t="shared" si="383"/>
        <v>#DIV/0!</v>
      </c>
      <c r="Q4078" t="str">
        <f t="shared" si="384"/>
        <v>theater</v>
      </c>
      <c r="R4078" t="str">
        <f t="shared" si="385"/>
        <v>plays</v>
      </c>
      <c r="S4078" s="10">
        <f t="shared" si="386"/>
        <v>41905.795706018522</v>
      </c>
      <c r="T4078" s="11">
        <f t="shared" si="38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8"/>
        <v>8.8999999999999996E-2</v>
      </c>
      <c r="P4079" s="6">
        <f t="shared" si="383"/>
        <v>222.5</v>
      </c>
      <c r="Q4079" t="str">
        <f t="shared" si="384"/>
        <v>theater</v>
      </c>
      <c r="R4079" t="str">
        <f t="shared" si="385"/>
        <v>plays</v>
      </c>
      <c r="S4079" s="10">
        <f t="shared" si="386"/>
        <v>42695.7105787037</v>
      </c>
      <c r="T4079" s="11">
        <f t="shared" si="38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8"/>
        <v>0</v>
      </c>
      <c r="P4080" s="6" t="e">
        <f t="shared" si="383"/>
        <v>#DIV/0!</v>
      </c>
      <c r="Q4080" t="str">
        <f t="shared" si="384"/>
        <v>theater</v>
      </c>
      <c r="R4080" t="str">
        <f t="shared" si="385"/>
        <v>plays</v>
      </c>
      <c r="S4080" s="10">
        <f t="shared" si="386"/>
        <v>42732.787523148145</v>
      </c>
      <c r="T4080" s="11">
        <f t="shared" si="38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8"/>
        <v>1.6666666666666668E-3</v>
      </c>
      <c r="P4081" s="6">
        <f t="shared" si="383"/>
        <v>5</v>
      </c>
      <c r="Q4081" t="str">
        <f t="shared" si="384"/>
        <v>theater</v>
      </c>
      <c r="R4081" t="str">
        <f t="shared" si="385"/>
        <v>plays</v>
      </c>
      <c r="S4081" s="10">
        <f t="shared" si="386"/>
        <v>42510.938900462963</v>
      </c>
      <c r="T4081" s="11">
        <f t="shared" si="38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8"/>
        <v>0</v>
      </c>
      <c r="P4082" s="6" t="e">
        <f t="shared" si="383"/>
        <v>#DIV/0!</v>
      </c>
      <c r="Q4082" t="str">
        <f t="shared" si="384"/>
        <v>theater</v>
      </c>
      <c r="R4082" t="str">
        <f t="shared" si="385"/>
        <v>plays</v>
      </c>
      <c r="S4082" s="10">
        <f t="shared" si="386"/>
        <v>42511.698101851856</v>
      </c>
      <c r="T4082" s="11">
        <f t="shared" si="38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8"/>
        <v>0.15737410071942445</v>
      </c>
      <c r="P4083" s="6">
        <f t="shared" si="383"/>
        <v>29.166666666666668</v>
      </c>
      <c r="Q4083" t="str">
        <f t="shared" si="384"/>
        <v>theater</v>
      </c>
      <c r="R4083" t="str">
        <f t="shared" si="385"/>
        <v>plays</v>
      </c>
      <c r="S4083" s="10">
        <f t="shared" si="386"/>
        <v>42041.581307870365</v>
      </c>
      <c r="T4083" s="11">
        <f t="shared" si="38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8"/>
        <v>0.02</v>
      </c>
      <c r="P4084" s="6">
        <f t="shared" si="383"/>
        <v>1.5</v>
      </c>
      <c r="Q4084" t="str">
        <f t="shared" si="384"/>
        <v>theater</v>
      </c>
      <c r="R4084" t="str">
        <f t="shared" si="385"/>
        <v>plays</v>
      </c>
      <c r="S4084" s="10">
        <f t="shared" si="386"/>
        <v>42307.189270833333</v>
      </c>
      <c r="T4084" s="11">
        <f t="shared" si="38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8"/>
        <v>0.21685714285714286</v>
      </c>
      <c r="P4085" s="6">
        <f t="shared" si="383"/>
        <v>126.5</v>
      </c>
      <c r="Q4085" t="str">
        <f t="shared" si="384"/>
        <v>theater</v>
      </c>
      <c r="R4085" t="str">
        <f t="shared" si="385"/>
        <v>plays</v>
      </c>
      <c r="S4085" s="10">
        <f t="shared" si="386"/>
        <v>42353.761759259258</v>
      </c>
      <c r="T4085" s="11">
        <f t="shared" si="38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8"/>
        <v>3.3333333333333335E-3</v>
      </c>
      <c r="P4086" s="6">
        <f t="shared" si="383"/>
        <v>10</v>
      </c>
      <c r="Q4086" t="str">
        <f t="shared" si="384"/>
        <v>theater</v>
      </c>
      <c r="R4086" t="str">
        <f t="shared" si="385"/>
        <v>plays</v>
      </c>
      <c r="S4086" s="10">
        <f t="shared" si="386"/>
        <v>42622.436412037037</v>
      </c>
      <c r="T4086" s="11">
        <f t="shared" si="38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8"/>
        <v>2.8571428571428571E-3</v>
      </c>
      <c r="P4087" s="6">
        <f t="shared" si="383"/>
        <v>10</v>
      </c>
      <c r="Q4087" t="str">
        <f t="shared" si="384"/>
        <v>theater</v>
      </c>
      <c r="R4087" t="str">
        <f t="shared" si="385"/>
        <v>plays</v>
      </c>
      <c r="S4087" s="10">
        <f t="shared" si="386"/>
        <v>42058.603877314818</v>
      </c>
      <c r="T4087" s="11">
        <f t="shared" si="38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8"/>
        <v>4.7E-2</v>
      </c>
      <c r="P4088" s="6">
        <f t="shared" si="383"/>
        <v>9.4</v>
      </c>
      <c r="Q4088" t="str">
        <f t="shared" si="384"/>
        <v>theater</v>
      </c>
      <c r="R4088" t="str">
        <f t="shared" si="385"/>
        <v>plays</v>
      </c>
      <c r="S4088" s="10">
        <f t="shared" si="386"/>
        <v>42304.940960648149</v>
      </c>
      <c r="T4088" s="11">
        <f t="shared" si="387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8"/>
        <v>0</v>
      </c>
      <c r="P4089" s="6" t="e">
        <f t="shared" si="383"/>
        <v>#DIV/0!</v>
      </c>
      <c r="Q4089" t="str">
        <f t="shared" si="384"/>
        <v>theater</v>
      </c>
      <c r="R4089" t="str">
        <f t="shared" si="385"/>
        <v>plays</v>
      </c>
      <c r="S4089" s="10">
        <f t="shared" si="386"/>
        <v>42538.742893518516</v>
      </c>
      <c r="T4089" s="11">
        <f t="shared" si="38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8"/>
        <v>0.108</v>
      </c>
      <c r="P4090" s="6">
        <f t="shared" si="383"/>
        <v>72</v>
      </c>
      <c r="Q4090" t="str">
        <f t="shared" si="384"/>
        <v>theater</v>
      </c>
      <c r="R4090" t="str">
        <f t="shared" si="385"/>
        <v>plays</v>
      </c>
      <c r="S4090" s="10">
        <f t="shared" si="386"/>
        <v>41990.612546296295</v>
      </c>
      <c r="T4090" s="11">
        <f t="shared" si="38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8"/>
        <v>4.8000000000000001E-2</v>
      </c>
      <c r="P4091" s="6">
        <f t="shared" si="383"/>
        <v>30</v>
      </c>
      <c r="Q4091" t="str">
        <f t="shared" si="384"/>
        <v>theater</v>
      </c>
      <c r="R4091" t="str">
        <f t="shared" si="385"/>
        <v>plays</v>
      </c>
      <c r="S4091" s="10">
        <f t="shared" si="386"/>
        <v>42122.732499999998</v>
      </c>
      <c r="T4091" s="11">
        <f t="shared" si="38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8"/>
        <v>3.2000000000000001E-2</v>
      </c>
      <c r="P4092" s="6">
        <f t="shared" si="383"/>
        <v>10.666666666666666</v>
      </c>
      <c r="Q4092" t="str">
        <f t="shared" si="384"/>
        <v>theater</v>
      </c>
      <c r="R4092" t="str">
        <f t="shared" si="385"/>
        <v>plays</v>
      </c>
      <c r="S4092" s="10">
        <f t="shared" si="386"/>
        <v>42209.67288194444</v>
      </c>
      <c r="T4092" s="11">
        <f t="shared" si="38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8"/>
        <v>0.1275</v>
      </c>
      <c r="P4093" s="6">
        <f t="shared" si="383"/>
        <v>25.5</v>
      </c>
      <c r="Q4093" t="str">
        <f t="shared" si="384"/>
        <v>theater</v>
      </c>
      <c r="R4093" t="str">
        <f t="shared" si="385"/>
        <v>plays</v>
      </c>
      <c r="S4093" s="10">
        <f t="shared" si="386"/>
        <v>41990.506377314814</v>
      </c>
      <c r="T4093" s="11">
        <f t="shared" si="38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8"/>
        <v>1.8181818181818181E-4</v>
      </c>
      <c r="P4094" s="6">
        <f t="shared" si="383"/>
        <v>20</v>
      </c>
      <c r="Q4094" t="str">
        <f t="shared" si="384"/>
        <v>theater</v>
      </c>
      <c r="R4094" t="str">
        <f t="shared" si="385"/>
        <v>plays</v>
      </c>
      <c r="S4094" s="10">
        <f t="shared" si="386"/>
        <v>42039.194988425923</v>
      </c>
      <c r="T4094" s="11">
        <f t="shared" si="38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8"/>
        <v>2.4E-2</v>
      </c>
      <c r="P4095" s="6">
        <f t="shared" si="383"/>
        <v>15</v>
      </c>
      <c r="Q4095" t="str">
        <f t="shared" si="384"/>
        <v>theater</v>
      </c>
      <c r="R4095" t="str">
        <f t="shared" si="385"/>
        <v>plays</v>
      </c>
      <c r="S4095" s="10">
        <f t="shared" si="386"/>
        <v>42178.815891203703</v>
      </c>
      <c r="T4095" s="11">
        <f t="shared" si="38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8"/>
        <v>0.36499999999999999</v>
      </c>
      <c r="P4096" s="6">
        <f t="shared" si="383"/>
        <v>91.25</v>
      </c>
      <c r="Q4096" t="str">
        <f t="shared" si="384"/>
        <v>theater</v>
      </c>
      <c r="R4096" t="str">
        <f t="shared" si="385"/>
        <v>plays</v>
      </c>
      <c r="S4096" s="10">
        <f t="shared" si="386"/>
        <v>41890.086805555555</v>
      </c>
      <c r="T4096" s="11">
        <f t="shared" si="38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8"/>
        <v>2.6666666666666668E-2</v>
      </c>
      <c r="P4097" s="6">
        <f t="shared" si="383"/>
        <v>800</v>
      </c>
      <c r="Q4097" t="str">
        <f t="shared" si="384"/>
        <v>theater</v>
      </c>
      <c r="R4097" t="str">
        <f t="shared" si="385"/>
        <v>plays</v>
      </c>
      <c r="S4097" s="10">
        <f t="shared" si="386"/>
        <v>42693.031828703708</v>
      </c>
      <c r="T4097" s="11">
        <f t="shared" si="38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8"/>
        <v>0.11428571428571428</v>
      </c>
      <c r="P4098" s="6">
        <f t="shared" si="383"/>
        <v>80</v>
      </c>
      <c r="Q4098" t="str">
        <f t="shared" si="384"/>
        <v>theater</v>
      </c>
      <c r="R4098" t="str">
        <f t="shared" si="385"/>
        <v>plays</v>
      </c>
      <c r="S4098" s="10">
        <f t="shared" si="386"/>
        <v>42750.530312499999</v>
      </c>
      <c r="T4098" s="11">
        <f t="shared" si="38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8"/>
        <v>0</v>
      </c>
      <c r="P4099" s="6" t="e">
        <f t="shared" ref="P4099:P4115" si="389">E4099/L4099</f>
        <v>#DIV/0!</v>
      </c>
      <c r="Q4099" t="str">
        <f t="shared" ref="Q4099:Q4115" si="390">LEFT(N4099,SEARCH("/",N4099)-1)</f>
        <v>theater</v>
      </c>
      <c r="R4099" t="str">
        <f t="shared" ref="R4099:R4115" si="391">RIGHT(N4099,(LEN(N4099)-LEN(Q4099)-1))</f>
        <v>plays</v>
      </c>
      <c r="S4099" s="10">
        <f t="shared" ref="S4099:S4115" si="392">(((J4099/60)/60)/24)+DATE(1970,1,1)</f>
        <v>42344.824502314819</v>
      </c>
      <c r="T4099" s="11">
        <f t="shared" ref="T4099:T4115" si="39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8"/>
        <v>0</v>
      </c>
      <c r="P4100" s="6" t="e">
        <f t="shared" si="389"/>
        <v>#DIV/0!</v>
      </c>
      <c r="Q4100" t="str">
        <f t="shared" si="390"/>
        <v>theater</v>
      </c>
      <c r="R4100" t="str">
        <f t="shared" si="391"/>
        <v>plays</v>
      </c>
      <c r="S4100" s="10">
        <f t="shared" si="392"/>
        <v>42495.722187499996</v>
      </c>
      <c r="T4100" s="11">
        <f t="shared" si="39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8"/>
        <v>1.1111111111111112E-2</v>
      </c>
      <c r="P4101" s="6">
        <f t="shared" si="389"/>
        <v>50</v>
      </c>
      <c r="Q4101" t="str">
        <f t="shared" si="390"/>
        <v>theater</v>
      </c>
      <c r="R4101" t="str">
        <f t="shared" si="391"/>
        <v>plays</v>
      </c>
      <c r="S4101" s="10">
        <f t="shared" si="392"/>
        <v>42570.850381944445</v>
      </c>
      <c r="T4101" s="11">
        <f t="shared" si="39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8"/>
        <v>0</v>
      </c>
      <c r="P4102" s="6" t="e">
        <f t="shared" si="389"/>
        <v>#DIV/0!</v>
      </c>
      <c r="Q4102" t="str">
        <f t="shared" si="390"/>
        <v>theater</v>
      </c>
      <c r="R4102" t="str">
        <f t="shared" si="391"/>
        <v>plays</v>
      </c>
      <c r="S4102" s="10">
        <f t="shared" si="392"/>
        <v>41927.124884259261</v>
      </c>
      <c r="T4102" s="11">
        <f t="shared" si="39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8"/>
        <v>0</v>
      </c>
      <c r="P4103" s="6" t="e">
        <f t="shared" si="389"/>
        <v>#DIV/0!</v>
      </c>
      <c r="Q4103" t="str">
        <f t="shared" si="390"/>
        <v>theater</v>
      </c>
      <c r="R4103" t="str">
        <f t="shared" si="391"/>
        <v>plays</v>
      </c>
      <c r="S4103" s="10">
        <f t="shared" si="392"/>
        <v>42730.903726851851</v>
      </c>
      <c r="T4103" s="11">
        <f t="shared" si="39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8"/>
        <v>0.27400000000000002</v>
      </c>
      <c r="P4104" s="6">
        <f t="shared" si="389"/>
        <v>22.833333333333332</v>
      </c>
      <c r="Q4104" t="str">
        <f t="shared" si="390"/>
        <v>theater</v>
      </c>
      <c r="R4104" t="str">
        <f t="shared" si="391"/>
        <v>plays</v>
      </c>
      <c r="S4104" s="10">
        <f t="shared" si="392"/>
        <v>42475.848067129627</v>
      </c>
      <c r="T4104" s="11">
        <f t="shared" si="39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8"/>
        <v>0.1</v>
      </c>
      <c r="P4105" s="6">
        <f t="shared" si="389"/>
        <v>16.666666666666668</v>
      </c>
      <c r="Q4105" t="str">
        <f t="shared" si="390"/>
        <v>theater</v>
      </c>
      <c r="R4105" t="str">
        <f t="shared" si="391"/>
        <v>plays</v>
      </c>
      <c r="S4105" s="10">
        <f t="shared" si="392"/>
        <v>42188.83293981482</v>
      </c>
      <c r="T4105" s="11">
        <f t="shared" si="39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8"/>
        <v>0.21366666666666667</v>
      </c>
      <c r="P4106" s="6">
        <f t="shared" si="389"/>
        <v>45.785714285714285</v>
      </c>
      <c r="Q4106" t="str">
        <f t="shared" si="390"/>
        <v>theater</v>
      </c>
      <c r="R4106" t="str">
        <f t="shared" si="391"/>
        <v>plays</v>
      </c>
      <c r="S4106" s="10">
        <f t="shared" si="392"/>
        <v>42640.278171296297</v>
      </c>
      <c r="T4106" s="11">
        <f t="shared" si="39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8"/>
        <v>6.9696969696969702E-2</v>
      </c>
      <c r="P4107" s="6">
        <f t="shared" si="389"/>
        <v>383.33333333333331</v>
      </c>
      <c r="Q4107" t="str">
        <f t="shared" si="390"/>
        <v>theater</v>
      </c>
      <c r="R4107" t="str">
        <f t="shared" si="391"/>
        <v>plays</v>
      </c>
      <c r="S4107" s="10">
        <f t="shared" si="392"/>
        <v>42697.010520833333</v>
      </c>
      <c r="T4107" s="11">
        <f t="shared" si="39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8"/>
        <v>0.70599999999999996</v>
      </c>
      <c r="P4108" s="6">
        <f t="shared" si="389"/>
        <v>106.96969696969697</v>
      </c>
      <c r="Q4108" t="str">
        <f t="shared" si="390"/>
        <v>theater</v>
      </c>
      <c r="R4108" t="str">
        <f t="shared" si="391"/>
        <v>plays</v>
      </c>
      <c r="S4108" s="10">
        <f t="shared" si="392"/>
        <v>42053.049375000002</v>
      </c>
      <c r="T4108" s="11">
        <f t="shared" si="39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8"/>
        <v>2.0500000000000001E-2</v>
      </c>
      <c r="P4109" s="6">
        <f t="shared" si="389"/>
        <v>10.25</v>
      </c>
      <c r="Q4109" t="str">
        <f t="shared" si="390"/>
        <v>theater</v>
      </c>
      <c r="R4109" t="str">
        <f t="shared" si="391"/>
        <v>plays</v>
      </c>
      <c r="S4109" s="10">
        <f t="shared" si="392"/>
        <v>41883.916678240741</v>
      </c>
      <c r="T4109" s="11">
        <f t="shared" si="39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8"/>
        <v>1.9666666666666666E-2</v>
      </c>
      <c r="P4110" s="6">
        <f t="shared" si="389"/>
        <v>59</v>
      </c>
      <c r="Q4110" t="str">
        <f t="shared" si="390"/>
        <v>theater</v>
      </c>
      <c r="R4110" t="str">
        <f t="shared" si="391"/>
        <v>plays</v>
      </c>
      <c r="S4110" s="10">
        <f t="shared" si="392"/>
        <v>42767.031678240746</v>
      </c>
      <c r="T4110" s="11">
        <f t="shared" si="39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8"/>
        <v>0</v>
      </c>
      <c r="P4111" s="6" t="e">
        <f t="shared" si="389"/>
        <v>#DIV/0!</v>
      </c>
      <c r="Q4111" t="str">
        <f t="shared" si="390"/>
        <v>theater</v>
      </c>
      <c r="R4111" t="str">
        <f t="shared" si="391"/>
        <v>plays</v>
      </c>
      <c r="S4111" s="10">
        <f t="shared" si="392"/>
        <v>42307.539398148147</v>
      </c>
      <c r="T4111" s="11">
        <f t="shared" si="39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8"/>
        <v>0.28666666666666668</v>
      </c>
      <c r="P4112" s="6">
        <f t="shared" si="389"/>
        <v>14.333333333333334</v>
      </c>
      <c r="Q4112" t="str">
        <f t="shared" si="390"/>
        <v>theater</v>
      </c>
      <c r="R4112" t="str">
        <f t="shared" si="391"/>
        <v>plays</v>
      </c>
      <c r="S4112" s="10">
        <f t="shared" si="392"/>
        <v>42512.626747685179</v>
      </c>
      <c r="T4112" s="11">
        <f t="shared" si="39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8"/>
        <v>3.1333333333333331E-2</v>
      </c>
      <c r="P4113" s="6">
        <f t="shared" si="389"/>
        <v>15.666666666666666</v>
      </c>
      <c r="Q4113" t="str">
        <f t="shared" si="390"/>
        <v>theater</v>
      </c>
      <c r="R4113" t="str">
        <f t="shared" si="391"/>
        <v>plays</v>
      </c>
      <c r="S4113" s="10">
        <f t="shared" si="392"/>
        <v>42029.135879629626</v>
      </c>
      <c r="T4113" s="11">
        <f t="shared" si="39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8"/>
        <v>4.0000000000000002E-4</v>
      </c>
      <c r="P4114" s="6">
        <f t="shared" si="389"/>
        <v>1</v>
      </c>
      <c r="Q4114" t="str">
        <f t="shared" si="390"/>
        <v>theater</v>
      </c>
      <c r="R4114" t="str">
        <f t="shared" si="391"/>
        <v>plays</v>
      </c>
      <c r="S4114" s="10">
        <f t="shared" si="392"/>
        <v>42400.946597222224</v>
      </c>
      <c r="T4114" s="11">
        <f t="shared" si="39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8"/>
        <v>2E-3</v>
      </c>
      <c r="P4115" s="6">
        <f t="shared" si="389"/>
        <v>1</v>
      </c>
      <c r="Q4115" t="str">
        <f t="shared" si="390"/>
        <v>theater</v>
      </c>
      <c r="R4115" t="str">
        <f t="shared" si="391"/>
        <v>plays</v>
      </c>
      <c r="S4115" s="10">
        <f t="shared" si="392"/>
        <v>42358.573182870372</v>
      </c>
      <c r="T4115" s="11">
        <f t="shared" si="393"/>
        <v>42377.273611111115</v>
      </c>
    </row>
  </sheetData>
  <conditionalFormatting sqref="F1:F1048576">
    <cfRule type="cellIs" dxfId="4" priority="2" operator="equal">
      <formula>"live"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2082E-CD56-4A83-AFAD-0CFA0467E1C2}">
  <dimension ref="A1:F30"/>
  <sheetViews>
    <sheetView workbookViewId="0">
      <selection activeCell="A21" sqref="A21:D3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7" bestFit="1" customWidth="1"/>
    <col min="8" max="8" width="13.5703125" bestFit="1" customWidth="1"/>
    <col min="9" max="9" width="17" bestFit="1" customWidth="1"/>
    <col min="10" max="10" width="18.5703125" bestFit="1" customWidth="1"/>
    <col min="11" max="11" width="22.140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22" spans="1:4" x14ac:dyDescent="0.25">
      <c r="A22" s="8"/>
      <c r="B22" s="5"/>
      <c r="C22" s="5"/>
      <c r="D22" s="5"/>
    </row>
    <row r="23" spans="1:4" x14ac:dyDescent="0.25">
      <c r="A23" s="8"/>
      <c r="B23" s="5"/>
      <c r="C23" s="5"/>
      <c r="D23" s="5"/>
    </row>
    <row r="24" spans="1:4" x14ac:dyDescent="0.25">
      <c r="A24" s="8"/>
      <c r="B24" s="5"/>
      <c r="C24" s="5"/>
      <c r="D24" s="5"/>
    </row>
    <row r="25" spans="1:4" x14ac:dyDescent="0.25">
      <c r="A25" s="8"/>
      <c r="B25" s="5"/>
      <c r="C25" s="5"/>
      <c r="D25" s="5"/>
    </row>
    <row r="26" spans="1:4" x14ac:dyDescent="0.25">
      <c r="A26" s="8"/>
      <c r="B26" s="5"/>
      <c r="C26" s="5"/>
      <c r="D26" s="5"/>
    </row>
    <row r="27" spans="1:4" x14ac:dyDescent="0.25">
      <c r="A27" s="8"/>
      <c r="B27" s="5"/>
      <c r="C27" s="5"/>
      <c r="D27" s="5"/>
    </row>
    <row r="28" spans="1:4" x14ac:dyDescent="0.25">
      <c r="A28" s="8"/>
      <c r="B28" s="5"/>
      <c r="C28" s="5"/>
      <c r="D28" s="5"/>
    </row>
    <row r="29" spans="1:4" x14ac:dyDescent="0.25">
      <c r="A29" s="8"/>
      <c r="B29" s="5"/>
      <c r="C29" s="5"/>
      <c r="D29" s="5"/>
    </row>
    <row r="30" spans="1:4" x14ac:dyDescent="0.25">
      <c r="A30" s="8"/>
      <c r="B30" s="5"/>
      <c r="C30" s="5"/>
      <c r="D30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AA8BD-2ABD-4D55-A4E4-2C2414F453AC}">
  <dimension ref="A1:F47"/>
  <sheetViews>
    <sheetView topLeftCell="A4" workbookViewId="0">
      <selection activeCell="H35" sqref="H35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8223</v>
      </c>
      <c r="B2" t="s">
        <v>8323</v>
      </c>
    </row>
    <row r="4" spans="1:6" x14ac:dyDescent="0.25">
      <c r="A4" s="7" t="s">
        <v>8366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8335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8336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8354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8337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8355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8338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8339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8340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8341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8342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8343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8357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8327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8358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8359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8360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8361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8328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8362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8329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8330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8363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8364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8331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8351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8332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8333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4B11-C9EE-4D0B-865E-AEB5D3421D78}">
  <dimension ref="A2:E18"/>
  <sheetViews>
    <sheetView workbookViewId="0">
      <selection activeCell="B23" sqref="B22:B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8308</v>
      </c>
      <c r="B2" t="s">
        <v>8323</v>
      </c>
    </row>
    <row r="4" spans="1:5" x14ac:dyDescent="0.25">
      <c r="A4" s="7" t="s">
        <v>8365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2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2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2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2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2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2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2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2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2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2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2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2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2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71BD0-FFFB-4E78-9905-438CA2CB5EEA}">
  <dimension ref="A1:L13"/>
  <sheetViews>
    <sheetView workbookViewId="0">
      <selection activeCell="N12" sqref="N1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12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J1" t="s">
        <v>8219</v>
      </c>
      <c r="K1" t="s">
        <v>8221</v>
      </c>
      <c r="L1" t="s">
        <v>8220</v>
      </c>
    </row>
    <row r="2" spans="1:12" x14ac:dyDescent="0.25">
      <c r="A2" t="s">
        <v>8389</v>
      </c>
      <c r="B2">
        <f>COUNTIFS(Data!$D:$D,"&lt;1000",Data!$F:$F,J$1)</f>
        <v>322</v>
      </c>
      <c r="C2">
        <f>COUNTIFS(Data!$D:$D,"&lt;1000",Data!$F:$F,K$1)</f>
        <v>113</v>
      </c>
      <c r="D2">
        <f>COUNTIFS(Data!$D:$D,"&lt;1000",Data!$F:$F,L$1)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12" x14ac:dyDescent="0.25">
      <c r="A3" t="s">
        <v>8390</v>
      </c>
      <c r="B3">
        <f>COUNTIFS(Data!$D:$D,"&gt;=1000",Data!$D:$D,"&lt;4999",Data!$F:$F,J$1)</f>
        <v>931</v>
      </c>
      <c r="C3">
        <f>COUNTIFS(Data!$D:$D,"&gt;=1000",Data!$D:$D,"&lt;4999",Data!$F:$F,K$1)</f>
        <v>420</v>
      </c>
      <c r="D3">
        <f>COUNTIFS(Data!$D:$D,"&gt;=1000",Data!$D:$D,"&lt;4999",Data!$F:$F,L$1)</f>
        <v>60</v>
      </c>
      <c r="E3">
        <f t="shared" ref="E3:E13" si="1">SUM(B3:D3)</f>
        <v>1411</v>
      </c>
      <c r="F3" s="13">
        <f t="shared" ref="F3:F13" si="2">B3/$E3</f>
        <v>0.65981573352232459</v>
      </c>
      <c r="G3" s="13">
        <f t="shared" si="0"/>
        <v>0.297661233167966</v>
      </c>
      <c r="H3" s="13">
        <f t="shared" si="0"/>
        <v>4.2523033309709427E-2</v>
      </c>
    </row>
    <row r="4" spans="1:12" x14ac:dyDescent="0.25">
      <c r="A4" t="s">
        <v>8391</v>
      </c>
      <c r="B4">
        <f>COUNTIFS(Data!$D:$D,"&gt;=5000",Data!$D:$D,"&lt;9999",Data!$F:$F,J$1)</f>
        <v>380</v>
      </c>
      <c r="C4">
        <f>COUNTIFS(Data!$D:$D,"&gt;=5000",Data!$D:$D,"&lt;9999",Data!$F:$F,K$1)</f>
        <v>282</v>
      </c>
      <c r="D4">
        <f>COUNTIFS(Data!$D:$D,"&gt;=5000",Data!$D:$D,"&lt;9999",Data!$F:$F,L$1)</f>
        <v>51</v>
      </c>
      <c r="E4">
        <f t="shared" si="1"/>
        <v>713</v>
      </c>
      <c r="F4" s="13">
        <f t="shared" si="2"/>
        <v>0.53295932678821878</v>
      </c>
      <c r="G4" s="13">
        <f t="shared" si="0"/>
        <v>0.39551192145862551</v>
      </c>
      <c r="H4" s="13">
        <f t="shared" si="0"/>
        <v>7.1528751753155678E-2</v>
      </c>
    </row>
    <row r="5" spans="1:12" x14ac:dyDescent="0.25">
      <c r="A5" t="s">
        <v>8392</v>
      </c>
      <c r="B5">
        <f>COUNTIFS(Data!$D:$D,"&gt;=10000",Data!$D:$D,"&lt;14999",Data!$F:$F,J$1)</f>
        <v>168</v>
      </c>
      <c r="C5">
        <f>COUNTIFS(Data!$D:$D,"&gt;=10000",Data!$D:$D,"&lt;14999",Data!$F:$F,K$1)</f>
        <v>144</v>
      </c>
      <c r="D5">
        <f>COUNTIFS(Data!$D:$D,"&gt;=10000",Data!$D:$D,"&lt;14999",Data!$F:$F,L$1)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12" x14ac:dyDescent="0.25">
      <c r="A6" t="s">
        <v>8393</v>
      </c>
      <c r="B6">
        <f>COUNTIFS(Data!$D:$D,"&gt;=15000",Data!$D:$D,"&lt;19999",Data!$F:$F,J$1)</f>
        <v>94</v>
      </c>
      <c r="C6">
        <f>COUNTIFS(Data!$D:$D,"&gt;=15000",Data!$D:$D,"&lt;19999",Data!$F:$F,K$1)</f>
        <v>90</v>
      </c>
      <c r="D6">
        <f>COUNTIFS(Data!$D:$D,"&gt;=15000",Data!$D:$D,"&lt;19999",Data!$F:$F,L$1)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12" x14ac:dyDescent="0.25">
      <c r="A7" t="s">
        <v>8394</v>
      </c>
      <c r="B7">
        <f>COUNTIFS(Data!$D:$D,"&gt;=20000",Data!$D:$D,"&lt;24999",Data!$F:$F,J$1)</f>
        <v>62</v>
      </c>
      <c r="C7">
        <f>COUNTIFS(Data!$D:$D,"&gt;=20000",Data!$D:$D,"&lt;24999",Data!$F:$F,K$1)</f>
        <v>72</v>
      </c>
      <c r="D7">
        <f>COUNTIFS(Data!$D:$D,"&gt;=20000",Data!$D:$D,"&lt;24999",Data!$F:$F,L$1)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12" x14ac:dyDescent="0.25">
      <c r="A8" t="s">
        <v>8395</v>
      </c>
      <c r="B8">
        <f>COUNTIFS(Data!$D:$D,"&gt;=25000",Data!$D:$D,"&lt;29999",Data!$F:$F,J$1)</f>
        <v>55</v>
      </c>
      <c r="C8">
        <f>COUNTIFS(Data!$D:$D,"&gt;=25000",Data!$D:$D,"&lt;29999",Data!$F:$F,K$1)</f>
        <v>64</v>
      </c>
      <c r="D8">
        <f>COUNTIFS(Data!$D:$D,"&gt;=25000",Data!$D:$D,"&lt;29999",Data!$F:$F,L$1)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12" x14ac:dyDescent="0.25">
      <c r="A9" t="s">
        <v>8396</v>
      </c>
      <c r="B9">
        <f>COUNTIFS(Data!$D:$D,"&gt;=30000",Data!$D:$D,"&lt;34999",Data!$F:$F,J$1)</f>
        <v>32</v>
      </c>
      <c r="C9">
        <f>COUNTIFS(Data!$D:$D,"&gt;=30000",Data!$D:$D,"&lt;34999",Data!$F:$F,K$1)</f>
        <v>37</v>
      </c>
      <c r="D9">
        <f>COUNTIFS(Data!$D:$D,"&gt;=30000",Data!$D:$D,"&lt;34999",Data!$F:$F,L$1)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12" x14ac:dyDescent="0.25">
      <c r="A10" t="s">
        <v>8397</v>
      </c>
      <c r="B10">
        <f>COUNTIFS(Data!$D:$D,"&gt;=35000",Data!$D:$D,"&lt;39999",Data!$F:$F,J$1)</f>
        <v>26</v>
      </c>
      <c r="C10">
        <f>COUNTIFS(Data!$D:$D,"&gt;=35000",Data!$D:$D,"&lt;39999",Data!$F:$F,K$1)</f>
        <v>22</v>
      </c>
      <c r="D10">
        <f>COUNTIFS(Data!$D:$D,"&gt;=35000",Data!$D:$D,"&lt;39999",Data!$F:$F,L$1)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12" x14ac:dyDescent="0.25">
      <c r="A11" t="s">
        <v>8398</v>
      </c>
      <c r="B11">
        <f>COUNTIFS(Data!$D:$D,"&gt;=40000",Data!$D:$D,"&lt;44999",Data!$F:$F,J$1)</f>
        <v>21</v>
      </c>
      <c r="C11">
        <f>COUNTIFS(Data!$D:$D,"&gt;=40000",Data!$D:$D,"&lt;44999",Data!$F:$F,K$1)</f>
        <v>16</v>
      </c>
      <c r="D11">
        <f>COUNTIFS(Data!$D:$D,"&gt;=40000",Data!$D:$D,"&lt;44999",Data!$F:$F,L$1)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12" x14ac:dyDescent="0.25">
      <c r="A12" t="s">
        <v>8399</v>
      </c>
      <c r="B12">
        <f>COUNTIFS(Data!$D:$D,"&gt;=45000",Data!$D:$D,"&lt;49999",Data!$F:$F,J$1)</f>
        <v>6</v>
      </c>
      <c r="C12">
        <f>COUNTIFS(Data!$D:$D,"&gt;=45000",Data!$D:$D,"&lt;49999",Data!$F:$F,K$1)</f>
        <v>11</v>
      </c>
      <c r="D12">
        <f>COUNTIFS(Data!$D:$D,"&gt;=45000",Data!$D:$D,"&lt;49999",Data!$F:$F,L$1)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12" x14ac:dyDescent="0.25">
      <c r="A13" t="s">
        <v>8400</v>
      </c>
      <c r="B13">
        <f>COUNTIFS(Data!$D:$D,"&gt;=50000",Data!$F:$F,J$1)</f>
        <v>86</v>
      </c>
      <c r="C13">
        <f>COUNTIFS(Data!$D:$D,"&gt;=50000",Data!$F:$F,K$1)</f>
        <v>258</v>
      </c>
      <c r="D13">
        <f>COUNTIFS(Data!$D:$D,"&gt;=50000",Data!$F:$F,L$1)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D887-2E7F-4F84-B2DC-FD2D22D753F1}">
  <dimension ref="A1:R2186"/>
  <sheetViews>
    <sheetView workbookViewId="0">
      <selection activeCell="J26" sqref="J26"/>
    </sheetView>
  </sheetViews>
  <sheetFormatPr defaultRowHeight="15" x14ac:dyDescent="0.25"/>
  <cols>
    <col min="1" max="1" width="10" bestFit="1" customWidth="1"/>
    <col min="2" max="2" width="13.85546875" bestFit="1" customWidth="1"/>
    <col min="10" max="10" width="20.42578125" bestFit="1" customWidth="1"/>
    <col min="11" max="11" width="12.5703125" bestFit="1" customWidth="1"/>
    <col min="14" max="14" width="22.85546875" bestFit="1" customWidth="1"/>
    <col min="17" max="17" width="20.7109375" bestFit="1" customWidth="1"/>
  </cols>
  <sheetData>
    <row r="1" spans="1:18" x14ac:dyDescent="0.25">
      <c r="A1" t="s">
        <v>8218</v>
      </c>
      <c r="B1" t="s">
        <v>8262</v>
      </c>
      <c r="D1" t="s">
        <v>8218</v>
      </c>
      <c r="E1" t="s">
        <v>8262</v>
      </c>
      <c r="J1" s="17" t="s">
        <v>8402</v>
      </c>
      <c r="K1" s="17"/>
      <c r="N1" s="17" t="s">
        <v>8401</v>
      </c>
      <c r="O1" s="17"/>
    </row>
    <row r="2" spans="1:18" x14ac:dyDescent="0.25">
      <c r="A2" t="s">
        <v>8219</v>
      </c>
      <c r="B2">
        <v>182</v>
      </c>
      <c r="D2" t="s">
        <v>8221</v>
      </c>
      <c r="E2">
        <v>0</v>
      </c>
      <c r="J2" s="14" t="s">
        <v>8403</v>
      </c>
      <c r="K2" s="15">
        <f>AVERAGE(B$2:B$2186)</f>
        <v>194.42517162471395</v>
      </c>
      <c r="N2" s="14" t="s">
        <v>8403</v>
      </c>
      <c r="O2" s="15">
        <f>AVERAGE(E$2:E$1531)</f>
        <v>17.709803921568628</v>
      </c>
    </row>
    <row r="3" spans="1:18" x14ac:dyDescent="0.25">
      <c r="A3" t="s">
        <v>8219</v>
      </c>
      <c r="B3">
        <v>79</v>
      </c>
      <c r="D3" t="s">
        <v>8221</v>
      </c>
      <c r="E3">
        <v>1</v>
      </c>
      <c r="J3" s="14" t="s">
        <v>8404</v>
      </c>
      <c r="K3" s="15">
        <f>MEDIAN(B$2:B$2186)</f>
        <v>62</v>
      </c>
      <c r="N3" s="14" t="s">
        <v>8404</v>
      </c>
      <c r="O3" s="15">
        <f>MEDIAN(E$2:E$1531)</f>
        <v>4</v>
      </c>
    </row>
    <row r="4" spans="1:18" x14ac:dyDescent="0.25">
      <c r="A4" t="s">
        <v>8219</v>
      </c>
      <c r="B4">
        <v>35</v>
      </c>
      <c r="D4" t="s">
        <v>8221</v>
      </c>
      <c r="E4">
        <v>10</v>
      </c>
      <c r="J4" s="14" t="s">
        <v>8405</v>
      </c>
      <c r="K4" s="15">
        <f>MIN(B$2:B$2186)</f>
        <v>1</v>
      </c>
      <c r="N4" s="14" t="s">
        <v>8405</v>
      </c>
      <c r="O4" s="15">
        <f>MIN(E$2:E$1531)</f>
        <v>0</v>
      </c>
    </row>
    <row r="5" spans="1:18" x14ac:dyDescent="0.25">
      <c r="A5" t="s">
        <v>8219</v>
      </c>
      <c r="B5">
        <v>150</v>
      </c>
      <c r="D5" t="s">
        <v>8221</v>
      </c>
      <c r="E5">
        <v>0</v>
      </c>
      <c r="J5" s="14" t="s">
        <v>8406</v>
      </c>
      <c r="K5" s="15">
        <f>MAX(B$2:B$2186)</f>
        <v>26457</v>
      </c>
      <c r="N5" s="14" t="s">
        <v>8406</v>
      </c>
      <c r="O5" s="15">
        <f>MAX(E$2:E$1531)</f>
        <v>1293</v>
      </c>
    </row>
    <row r="6" spans="1:18" x14ac:dyDescent="0.25">
      <c r="A6" t="s">
        <v>8219</v>
      </c>
      <c r="B6">
        <v>284</v>
      </c>
      <c r="D6" t="s">
        <v>8221</v>
      </c>
      <c r="E6">
        <v>7</v>
      </c>
      <c r="J6" s="14" t="s">
        <v>8407</v>
      </c>
      <c r="K6" s="15">
        <f>_xlfn.VAR.P(B$2:B$2186)</f>
        <v>712840.9867348104</v>
      </c>
      <c r="N6" s="14" t="s">
        <v>8407</v>
      </c>
      <c r="O6" s="15">
        <f>_xlfn.VAR.P(E$2:E$1531)</f>
        <v>3773.2216685890044</v>
      </c>
    </row>
    <row r="7" spans="1:18" x14ac:dyDescent="0.25">
      <c r="A7" t="s">
        <v>8219</v>
      </c>
      <c r="B7">
        <v>47</v>
      </c>
      <c r="D7" t="s">
        <v>8221</v>
      </c>
      <c r="E7">
        <v>0</v>
      </c>
      <c r="J7" s="14" t="s">
        <v>8408</v>
      </c>
      <c r="K7" s="15">
        <f>_xlfn.STDEV.P(B$2:B$2186)</f>
        <v>844.29910975602149</v>
      </c>
      <c r="N7" s="14" t="s">
        <v>8408</v>
      </c>
      <c r="O7" s="15">
        <f>_xlfn.STDEV.P(E$2:E$1531)</f>
        <v>61.426555076684906</v>
      </c>
    </row>
    <row r="8" spans="1:18" x14ac:dyDescent="0.25">
      <c r="A8" t="s">
        <v>8219</v>
      </c>
      <c r="B8">
        <v>58</v>
      </c>
      <c r="D8" t="s">
        <v>8221</v>
      </c>
      <c r="E8">
        <v>1</v>
      </c>
    </row>
    <row r="9" spans="1:18" x14ac:dyDescent="0.25">
      <c r="A9" t="s">
        <v>8219</v>
      </c>
      <c r="B9">
        <v>57</v>
      </c>
      <c r="D9" t="s">
        <v>8221</v>
      </c>
      <c r="E9">
        <v>2</v>
      </c>
    </row>
    <row r="10" spans="1:18" x14ac:dyDescent="0.25">
      <c r="A10" t="s">
        <v>8219</v>
      </c>
      <c r="B10">
        <v>12</v>
      </c>
      <c r="D10" t="s">
        <v>8221</v>
      </c>
      <c r="E10">
        <v>3</v>
      </c>
      <c r="J10" s="16" t="s">
        <v>8409</v>
      </c>
    </row>
    <row r="11" spans="1:18" x14ac:dyDescent="0.25">
      <c r="A11" t="s">
        <v>8219</v>
      </c>
      <c r="B11">
        <v>20</v>
      </c>
      <c r="D11" t="s">
        <v>8221</v>
      </c>
      <c r="E11">
        <v>10</v>
      </c>
    </row>
    <row r="12" spans="1:18" ht="15" customHeight="1" x14ac:dyDescent="0.25">
      <c r="A12" t="s">
        <v>8219</v>
      </c>
      <c r="B12">
        <v>19</v>
      </c>
      <c r="D12" t="s">
        <v>8221</v>
      </c>
      <c r="E12">
        <v>10</v>
      </c>
      <c r="J12" s="18" t="s">
        <v>8417</v>
      </c>
      <c r="K12" s="18"/>
      <c r="L12" s="18"/>
      <c r="M12" s="18"/>
      <c r="N12" s="18"/>
      <c r="O12" s="18"/>
      <c r="Q12" t="s">
        <v>8410</v>
      </c>
      <c r="R12">
        <f>COUNTIF(B:B,"&lt;25")</f>
        <v>406</v>
      </c>
    </row>
    <row r="13" spans="1:18" x14ac:dyDescent="0.25">
      <c r="A13" t="s">
        <v>8219</v>
      </c>
      <c r="B13">
        <v>75</v>
      </c>
      <c r="D13" t="s">
        <v>8221</v>
      </c>
      <c r="E13">
        <v>1</v>
      </c>
      <c r="J13" s="18"/>
      <c r="K13" s="18"/>
      <c r="L13" s="18"/>
      <c r="M13" s="18"/>
      <c r="N13" s="18"/>
      <c r="O13" s="18"/>
      <c r="Q13" t="s">
        <v>8413</v>
      </c>
      <c r="R13">
        <f>COUNTIFS(B:B,"&gt;=25",B:B,"&lt;50")</f>
        <v>518</v>
      </c>
    </row>
    <row r="14" spans="1:18" x14ac:dyDescent="0.25">
      <c r="A14" t="s">
        <v>8219</v>
      </c>
      <c r="B14">
        <v>827</v>
      </c>
      <c r="D14" t="s">
        <v>8221</v>
      </c>
      <c r="E14">
        <v>0</v>
      </c>
      <c r="J14" s="18"/>
      <c r="K14" s="18"/>
      <c r="L14" s="18"/>
      <c r="M14" s="18"/>
      <c r="N14" s="18"/>
      <c r="O14" s="18"/>
      <c r="Q14" t="s">
        <v>8411</v>
      </c>
      <c r="R14">
        <f>COUNTIFS(B:B,"&gt;=50",B:B,"&lt;75")</f>
        <v>329</v>
      </c>
    </row>
    <row r="15" spans="1:18" x14ac:dyDescent="0.25">
      <c r="A15" t="s">
        <v>8219</v>
      </c>
      <c r="B15">
        <v>51</v>
      </c>
      <c r="D15" t="s">
        <v>8221</v>
      </c>
      <c r="E15">
        <v>0</v>
      </c>
      <c r="J15" s="18"/>
      <c r="K15" s="18"/>
      <c r="L15" s="18"/>
      <c r="M15" s="18"/>
      <c r="N15" s="18"/>
      <c r="O15" s="18"/>
      <c r="Q15" t="s">
        <v>8412</v>
      </c>
      <c r="R15">
        <f>COUNTIFS(B:B,"&gt;=75",B:B,"&lt;100")</f>
        <v>199</v>
      </c>
    </row>
    <row r="16" spans="1:18" x14ac:dyDescent="0.25">
      <c r="A16" t="s">
        <v>8219</v>
      </c>
      <c r="B16">
        <v>41</v>
      </c>
      <c r="D16" t="s">
        <v>8221</v>
      </c>
      <c r="E16">
        <v>0</v>
      </c>
      <c r="J16" s="3"/>
      <c r="K16" s="3"/>
      <c r="L16" s="3"/>
      <c r="M16" s="3"/>
      <c r="N16" s="3"/>
      <c r="O16" s="3"/>
      <c r="Q16" t="s">
        <v>8414</v>
      </c>
      <c r="R16">
        <f>COUNTIFS(B:B,"&gt;=100",B:B,"&lt;1000")</f>
        <v>670</v>
      </c>
    </row>
    <row r="17" spans="1:18" x14ac:dyDescent="0.25">
      <c r="A17" t="s">
        <v>8219</v>
      </c>
      <c r="B17">
        <v>98</v>
      </c>
      <c r="D17" t="s">
        <v>8221</v>
      </c>
      <c r="E17">
        <v>26</v>
      </c>
      <c r="Q17" t="s">
        <v>8415</v>
      </c>
      <c r="R17">
        <f>COUNTIFS(B:B,"&gt;=1000")</f>
        <v>63</v>
      </c>
    </row>
    <row r="18" spans="1:18" x14ac:dyDescent="0.25">
      <c r="A18" t="s">
        <v>8219</v>
      </c>
      <c r="B18">
        <v>70</v>
      </c>
      <c r="D18" t="s">
        <v>8221</v>
      </c>
      <c r="E18">
        <v>0</v>
      </c>
      <c r="J18" s="19" t="s">
        <v>8416</v>
      </c>
      <c r="K18" s="19"/>
      <c r="L18" s="19"/>
      <c r="M18" s="19"/>
      <c r="N18" s="19"/>
      <c r="O18" s="19"/>
      <c r="P18" s="19"/>
    </row>
    <row r="19" spans="1:18" x14ac:dyDescent="0.25">
      <c r="A19" t="s">
        <v>8219</v>
      </c>
      <c r="B19">
        <v>36</v>
      </c>
      <c r="D19" t="s">
        <v>8221</v>
      </c>
      <c r="E19">
        <v>7</v>
      </c>
      <c r="J19" s="19"/>
      <c r="K19" s="19"/>
      <c r="L19" s="19"/>
      <c r="M19" s="19"/>
      <c r="N19" s="19"/>
      <c r="O19" s="19"/>
      <c r="P19" s="19"/>
    </row>
    <row r="20" spans="1:18" x14ac:dyDescent="0.25">
      <c r="A20" t="s">
        <v>8219</v>
      </c>
      <c r="B20">
        <v>342</v>
      </c>
      <c r="D20" t="s">
        <v>8221</v>
      </c>
      <c r="E20">
        <v>0</v>
      </c>
    </row>
    <row r="21" spans="1:18" x14ac:dyDescent="0.25">
      <c r="A21" t="s">
        <v>8219</v>
      </c>
      <c r="B21">
        <v>22</v>
      </c>
      <c r="D21" t="s">
        <v>8221</v>
      </c>
      <c r="E21">
        <v>2</v>
      </c>
      <c r="J21" s="18" t="s">
        <v>8418</v>
      </c>
      <c r="K21" s="18"/>
      <c r="L21" s="18"/>
      <c r="M21" s="18"/>
      <c r="N21" s="18"/>
      <c r="O21" s="18"/>
    </row>
    <row r="22" spans="1:18" x14ac:dyDescent="0.25">
      <c r="A22" t="s">
        <v>8219</v>
      </c>
      <c r="B22">
        <v>25</v>
      </c>
      <c r="D22" t="s">
        <v>8221</v>
      </c>
      <c r="E22">
        <v>13</v>
      </c>
      <c r="J22" s="18"/>
      <c r="K22" s="18"/>
      <c r="L22" s="18"/>
      <c r="M22" s="18"/>
      <c r="N22" s="18"/>
      <c r="O22" s="18"/>
    </row>
    <row r="23" spans="1:18" x14ac:dyDescent="0.25">
      <c r="A23" t="s">
        <v>8219</v>
      </c>
      <c r="B23">
        <v>101</v>
      </c>
      <c r="D23" t="s">
        <v>8221</v>
      </c>
      <c r="E23">
        <v>4</v>
      </c>
      <c r="J23" s="18"/>
      <c r="K23" s="18"/>
      <c r="L23" s="18"/>
      <c r="M23" s="18"/>
      <c r="N23" s="18"/>
      <c r="O23" s="18"/>
    </row>
    <row r="24" spans="1:18" x14ac:dyDescent="0.25">
      <c r="A24" t="s">
        <v>8219</v>
      </c>
      <c r="B24">
        <v>8</v>
      </c>
      <c r="D24" t="s">
        <v>8221</v>
      </c>
      <c r="E24">
        <v>0</v>
      </c>
      <c r="J24" s="18"/>
      <c r="K24" s="18"/>
      <c r="L24" s="18"/>
      <c r="M24" s="18"/>
      <c r="N24" s="18"/>
      <c r="O24" s="18"/>
    </row>
    <row r="25" spans="1:18" x14ac:dyDescent="0.25">
      <c r="A25" t="s">
        <v>8219</v>
      </c>
      <c r="B25">
        <v>23</v>
      </c>
      <c r="D25" t="s">
        <v>8221</v>
      </c>
      <c r="E25">
        <v>12</v>
      </c>
      <c r="J25" s="18"/>
      <c r="K25" s="18"/>
      <c r="L25" s="18"/>
      <c r="M25" s="18"/>
      <c r="N25" s="18"/>
      <c r="O25" s="18"/>
    </row>
    <row r="26" spans="1:18" x14ac:dyDescent="0.25">
      <c r="A26" t="s">
        <v>8219</v>
      </c>
      <c r="B26">
        <v>574</v>
      </c>
      <c r="D26" t="s">
        <v>8221</v>
      </c>
      <c r="E26">
        <v>2</v>
      </c>
    </row>
    <row r="27" spans="1:18" x14ac:dyDescent="0.25">
      <c r="A27" t="s">
        <v>8219</v>
      </c>
      <c r="B27">
        <v>14</v>
      </c>
      <c r="D27" t="s">
        <v>8221</v>
      </c>
      <c r="E27">
        <v>10</v>
      </c>
    </row>
    <row r="28" spans="1:18" x14ac:dyDescent="0.25">
      <c r="A28" t="s">
        <v>8219</v>
      </c>
      <c r="B28">
        <v>19</v>
      </c>
      <c r="D28" t="s">
        <v>8221</v>
      </c>
      <c r="E28">
        <v>0</v>
      </c>
    </row>
    <row r="29" spans="1:18" x14ac:dyDescent="0.25">
      <c r="A29" t="s">
        <v>8219</v>
      </c>
      <c r="B29">
        <v>150</v>
      </c>
      <c r="D29" t="s">
        <v>8221</v>
      </c>
      <c r="E29">
        <v>5</v>
      </c>
    </row>
    <row r="30" spans="1:18" x14ac:dyDescent="0.25">
      <c r="A30" t="s">
        <v>8219</v>
      </c>
      <c r="B30">
        <v>71</v>
      </c>
      <c r="D30" t="s">
        <v>8221</v>
      </c>
      <c r="E30">
        <v>0</v>
      </c>
    </row>
    <row r="31" spans="1:18" x14ac:dyDescent="0.25">
      <c r="A31" t="s">
        <v>8219</v>
      </c>
      <c r="B31">
        <v>117</v>
      </c>
      <c r="D31" t="s">
        <v>8221</v>
      </c>
      <c r="E31">
        <v>5</v>
      </c>
    </row>
    <row r="32" spans="1:18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5">
    <mergeCell ref="J1:K1"/>
    <mergeCell ref="N1:O1"/>
    <mergeCell ref="J12:O15"/>
    <mergeCell ref="J18:P19"/>
    <mergeCell ref="J21:O25"/>
  </mergeCells>
  <conditionalFormatting sqref="B1:B1048576">
    <cfRule type="expression" dxfId="0" priority="1">
      <formula>"&gt;4000"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Category&amp;State</vt:lpstr>
      <vt:lpstr>SubCat&amp;State</vt:lpstr>
      <vt:lpstr>Date&amp;State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Stogner, Jonathan - AMS</cp:lastModifiedBy>
  <dcterms:created xsi:type="dcterms:W3CDTF">2017-04-20T15:17:24Z</dcterms:created>
  <dcterms:modified xsi:type="dcterms:W3CDTF">2020-06-17T12:49:43Z</dcterms:modified>
</cp:coreProperties>
</file>