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6"/>
  <workbookPr/>
  <xr:revisionPtr revIDLastSave="0" documentId="8_{29889DAB-0CC2-4DC0-9758-93E158DBD1B9}" xr6:coauthVersionLast="47" xr6:coauthVersionMax="47" xr10:uidLastSave="{00000000-0000-0000-0000-000000000000}"/>
  <bookViews>
    <workbookView xWindow="240" yWindow="105" windowWidth="14805" windowHeight="8010" firstSheet="4" activeTab="4" xr2:uid="{00000000-000D-0000-FFFF-FFFF00000000}"/>
  </bookViews>
  <sheets>
    <sheet name="SOFR" sheetId="1" r:id="rId1"/>
    <sheet name="3M SOFR" sheetId="2" r:id="rId2"/>
    <sheet name="1M SOFR" sheetId="3" r:id="rId3"/>
    <sheet name="SOFR Term Rate" sheetId="4" r:id="rId4"/>
    <sheet name="Floating Rat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5" l="1"/>
  <c r="O8" i="5"/>
  <c r="P15" i="5"/>
  <c r="N16" i="5"/>
  <c r="N15" i="5"/>
  <c r="M16" i="5"/>
  <c r="M15" i="5"/>
  <c r="N8" i="5"/>
  <c r="O9" i="5"/>
  <c r="N9" i="5"/>
  <c r="M9" i="5"/>
  <c r="M8" i="5"/>
  <c r="AC8" i="4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8" i="5"/>
  <c r="F8" i="5"/>
  <c r="F71" i="5"/>
  <c r="G71" i="5" s="1"/>
  <c r="H71" i="5" s="1"/>
  <c r="D71" i="5"/>
  <c r="F70" i="5"/>
  <c r="G70" i="5" s="1"/>
  <c r="H70" i="5" s="1"/>
  <c r="D70" i="5"/>
  <c r="F69" i="5"/>
  <c r="G69" i="5" s="1"/>
  <c r="H69" i="5" s="1"/>
  <c r="D69" i="5"/>
  <c r="F68" i="5"/>
  <c r="G68" i="5" s="1"/>
  <c r="H68" i="5" s="1"/>
  <c r="D68" i="5"/>
  <c r="F67" i="5"/>
  <c r="G67" i="5" s="1"/>
  <c r="H67" i="5" s="1"/>
  <c r="D67" i="5"/>
  <c r="F66" i="5"/>
  <c r="G66" i="5" s="1"/>
  <c r="H66" i="5" s="1"/>
  <c r="D66" i="5"/>
  <c r="F65" i="5"/>
  <c r="G65" i="5" s="1"/>
  <c r="H65" i="5" s="1"/>
  <c r="D65" i="5"/>
  <c r="F64" i="5"/>
  <c r="G64" i="5" s="1"/>
  <c r="H64" i="5" s="1"/>
  <c r="D64" i="5"/>
  <c r="F63" i="5"/>
  <c r="G63" i="5" s="1"/>
  <c r="H63" i="5" s="1"/>
  <c r="D63" i="5"/>
  <c r="F62" i="5"/>
  <c r="G62" i="5" s="1"/>
  <c r="H62" i="5" s="1"/>
  <c r="D62" i="5"/>
  <c r="F61" i="5"/>
  <c r="G61" i="5" s="1"/>
  <c r="H61" i="5" s="1"/>
  <c r="D61" i="5"/>
  <c r="F60" i="5"/>
  <c r="G60" i="5" s="1"/>
  <c r="H60" i="5" s="1"/>
  <c r="D60" i="5"/>
  <c r="F59" i="5"/>
  <c r="G59" i="5" s="1"/>
  <c r="H59" i="5" s="1"/>
  <c r="D59" i="5"/>
  <c r="F58" i="5"/>
  <c r="G58" i="5" s="1"/>
  <c r="H58" i="5" s="1"/>
  <c r="D58" i="5"/>
  <c r="F57" i="5"/>
  <c r="G57" i="5" s="1"/>
  <c r="H57" i="5" s="1"/>
  <c r="D57" i="5"/>
  <c r="F56" i="5"/>
  <c r="G56" i="5" s="1"/>
  <c r="H56" i="5" s="1"/>
  <c r="D56" i="5"/>
  <c r="F55" i="5"/>
  <c r="G55" i="5" s="1"/>
  <c r="H55" i="5" s="1"/>
  <c r="D55" i="5"/>
  <c r="F54" i="5"/>
  <c r="G54" i="5" s="1"/>
  <c r="H54" i="5" s="1"/>
  <c r="D54" i="5"/>
  <c r="F53" i="5"/>
  <c r="G53" i="5" s="1"/>
  <c r="H53" i="5" s="1"/>
  <c r="D53" i="5"/>
  <c r="F52" i="5"/>
  <c r="G52" i="5" s="1"/>
  <c r="H52" i="5" s="1"/>
  <c r="D52" i="5"/>
  <c r="F51" i="5"/>
  <c r="G51" i="5" s="1"/>
  <c r="H51" i="5" s="1"/>
  <c r="D51" i="5"/>
  <c r="F50" i="5"/>
  <c r="G50" i="5" s="1"/>
  <c r="H50" i="5" s="1"/>
  <c r="D50" i="5"/>
  <c r="F49" i="5"/>
  <c r="G49" i="5" s="1"/>
  <c r="H49" i="5" s="1"/>
  <c r="D49" i="5"/>
  <c r="F48" i="5"/>
  <c r="G48" i="5" s="1"/>
  <c r="H48" i="5" s="1"/>
  <c r="D48" i="5"/>
  <c r="F47" i="5"/>
  <c r="G47" i="5" s="1"/>
  <c r="H47" i="5" s="1"/>
  <c r="D47" i="5"/>
  <c r="F46" i="5"/>
  <c r="G46" i="5" s="1"/>
  <c r="H46" i="5" s="1"/>
  <c r="D46" i="5"/>
  <c r="F45" i="5"/>
  <c r="G45" i="5" s="1"/>
  <c r="H45" i="5" s="1"/>
  <c r="D45" i="5"/>
  <c r="F44" i="5"/>
  <c r="G44" i="5" s="1"/>
  <c r="H44" i="5" s="1"/>
  <c r="D44" i="5"/>
  <c r="F43" i="5"/>
  <c r="G43" i="5" s="1"/>
  <c r="H43" i="5" s="1"/>
  <c r="D43" i="5"/>
  <c r="F42" i="5"/>
  <c r="G42" i="5" s="1"/>
  <c r="H42" i="5" s="1"/>
  <c r="D42" i="5"/>
  <c r="F41" i="5"/>
  <c r="G41" i="5" s="1"/>
  <c r="H41" i="5" s="1"/>
  <c r="D41" i="5"/>
  <c r="F40" i="5"/>
  <c r="G40" i="5" s="1"/>
  <c r="H40" i="5" s="1"/>
  <c r="D40" i="5"/>
  <c r="F39" i="5"/>
  <c r="G39" i="5" s="1"/>
  <c r="H39" i="5" s="1"/>
  <c r="D39" i="5"/>
  <c r="F38" i="5"/>
  <c r="G38" i="5" s="1"/>
  <c r="H38" i="5" s="1"/>
  <c r="D38" i="5"/>
  <c r="F37" i="5"/>
  <c r="G37" i="5" s="1"/>
  <c r="H37" i="5" s="1"/>
  <c r="D37" i="5"/>
  <c r="F36" i="5"/>
  <c r="G36" i="5" s="1"/>
  <c r="H36" i="5" s="1"/>
  <c r="D36" i="5"/>
  <c r="F35" i="5"/>
  <c r="G35" i="5" s="1"/>
  <c r="H35" i="5" s="1"/>
  <c r="D35" i="5"/>
  <c r="F34" i="5"/>
  <c r="G34" i="5" s="1"/>
  <c r="H34" i="5" s="1"/>
  <c r="D34" i="5"/>
  <c r="F33" i="5"/>
  <c r="G33" i="5" s="1"/>
  <c r="H33" i="5" s="1"/>
  <c r="D33" i="5"/>
  <c r="F32" i="5"/>
  <c r="G32" i="5" s="1"/>
  <c r="H32" i="5" s="1"/>
  <c r="D32" i="5"/>
  <c r="F31" i="5"/>
  <c r="G31" i="5" s="1"/>
  <c r="H31" i="5" s="1"/>
  <c r="D31" i="5"/>
  <c r="F30" i="5"/>
  <c r="G30" i="5" s="1"/>
  <c r="H30" i="5" s="1"/>
  <c r="D30" i="5"/>
  <c r="F29" i="5"/>
  <c r="G29" i="5" s="1"/>
  <c r="H29" i="5" s="1"/>
  <c r="D29" i="5"/>
  <c r="F28" i="5"/>
  <c r="G28" i="5" s="1"/>
  <c r="H28" i="5" s="1"/>
  <c r="D28" i="5"/>
  <c r="F27" i="5"/>
  <c r="G27" i="5" s="1"/>
  <c r="H27" i="5" s="1"/>
  <c r="D27" i="5"/>
  <c r="F26" i="5"/>
  <c r="G26" i="5" s="1"/>
  <c r="H26" i="5" s="1"/>
  <c r="D26" i="5"/>
  <c r="F25" i="5"/>
  <c r="G25" i="5" s="1"/>
  <c r="H25" i="5" s="1"/>
  <c r="D25" i="5"/>
  <c r="F24" i="5"/>
  <c r="G24" i="5" s="1"/>
  <c r="H24" i="5" s="1"/>
  <c r="D24" i="5"/>
  <c r="F23" i="5"/>
  <c r="G23" i="5" s="1"/>
  <c r="H23" i="5" s="1"/>
  <c r="D23" i="5"/>
  <c r="F22" i="5"/>
  <c r="G22" i="5" s="1"/>
  <c r="H22" i="5" s="1"/>
  <c r="D22" i="5"/>
  <c r="F21" i="5"/>
  <c r="G21" i="5" s="1"/>
  <c r="H21" i="5" s="1"/>
  <c r="D21" i="5"/>
  <c r="F20" i="5"/>
  <c r="G20" i="5" s="1"/>
  <c r="H20" i="5" s="1"/>
  <c r="D20" i="5"/>
  <c r="F19" i="5"/>
  <c r="G19" i="5" s="1"/>
  <c r="H19" i="5" s="1"/>
  <c r="D19" i="5"/>
  <c r="F18" i="5"/>
  <c r="G18" i="5" s="1"/>
  <c r="H18" i="5" s="1"/>
  <c r="D18" i="5"/>
  <c r="F17" i="5"/>
  <c r="G17" i="5" s="1"/>
  <c r="H17" i="5" s="1"/>
  <c r="D17" i="5"/>
  <c r="F16" i="5"/>
  <c r="G16" i="5" s="1"/>
  <c r="H16" i="5" s="1"/>
  <c r="D16" i="5"/>
  <c r="F15" i="5"/>
  <c r="G15" i="5" s="1"/>
  <c r="H15" i="5" s="1"/>
  <c r="D15" i="5"/>
  <c r="F14" i="5"/>
  <c r="G14" i="5" s="1"/>
  <c r="H14" i="5" s="1"/>
  <c r="D14" i="5"/>
  <c r="F13" i="5"/>
  <c r="G13" i="5" s="1"/>
  <c r="H13" i="5" s="1"/>
  <c r="D13" i="5"/>
  <c r="F12" i="5"/>
  <c r="G12" i="5" s="1"/>
  <c r="H12" i="5" s="1"/>
  <c r="D12" i="5"/>
  <c r="F11" i="5"/>
  <c r="G11" i="5" s="1"/>
  <c r="H11" i="5" s="1"/>
  <c r="D11" i="5"/>
  <c r="F10" i="5"/>
  <c r="G10" i="5" s="1"/>
  <c r="H10" i="5" s="1"/>
  <c r="D10" i="5"/>
  <c r="F9" i="5"/>
  <c r="G9" i="5" s="1"/>
  <c r="H9" i="5" s="1"/>
  <c r="D9" i="5"/>
  <c r="G8" i="5"/>
  <c r="H8" i="5" s="1"/>
  <c r="D8" i="5"/>
  <c r="R14" i="1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8" i="4"/>
  <c r="X27" i="4"/>
  <c r="AA27" i="4" s="1"/>
  <c r="AB27" i="4" s="1"/>
  <c r="X28" i="4"/>
  <c r="AA28" i="4" s="1"/>
  <c r="AB28" i="4" s="1"/>
  <c r="X29" i="4"/>
  <c r="AA29" i="4" s="1"/>
  <c r="AB29" i="4" s="1"/>
  <c r="X26" i="4"/>
  <c r="AA26" i="4" s="1"/>
  <c r="AB26" i="4" s="1"/>
  <c r="X25" i="4"/>
  <c r="AA25" i="4" s="1"/>
  <c r="AB25" i="4" s="1"/>
  <c r="X24" i="4"/>
  <c r="AA24" i="4" s="1"/>
  <c r="AB24" i="4" s="1"/>
  <c r="X20" i="4"/>
  <c r="AA20" i="4" s="1"/>
  <c r="AB20" i="4" s="1"/>
  <c r="X21" i="4"/>
  <c r="AA21" i="4" s="1"/>
  <c r="AB21" i="4" s="1"/>
  <c r="X22" i="4"/>
  <c r="AA22" i="4" s="1"/>
  <c r="AB22" i="4" s="1"/>
  <c r="X23" i="4"/>
  <c r="AA23" i="4" s="1"/>
  <c r="AB23" i="4" s="1"/>
  <c r="X19" i="4"/>
  <c r="AA19" i="4" s="1"/>
  <c r="AB19" i="4" s="1"/>
  <c r="X18" i="4"/>
  <c r="AA18" i="4" s="1"/>
  <c r="AB18" i="4" s="1"/>
  <c r="X17" i="4"/>
  <c r="AA17" i="4" s="1"/>
  <c r="AB17" i="4" s="1"/>
  <c r="X16" i="4"/>
  <c r="AA16" i="4" s="1"/>
  <c r="AB16" i="4" s="1"/>
  <c r="X14" i="4"/>
  <c r="AA14" i="4" s="1"/>
  <c r="AB14" i="4" s="1"/>
  <c r="X13" i="4"/>
  <c r="AA13" i="4" s="1"/>
  <c r="AB13" i="4" s="1"/>
  <c r="X15" i="4"/>
  <c r="AA15" i="4" s="1"/>
  <c r="AB15" i="4" s="1"/>
  <c r="X12" i="4"/>
  <c r="AA12" i="4" s="1"/>
  <c r="AB12" i="4" s="1"/>
  <c r="X11" i="4"/>
  <c r="AA11" i="4" s="1"/>
  <c r="AB11" i="4" s="1"/>
  <c r="X10" i="4"/>
  <c r="AA10" i="4" s="1"/>
  <c r="AB10" i="4" s="1"/>
  <c r="X9" i="4"/>
  <c r="AA9" i="4" s="1"/>
  <c r="AB9" i="4" s="1"/>
  <c r="X8" i="4"/>
  <c r="AA8" i="4" s="1"/>
  <c r="W9" i="4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W202" i="4" s="1"/>
  <c r="W203" i="4" s="1"/>
  <c r="W204" i="4" s="1"/>
  <c r="W205" i="4" s="1"/>
  <c r="W206" i="4" s="1"/>
  <c r="W207" i="4" s="1"/>
  <c r="W208" i="4" s="1"/>
  <c r="W209" i="4" s="1"/>
  <c r="W210" i="4" s="1"/>
  <c r="W211" i="4" s="1"/>
  <c r="W212" i="4" s="1"/>
  <c r="W213" i="4" s="1"/>
  <c r="W214" i="4" s="1"/>
  <c r="W215" i="4" s="1"/>
  <c r="W216" i="4" s="1"/>
  <c r="W217" i="4" s="1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Q6" i="2"/>
  <c r="F27" i="1"/>
  <c r="R8" i="4"/>
  <c r="R105" i="4"/>
  <c r="S105" i="4" s="1"/>
  <c r="T105" i="4" s="1"/>
  <c r="U105" i="4" s="1"/>
  <c r="R9" i="4"/>
  <c r="S9" i="4" s="1"/>
  <c r="T9" i="4" s="1"/>
  <c r="U9" i="4" s="1"/>
  <c r="R10" i="4"/>
  <c r="S10" i="4" s="1"/>
  <c r="T10" i="4" s="1"/>
  <c r="U10" i="4" s="1"/>
  <c r="R11" i="4"/>
  <c r="S11" i="4" s="1"/>
  <c r="T11" i="4" s="1"/>
  <c r="U11" i="4" s="1"/>
  <c r="R12" i="4"/>
  <c r="S12" i="4" s="1"/>
  <c r="T12" i="4" s="1"/>
  <c r="U12" i="4" s="1"/>
  <c r="R13" i="4"/>
  <c r="S13" i="4" s="1"/>
  <c r="T13" i="4" s="1"/>
  <c r="U13" i="4" s="1"/>
  <c r="R14" i="4"/>
  <c r="S14" i="4" s="1"/>
  <c r="T14" i="4" s="1"/>
  <c r="U14" i="4" s="1"/>
  <c r="R15" i="4"/>
  <c r="S15" i="4" s="1"/>
  <c r="T15" i="4" s="1"/>
  <c r="U15" i="4" s="1"/>
  <c r="R16" i="4"/>
  <c r="S16" i="4" s="1"/>
  <c r="T16" i="4" s="1"/>
  <c r="U16" i="4" s="1"/>
  <c r="R17" i="4"/>
  <c r="S17" i="4" s="1"/>
  <c r="T17" i="4" s="1"/>
  <c r="U17" i="4" s="1"/>
  <c r="R18" i="4"/>
  <c r="S18" i="4" s="1"/>
  <c r="T18" i="4" s="1"/>
  <c r="U18" i="4" s="1"/>
  <c r="R19" i="4"/>
  <c r="S19" i="4" s="1"/>
  <c r="T19" i="4" s="1"/>
  <c r="U19" i="4" s="1"/>
  <c r="R20" i="4"/>
  <c r="S20" i="4" s="1"/>
  <c r="T20" i="4" s="1"/>
  <c r="U20" i="4" s="1"/>
  <c r="R21" i="4"/>
  <c r="S21" i="4" s="1"/>
  <c r="T21" i="4" s="1"/>
  <c r="U21" i="4" s="1"/>
  <c r="R22" i="4"/>
  <c r="S22" i="4" s="1"/>
  <c r="T22" i="4" s="1"/>
  <c r="U22" i="4" s="1"/>
  <c r="R23" i="4"/>
  <c r="S23" i="4" s="1"/>
  <c r="T23" i="4" s="1"/>
  <c r="U23" i="4" s="1"/>
  <c r="R24" i="4"/>
  <c r="S24" i="4" s="1"/>
  <c r="T24" i="4" s="1"/>
  <c r="U24" i="4" s="1"/>
  <c r="R25" i="4"/>
  <c r="S25" i="4" s="1"/>
  <c r="T25" i="4" s="1"/>
  <c r="U25" i="4" s="1"/>
  <c r="R26" i="4"/>
  <c r="S26" i="4" s="1"/>
  <c r="T26" i="4" s="1"/>
  <c r="U26" i="4" s="1"/>
  <c r="R27" i="4"/>
  <c r="S27" i="4" s="1"/>
  <c r="T27" i="4" s="1"/>
  <c r="U27" i="4" s="1"/>
  <c r="R28" i="4"/>
  <c r="S28" i="4" s="1"/>
  <c r="T28" i="4" s="1"/>
  <c r="U28" i="4" s="1"/>
  <c r="R29" i="4"/>
  <c r="S29" i="4" s="1"/>
  <c r="T29" i="4" s="1"/>
  <c r="U29" i="4" s="1"/>
  <c r="R30" i="4"/>
  <c r="S30" i="4" s="1"/>
  <c r="T30" i="4" s="1"/>
  <c r="U30" i="4" s="1"/>
  <c r="R31" i="4"/>
  <c r="S31" i="4" s="1"/>
  <c r="T31" i="4" s="1"/>
  <c r="U31" i="4" s="1"/>
  <c r="R32" i="4"/>
  <c r="S32" i="4" s="1"/>
  <c r="T32" i="4" s="1"/>
  <c r="U32" i="4" s="1"/>
  <c r="R33" i="4"/>
  <c r="S33" i="4" s="1"/>
  <c r="T33" i="4" s="1"/>
  <c r="U33" i="4" s="1"/>
  <c r="R34" i="4"/>
  <c r="S34" i="4" s="1"/>
  <c r="T34" i="4" s="1"/>
  <c r="U34" i="4" s="1"/>
  <c r="R35" i="4"/>
  <c r="S35" i="4" s="1"/>
  <c r="T35" i="4" s="1"/>
  <c r="U35" i="4" s="1"/>
  <c r="R36" i="4"/>
  <c r="S36" i="4" s="1"/>
  <c r="T36" i="4" s="1"/>
  <c r="U36" i="4" s="1"/>
  <c r="R37" i="4"/>
  <c r="S37" i="4" s="1"/>
  <c r="T37" i="4" s="1"/>
  <c r="U37" i="4" s="1"/>
  <c r="R38" i="4"/>
  <c r="S38" i="4" s="1"/>
  <c r="T38" i="4" s="1"/>
  <c r="U38" i="4" s="1"/>
  <c r="R39" i="4"/>
  <c r="S39" i="4" s="1"/>
  <c r="T39" i="4" s="1"/>
  <c r="U39" i="4" s="1"/>
  <c r="R40" i="4"/>
  <c r="S40" i="4" s="1"/>
  <c r="T40" i="4" s="1"/>
  <c r="U40" i="4" s="1"/>
  <c r="R41" i="4"/>
  <c r="S41" i="4" s="1"/>
  <c r="T41" i="4" s="1"/>
  <c r="U41" i="4" s="1"/>
  <c r="R42" i="4"/>
  <c r="S42" i="4" s="1"/>
  <c r="T42" i="4" s="1"/>
  <c r="U42" i="4" s="1"/>
  <c r="R43" i="4"/>
  <c r="S43" i="4" s="1"/>
  <c r="T43" i="4" s="1"/>
  <c r="U43" i="4" s="1"/>
  <c r="R44" i="4"/>
  <c r="S44" i="4" s="1"/>
  <c r="T44" i="4" s="1"/>
  <c r="U44" i="4" s="1"/>
  <c r="R45" i="4"/>
  <c r="S45" i="4" s="1"/>
  <c r="T45" i="4" s="1"/>
  <c r="U45" i="4" s="1"/>
  <c r="R46" i="4"/>
  <c r="S46" i="4" s="1"/>
  <c r="T46" i="4" s="1"/>
  <c r="U46" i="4" s="1"/>
  <c r="R47" i="4"/>
  <c r="S47" i="4" s="1"/>
  <c r="T47" i="4" s="1"/>
  <c r="U47" i="4" s="1"/>
  <c r="R48" i="4"/>
  <c r="S48" i="4" s="1"/>
  <c r="T48" i="4" s="1"/>
  <c r="U48" i="4" s="1"/>
  <c r="R49" i="4"/>
  <c r="S49" i="4" s="1"/>
  <c r="T49" i="4" s="1"/>
  <c r="U49" i="4" s="1"/>
  <c r="R50" i="4"/>
  <c r="S50" i="4" s="1"/>
  <c r="T50" i="4" s="1"/>
  <c r="U50" i="4" s="1"/>
  <c r="R51" i="4"/>
  <c r="S51" i="4" s="1"/>
  <c r="T51" i="4" s="1"/>
  <c r="U51" i="4" s="1"/>
  <c r="R52" i="4"/>
  <c r="S52" i="4" s="1"/>
  <c r="T52" i="4" s="1"/>
  <c r="U52" i="4" s="1"/>
  <c r="R53" i="4"/>
  <c r="S53" i="4" s="1"/>
  <c r="T53" i="4" s="1"/>
  <c r="U53" i="4" s="1"/>
  <c r="R54" i="4"/>
  <c r="S54" i="4" s="1"/>
  <c r="T54" i="4" s="1"/>
  <c r="U54" i="4" s="1"/>
  <c r="R55" i="4"/>
  <c r="S55" i="4" s="1"/>
  <c r="T55" i="4" s="1"/>
  <c r="U55" i="4" s="1"/>
  <c r="R56" i="4"/>
  <c r="S56" i="4" s="1"/>
  <c r="T56" i="4" s="1"/>
  <c r="U56" i="4" s="1"/>
  <c r="R57" i="4"/>
  <c r="S57" i="4" s="1"/>
  <c r="T57" i="4" s="1"/>
  <c r="U57" i="4" s="1"/>
  <c r="R58" i="4"/>
  <c r="S58" i="4" s="1"/>
  <c r="T58" i="4" s="1"/>
  <c r="U58" i="4" s="1"/>
  <c r="R59" i="4"/>
  <c r="S59" i="4" s="1"/>
  <c r="T59" i="4" s="1"/>
  <c r="U59" i="4" s="1"/>
  <c r="R60" i="4"/>
  <c r="S60" i="4" s="1"/>
  <c r="T60" i="4" s="1"/>
  <c r="U60" i="4" s="1"/>
  <c r="R61" i="4"/>
  <c r="S61" i="4" s="1"/>
  <c r="T61" i="4" s="1"/>
  <c r="U61" i="4" s="1"/>
  <c r="R62" i="4"/>
  <c r="S62" i="4" s="1"/>
  <c r="T62" i="4" s="1"/>
  <c r="U62" i="4" s="1"/>
  <c r="R63" i="4"/>
  <c r="S63" i="4" s="1"/>
  <c r="T63" i="4" s="1"/>
  <c r="U63" i="4" s="1"/>
  <c r="R64" i="4"/>
  <c r="S64" i="4" s="1"/>
  <c r="T64" i="4" s="1"/>
  <c r="U64" i="4" s="1"/>
  <c r="R65" i="4"/>
  <c r="S65" i="4" s="1"/>
  <c r="T65" i="4" s="1"/>
  <c r="U65" i="4" s="1"/>
  <c r="R66" i="4"/>
  <c r="S66" i="4" s="1"/>
  <c r="T66" i="4" s="1"/>
  <c r="U66" i="4" s="1"/>
  <c r="R67" i="4"/>
  <c r="S67" i="4" s="1"/>
  <c r="T67" i="4" s="1"/>
  <c r="U67" i="4" s="1"/>
  <c r="R68" i="4"/>
  <c r="S68" i="4" s="1"/>
  <c r="T68" i="4" s="1"/>
  <c r="U68" i="4" s="1"/>
  <c r="R69" i="4"/>
  <c r="S69" i="4" s="1"/>
  <c r="T69" i="4" s="1"/>
  <c r="U69" i="4" s="1"/>
  <c r="R70" i="4"/>
  <c r="S70" i="4" s="1"/>
  <c r="T70" i="4" s="1"/>
  <c r="U70" i="4" s="1"/>
  <c r="R71" i="4"/>
  <c r="S71" i="4" s="1"/>
  <c r="T71" i="4" s="1"/>
  <c r="U71" i="4" s="1"/>
  <c r="R72" i="4"/>
  <c r="S72" i="4" s="1"/>
  <c r="T72" i="4" s="1"/>
  <c r="U72" i="4" s="1"/>
  <c r="R73" i="4"/>
  <c r="S73" i="4" s="1"/>
  <c r="T73" i="4" s="1"/>
  <c r="U73" i="4" s="1"/>
  <c r="R74" i="4"/>
  <c r="S74" i="4" s="1"/>
  <c r="T74" i="4" s="1"/>
  <c r="U74" i="4" s="1"/>
  <c r="R75" i="4"/>
  <c r="S75" i="4" s="1"/>
  <c r="T75" i="4" s="1"/>
  <c r="U75" i="4" s="1"/>
  <c r="R76" i="4"/>
  <c r="S76" i="4" s="1"/>
  <c r="T76" i="4" s="1"/>
  <c r="U76" i="4" s="1"/>
  <c r="R77" i="4"/>
  <c r="S77" i="4" s="1"/>
  <c r="T77" i="4" s="1"/>
  <c r="U77" i="4" s="1"/>
  <c r="R78" i="4"/>
  <c r="S78" i="4" s="1"/>
  <c r="T78" i="4" s="1"/>
  <c r="U78" i="4" s="1"/>
  <c r="R79" i="4"/>
  <c r="S79" i="4" s="1"/>
  <c r="T79" i="4" s="1"/>
  <c r="U79" i="4" s="1"/>
  <c r="R80" i="4"/>
  <c r="S80" i="4" s="1"/>
  <c r="T80" i="4" s="1"/>
  <c r="U80" i="4" s="1"/>
  <c r="R81" i="4"/>
  <c r="S81" i="4" s="1"/>
  <c r="T81" i="4" s="1"/>
  <c r="U81" i="4" s="1"/>
  <c r="R82" i="4"/>
  <c r="S82" i="4" s="1"/>
  <c r="T82" i="4" s="1"/>
  <c r="U82" i="4" s="1"/>
  <c r="R83" i="4"/>
  <c r="S83" i="4" s="1"/>
  <c r="T83" i="4" s="1"/>
  <c r="U83" i="4" s="1"/>
  <c r="R84" i="4"/>
  <c r="S84" i="4" s="1"/>
  <c r="T84" i="4" s="1"/>
  <c r="U84" i="4" s="1"/>
  <c r="R85" i="4"/>
  <c r="S85" i="4" s="1"/>
  <c r="T85" i="4" s="1"/>
  <c r="U85" i="4" s="1"/>
  <c r="R86" i="4"/>
  <c r="S86" i="4" s="1"/>
  <c r="T86" i="4" s="1"/>
  <c r="U86" i="4" s="1"/>
  <c r="R87" i="4"/>
  <c r="S87" i="4" s="1"/>
  <c r="T87" i="4" s="1"/>
  <c r="U87" i="4" s="1"/>
  <c r="R88" i="4"/>
  <c r="S88" i="4" s="1"/>
  <c r="T88" i="4" s="1"/>
  <c r="U88" i="4" s="1"/>
  <c r="R89" i="4"/>
  <c r="S89" i="4" s="1"/>
  <c r="T89" i="4" s="1"/>
  <c r="U89" i="4" s="1"/>
  <c r="R90" i="4"/>
  <c r="S90" i="4" s="1"/>
  <c r="T90" i="4" s="1"/>
  <c r="U90" i="4" s="1"/>
  <c r="R91" i="4"/>
  <c r="S91" i="4" s="1"/>
  <c r="T91" i="4" s="1"/>
  <c r="U91" i="4" s="1"/>
  <c r="R92" i="4"/>
  <c r="S92" i="4" s="1"/>
  <c r="T92" i="4" s="1"/>
  <c r="U92" i="4" s="1"/>
  <c r="R93" i="4"/>
  <c r="S93" i="4" s="1"/>
  <c r="T93" i="4" s="1"/>
  <c r="U93" i="4" s="1"/>
  <c r="R94" i="4"/>
  <c r="S94" i="4" s="1"/>
  <c r="T94" i="4" s="1"/>
  <c r="U94" i="4" s="1"/>
  <c r="R95" i="4"/>
  <c r="S95" i="4" s="1"/>
  <c r="T95" i="4" s="1"/>
  <c r="U95" i="4" s="1"/>
  <c r="R96" i="4"/>
  <c r="S96" i="4" s="1"/>
  <c r="T96" i="4" s="1"/>
  <c r="U96" i="4" s="1"/>
  <c r="R97" i="4"/>
  <c r="S97" i="4" s="1"/>
  <c r="T97" i="4" s="1"/>
  <c r="U97" i="4" s="1"/>
  <c r="R98" i="4"/>
  <c r="S98" i="4" s="1"/>
  <c r="T98" i="4" s="1"/>
  <c r="U98" i="4" s="1"/>
  <c r="R99" i="4"/>
  <c r="S99" i="4" s="1"/>
  <c r="T99" i="4" s="1"/>
  <c r="U99" i="4" s="1"/>
  <c r="R100" i="4"/>
  <c r="S100" i="4" s="1"/>
  <c r="T100" i="4" s="1"/>
  <c r="U100" i="4" s="1"/>
  <c r="R101" i="4"/>
  <c r="S101" i="4" s="1"/>
  <c r="T101" i="4" s="1"/>
  <c r="U101" i="4" s="1"/>
  <c r="R102" i="4"/>
  <c r="S102" i="4" s="1"/>
  <c r="T102" i="4" s="1"/>
  <c r="U102" i="4" s="1"/>
  <c r="R103" i="4"/>
  <c r="S103" i="4" s="1"/>
  <c r="T103" i="4" s="1"/>
  <c r="U103" i="4" s="1"/>
  <c r="R104" i="4"/>
  <c r="S104" i="4" s="1"/>
  <c r="T104" i="4" s="1"/>
  <c r="U104" i="4" s="1"/>
  <c r="S8" i="4"/>
  <c r="T8" i="4" s="1"/>
  <c r="U8" i="4" s="1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8" i="4"/>
  <c r="Q6" i="3"/>
  <c r="Q7" i="3"/>
  <c r="Q8" i="3" s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7" i="3"/>
  <c r="Q7" i="2"/>
  <c r="Q8" i="2" s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7" i="2"/>
  <c r="D7" i="1"/>
  <c r="Q38" i="1"/>
  <c r="Q27" i="1"/>
  <c r="P16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8" i="1"/>
  <c r="K7" i="1"/>
  <c r="Q12" i="1"/>
  <c r="Q1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7" i="1"/>
  <c r="Q10" i="1"/>
  <c r="Q8" i="1"/>
  <c r="Q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7" i="1"/>
  <c r="H10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H27" i="1" s="1"/>
  <c r="I27" i="1" s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AB8" i="4" l="1"/>
  <c r="X232" i="4"/>
  <c r="AA232" i="4" s="1"/>
  <c r="W233" i="4"/>
  <c r="L7" i="1"/>
  <c r="Q31" i="1" s="1"/>
  <c r="Q32" i="1" s="1"/>
  <c r="M7" i="1"/>
  <c r="Q20" i="1" s="1"/>
  <c r="Q21" i="1" s="1"/>
  <c r="J27" i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AB232" i="4" l="1"/>
  <c r="X233" i="4"/>
  <c r="AA233" i="4" s="1"/>
  <c r="W234" i="4"/>
  <c r="AB233" i="4" l="1"/>
  <c r="X234" i="4"/>
  <c r="AA234" i="4" s="1"/>
  <c r="W235" i="4"/>
  <c r="AB234" i="4" l="1"/>
  <c r="X235" i="4"/>
  <c r="AA235" i="4" s="1"/>
  <c r="W236" i="4"/>
  <c r="AB235" i="4" l="1"/>
  <c r="X236" i="4"/>
  <c r="AA236" i="4" s="1"/>
  <c r="W237" i="4"/>
  <c r="AB236" i="4" l="1"/>
  <c r="X237" i="4"/>
  <c r="AA237" i="4" s="1"/>
  <c r="W238" i="4"/>
  <c r="AB237" i="4" l="1"/>
  <c r="X238" i="4"/>
  <c r="AA238" i="4" s="1"/>
  <c r="W239" i="4"/>
  <c r="AB238" i="4" l="1"/>
  <c r="X239" i="4"/>
  <c r="AA239" i="4" s="1"/>
  <c r="W240" i="4"/>
  <c r="AB239" i="4" l="1"/>
  <c r="X240" i="4"/>
  <c r="AA240" i="4" s="1"/>
  <c r="W241" i="4"/>
  <c r="AB240" i="4" l="1"/>
  <c r="X241" i="4"/>
  <c r="AA241" i="4" s="1"/>
  <c r="W242" i="4"/>
  <c r="AB241" i="4" l="1"/>
  <c r="X242" i="4"/>
  <c r="AA242" i="4" s="1"/>
  <c r="W243" i="4"/>
  <c r="AB242" i="4" l="1"/>
  <c r="X243" i="4"/>
  <c r="AA243" i="4" s="1"/>
  <c r="W244" i="4"/>
  <c r="AB243" i="4" l="1"/>
  <c r="X244" i="4"/>
  <c r="AA244" i="4" s="1"/>
  <c r="W245" i="4"/>
  <c r="AB244" i="4" l="1"/>
  <c r="X245" i="4"/>
  <c r="AA245" i="4" s="1"/>
  <c r="W246" i="4"/>
  <c r="AB245" i="4" l="1"/>
  <c r="X246" i="4"/>
  <c r="AA246" i="4" s="1"/>
  <c r="W247" i="4"/>
  <c r="AB246" i="4" l="1"/>
  <c r="X247" i="4"/>
  <c r="AA247" i="4" s="1"/>
  <c r="W248" i="4"/>
  <c r="AB247" i="4" l="1"/>
  <c r="X248" i="4"/>
  <c r="AA248" i="4" s="1"/>
  <c r="W249" i="4"/>
  <c r="AB248" i="4" l="1"/>
  <c r="X249" i="4"/>
  <c r="AA249" i="4" s="1"/>
  <c r="W250" i="4"/>
  <c r="AB249" i="4" l="1"/>
  <c r="X250" i="4"/>
  <c r="AA250" i="4" s="1"/>
  <c r="W251" i="4"/>
  <c r="AB250" i="4" l="1"/>
  <c r="X251" i="4"/>
  <c r="AA251" i="4" s="1"/>
  <c r="W252" i="4"/>
  <c r="AB251" i="4" l="1"/>
  <c r="X252" i="4"/>
  <c r="AA252" i="4" s="1"/>
  <c r="W253" i="4"/>
  <c r="AB252" i="4" l="1"/>
  <c r="X253" i="4"/>
  <c r="W254" i="4"/>
  <c r="X30" i="4"/>
  <c r="AA30" i="4" l="1"/>
  <c r="AA253" i="4"/>
  <c r="AB30" i="4"/>
  <c r="X254" i="4"/>
  <c r="W255" i="4"/>
  <c r="X31" i="4"/>
  <c r="AA31" i="4" l="1"/>
  <c r="AA254" i="4"/>
  <c r="AB253" i="4"/>
  <c r="AB31" i="4"/>
  <c r="X255" i="4"/>
  <c r="W256" i="4"/>
  <c r="X32" i="4"/>
  <c r="AA32" i="4" l="1"/>
  <c r="AA255" i="4"/>
  <c r="AB254" i="4"/>
  <c r="AB32" i="4"/>
  <c r="X256" i="4"/>
  <c r="W257" i="4"/>
  <c r="X33" i="4"/>
  <c r="AA33" i="4" l="1"/>
  <c r="AA256" i="4"/>
  <c r="AB255" i="4"/>
  <c r="AB33" i="4"/>
  <c r="X257" i="4"/>
  <c r="W258" i="4"/>
  <c r="X34" i="4"/>
  <c r="AA34" i="4" l="1"/>
  <c r="AA257" i="4"/>
  <c r="AB256" i="4"/>
  <c r="AB34" i="4"/>
  <c r="X258" i="4"/>
  <c r="W259" i="4"/>
  <c r="X35" i="4"/>
  <c r="AA35" i="4" l="1"/>
  <c r="AA258" i="4"/>
  <c r="AB257" i="4"/>
  <c r="AB35" i="4"/>
  <c r="X259" i="4"/>
  <c r="W260" i="4"/>
  <c r="X36" i="4"/>
  <c r="AA36" i="4" l="1"/>
  <c r="AA259" i="4"/>
  <c r="AB258" i="4"/>
  <c r="AB36" i="4"/>
  <c r="X260" i="4"/>
  <c r="W261" i="4"/>
  <c r="X37" i="4"/>
  <c r="AA37" i="4" l="1"/>
  <c r="AA260" i="4"/>
  <c r="AB259" i="4"/>
  <c r="AB37" i="4"/>
  <c r="X261" i="4"/>
  <c r="W262" i="4"/>
  <c r="X38" i="4"/>
  <c r="AA38" i="4" l="1"/>
  <c r="G11" i="4"/>
  <c r="AA261" i="4"/>
  <c r="AD8" i="4"/>
  <c r="AB260" i="4"/>
  <c r="X262" i="4"/>
  <c r="W263" i="4"/>
  <c r="X39" i="4"/>
  <c r="AA39" i="4" l="1"/>
  <c r="AA262" i="4"/>
  <c r="AB261" i="4"/>
  <c r="AC233" i="4"/>
  <c r="AC232" i="4"/>
  <c r="H11" i="4"/>
  <c r="AB38" i="4"/>
  <c r="AC9" i="4"/>
  <c r="AC10" i="4"/>
  <c r="X263" i="4"/>
  <c r="W264" i="4"/>
  <c r="X40" i="4"/>
  <c r="AA40" i="4" l="1"/>
  <c r="AA263" i="4"/>
  <c r="AD9" i="4"/>
  <c r="AD232" i="4"/>
  <c r="AB262" i="4"/>
  <c r="AB39" i="4"/>
  <c r="X264" i="4"/>
  <c r="W265" i="4"/>
  <c r="X41" i="4"/>
  <c r="AA41" i="4" l="1"/>
  <c r="AA264" i="4"/>
  <c r="AD10" i="4"/>
  <c r="AD233" i="4"/>
  <c r="AB263" i="4"/>
  <c r="AC235" i="4"/>
  <c r="AC234" i="4"/>
  <c r="AB40" i="4"/>
  <c r="AC11" i="4"/>
  <c r="AC12" i="4"/>
  <c r="X265" i="4"/>
  <c r="W266" i="4"/>
  <c r="X42" i="4"/>
  <c r="AA42" i="4" l="1"/>
  <c r="AA265" i="4"/>
  <c r="AD11" i="4"/>
  <c r="AD234" i="4"/>
  <c r="AB264" i="4"/>
  <c r="AB41" i="4"/>
  <c r="X266" i="4"/>
  <c r="W267" i="4"/>
  <c r="X43" i="4"/>
  <c r="AA43" i="4" l="1"/>
  <c r="AA266" i="4"/>
  <c r="AD12" i="4"/>
  <c r="AD235" i="4"/>
  <c r="AB265" i="4"/>
  <c r="AC237" i="4"/>
  <c r="AC236" i="4"/>
  <c r="AB42" i="4"/>
  <c r="AC13" i="4"/>
  <c r="AC14" i="4"/>
  <c r="X267" i="4"/>
  <c r="W268" i="4"/>
  <c r="X44" i="4"/>
  <c r="AA44" i="4" l="1"/>
  <c r="AA267" i="4"/>
  <c r="AD13" i="4"/>
  <c r="AD236" i="4"/>
  <c r="AB266" i="4"/>
  <c r="AB43" i="4"/>
  <c r="X268" i="4"/>
  <c r="W269" i="4"/>
  <c r="X45" i="4"/>
  <c r="AA45" i="4" l="1"/>
  <c r="AA268" i="4"/>
  <c r="AD14" i="4"/>
  <c r="AD237" i="4"/>
  <c r="AB267" i="4"/>
  <c r="AC239" i="4"/>
  <c r="AC238" i="4"/>
  <c r="AB44" i="4"/>
  <c r="AC15" i="4"/>
  <c r="AC16" i="4"/>
  <c r="X269" i="4"/>
  <c r="W270" i="4"/>
  <c r="X46" i="4"/>
  <c r="AA46" i="4" l="1"/>
  <c r="AA269" i="4"/>
  <c r="AD15" i="4"/>
  <c r="AD238" i="4"/>
  <c r="AB268" i="4"/>
  <c r="AB45" i="4"/>
  <c r="X270" i="4"/>
  <c r="W271" i="4"/>
  <c r="X47" i="4"/>
  <c r="AA47" i="4" l="1"/>
  <c r="AA270" i="4"/>
  <c r="AD16" i="4"/>
  <c r="AD239" i="4"/>
  <c r="AB269" i="4"/>
  <c r="AC241" i="4"/>
  <c r="AC240" i="4"/>
  <c r="AB46" i="4"/>
  <c r="AC17" i="4"/>
  <c r="AC18" i="4"/>
  <c r="X271" i="4"/>
  <c r="W272" i="4"/>
  <c r="X48" i="4"/>
  <c r="AA48" i="4" l="1"/>
  <c r="AA271" i="4"/>
  <c r="AD17" i="4"/>
  <c r="AD240" i="4"/>
  <c r="AB270" i="4"/>
  <c r="AB47" i="4"/>
  <c r="X272" i="4"/>
  <c r="W273" i="4"/>
  <c r="X49" i="4"/>
  <c r="AA49" i="4" l="1"/>
  <c r="AA272" i="4"/>
  <c r="AD18" i="4"/>
  <c r="AD241" i="4"/>
  <c r="AB271" i="4"/>
  <c r="AC243" i="4"/>
  <c r="AC242" i="4"/>
  <c r="AB48" i="4"/>
  <c r="AC19" i="4"/>
  <c r="AC20" i="4"/>
  <c r="X273" i="4"/>
  <c r="W274" i="4"/>
  <c r="X50" i="4"/>
  <c r="AA50" i="4" l="1"/>
  <c r="AA273" i="4"/>
  <c r="AD19" i="4"/>
  <c r="AD242" i="4"/>
  <c r="AB272" i="4"/>
  <c r="AB49" i="4"/>
  <c r="X274" i="4"/>
  <c r="W275" i="4"/>
  <c r="X51" i="4"/>
  <c r="AA51" i="4" l="1"/>
  <c r="AA274" i="4"/>
  <c r="AD20" i="4"/>
  <c r="AD243" i="4"/>
  <c r="AB273" i="4"/>
  <c r="AC245" i="4"/>
  <c r="AC244" i="4"/>
  <c r="AB50" i="4"/>
  <c r="AC21" i="4"/>
  <c r="AC22" i="4"/>
  <c r="X275" i="4"/>
  <c r="W276" i="4"/>
  <c r="X52" i="4"/>
  <c r="AA52" i="4" l="1"/>
  <c r="AA275" i="4"/>
  <c r="AD21" i="4"/>
  <c r="AD244" i="4"/>
  <c r="AB274" i="4"/>
  <c r="AB51" i="4"/>
  <c r="X276" i="4"/>
  <c r="W277" i="4"/>
  <c r="X53" i="4"/>
  <c r="AA53" i="4" l="1"/>
  <c r="AA276" i="4"/>
  <c r="AD22" i="4"/>
  <c r="AD245" i="4"/>
  <c r="AB275" i="4"/>
  <c r="AC247" i="4"/>
  <c r="AC246" i="4"/>
  <c r="AB52" i="4"/>
  <c r="AC23" i="4"/>
  <c r="AC24" i="4"/>
  <c r="X277" i="4"/>
  <c r="W278" i="4"/>
  <c r="X54" i="4"/>
  <c r="AA54" i="4" l="1"/>
  <c r="AA277" i="4"/>
  <c r="AD23" i="4"/>
  <c r="AD246" i="4"/>
  <c r="AB276" i="4"/>
  <c r="AB53" i="4"/>
  <c r="X278" i="4"/>
  <c r="W279" i="4"/>
  <c r="X55" i="4"/>
  <c r="AA55" i="4" l="1"/>
  <c r="AA278" i="4"/>
  <c r="AD24" i="4"/>
  <c r="AD247" i="4"/>
  <c r="AB277" i="4"/>
  <c r="AC249" i="4"/>
  <c r="AC248" i="4"/>
  <c r="AB54" i="4"/>
  <c r="AC25" i="4"/>
  <c r="AC26" i="4"/>
  <c r="X279" i="4"/>
  <c r="W280" i="4"/>
  <c r="X56" i="4"/>
  <c r="AA56" i="4" l="1"/>
  <c r="AA279" i="4"/>
  <c r="AD25" i="4"/>
  <c r="AD248" i="4"/>
  <c r="AB278" i="4"/>
  <c r="AB55" i="4"/>
  <c r="X280" i="4"/>
  <c r="W281" i="4"/>
  <c r="X57" i="4"/>
  <c r="AA57" i="4" l="1"/>
  <c r="AA280" i="4"/>
  <c r="AD26" i="4"/>
  <c r="G24" i="4"/>
  <c r="H24" i="4" s="1"/>
  <c r="AD249" i="4"/>
  <c r="AB279" i="4"/>
  <c r="AC251" i="4"/>
  <c r="AC250" i="4"/>
  <c r="AB56" i="4"/>
  <c r="AC27" i="4"/>
  <c r="AC28" i="4"/>
  <c r="X281" i="4"/>
  <c r="W282" i="4"/>
  <c r="X58" i="4"/>
  <c r="AA58" i="4" l="1"/>
  <c r="AA281" i="4"/>
  <c r="AD27" i="4"/>
  <c r="AD250" i="4"/>
  <c r="AB280" i="4"/>
  <c r="AB57" i="4"/>
  <c r="X282" i="4"/>
  <c r="W283" i="4"/>
  <c r="X59" i="4"/>
  <c r="AA59" i="4" l="1"/>
  <c r="AA282" i="4"/>
  <c r="AD28" i="4"/>
  <c r="AD251" i="4"/>
  <c r="AB281" i="4"/>
  <c r="AC253" i="4"/>
  <c r="AC252" i="4"/>
  <c r="AB58" i="4"/>
  <c r="AC29" i="4"/>
  <c r="AC30" i="4"/>
  <c r="X283" i="4"/>
  <c r="W284" i="4"/>
  <c r="X60" i="4"/>
  <c r="AA60" i="4" l="1"/>
  <c r="AA283" i="4"/>
  <c r="G19" i="4"/>
  <c r="H19" i="4" s="1"/>
  <c r="AD29" i="4"/>
  <c r="AD252" i="4"/>
  <c r="AB282" i="4"/>
  <c r="AC254" i="4"/>
  <c r="AB59" i="4"/>
  <c r="AC31" i="4"/>
  <c r="X284" i="4"/>
  <c r="AA284" i="4" s="1"/>
  <c r="W285" i="4"/>
  <c r="X61" i="4"/>
  <c r="AA61" i="4" l="1"/>
  <c r="AB284" i="4"/>
  <c r="AD30" i="4"/>
  <c r="AD253" i="4"/>
  <c r="AB283" i="4"/>
  <c r="AC255" i="4"/>
  <c r="AB60" i="4"/>
  <c r="AC32" i="4"/>
  <c r="AD255" i="4"/>
  <c r="X285" i="4"/>
  <c r="AA285" i="4" s="1"/>
  <c r="W286" i="4"/>
  <c r="X62" i="4"/>
  <c r="AA62" i="4" l="1"/>
  <c r="AB285" i="4"/>
  <c r="AC256" i="4"/>
  <c r="AD31" i="4"/>
  <c r="AD254" i="4"/>
  <c r="AB61" i="4"/>
  <c r="AC33" i="4"/>
  <c r="AD256" i="4"/>
  <c r="X286" i="4"/>
  <c r="AA286" i="4" s="1"/>
  <c r="W287" i="4"/>
  <c r="X63" i="4"/>
  <c r="AA63" i="4" l="1"/>
  <c r="AB286" i="4"/>
  <c r="AC257" i="4"/>
  <c r="AD32" i="4"/>
  <c r="AB62" i="4"/>
  <c r="AC34" i="4"/>
  <c r="AD257" i="4"/>
  <c r="X287" i="4"/>
  <c r="AA287" i="4" s="1"/>
  <c r="W288" i="4"/>
  <c r="X64" i="4"/>
  <c r="AA64" i="4" l="1"/>
  <c r="AB287" i="4"/>
  <c r="AC258" i="4"/>
  <c r="AD33" i="4"/>
  <c r="AB63" i="4"/>
  <c r="AC35" i="4"/>
  <c r="AD258" i="4"/>
  <c r="X288" i="4"/>
  <c r="AA288" i="4" s="1"/>
  <c r="W289" i="4"/>
  <c r="X65" i="4"/>
  <c r="AA65" i="4" l="1"/>
  <c r="AB288" i="4"/>
  <c r="AC259" i="4"/>
  <c r="AD34" i="4"/>
  <c r="AB64" i="4"/>
  <c r="AC36" i="4"/>
  <c r="AD259" i="4"/>
  <c r="X289" i="4"/>
  <c r="AA289" i="4" s="1"/>
  <c r="W290" i="4"/>
  <c r="X66" i="4"/>
  <c r="AA66" i="4" l="1"/>
  <c r="AB289" i="4"/>
  <c r="AC260" i="4"/>
  <c r="AD35" i="4"/>
  <c r="AB65" i="4"/>
  <c r="AC37" i="4"/>
  <c r="AD260" i="4"/>
  <c r="X290" i="4"/>
  <c r="AA290" i="4" s="1"/>
  <c r="W291" i="4"/>
  <c r="X67" i="4"/>
  <c r="AA67" i="4" l="1"/>
  <c r="AB290" i="4"/>
  <c r="AC261" i="4"/>
  <c r="AD36" i="4"/>
  <c r="AB66" i="4"/>
  <c r="AC38" i="4"/>
  <c r="AD261" i="4"/>
  <c r="X291" i="4"/>
  <c r="AA291" i="4" s="1"/>
  <c r="W292" i="4"/>
  <c r="X68" i="4"/>
  <c r="AA68" i="4" l="1"/>
  <c r="G12" i="4"/>
  <c r="AB291" i="4"/>
  <c r="AC262" i="4"/>
  <c r="AD37" i="4"/>
  <c r="AB67" i="4"/>
  <c r="AC39" i="4"/>
  <c r="AD262" i="4"/>
  <c r="X292" i="4"/>
  <c r="AA292" i="4" s="1"/>
  <c r="W293" i="4"/>
  <c r="X69" i="4"/>
  <c r="AA69" i="4" l="1"/>
  <c r="AB292" i="4"/>
  <c r="AC263" i="4"/>
  <c r="AD38" i="4"/>
  <c r="H12" i="4"/>
  <c r="AB68" i="4"/>
  <c r="AC40" i="4"/>
  <c r="AD263" i="4"/>
  <c r="X293" i="4"/>
  <c r="AA293" i="4" s="1"/>
  <c r="W294" i="4"/>
  <c r="X70" i="4"/>
  <c r="AA70" i="4" l="1"/>
  <c r="AB293" i="4"/>
  <c r="AC264" i="4"/>
  <c r="AD39" i="4"/>
  <c r="AB69" i="4"/>
  <c r="AC41" i="4"/>
  <c r="AD264" i="4"/>
  <c r="X294" i="4"/>
  <c r="AA294" i="4" s="1"/>
  <c r="W295" i="4"/>
  <c r="X71" i="4"/>
  <c r="AB294" i="4" l="1"/>
  <c r="AC265" i="4"/>
  <c r="AD40" i="4"/>
  <c r="AB70" i="4"/>
  <c r="AD265" i="4"/>
  <c r="AA71" i="4"/>
  <c r="X295" i="4"/>
  <c r="AA295" i="4" s="1"/>
  <c r="W296" i="4"/>
  <c r="X72" i="4"/>
  <c r="AA72" i="4" l="1"/>
  <c r="AB295" i="4"/>
  <c r="AC266" i="4"/>
  <c r="AB71" i="4"/>
  <c r="AC43" i="4"/>
  <c r="AC42" i="4"/>
  <c r="AD41" i="4"/>
  <c r="AD266" i="4"/>
  <c r="AD42" i="4"/>
  <c r="X296" i="4"/>
  <c r="AA296" i="4" s="1"/>
  <c r="W297" i="4"/>
  <c r="X73" i="4"/>
  <c r="AA73" i="4" l="1"/>
  <c r="AB296" i="4"/>
  <c r="AC267" i="4"/>
  <c r="AB72" i="4"/>
  <c r="AD267" i="4"/>
  <c r="X297" i="4"/>
  <c r="AA297" i="4" s="1"/>
  <c r="W298" i="4"/>
  <c r="X74" i="4"/>
  <c r="AA74" i="4" l="1"/>
  <c r="AB297" i="4"/>
  <c r="AC268" i="4"/>
  <c r="AD43" i="4"/>
  <c r="AB73" i="4"/>
  <c r="AC45" i="4"/>
  <c r="AC44" i="4"/>
  <c r="AD268" i="4"/>
  <c r="X298" i="4"/>
  <c r="AA298" i="4" s="1"/>
  <c r="W299" i="4"/>
  <c r="X75" i="4"/>
  <c r="AA75" i="4" l="1"/>
  <c r="AB298" i="4"/>
  <c r="AC269" i="4"/>
  <c r="AD44" i="4"/>
  <c r="AB74" i="4"/>
  <c r="AD269" i="4"/>
  <c r="X299" i="4"/>
  <c r="AA299" i="4" s="1"/>
  <c r="W300" i="4"/>
  <c r="X76" i="4"/>
  <c r="AA76" i="4" l="1"/>
  <c r="AB299" i="4"/>
  <c r="AC270" i="4"/>
  <c r="AD45" i="4"/>
  <c r="AB75" i="4"/>
  <c r="AC47" i="4"/>
  <c r="AC46" i="4"/>
  <c r="AD270" i="4"/>
  <c r="X300" i="4"/>
  <c r="AA300" i="4" s="1"/>
  <c r="W301" i="4"/>
  <c r="X77" i="4"/>
  <c r="AA77" i="4" l="1"/>
  <c r="AB300" i="4"/>
  <c r="AC271" i="4"/>
  <c r="AD46" i="4"/>
  <c r="AB76" i="4"/>
  <c r="AD271" i="4"/>
  <c r="X301" i="4"/>
  <c r="AA301" i="4" s="1"/>
  <c r="W302" i="4"/>
  <c r="X78" i="4"/>
  <c r="AA78" i="4" l="1"/>
  <c r="AB301" i="4"/>
  <c r="AC272" i="4"/>
  <c r="AD47" i="4"/>
  <c r="AB77" i="4"/>
  <c r="AC49" i="4"/>
  <c r="AC48" i="4"/>
  <c r="AD272" i="4"/>
  <c r="X302" i="4"/>
  <c r="AA302" i="4" s="1"/>
  <c r="W303" i="4"/>
  <c r="X79" i="4"/>
  <c r="AA79" i="4" l="1"/>
  <c r="AB302" i="4"/>
  <c r="AC273" i="4"/>
  <c r="AD48" i="4"/>
  <c r="AB78" i="4"/>
  <c r="AD273" i="4"/>
  <c r="X303" i="4"/>
  <c r="AA303" i="4" s="1"/>
  <c r="W304" i="4"/>
  <c r="X80" i="4"/>
  <c r="AA80" i="4" l="1"/>
  <c r="AB303" i="4"/>
  <c r="AC274" i="4"/>
  <c r="AD49" i="4"/>
  <c r="AB79" i="4"/>
  <c r="AC51" i="4"/>
  <c r="AC50" i="4"/>
  <c r="AD274" i="4"/>
  <c r="X304" i="4"/>
  <c r="AA304" i="4" s="1"/>
  <c r="W305" i="4"/>
  <c r="X81" i="4"/>
  <c r="AA81" i="4" l="1"/>
  <c r="AB304" i="4"/>
  <c r="AC275" i="4"/>
  <c r="AD50" i="4"/>
  <c r="AB80" i="4"/>
  <c r="AD275" i="4"/>
  <c r="X305" i="4"/>
  <c r="AA305" i="4" s="1"/>
  <c r="W306" i="4"/>
  <c r="X82" i="4"/>
  <c r="AA82" i="4" l="1"/>
  <c r="AB305" i="4"/>
  <c r="AC276" i="4"/>
  <c r="AD51" i="4"/>
  <c r="AB81" i="4"/>
  <c r="AC53" i="4"/>
  <c r="AC52" i="4"/>
  <c r="AD276" i="4"/>
  <c r="X306" i="4"/>
  <c r="AA306" i="4" s="1"/>
  <c r="W307" i="4"/>
  <c r="X83" i="4"/>
  <c r="AA83" i="4" l="1"/>
  <c r="AB306" i="4"/>
  <c r="AC277" i="4"/>
  <c r="AD52" i="4"/>
  <c r="AB82" i="4"/>
  <c r="AD277" i="4"/>
  <c r="X307" i="4"/>
  <c r="AA307" i="4" s="1"/>
  <c r="W308" i="4"/>
  <c r="X84" i="4"/>
  <c r="AA84" i="4" l="1"/>
  <c r="AB307" i="4"/>
  <c r="AC278" i="4"/>
  <c r="AD53" i="4"/>
  <c r="AB83" i="4"/>
  <c r="AC55" i="4"/>
  <c r="AC54" i="4"/>
  <c r="AD278" i="4"/>
  <c r="X308" i="4"/>
  <c r="AA308" i="4" s="1"/>
  <c r="W309" i="4"/>
  <c r="X85" i="4"/>
  <c r="AA85" i="4" l="1"/>
  <c r="AB308" i="4"/>
  <c r="AC279" i="4"/>
  <c r="AD54" i="4"/>
  <c r="AB84" i="4"/>
  <c r="AD279" i="4"/>
  <c r="X309" i="4"/>
  <c r="AA309" i="4" s="1"/>
  <c r="W310" i="4"/>
  <c r="X86" i="4"/>
  <c r="AA86" i="4" l="1"/>
  <c r="AB309" i="4"/>
  <c r="AC280" i="4"/>
  <c r="AD55" i="4"/>
  <c r="AB85" i="4"/>
  <c r="AC57" i="4"/>
  <c r="AC56" i="4"/>
  <c r="AD280" i="4"/>
  <c r="X310" i="4"/>
  <c r="AA310" i="4" s="1"/>
  <c r="W311" i="4"/>
  <c r="X87" i="4"/>
  <c r="AA87" i="4" l="1"/>
  <c r="AB310" i="4"/>
  <c r="AC281" i="4"/>
  <c r="AD56" i="4"/>
  <c r="AB86" i="4"/>
  <c r="AD281" i="4"/>
  <c r="X311" i="4"/>
  <c r="AA311" i="4" s="1"/>
  <c r="W312" i="4"/>
  <c r="X88" i="4"/>
  <c r="AA88" i="4" l="1"/>
  <c r="AB311" i="4"/>
  <c r="AC282" i="4"/>
  <c r="AD57" i="4"/>
  <c r="AB87" i="4"/>
  <c r="AC59" i="4"/>
  <c r="AC58" i="4"/>
  <c r="AD282" i="4"/>
  <c r="X312" i="4"/>
  <c r="AA312" i="4" s="1"/>
  <c r="W313" i="4"/>
  <c r="X89" i="4"/>
  <c r="AA89" i="4" l="1"/>
  <c r="AB312" i="4"/>
  <c r="AC283" i="4"/>
  <c r="AD58" i="4"/>
  <c r="AB88" i="4"/>
  <c r="AD283" i="4"/>
  <c r="X313" i="4"/>
  <c r="AA313" i="4" s="1"/>
  <c r="W314" i="4"/>
  <c r="X90" i="4"/>
  <c r="AA90" i="4" l="1"/>
  <c r="AB313" i="4"/>
  <c r="AC284" i="4"/>
  <c r="AD59" i="4"/>
  <c r="AB89" i="4"/>
  <c r="AC61" i="4"/>
  <c r="AC60" i="4"/>
  <c r="AD284" i="4"/>
  <c r="X314" i="4"/>
  <c r="AA314" i="4" s="1"/>
  <c r="W315" i="4"/>
  <c r="X91" i="4"/>
  <c r="AA91" i="4" l="1"/>
  <c r="AB314" i="4"/>
  <c r="AC285" i="4"/>
  <c r="AD60" i="4"/>
  <c r="AB90" i="4"/>
  <c r="AD285" i="4"/>
  <c r="X315" i="4"/>
  <c r="AA315" i="4" s="1"/>
  <c r="W316" i="4"/>
  <c r="X92" i="4"/>
  <c r="AA92" i="4" l="1"/>
  <c r="AB315" i="4"/>
  <c r="AC286" i="4"/>
  <c r="AD61" i="4"/>
  <c r="AB91" i="4"/>
  <c r="AC63" i="4"/>
  <c r="AC62" i="4"/>
  <c r="AD286" i="4"/>
  <c r="X316" i="4"/>
  <c r="AA316" i="4" s="1"/>
  <c r="W317" i="4"/>
  <c r="X93" i="4"/>
  <c r="AA93" i="4" l="1"/>
  <c r="AB316" i="4"/>
  <c r="AC287" i="4"/>
  <c r="AD62" i="4"/>
  <c r="AB92" i="4"/>
  <c r="AD287" i="4"/>
  <c r="X317" i="4"/>
  <c r="AA317" i="4" s="1"/>
  <c r="W318" i="4"/>
  <c r="X94" i="4"/>
  <c r="AA94" i="4" l="1"/>
  <c r="AB317" i="4"/>
  <c r="AC288" i="4"/>
  <c r="AD63" i="4"/>
  <c r="AB93" i="4"/>
  <c r="AC65" i="4"/>
  <c r="AC64" i="4"/>
  <c r="AD288" i="4"/>
  <c r="X318" i="4"/>
  <c r="AA318" i="4" s="1"/>
  <c r="W319" i="4"/>
  <c r="X95" i="4"/>
  <c r="AA95" i="4" l="1"/>
  <c r="AB318" i="4"/>
  <c r="AC289" i="4"/>
  <c r="AD64" i="4"/>
  <c r="AB94" i="4"/>
  <c r="AD289" i="4"/>
  <c r="X319" i="4"/>
  <c r="AA319" i="4" s="1"/>
  <c r="W320" i="4"/>
  <c r="X96" i="4"/>
  <c r="AA96" i="4" l="1"/>
  <c r="AB319" i="4"/>
  <c r="AC290" i="4"/>
  <c r="AD65" i="4"/>
  <c r="AB95" i="4"/>
  <c r="AC67" i="4"/>
  <c r="AC66" i="4"/>
  <c r="AD290" i="4"/>
  <c r="X320" i="4"/>
  <c r="AA320" i="4" s="1"/>
  <c r="W321" i="4"/>
  <c r="X97" i="4"/>
  <c r="AA97" i="4" l="1"/>
  <c r="AB320" i="4"/>
  <c r="AC291" i="4"/>
  <c r="AD66" i="4"/>
  <c r="AB96" i="4"/>
  <c r="AD291" i="4"/>
  <c r="X321" i="4"/>
  <c r="AA321" i="4" s="1"/>
  <c r="W322" i="4"/>
  <c r="X98" i="4"/>
  <c r="AA98" i="4" l="1"/>
  <c r="AB321" i="4"/>
  <c r="AC292" i="4"/>
  <c r="AD67" i="4"/>
  <c r="AE232" i="4"/>
  <c r="AB97" i="4"/>
  <c r="AC69" i="4"/>
  <c r="AC68" i="4"/>
  <c r="AD292" i="4"/>
  <c r="X322" i="4"/>
  <c r="AA322" i="4" s="1"/>
  <c r="W323" i="4"/>
  <c r="X99" i="4"/>
  <c r="AA99" i="4" l="1"/>
  <c r="G13" i="4"/>
  <c r="AB322" i="4"/>
  <c r="AC293" i="4"/>
  <c r="AD68" i="4"/>
  <c r="AE8" i="4"/>
  <c r="AB98" i="4"/>
  <c r="AD293" i="4"/>
  <c r="X323" i="4"/>
  <c r="AA323" i="4" s="1"/>
  <c r="W324" i="4"/>
  <c r="X100" i="4"/>
  <c r="AA100" i="4" l="1"/>
  <c r="AB323" i="4"/>
  <c r="AC294" i="4"/>
  <c r="AD69" i="4"/>
  <c r="AE9" i="4"/>
  <c r="AE233" i="4"/>
  <c r="AE234" i="4"/>
  <c r="H13" i="4"/>
  <c r="AB99" i="4"/>
  <c r="AC71" i="4"/>
  <c r="AC70" i="4"/>
  <c r="AD294" i="4"/>
  <c r="X324" i="4"/>
  <c r="AA324" i="4" s="1"/>
  <c r="W325" i="4"/>
  <c r="X101" i="4"/>
  <c r="AA101" i="4" l="1"/>
  <c r="AB324" i="4"/>
  <c r="AC295" i="4"/>
  <c r="AD70" i="4"/>
  <c r="AE10" i="4"/>
  <c r="AB100" i="4"/>
  <c r="AC72" i="4"/>
  <c r="AD295" i="4"/>
  <c r="X325" i="4"/>
  <c r="AA325" i="4" s="1"/>
  <c r="W326" i="4"/>
  <c r="X102" i="4"/>
  <c r="AA102" i="4" l="1"/>
  <c r="AB325" i="4"/>
  <c r="AC296" i="4"/>
  <c r="AD71" i="4"/>
  <c r="AE11" i="4"/>
  <c r="AE235" i="4"/>
  <c r="AE236" i="4"/>
  <c r="AB101" i="4"/>
  <c r="AC73" i="4"/>
  <c r="AD296" i="4"/>
  <c r="X326" i="4"/>
  <c r="AA326" i="4" s="1"/>
  <c r="W327" i="4"/>
  <c r="X103" i="4"/>
  <c r="AA103" i="4" l="1"/>
  <c r="AB326" i="4"/>
  <c r="AC297" i="4"/>
  <c r="AD72" i="4"/>
  <c r="AE12" i="4"/>
  <c r="AB102" i="4"/>
  <c r="AC74" i="4"/>
  <c r="AD297" i="4"/>
  <c r="X327" i="4"/>
  <c r="AA327" i="4" s="1"/>
  <c r="W328" i="4"/>
  <c r="X104" i="4"/>
  <c r="AA104" i="4" l="1"/>
  <c r="AB327" i="4"/>
  <c r="AC298" i="4"/>
  <c r="AD73" i="4"/>
  <c r="AE13" i="4"/>
  <c r="AE237" i="4"/>
  <c r="AE238" i="4"/>
  <c r="AB103" i="4"/>
  <c r="AC75" i="4"/>
  <c r="AD298" i="4"/>
  <c r="X328" i="4"/>
  <c r="AA328" i="4" s="1"/>
  <c r="W329" i="4"/>
  <c r="X105" i="4"/>
  <c r="AA105" i="4" l="1"/>
  <c r="AB328" i="4"/>
  <c r="AC299" i="4"/>
  <c r="AD74" i="4"/>
  <c r="AE14" i="4"/>
  <c r="AB104" i="4"/>
  <c r="AC76" i="4"/>
  <c r="AD299" i="4"/>
  <c r="X329" i="4"/>
  <c r="AA329" i="4" s="1"/>
  <c r="W330" i="4"/>
  <c r="X106" i="4"/>
  <c r="AA106" i="4" l="1"/>
  <c r="AB329" i="4"/>
  <c r="AC300" i="4"/>
  <c r="AD75" i="4"/>
  <c r="AE15" i="4"/>
  <c r="AE239" i="4"/>
  <c r="AE240" i="4"/>
  <c r="G27" i="4"/>
  <c r="H27" i="4" s="1"/>
  <c r="AB105" i="4"/>
  <c r="AC77" i="4"/>
  <c r="AD300" i="4"/>
  <c r="X330" i="4"/>
  <c r="AA330" i="4" s="1"/>
  <c r="W331" i="4"/>
  <c r="X107" i="4"/>
  <c r="AA107" i="4" l="1"/>
  <c r="AB330" i="4"/>
  <c r="AC301" i="4"/>
  <c r="AD76" i="4"/>
  <c r="AE16" i="4"/>
  <c r="AB106" i="4"/>
  <c r="AC78" i="4"/>
  <c r="AD301" i="4"/>
  <c r="X331" i="4"/>
  <c r="AA331" i="4" s="1"/>
  <c r="W332" i="4"/>
  <c r="X108" i="4"/>
  <c r="AA108" i="4" l="1"/>
  <c r="AB331" i="4"/>
  <c r="AC302" i="4"/>
  <c r="AD77" i="4"/>
  <c r="AE17" i="4"/>
  <c r="AE241" i="4"/>
  <c r="AE242" i="4"/>
  <c r="AB107" i="4"/>
  <c r="AC79" i="4"/>
  <c r="AD302" i="4"/>
  <c r="X332" i="4"/>
  <c r="AA332" i="4" s="1"/>
  <c r="W333" i="4"/>
  <c r="X109" i="4"/>
  <c r="AA109" i="4" l="1"/>
  <c r="AB332" i="4"/>
  <c r="AC303" i="4"/>
  <c r="AD78" i="4"/>
  <c r="AE18" i="4"/>
  <c r="AB108" i="4"/>
  <c r="AC80" i="4"/>
  <c r="AD303" i="4"/>
  <c r="X333" i="4"/>
  <c r="AA333" i="4" s="1"/>
  <c r="W334" i="4"/>
  <c r="X110" i="4"/>
  <c r="AA110" i="4" l="1"/>
  <c r="AB333" i="4"/>
  <c r="AC304" i="4"/>
  <c r="AD79" i="4"/>
  <c r="AE19" i="4"/>
  <c r="AE243" i="4"/>
  <c r="AE244" i="4"/>
  <c r="AB109" i="4"/>
  <c r="AC81" i="4"/>
  <c r="AD304" i="4"/>
  <c r="X334" i="4"/>
  <c r="AA334" i="4" s="1"/>
  <c r="W335" i="4"/>
  <c r="X111" i="4"/>
  <c r="AA111" i="4" l="1"/>
  <c r="AB334" i="4"/>
  <c r="AC305" i="4"/>
  <c r="AD80" i="4"/>
  <c r="AE20" i="4"/>
  <c r="AB110" i="4"/>
  <c r="AC82" i="4"/>
  <c r="AD305" i="4"/>
  <c r="X335" i="4"/>
  <c r="AA335" i="4" s="1"/>
  <c r="W336" i="4"/>
  <c r="X112" i="4"/>
  <c r="AA112" i="4" l="1"/>
  <c r="AB335" i="4"/>
  <c r="AC306" i="4"/>
  <c r="AD81" i="4"/>
  <c r="AE21" i="4"/>
  <c r="AE245" i="4"/>
  <c r="AE246" i="4"/>
  <c r="AB111" i="4"/>
  <c r="AC83" i="4"/>
  <c r="AD306" i="4"/>
  <c r="X336" i="4"/>
  <c r="AA336" i="4" s="1"/>
  <c r="W337" i="4"/>
  <c r="X113" i="4"/>
  <c r="AA113" i="4" l="1"/>
  <c r="AB336" i="4"/>
  <c r="AC307" i="4"/>
  <c r="AD82" i="4"/>
  <c r="AE22" i="4"/>
  <c r="AB112" i="4"/>
  <c r="AC84" i="4"/>
  <c r="AD307" i="4"/>
  <c r="X337" i="4"/>
  <c r="AA337" i="4" s="1"/>
  <c r="W338" i="4"/>
  <c r="X114" i="4"/>
  <c r="AA114" i="4" l="1"/>
  <c r="AB337" i="4"/>
  <c r="AC308" i="4"/>
  <c r="AD83" i="4"/>
  <c r="AE23" i="4"/>
  <c r="AE247" i="4"/>
  <c r="AE248" i="4"/>
  <c r="AB113" i="4"/>
  <c r="AC85" i="4"/>
  <c r="AD308" i="4"/>
  <c r="X338" i="4"/>
  <c r="AA338" i="4" s="1"/>
  <c r="W339" i="4"/>
  <c r="X115" i="4"/>
  <c r="AA115" i="4" l="1"/>
  <c r="AB338" i="4"/>
  <c r="AC309" i="4"/>
  <c r="AD84" i="4"/>
  <c r="AE24" i="4"/>
  <c r="AB114" i="4"/>
  <c r="AC86" i="4"/>
  <c r="AD309" i="4"/>
  <c r="X339" i="4"/>
  <c r="AA339" i="4" s="1"/>
  <c r="W340" i="4"/>
  <c r="X116" i="4"/>
  <c r="AA116" i="4" l="1"/>
  <c r="AB339" i="4"/>
  <c r="AC310" i="4"/>
  <c r="AD85" i="4"/>
  <c r="AE25" i="4"/>
  <c r="AE249" i="4"/>
  <c r="AE250" i="4"/>
  <c r="AB115" i="4"/>
  <c r="AC87" i="4"/>
  <c r="AD310" i="4"/>
  <c r="X340" i="4"/>
  <c r="AA340" i="4" s="1"/>
  <c r="W341" i="4"/>
  <c r="X117" i="4"/>
  <c r="AA117" i="4" l="1"/>
  <c r="AB340" i="4"/>
  <c r="AC311" i="4"/>
  <c r="AD86" i="4"/>
  <c r="AE26" i="4"/>
  <c r="AB116" i="4"/>
  <c r="AC88" i="4"/>
  <c r="AD311" i="4"/>
  <c r="X341" i="4"/>
  <c r="AA341" i="4" s="1"/>
  <c r="W342" i="4"/>
  <c r="X118" i="4"/>
  <c r="AA118" i="4" l="1"/>
  <c r="AB341" i="4"/>
  <c r="AC312" i="4"/>
  <c r="AD87" i="4"/>
  <c r="AE27" i="4"/>
  <c r="AE251" i="4"/>
  <c r="AE252" i="4"/>
  <c r="AB117" i="4"/>
  <c r="AC89" i="4"/>
  <c r="AD312" i="4"/>
  <c r="X342" i="4"/>
  <c r="AA342" i="4" s="1"/>
  <c r="W343" i="4"/>
  <c r="X343" i="4" s="1"/>
  <c r="AA343" i="4" s="1"/>
  <c r="AB343" i="4" s="1"/>
  <c r="X119" i="4"/>
  <c r="AA119" i="4" l="1"/>
  <c r="AB342" i="4"/>
  <c r="AC314" i="4"/>
  <c r="AC313" i="4"/>
  <c r="AD88" i="4"/>
  <c r="AE28" i="4"/>
  <c r="AB118" i="4"/>
  <c r="AC90" i="4"/>
  <c r="AD314" i="4"/>
  <c r="AD313" i="4"/>
  <c r="X120" i="4"/>
  <c r="AA120" i="4" l="1"/>
  <c r="AD89" i="4"/>
  <c r="AE29" i="4"/>
  <c r="AE254" i="4"/>
  <c r="AE253" i="4"/>
  <c r="AB119" i="4"/>
  <c r="AC91" i="4"/>
  <c r="X121" i="4"/>
  <c r="AA121" i="4" l="1"/>
  <c r="AD90" i="4"/>
  <c r="AE30" i="4"/>
  <c r="AB120" i="4"/>
  <c r="AC92" i="4"/>
  <c r="X122" i="4"/>
  <c r="AA122" i="4" l="1"/>
  <c r="AD91" i="4"/>
  <c r="AE31" i="4"/>
  <c r="AB121" i="4"/>
  <c r="AC93" i="4"/>
  <c r="X123" i="4"/>
  <c r="AA123" i="4" l="1"/>
  <c r="AD92" i="4"/>
  <c r="AE32" i="4"/>
  <c r="AB122" i="4"/>
  <c r="AC94" i="4"/>
  <c r="X124" i="4"/>
  <c r="AA124" i="4" l="1"/>
  <c r="AD93" i="4"/>
  <c r="AE33" i="4"/>
  <c r="AB123" i="4"/>
  <c r="AC95" i="4"/>
  <c r="X125" i="4"/>
  <c r="AA125" i="4" l="1"/>
  <c r="AD94" i="4"/>
  <c r="AE34" i="4"/>
  <c r="AB124" i="4"/>
  <c r="AC96" i="4"/>
  <c r="X126" i="4"/>
  <c r="AA126" i="4" l="1"/>
  <c r="AD95" i="4"/>
  <c r="AE35" i="4"/>
  <c r="AB125" i="4"/>
  <c r="AC97" i="4"/>
  <c r="X127" i="4"/>
  <c r="AA127" i="4" l="1"/>
  <c r="AD96" i="4"/>
  <c r="AE36" i="4"/>
  <c r="AB126" i="4"/>
  <c r="AC98" i="4"/>
  <c r="X128" i="4"/>
  <c r="AA128" i="4" l="1"/>
  <c r="AD97" i="4"/>
  <c r="AE37" i="4"/>
  <c r="AB127" i="4"/>
  <c r="AC99" i="4"/>
  <c r="X129" i="4"/>
  <c r="AA129" i="4" l="1"/>
  <c r="AD98" i="4"/>
  <c r="AE38" i="4"/>
  <c r="AB128" i="4"/>
  <c r="AC100" i="4"/>
  <c r="X130" i="4"/>
  <c r="AA130" i="4" l="1"/>
  <c r="G14" i="4"/>
  <c r="AD99" i="4"/>
  <c r="AE39" i="4"/>
  <c r="AB129" i="4"/>
  <c r="AC101" i="4"/>
  <c r="X131" i="4"/>
  <c r="AA131" i="4" l="1"/>
  <c r="AD100" i="4"/>
  <c r="AE40" i="4"/>
  <c r="H14" i="4"/>
  <c r="AB130" i="4"/>
  <c r="AC102" i="4"/>
  <c r="X132" i="4"/>
  <c r="AA132" i="4" l="1"/>
  <c r="AD101" i="4"/>
  <c r="AE41" i="4"/>
  <c r="AB131" i="4"/>
  <c r="AC103" i="4"/>
  <c r="X133" i="4"/>
  <c r="AA133" i="4" l="1"/>
  <c r="AD102" i="4"/>
  <c r="AE42" i="4"/>
  <c r="AB132" i="4"/>
  <c r="AC104" i="4"/>
  <c r="X134" i="4"/>
  <c r="AA134" i="4" l="1"/>
  <c r="AD103" i="4"/>
  <c r="AE43" i="4"/>
  <c r="AB133" i="4"/>
  <c r="AC105" i="4"/>
  <c r="X135" i="4"/>
  <c r="AA135" i="4" l="1"/>
  <c r="AD104" i="4"/>
  <c r="AE44" i="4"/>
  <c r="AB134" i="4"/>
  <c r="AC106" i="4"/>
  <c r="X136" i="4"/>
  <c r="AA136" i="4" l="1"/>
  <c r="AD105" i="4"/>
  <c r="AE45" i="4"/>
  <c r="AB135" i="4"/>
  <c r="AC107" i="4"/>
  <c r="X137" i="4"/>
  <c r="AA137" i="4" l="1"/>
  <c r="AD106" i="4"/>
  <c r="AE46" i="4"/>
  <c r="AB136" i="4"/>
  <c r="AC108" i="4"/>
  <c r="X138" i="4"/>
  <c r="AA138" i="4" l="1"/>
  <c r="AD107" i="4"/>
  <c r="AE47" i="4"/>
  <c r="AB137" i="4"/>
  <c r="AC109" i="4"/>
  <c r="X139" i="4"/>
  <c r="AA139" i="4" l="1"/>
  <c r="AD108" i="4"/>
  <c r="AE48" i="4"/>
  <c r="AB138" i="4"/>
  <c r="AC110" i="4"/>
  <c r="X140" i="4"/>
  <c r="AA140" i="4" l="1"/>
  <c r="AD109" i="4"/>
  <c r="AE49" i="4"/>
  <c r="AB139" i="4"/>
  <c r="AC111" i="4"/>
  <c r="X141" i="4"/>
  <c r="AA141" i="4" l="1"/>
  <c r="AD110" i="4"/>
  <c r="AE50" i="4"/>
  <c r="AB140" i="4"/>
  <c r="AC112" i="4"/>
  <c r="X142" i="4"/>
  <c r="AA142" i="4" l="1"/>
  <c r="AD111" i="4"/>
  <c r="AE51" i="4"/>
  <c r="AB141" i="4"/>
  <c r="AC113" i="4"/>
  <c r="X143" i="4"/>
  <c r="AA143" i="4" l="1"/>
  <c r="AD112" i="4"/>
  <c r="AE52" i="4"/>
  <c r="AB142" i="4"/>
  <c r="AC114" i="4"/>
  <c r="X144" i="4"/>
  <c r="AA144" i="4" l="1"/>
  <c r="AD113" i="4"/>
  <c r="AE53" i="4"/>
  <c r="AB143" i="4"/>
  <c r="AC115" i="4"/>
  <c r="X145" i="4"/>
  <c r="AA145" i="4" l="1"/>
  <c r="AD114" i="4"/>
  <c r="AE54" i="4"/>
  <c r="AB144" i="4"/>
  <c r="AC116" i="4"/>
  <c r="X146" i="4"/>
  <c r="AA146" i="4" l="1"/>
  <c r="AD115" i="4"/>
  <c r="AE55" i="4"/>
  <c r="AB145" i="4"/>
  <c r="AC117" i="4"/>
  <c r="X147" i="4"/>
  <c r="AA147" i="4" l="1"/>
  <c r="AD116" i="4"/>
  <c r="AE56" i="4"/>
  <c r="AB146" i="4"/>
  <c r="AC118" i="4"/>
  <c r="X148" i="4"/>
  <c r="AA148" i="4" l="1"/>
  <c r="AD117" i="4"/>
  <c r="AE57" i="4"/>
  <c r="G25" i="4"/>
  <c r="H25" i="4" s="1"/>
  <c r="AB147" i="4"/>
  <c r="AC119" i="4"/>
  <c r="X149" i="4"/>
  <c r="AA149" i="4" l="1"/>
  <c r="AD118" i="4"/>
  <c r="AE58" i="4"/>
  <c r="AB148" i="4"/>
  <c r="AC120" i="4"/>
  <c r="X150" i="4"/>
  <c r="AA150" i="4" l="1"/>
  <c r="AD119" i="4"/>
  <c r="AE59" i="4"/>
  <c r="AB149" i="4"/>
  <c r="AC121" i="4"/>
  <c r="X151" i="4"/>
  <c r="AA151" i="4" l="1"/>
  <c r="AD120" i="4"/>
  <c r="AE60" i="4"/>
  <c r="AB150" i="4"/>
  <c r="AC122" i="4"/>
  <c r="X152" i="4"/>
  <c r="AA152" i="4" l="1"/>
  <c r="AD121" i="4"/>
  <c r="AE61" i="4"/>
  <c r="AB151" i="4"/>
  <c r="AC123" i="4"/>
  <c r="X153" i="4"/>
  <c r="AA153" i="4" l="1"/>
  <c r="AD122" i="4"/>
  <c r="AE62" i="4"/>
  <c r="AB152" i="4"/>
  <c r="AC124" i="4"/>
  <c r="X154" i="4"/>
  <c r="AA154" i="4" l="1"/>
  <c r="AD123" i="4"/>
  <c r="AE63" i="4"/>
  <c r="AB153" i="4"/>
  <c r="AC125" i="4"/>
  <c r="X155" i="4"/>
  <c r="AA155" i="4" l="1"/>
  <c r="AD124" i="4"/>
  <c r="AE64" i="4"/>
  <c r="AB154" i="4"/>
  <c r="AC126" i="4"/>
  <c r="X156" i="4"/>
  <c r="AA156" i="4" l="1"/>
  <c r="AD125" i="4"/>
  <c r="AE65" i="4"/>
  <c r="AB155" i="4"/>
  <c r="AC127" i="4"/>
  <c r="X157" i="4"/>
  <c r="AA157" i="4" l="1"/>
  <c r="AD126" i="4"/>
  <c r="AE66" i="4"/>
  <c r="AB156" i="4"/>
  <c r="AC128" i="4"/>
  <c r="X158" i="4"/>
  <c r="AA158" i="4" l="1"/>
  <c r="AD127" i="4"/>
  <c r="AE67" i="4"/>
  <c r="AB157" i="4"/>
  <c r="AC129" i="4"/>
  <c r="X159" i="4"/>
  <c r="AA159" i="4" l="1"/>
  <c r="AD128" i="4"/>
  <c r="AE68" i="4"/>
  <c r="AB158" i="4"/>
  <c r="AC130" i="4"/>
  <c r="X160" i="4"/>
  <c r="AA160" i="4" l="1"/>
  <c r="G15" i="4"/>
  <c r="AD129" i="4"/>
  <c r="AE69" i="4"/>
  <c r="AB159" i="4"/>
  <c r="AC131" i="4"/>
  <c r="X161" i="4"/>
  <c r="AA161" i="4" l="1"/>
  <c r="AD130" i="4"/>
  <c r="AE70" i="4"/>
  <c r="H15" i="4"/>
  <c r="AB160" i="4"/>
  <c r="AC132" i="4"/>
  <c r="X162" i="4"/>
  <c r="AA162" i="4" l="1"/>
  <c r="AD131" i="4"/>
  <c r="AE71" i="4"/>
  <c r="AB161" i="4"/>
  <c r="AC133" i="4"/>
  <c r="X163" i="4"/>
  <c r="AA163" i="4" l="1"/>
  <c r="AD132" i="4"/>
  <c r="AE72" i="4"/>
  <c r="AB162" i="4"/>
  <c r="AC134" i="4"/>
  <c r="X164" i="4"/>
  <c r="AA164" i="4" l="1"/>
  <c r="AD133" i="4"/>
  <c r="AE73" i="4"/>
  <c r="AB163" i="4"/>
  <c r="AC135" i="4"/>
  <c r="X165" i="4"/>
  <c r="AA165" i="4" l="1"/>
  <c r="AD134" i="4"/>
  <c r="AE74" i="4"/>
  <c r="AB164" i="4"/>
  <c r="AC136" i="4"/>
  <c r="X166" i="4"/>
  <c r="AA166" i="4" l="1"/>
  <c r="AD135" i="4"/>
  <c r="AE75" i="4"/>
  <c r="AB165" i="4"/>
  <c r="AC137" i="4"/>
  <c r="X167" i="4"/>
  <c r="AA167" i="4" l="1"/>
  <c r="AD136" i="4"/>
  <c r="AE76" i="4"/>
  <c r="AB166" i="4"/>
  <c r="AC138" i="4"/>
  <c r="X168" i="4"/>
  <c r="AA168" i="4" l="1"/>
  <c r="AD137" i="4"/>
  <c r="AE77" i="4"/>
  <c r="AB167" i="4"/>
  <c r="AC139" i="4"/>
  <c r="X169" i="4"/>
  <c r="AA169" i="4" l="1"/>
  <c r="AD138" i="4"/>
  <c r="AE78" i="4"/>
  <c r="AB168" i="4"/>
  <c r="AC140" i="4"/>
  <c r="X170" i="4"/>
  <c r="AA170" i="4" l="1"/>
  <c r="AD139" i="4"/>
  <c r="AE79" i="4"/>
  <c r="AB169" i="4"/>
  <c r="AC141" i="4"/>
  <c r="X171" i="4"/>
  <c r="AA171" i="4" l="1"/>
  <c r="AD140" i="4"/>
  <c r="AE80" i="4"/>
  <c r="AB170" i="4"/>
  <c r="AC142" i="4"/>
  <c r="X172" i="4"/>
  <c r="AA172" i="4" l="1"/>
  <c r="AD141" i="4"/>
  <c r="AE81" i="4"/>
  <c r="AB171" i="4"/>
  <c r="AC143" i="4"/>
  <c r="X173" i="4"/>
  <c r="AA173" i="4" l="1"/>
  <c r="AD142" i="4"/>
  <c r="AE82" i="4"/>
  <c r="AB172" i="4"/>
  <c r="AC144" i="4"/>
  <c r="X174" i="4"/>
  <c r="AA174" i="4" l="1"/>
  <c r="AD143" i="4"/>
  <c r="AE83" i="4"/>
  <c r="AB173" i="4"/>
  <c r="AC145" i="4"/>
  <c r="X175" i="4"/>
  <c r="AA175" i="4" l="1"/>
  <c r="AD144" i="4"/>
  <c r="AE84" i="4"/>
  <c r="AB174" i="4"/>
  <c r="AC146" i="4"/>
  <c r="X176" i="4"/>
  <c r="AA176" i="4" l="1"/>
  <c r="AD145" i="4"/>
  <c r="AE85" i="4"/>
  <c r="AB175" i="4"/>
  <c r="AC147" i="4"/>
  <c r="X177" i="4"/>
  <c r="AA177" i="4" l="1"/>
  <c r="AD146" i="4"/>
  <c r="AE86" i="4"/>
  <c r="AB176" i="4"/>
  <c r="AC148" i="4"/>
  <c r="X178" i="4"/>
  <c r="AA178" i="4" l="1"/>
  <c r="AD147" i="4"/>
  <c r="AE87" i="4"/>
  <c r="AB177" i="4"/>
  <c r="AC149" i="4"/>
  <c r="X179" i="4"/>
  <c r="AA179" i="4" l="1"/>
  <c r="AD148" i="4"/>
  <c r="AE88" i="4"/>
  <c r="AB178" i="4"/>
  <c r="AC150" i="4"/>
  <c r="X180" i="4"/>
  <c r="AA180" i="4" l="1"/>
  <c r="AD149" i="4"/>
  <c r="AE89" i="4"/>
  <c r="AB179" i="4"/>
  <c r="AC151" i="4"/>
  <c r="X181" i="4"/>
  <c r="AA181" i="4" l="1"/>
  <c r="AD150" i="4"/>
  <c r="AE90" i="4"/>
  <c r="AB180" i="4"/>
  <c r="AC152" i="4"/>
  <c r="X182" i="4"/>
  <c r="AA182" i="4" l="1"/>
  <c r="AD151" i="4"/>
  <c r="AE91" i="4"/>
  <c r="AB181" i="4"/>
  <c r="AC153" i="4"/>
  <c r="X183" i="4"/>
  <c r="AA183" i="4" l="1"/>
  <c r="AD152" i="4"/>
  <c r="AE92" i="4"/>
  <c r="AB182" i="4"/>
  <c r="AC154" i="4"/>
  <c r="X184" i="4"/>
  <c r="AA184" i="4" l="1"/>
  <c r="AD153" i="4"/>
  <c r="AE93" i="4"/>
  <c r="AB183" i="4"/>
  <c r="AC155" i="4"/>
  <c r="X185" i="4"/>
  <c r="AA185" i="4" l="1"/>
  <c r="AD154" i="4"/>
  <c r="AE94" i="4"/>
  <c r="AB184" i="4"/>
  <c r="AC156" i="4"/>
  <c r="X186" i="4"/>
  <c r="AA186" i="4" l="1"/>
  <c r="AD155" i="4"/>
  <c r="AE95" i="4"/>
  <c r="AB185" i="4"/>
  <c r="AC157" i="4"/>
  <c r="X187" i="4"/>
  <c r="AA187" i="4" l="1"/>
  <c r="AD156" i="4"/>
  <c r="AE96" i="4"/>
  <c r="AB186" i="4"/>
  <c r="AC158" i="4"/>
  <c r="X188" i="4"/>
  <c r="AA188" i="4" l="1"/>
  <c r="AD157" i="4"/>
  <c r="AE97" i="4"/>
  <c r="AB187" i="4"/>
  <c r="AC159" i="4"/>
  <c r="X189" i="4"/>
  <c r="AA189" i="4" l="1"/>
  <c r="AD158" i="4"/>
  <c r="AE98" i="4"/>
  <c r="AF8" i="4"/>
  <c r="AB188" i="4"/>
  <c r="AC160" i="4"/>
  <c r="X190" i="4"/>
  <c r="AA190" i="4" l="1"/>
  <c r="AD159" i="4"/>
  <c r="AE99" i="4"/>
  <c r="AF9" i="4"/>
  <c r="AB189" i="4"/>
  <c r="AC161" i="4"/>
  <c r="X191" i="4"/>
  <c r="AA191" i="4" l="1"/>
  <c r="G16" i="4"/>
  <c r="AD160" i="4"/>
  <c r="AE100" i="4"/>
  <c r="AF10" i="4"/>
  <c r="AB190" i="4"/>
  <c r="AC162" i="4"/>
  <c r="X192" i="4"/>
  <c r="AA192" i="4" l="1"/>
  <c r="AD161" i="4"/>
  <c r="AE101" i="4"/>
  <c r="AF11" i="4"/>
  <c r="H16" i="4"/>
  <c r="AB191" i="4"/>
  <c r="AC163" i="4"/>
  <c r="X193" i="4"/>
  <c r="AA193" i="4" l="1"/>
  <c r="AD162" i="4"/>
  <c r="AE102" i="4"/>
  <c r="AF12" i="4"/>
  <c r="AB192" i="4"/>
  <c r="AC164" i="4"/>
  <c r="X194" i="4"/>
  <c r="AA194" i="4" l="1"/>
  <c r="AD163" i="4"/>
  <c r="AE103" i="4"/>
  <c r="AF13" i="4"/>
  <c r="AB193" i="4"/>
  <c r="AC165" i="4"/>
  <c r="X195" i="4"/>
  <c r="AA195" i="4" l="1"/>
  <c r="AD164" i="4"/>
  <c r="AE104" i="4"/>
  <c r="AF14" i="4"/>
  <c r="AB194" i="4"/>
  <c r="AC166" i="4"/>
  <c r="X196" i="4"/>
  <c r="AA196" i="4" l="1"/>
  <c r="AD165" i="4"/>
  <c r="AE105" i="4"/>
  <c r="AF15" i="4"/>
  <c r="AB195" i="4"/>
  <c r="AC167" i="4"/>
  <c r="X197" i="4"/>
  <c r="AA197" i="4" l="1"/>
  <c r="AD166" i="4"/>
  <c r="AE106" i="4"/>
  <c r="AF16" i="4"/>
  <c r="AB196" i="4"/>
  <c r="AC168" i="4"/>
  <c r="X198" i="4"/>
  <c r="AA198" i="4" l="1"/>
  <c r="AD167" i="4"/>
  <c r="AE107" i="4"/>
  <c r="AF17" i="4"/>
  <c r="AB197" i="4"/>
  <c r="AC169" i="4"/>
  <c r="X199" i="4"/>
  <c r="AA199" i="4" l="1"/>
  <c r="AD168" i="4"/>
  <c r="AE108" i="4"/>
  <c r="AF18" i="4"/>
  <c r="AB198" i="4"/>
  <c r="AC170" i="4"/>
  <c r="X200" i="4"/>
  <c r="AA200" i="4" l="1"/>
  <c r="AD169" i="4"/>
  <c r="AE109" i="4"/>
  <c r="AF19" i="4"/>
  <c r="AB199" i="4"/>
  <c r="AC171" i="4"/>
  <c r="X201" i="4"/>
  <c r="AA201" i="4" l="1"/>
  <c r="AD170" i="4"/>
  <c r="AE110" i="4"/>
  <c r="AF20" i="4"/>
  <c r="AB200" i="4"/>
  <c r="AC172" i="4"/>
  <c r="X202" i="4"/>
  <c r="AA202" i="4" l="1"/>
  <c r="AD171" i="4"/>
  <c r="AE111" i="4"/>
  <c r="AF21" i="4"/>
  <c r="AB201" i="4"/>
  <c r="AC173" i="4"/>
  <c r="X203" i="4"/>
  <c r="AA203" i="4" l="1"/>
  <c r="AD172" i="4"/>
  <c r="AE112" i="4"/>
  <c r="AF22" i="4"/>
  <c r="AB202" i="4"/>
  <c r="AC174" i="4"/>
  <c r="X204" i="4"/>
  <c r="AA204" i="4" l="1"/>
  <c r="AD173" i="4"/>
  <c r="AE113" i="4"/>
  <c r="AF23" i="4"/>
  <c r="AB203" i="4"/>
  <c r="AC175" i="4"/>
  <c r="X205" i="4"/>
  <c r="AA205" i="4" l="1"/>
  <c r="AD174" i="4"/>
  <c r="AE114" i="4"/>
  <c r="AF24" i="4"/>
  <c r="AB204" i="4"/>
  <c r="AC176" i="4"/>
  <c r="X206" i="4"/>
  <c r="AA206" i="4" l="1"/>
  <c r="AD175" i="4"/>
  <c r="AE115" i="4"/>
  <c r="AF25" i="4"/>
  <c r="AB205" i="4"/>
  <c r="AC177" i="4"/>
  <c r="X207" i="4"/>
  <c r="AA207" i="4" l="1"/>
  <c r="AD176" i="4"/>
  <c r="AE116" i="4"/>
  <c r="AF26" i="4"/>
  <c r="AB206" i="4"/>
  <c r="AC178" i="4"/>
  <c r="X208" i="4"/>
  <c r="AA208" i="4" l="1"/>
  <c r="AD177" i="4"/>
  <c r="AE117" i="4"/>
  <c r="AF27" i="4"/>
  <c r="AB207" i="4"/>
  <c r="AC179" i="4"/>
  <c r="X209" i="4"/>
  <c r="AA209" i="4" l="1"/>
  <c r="AD178" i="4"/>
  <c r="AE118" i="4"/>
  <c r="AF28" i="4"/>
  <c r="AB208" i="4"/>
  <c r="AC180" i="4"/>
  <c r="X210" i="4"/>
  <c r="AA210" i="4" l="1"/>
  <c r="AD179" i="4"/>
  <c r="AE119" i="4"/>
  <c r="AF29" i="4"/>
  <c r="AB209" i="4"/>
  <c r="AC181" i="4"/>
  <c r="X211" i="4"/>
  <c r="AA211" i="4" l="1"/>
  <c r="AD180" i="4"/>
  <c r="AE120" i="4"/>
  <c r="AF30" i="4"/>
  <c r="AB210" i="4"/>
  <c r="AC182" i="4"/>
  <c r="X212" i="4"/>
  <c r="AA212" i="4" l="1"/>
  <c r="AD181" i="4"/>
  <c r="AE121" i="4"/>
  <c r="AF31" i="4"/>
  <c r="AB211" i="4"/>
  <c r="AC183" i="4"/>
  <c r="X213" i="4"/>
  <c r="AA213" i="4" l="1"/>
  <c r="AD182" i="4"/>
  <c r="AE122" i="4"/>
  <c r="AF32" i="4"/>
  <c r="AB212" i="4"/>
  <c r="AC184" i="4"/>
  <c r="X214" i="4"/>
  <c r="AA214" i="4" l="1"/>
  <c r="AD183" i="4"/>
  <c r="AE123" i="4"/>
  <c r="AF33" i="4"/>
  <c r="AB213" i="4"/>
  <c r="AC185" i="4"/>
  <c r="X215" i="4"/>
  <c r="AA215" i="4" l="1"/>
  <c r="AD184" i="4"/>
  <c r="AE124" i="4"/>
  <c r="AF34" i="4"/>
  <c r="AB214" i="4"/>
  <c r="AC186" i="4"/>
  <c r="X216" i="4"/>
  <c r="AA216" i="4" l="1"/>
  <c r="AD185" i="4"/>
  <c r="AE125" i="4"/>
  <c r="AF35" i="4"/>
  <c r="AB215" i="4"/>
  <c r="AC187" i="4"/>
  <c r="X217" i="4"/>
  <c r="AA217" i="4" l="1"/>
  <c r="AD186" i="4"/>
  <c r="AE126" i="4"/>
  <c r="AF36" i="4"/>
  <c r="AB216" i="4"/>
  <c r="AC188" i="4"/>
  <c r="X218" i="4"/>
  <c r="AA218" i="4" l="1"/>
  <c r="AD187" i="4"/>
  <c r="AE127" i="4"/>
  <c r="AF37" i="4"/>
  <c r="AB217" i="4"/>
  <c r="AC189" i="4"/>
  <c r="X219" i="4"/>
  <c r="AA219" i="4" l="1"/>
  <c r="AD188" i="4"/>
  <c r="AE128" i="4"/>
  <c r="AF38" i="4"/>
  <c r="AB218" i="4"/>
  <c r="AC190" i="4"/>
  <c r="X220" i="4"/>
  <c r="AA220" i="4" l="1"/>
  <c r="AD189" i="4"/>
  <c r="AE129" i="4"/>
  <c r="AF39" i="4"/>
  <c r="AB219" i="4"/>
  <c r="AC191" i="4"/>
  <c r="X221" i="4"/>
  <c r="AA221" i="4" l="1"/>
  <c r="G17" i="4"/>
  <c r="AD190" i="4"/>
  <c r="AE130" i="4"/>
  <c r="AF40" i="4"/>
  <c r="AB220" i="4"/>
  <c r="AC192" i="4"/>
  <c r="X222" i="4"/>
  <c r="AA222" i="4" l="1"/>
  <c r="AD191" i="4"/>
  <c r="AE131" i="4"/>
  <c r="AF41" i="4"/>
  <c r="H17" i="4"/>
  <c r="AB221" i="4"/>
  <c r="AC193" i="4"/>
  <c r="X223" i="4"/>
  <c r="AA223" i="4" l="1"/>
  <c r="AD192" i="4"/>
  <c r="AE132" i="4"/>
  <c r="AF42" i="4"/>
  <c r="AB222" i="4"/>
  <c r="AC194" i="4"/>
  <c r="X224" i="4"/>
  <c r="AA224" i="4" l="1"/>
  <c r="AD193" i="4"/>
  <c r="AE133" i="4"/>
  <c r="AF43" i="4"/>
  <c r="AB223" i="4"/>
  <c r="AC195" i="4"/>
  <c r="X225" i="4"/>
  <c r="AA225" i="4" l="1"/>
  <c r="AD194" i="4"/>
  <c r="AE134" i="4"/>
  <c r="AF44" i="4"/>
  <c r="AB224" i="4"/>
  <c r="AC196" i="4"/>
  <c r="X226" i="4"/>
  <c r="AA226" i="4" l="1"/>
  <c r="AD195" i="4"/>
  <c r="AE135" i="4"/>
  <c r="AF45" i="4"/>
  <c r="AB225" i="4"/>
  <c r="AC197" i="4"/>
  <c r="X227" i="4"/>
  <c r="AA227" i="4" l="1"/>
  <c r="AD196" i="4"/>
  <c r="AE136" i="4"/>
  <c r="AF46" i="4"/>
  <c r="AB226" i="4"/>
  <c r="AC198" i="4"/>
  <c r="X228" i="4"/>
  <c r="AA228" i="4" l="1"/>
  <c r="AD197" i="4"/>
  <c r="AE137" i="4"/>
  <c r="AF47" i="4"/>
  <c r="AB227" i="4"/>
  <c r="AC199" i="4"/>
  <c r="X229" i="4"/>
  <c r="AA229" i="4" l="1"/>
  <c r="AD198" i="4"/>
  <c r="AE138" i="4"/>
  <c r="AF48" i="4"/>
  <c r="AB228" i="4"/>
  <c r="AC200" i="4"/>
  <c r="X230" i="4"/>
  <c r="X231" i="4"/>
  <c r="AA231" i="4" s="1"/>
  <c r="AB231" i="4" l="1"/>
  <c r="AC231" i="4"/>
  <c r="AA230" i="4"/>
  <c r="G18" i="4"/>
  <c r="AD199" i="4"/>
  <c r="AE139" i="4"/>
  <c r="AF49" i="4"/>
  <c r="AB229" i="4"/>
  <c r="AC229" i="4"/>
  <c r="AC227" i="4"/>
  <c r="AC225" i="4"/>
  <c r="AC223" i="4"/>
  <c r="AC221" i="4"/>
  <c r="AC219" i="4"/>
  <c r="AC217" i="4"/>
  <c r="AC215" i="4"/>
  <c r="AC213" i="4"/>
  <c r="AC211" i="4"/>
  <c r="AC209" i="4"/>
  <c r="AC207" i="4"/>
  <c r="AC205" i="4"/>
  <c r="AC203" i="4"/>
  <c r="AC201" i="4"/>
  <c r="AD200" i="4" l="1"/>
  <c r="AE140" i="4"/>
  <c r="AF50" i="4"/>
  <c r="H18" i="4"/>
  <c r="AB230" i="4"/>
  <c r="AC230" i="4"/>
  <c r="AC228" i="4"/>
  <c r="AC226" i="4"/>
  <c r="AC224" i="4"/>
  <c r="AC222" i="4"/>
  <c r="AC220" i="4"/>
  <c r="AC218" i="4"/>
  <c r="AC216" i="4"/>
  <c r="AC214" i="4"/>
  <c r="AC212" i="4"/>
  <c r="AC210" i="4"/>
  <c r="AC208" i="4"/>
  <c r="AC206" i="4"/>
  <c r="AC204" i="4"/>
  <c r="AC202" i="4"/>
  <c r="AD231" i="4"/>
  <c r="AE231" i="4"/>
  <c r="AE230" i="4" l="1"/>
  <c r="AD230" i="4"/>
  <c r="AD229" i="4"/>
  <c r="AD228" i="4"/>
  <c r="AD227" i="4"/>
  <c r="AD226" i="4"/>
  <c r="AD225" i="4"/>
  <c r="AD224" i="4"/>
  <c r="AD223" i="4"/>
  <c r="AD222" i="4"/>
  <c r="AD221" i="4"/>
  <c r="AD220" i="4"/>
  <c r="AD219" i="4"/>
  <c r="AD218" i="4"/>
  <c r="AD217" i="4"/>
  <c r="AD216" i="4"/>
  <c r="AD215" i="4"/>
  <c r="AD214" i="4"/>
  <c r="AD213" i="4"/>
  <c r="AD212" i="4"/>
  <c r="AD211" i="4"/>
  <c r="AD210" i="4"/>
  <c r="AD209" i="4"/>
  <c r="AD208" i="4"/>
  <c r="AD207" i="4"/>
  <c r="AD206" i="4"/>
  <c r="AD205" i="4"/>
  <c r="AD204" i="4"/>
  <c r="AD203" i="4"/>
  <c r="AD202" i="4"/>
  <c r="AD201" i="4"/>
  <c r="AE229" i="4"/>
  <c r="AE228" i="4"/>
  <c r="AE227" i="4"/>
  <c r="AE226" i="4"/>
  <c r="AE225" i="4"/>
  <c r="AE224" i="4"/>
  <c r="AE223" i="4"/>
  <c r="AE222" i="4"/>
  <c r="AE221" i="4"/>
  <c r="AE220" i="4"/>
  <c r="AE219" i="4"/>
  <c r="AE218" i="4"/>
  <c r="AE217" i="4"/>
  <c r="AE216" i="4"/>
  <c r="AE215" i="4"/>
  <c r="AE214" i="4"/>
  <c r="AE213" i="4"/>
  <c r="AE212" i="4"/>
  <c r="AE211" i="4"/>
  <c r="AE210" i="4"/>
  <c r="AE209" i="4"/>
  <c r="AE208" i="4"/>
  <c r="AE207" i="4"/>
  <c r="AE206" i="4"/>
  <c r="AE205" i="4"/>
  <c r="AE204" i="4"/>
  <c r="AE203" i="4"/>
  <c r="AE202" i="4"/>
  <c r="AE201" i="4"/>
  <c r="AE200" i="4"/>
  <c r="AE199" i="4"/>
  <c r="AE198" i="4"/>
  <c r="AE197" i="4"/>
  <c r="AE196" i="4"/>
  <c r="AE195" i="4"/>
  <c r="AE194" i="4"/>
  <c r="AE193" i="4"/>
  <c r="AE192" i="4"/>
  <c r="AE191" i="4"/>
  <c r="AE190" i="4"/>
  <c r="AE189" i="4"/>
  <c r="AE188" i="4"/>
  <c r="AE187" i="4"/>
  <c r="AE186" i="4"/>
  <c r="AE185" i="4"/>
  <c r="AE184" i="4"/>
  <c r="AE183" i="4"/>
  <c r="AE182" i="4"/>
  <c r="AE181" i="4"/>
  <c r="AE180" i="4"/>
  <c r="AE179" i="4"/>
  <c r="AE178" i="4"/>
  <c r="AE177" i="4"/>
  <c r="AE176" i="4"/>
  <c r="AE175" i="4"/>
  <c r="AE174" i="4"/>
  <c r="AE173" i="4"/>
  <c r="AE172" i="4"/>
  <c r="AE171" i="4"/>
  <c r="AE170" i="4"/>
  <c r="AE169" i="4"/>
  <c r="AE168" i="4"/>
  <c r="AE167" i="4"/>
  <c r="AE166" i="4"/>
  <c r="AE165" i="4"/>
  <c r="AF164" i="4"/>
  <c r="AE164" i="4"/>
  <c r="AF163" i="4"/>
  <c r="AE163" i="4"/>
  <c r="AF162" i="4"/>
  <c r="AE162" i="4"/>
  <c r="AF161" i="4"/>
  <c r="AE161" i="4"/>
  <c r="AF160" i="4"/>
  <c r="AE160" i="4"/>
  <c r="AF159" i="4"/>
  <c r="AE159" i="4"/>
  <c r="AF158" i="4"/>
  <c r="AE158" i="4"/>
  <c r="AF157" i="4"/>
  <c r="AE157" i="4"/>
  <c r="AF156" i="4"/>
  <c r="AE156" i="4"/>
  <c r="AF155" i="4"/>
  <c r="AE155" i="4"/>
  <c r="AF154" i="4"/>
  <c r="AE154" i="4"/>
  <c r="AF153" i="4"/>
  <c r="AE153" i="4"/>
  <c r="AF152" i="4"/>
  <c r="AE152" i="4"/>
  <c r="AF151" i="4"/>
  <c r="AE151" i="4"/>
  <c r="AF150" i="4"/>
  <c r="AE150" i="4"/>
  <c r="AF149" i="4"/>
  <c r="AE149" i="4"/>
  <c r="AF148" i="4"/>
  <c r="AE148" i="4"/>
  <c r="G26" i="4"/>
  <c r="AF147" i="4"/>
  <c r="AE147" i="4"/>
  <c r="AF146" i="4"/>
  <c r="AE146" i="4"/>
  <c r="AF145" i="4"/>
  <c r="AE145" i="4"/>
  <c r="AF144" i="4"/>
  <c r="AE144" i="4"/>
  <c r="AF143" i="4"/>
  <c r="AE143" i="4"/>
  <c r="AF142" i="4"/>
  <c r="AE142" i="4"/>
  <c r="AF141" i="4"/>
  <c r="AE141" i="4"/>
  <c r="AF140" i="4"/>
  <c r="AF139" i="4"/>
  <c r="AF138" i="4"/>
  <c r="AF137" i="4"/>
  <c r="AF136" i="4"/>
  <c r="AF135" i="4"/>
  <c r="AF134" i="4"/>
  <c r="AF133" i="4"/>
  <c r="AF132" i="4"/>
  <c r="AF131" i="4"/>
  <c r="AF130" i="4"/>
  <c r="AF129" i="4"/>
  <c r="AF128" i="4"/>
  <c r="AF127" i="4"/>
  <c r="AF126" i="4"/>
  <c r="AF125" i="4"/>
  <c r="AF124" i="4"/>
  <c r="AF123" i="4"/>
  <c r="AF122" i="4"/>
  <c r="AF121" i="4"/>
  <c r="AF120" i="4"/>
  <c r="AF119" i="4"/>
  <c r="AF118" i="4"/>
  <c r="AF117" i="4"/>
  <c r="AF116" i="4"/>
  <c r="AF115" i="4"/>
  <c r="AF114" i="4"/>
  <c r="AF113" i="4"/>
  <c r="AF112" i="4"/>
  <c r="AF111" i="4"/>
  <c r="AF110" i="4"/>
  <c r="AF109" i="4"/>
  <c r="AF108" i="4"/>
  <c r="AF107" i="4"/>
  <c r="AF106" i="4"/>
  <c r="AF105" i="4"/>
  <c r="AF104" i="4"/>
  <c r="AF103" i="4"/>
  <c r="AF102" i="4"/>
  <c r="AF101" i="4"/>
  <c r="AF100" i="4"/>
  <c r="AF99" i="4"/>
  <c r="AF98" i="4"/>
  <c r="AF97" i="4"/>
  <c r="AF96" i="4"/>
  <c r="AF95" i="4"/>
  <c r="AF94" i="4"/>
  <c r="AF93" i="4"/>
  <c r="AF92" i="4"/>
  <c r="AF91" i="4"/>
  <c r="AF90" i="4"/>
  <c r="AF89" i="4"/>
  <c r="AF88" i="4"/>
  <c r="AF87" i="4"/>
  <c r="AF86" i="4"/>
  <c r="AF85" i="4"/>
  <c r="AF84" i="4"/>
  <c r="AF83" i="4"/>
  <c r="AF82" i="4"/>
  <c r="AF81" i="4"/>
  <c r="AF80" i="4"/>
  <c r="AF79" i="4"/>
  <c r="AF78" i="4"/>
  <c r="AF77" i="4"/>
  <c r="AF76" i="4"/>
  <c r="AF75" i="4"/>
  <c r="AF74" i="4"/>
  <c r="AF73" i="4"/>
  <c r="AF72" i="4"/>
  <c r="AF70" i="4"/>
  <c r="AF69" i="4"/>
  <c r="AF68" i="4"/>
  <c r="AF67" i="4"/>
  <c r="AF66" i="4"/>
  <c r="AF65" i="4"/>
  <c r="AF64" i="4"/>
  <c r="AF63" i="4"/>
  <c r="AF62" i="4"/>
  <c r="AF61" i="4"/>
  <c r="AF60" i="4"/>
  <c r="AF59" i="4"/>
  <c r="AF58" i="4"/>
  <c r="AF57" i="4"/>
  <c r="AF56" i="4"/>
  <c r="AF55" i="4"/>
  <c r="AF54" i="4"/>
  <c r="AF53" i="4"/>
  <c r="AF52" i="4"/>
  <c r="AF51" i="4"/>
  <c r="AF71" i="4"/>
  <c r="H26" i="4" l="1"/>
  <c r="K14" i="4" s="1"/>
</calcChain>
</file>

<file path=xl/sharedStrings.xml><?xml version="1.0" encoding="utf-8"?>
<sst xmlns="http://schemas.openxmlformats.org/spreadsheetml/2006/main" count="167" uniqueCount="95">
  <si>
    <t>DIAF</t>
  </si>
  <si>
    <t>INDEX</t>
  </si>
  <si>
    <t>sum of d_i</t>
  </si>
  <si>
    <t>Valuation Date</t>
  </si>
  <si>
    <t>Publication Date</t>
  </si>
  <si>
    <t>Value Day</t>
  </si>
  <si>
    <t>Rate</t>
  </si>
  <si>
    <t>d_i</t>
  </si>
  <si>
    <t>tau_i</t>
  </si>
  <si>
    <t>r_i*tau_i</t>
  </si>
  <si>
    <t>1 + r_i*tau_i</t>
  </si>
  <si>
    <t>30-Day Average</t>
  </si>
  <si>
    <t>90-Day Average</t>
  </si>
  <si>
    <t>180-Day Average</t>
  </si>
  <si>
    <t>Start of Accural</t>
  </si>
  <si>
    <t>End of Accural</t>
  </si>
  <si>
    <t>Calendar Days</t>
  </si>
  <si>
    <t>Arithmetic Average</t>
  </si>
  <si>
    <t>Geometric Average</t>
  </si>
  <si>
    <t>3 Month SOFR Future Price</t>
  </si>
  <si>
    <t>R</t>
  </si>
  <si>
    <t>Price</t>
  </si>
  <si>
    <t>Tick Value Calculation</t>
  </si>
  <si>
    <t>Contract Size</t>
  </si>
  <si>
    <t>Contract Period</t>
  </si>
  <si>
    <t>Tick Value</t>
  </si>
  <si>
    <t>1 Month SOFR Future Price</t>
  </si>
  <si>
    <t>Annualized Rate</t>
  </si>
  <si>
    <t>Round to 1/100th BP</t>
  </si>
  <si>
    <t>Settlement Price</t>
  </si>
  <si>
    <t>ok</t>
  </si>
  <si>
    <t>SOFR FUTURE PRICES</t>
  </si>
  <si>
    <t>FOMC Jump Dates</t>
  </si>
  <si>
    <t>Set theta to -0.1% and optimize</t>
  </si>
  <si>
    <t>theta_0</t>
  </si>
  <si>
    <t>Today</t>
  </si>
  <si>
    <t>theta_1</t>
  </si>
  <si>
    <t>theta_2</t>
  </si>
  <si>
    <t>Business Days SOFR Rates</t>
  </si>
  <si>
    <t>All Days SOFR Rates</t>
  </si>
  <si>
    <t>Arithmetic</t>
  </si>
  <si>
    <t>Geometric</t>
  </si>
  <si>
    <t>theta_3</t>
  </si>
  <si>
    <t>1M Rate</t>
  </si>
  <si>
    <t xml:space="preserve">1M Rate </t>
  </si>
  <si>
    <t>3M Rate</t>
  </si>
  <si>
    <t>6M Rate</t>
  </si>
  <si>
    <t>1M SOFR FUTURES</t>
  </si>
  <si>
    <t>theta_4</t>
  </si>
  <si>
    <t>theta_5</t>
  </si>
  <si>
    <t>#</t>
  </si>
  <si>
    <t>Month</t>
  </si>
  <si>
    <t>Year</t>
  </si>
  <si>
    <t>Product</t>
  </si>
  <si>
    <t>Market Price</t>
  </si>
  <si>
    <t>Model Price</t>
  </si>
  <si>
    <t>Squared Error</t>
  </si>
  <si>
    <t>theta_6</t>
  </si>
  <si>
    <t>May</t>
  </si>
  <si>
    <t>SR1K5</t>
  </si>
  <si>
    <t>theta_7</t>
  </si>
  <si>
    <t>June</t>
  </si>
  <si>
    <t>SR1M5</t>
  </si>
  <si>
    <t>July</t>
  </si>
  <si>
    <t>SR1N5</t>
  </si>
  <si>
    <t>Lambda</t>
  </si>
  <si>
    <t>August</t>
  </si>
  <si>
    <t>SR1Q5</t>
  </si>
  <si>
    <t>Objective Function</t>
  </si>
  <si>
    <t>September</t>
  </si>
  <si>
    <t>SR1U5</t>
  </si>
  <si>
    <t>October</t>
  </si>
  <si>
    <t>SR1V5</t>
  </si>
  <si>
    <t>November</t>
  </si>
  <si>
    <t>SR1X5</t>
  </si>
  <si>
    <t>December</t>
  </si>
  <si>
    <t>SR1Z5</t>
  </si>
  <si>
    <t>January</t>
  </si>
  <si>
    <t>SR1F6</t>
  </si>
  <si>
    <t>3M SOFR FUTURES</t>
  </si>
  <si>
    <t>March</t>
  </si>
  <si>
    <t>SR3H5</t>
  </si>
  <si>
    <t>SR3M5</t>
  </si>
  <si>
    <t>SR3U5</t>
  </si>
  <si>
    <t>SR3Z5</t>
  </si>
  <si>
    <t>Floating Rate Calculation</t>
  </si>
  <si>
    <t>Index</t>
  </si>
  <si>
    <t>Zero Rate Curve Simple Compounding</t>
  </si>
  <si>
    <t>Date</t>
  </si>
  <si>
    <t>(today)</t>
  </si>
  <si>
    <t>(3 month)</t>
  </si>
  <si>
    <t>Floating Rate Payment After 6 Months?</t>
  </si>
  <si>
    <t>t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</si>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</sst>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0"/>
      <color rgb="FF405159"/>
      <name val="RobotoCondensedRegular"/>
      <charset val="1"/>
    </font>
    <font>
      <sz val="11"/>
      <color rgb="FF242424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5F9"/>
        <bgColor indexed="64"/>
      </patternFill>
    </fill>
  </fills>
  <borders count="2">
    <border>
      <left/>
      <right/>
      <top/>
      <bottom/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0" fontId="0" fillId="0" borderId="0" xfId="0" applyAlignment="1">
      <alignment wrapText="1"/>
    </xf>
    <xf numFmtId="14" fontId="1" fillId="0" borderId="0" xfId="0" applyNumberFormat="1" applyFont="1" applyFill="1" applyBorder="1" applyAlignment="1">
      <alignment wrapText="1"/>
    </xf>
    <xf numFmtId="1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2" fontId="0" fillId="0" borderId="0" xfId="0" applyNumberFormat="1"/>
    <xf numFmtId="0" fontId="2" fillId="2" borderId="1" xfId="0" applyFont="1" applyFill="1" applyBorder="1" applyAlignment="1">
      <alignment wrapText="1"/>
    </xf>
    <xf numFmtId="14" fontId="2" fillId="2" borderId="1" xfId="0" applyNumberFormat="1" applyFont="1" applyFill="1" applyBorder="1" applyAlignment="1">
      <alignment wrapText="1"/>
    </xf>
    <xf numFmtId="14" fontId="2" fillId="3" borderId="1" xfId="0" applyNumberFormat="1" applyFont="1" applyFill="1" applyBorder="1" applyAlignment="1">
      <alignment wrapText="1"/>
    </xf>
    <xf numFmtId="10" fontId="2" fillId="2" borderId="1" xfId="0" applyNumberFormat="1" applyFont="1" applyFill="1" applyBorder="1" applyAlignment="1">
      <alignment wrapText="1"/>
    </xf>
    <xf numFmtId="10" fontId="2" fillId="3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 applyAlignment="1">
      <alignment wrapText="1"/>
    </xf>
    <xf numFmtId="0" fontId="0" fillId="0" borderId="0" xfId="0" applyNumberFormat="1"/>
    <xf numFmtId="3" fontId="2" fillId="2" borderId="1" xfId="0" applyNumberFormat="1" applyFont="1" applyFill="1" applyBorder="1" applyAlignment="1">
      <alignment wrapText="1"/>
    </xf>
    <xf numFmtId="3" fontId="2" fillId="3" borderId="1" xfId="0" applyNumberFormat="1" applyFont="1" applyFill="1" applyBorder="1" applyAlignment="1">
      <alignment wrapText="1"/>
    </xf>
    <xf numFmtId="16" fontId="2" fillId="2" borderId="1" xfId="0" applyNumberFormat="1" applyFont="1" applyFill="1" applyBorder="1" applyAlignment="1">
      <alignment wrapText="1"/>
    </xf>
    <xf numFmtId="0" fontId="3" fillId="0" borderId="0" xfId="0" applyFont="1"/>
    <xf numFmtId="14" fontId="2" fillId="2" borderId="1" xfId="0" applyNumberFormat="1" applyFont="1" applyFill="1" applyBorder="1" applyAlignment="1"/>
    <xf numFmtId="0" fontId="3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" fillId="2" borderId="1" xfId="0" applyNumberFormat="1" applyFont="1" applyFill="1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'SOFR Term Rate'!$AC$7</c:f>
              <c:strCache>
                <c:ptCount val="1"/>
                <c:pt idx="0">
                  <c:v>1M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'SOFR Term Rate'!$AC$8:$AC$314</c:f>
              <c:numCache>
                <c:formatCode>0.00%</c:formatCode>
                <c:ptCount val="307"/>
                <c:pt idx="0">
                  <c:v>4.2929999999999982E-2</c:v>
                </c:pt>
                <c:pt idx="1">
                  <c:v>4.2886666666666635E-2</c:v>
                </c:pt>
                <c:pt idx="2">
                  <c:v>4.2853333333333299E-2</c:v>
                </c:pt>
                <c:pt idx="3">
                  <c:v>4.2819999999999969E-2</c:v>
                </c:pt>
                <c:pt idx="4">
                  <c:v>4.2786666666666633E-2</c:v>
                </c:pt>
                <c:pt idx="5">
                  <c:v>4.2763333333333299E-2</c:v>
                </c:pt>
                <c:pt idx="6">
                  <c:v>4.27433333333333E-2</c:v>
                </c:pt>
                <c:pt idx="7">
                  <c:v>4.2729999999999969E-2</c:v>
                </c:pt>
                <c:pt idx="8">
                  <c:v>4.2719999999999973E-2</c:v>
                </c:pt>
                <c:pt idx="9">
                  <c:v>4.2713333333333305E-2</c:v>
                </c:pt>
                <c:pt idx="10">
                  <c:v>4.2706666666666643E-2</c:v>
                </c:pt>
                <c:pt idx="11">
                  <c:v>4.2699999999999974E-2</c:v>
                </c:pt>
                <c:pt idx="12">
                  <c:v>4.2693333333333305E-2</c:v>
                </c:pt>
                <c:pt idx="13">
                  <c:v>4.2679999999999968E-2</c:v>
                </c:pt>
                <c:pt idx="14">
                  <c:v>4.2669999999999972E-2</c:v>
                </c:pt>
                <c:pt idx="15">
                  <c:v>4.2653333333333307E-2</c:v>
                </c:pt>
                <c:pt idx="16">
                  <c:v>4.263999999999997E-2</c:v>
                </c:pt>
                <c:pt idx="17">
                  <c:v>4.2626666666666632E-2</c:v>
                </c:pt>
                <c:pt idx="18">
                  <c:v>4.2613333333333302E-2</c:v>
                </c:pt>
                <c:pt idx="19">
                  <c:v>4.2603333333333306E-2</c:v>
                </c:pt>
                <c:pt idx="20">
                  <c:v>4.2599999999999971E-2</c:v>
                </c:pt>
                <c:pt idx="21">
                  <c:v>4.2622500723461965E-2</c:v>
                </c:pt>
                <c:pt idx="22">
                  <c:v>4.2645001446923951E-2</c:v>
                </c:pt>
                <c:pt idx="23">
                  <c:v>4.2667502170385938E-2</c:v>
                </c:pt>
                <c:pt idx="24">
                  <c:v>4.2690002893847931E-2</c:v>
                </c:pt>
                <c:pt idx="25">
                  <c:v>4.2712503617309924E-2</c:v>
                </c:pt>
                <c:pt idx="26">
                  <c:v>4.2735004340771911E-2</c:v>
                </c:pt>
                <c:pt idx="27">
                  <c:v>4.2757505064233897E-2</c:v>
                </c:pt>
                <c:pt idx="28">
                  <c:v>4.2780005787695891E-2</c:v>
                </c:pt>
                <c:pt idx="29">
                  <c:v>4.2802506511157884E-2</c:v>
                </c:pt>
                <c:pt idx="30">
                  <c:v>4.282500723461987E-2</c:v>
                </c:pt>
                <c:pt idx="31">
                  <c:v>4.2847507958081857E-2</c:v>
                </c:pt>
                <c:pt idx="32">
                  <c:v>4.287000868154385E-2</c:v>
                </c:pt>
                <c:pt idx="33">
                  <c:v>4.2892509405005844E-2</c:v>
                </c:pt>
                <c:pt idx="34">
                  <c:v>4.291501012846783E-2</c:v>
                </c:pt>
                <c:pt idx="35">
                  <c:v>4.2937510851929817E-2</c:v>
                </c:pt>
                <c:pt idx="36">
                  <c:v>4.296001157539181E-2</c:v>
                </c:pt>
                <c:pt idx="37">
                  <c:v>4.2982512298853803E-2</c:v>
                </c:pt>
                <c:pt idx="38">
                  <c:v>4.300501302231579E-2</c:v>
                </c:pt>
                <c:pt idx="39">
                  <c:v>4.3027513745777776E-2</c:v>
                </c:pt>
                <c:pt idx="40">
                  <c:v>4.305001446923977E-2</c:v>
                </c:pt>
                <c:pt idx="41">
                  <c:v>4.3072515192701763E-2</c:v>
                </c:pt>
                <c:pt idx="42">
                  <c:v>4.3095015916163749E-2</c:v>
                </c:pt>
                <c:pt idx="43">
                  <c:v>4.3117516639625736E-2</c:v>
                </c:pt>
                <c:pt idx="44">
                  <c:v>4.3140017363087729E-2</c:v>
                </c:pt>
                <c:pt idx="45">
                  <c:v>4.3162518086549723E-2</c:v>
                </c:pt>
                <c:pt idx="46">
                  <c:v>4.3185018810011709E-2</c:v>
                </c:pt>
                <c:pt idx="47">
                  <c:v>4.3207519533473696E-2</c:v>
                </c:pt>
                <c:pt idx="48">
                  <c:v>4.3230020256935689E-2</c:v>
                </c:pt>
                <c:pt idx="49">
                  <c:v>4.3252520980397682E-2</c:v>
                </c:pt>
                <c:pt idx="50">
                  <c:v>4.3275021703859669E-2</c:v>
                </c:pt>
                <c:pt idx="51">
                  <c:v>4.3275021703859669E-2</c:v>
                </c:pt>
                <c:pt idx="52">
                  <c:v>4.3275021703859669E-2</c:v>
                </c:pt>
                <c:pt idx="53">
                  <c:v>4.3275021703859669E-2</c:v>
                </c:pt>
                <c:pt idx="54">
                  <c:v>4.3275021703859669E-2</c:v>
                </c:pt>
                <c:pt idx="55">
                  <c:v>4.3275021703859669E-2</c:v>
                </c:pt>
                <c:pt idx="56">
                  <c:v>4.3275021703859669E-2</c:v>
                </c:pt>
                <c:pt idx="57">
                  <c:v>4.3275021703859669E-2</c:v>
                </c:pt>
                <c:pt idx="58">
                  <c:v>4.3275021703859669E-2</c:v>
                </c:pt>
                <c:pt idx="59">
                  <c:v>4.3275021703859669E-2</c:v>
                </c:pt>
                <c:pt idx="60">
                  <c:v>4.3275021703859669E-2</c:v>
                </c:pt>
                <c:pt idx="61">
                  <c:v>4.3275021703859669E-2</c:v>
                </c:pt>
                <c:pt idx="62">
                  <c:v>4.3275021703859669E-2</c:v>
                </c:pt>
                <c:pt idx="63">
                  <c:v>4.326258972379815E-2</c:v>
                </c:pt>
                <c:pt idx="64">
                  <c:v>4.3250157743736625E-2</c:v>
                </c:pt>
                <c:pt idx="65">
                  <c:v>4.3237725763675107E-2</c:v>
                </c:pt>
                <c:pt idx="66">
                  <c:v>4.3225293783613589E-2</c:v>
                </c:pt>
                <c:pt idx="67">
                  <c:v>4.321286180355207E-2</c:v>
                </c:pt>
                <c:pt idx="68">
                  <c:v>4.3200429823490552E-2</c:v>
                </c:pt>
                <c:pt idx="69">
                  <c:v>4.3187997843429027E-2</c:v>
                </c:pt>
                <c:pt idx="70">
                  <c:v>4.3175565863367509E-2</c:v>
                </c:pt>
                <c:pt idx="71">
                  <c:v>4.316313388330599E-2</c:v>
                </c:pt>
                <c:pt idx="72">
                  <c:v>4.3150701903244465E-2</c:v>
                </c:pt>
                <c:pt idx="73">
                  <c:v>4.3138269923182947E-2</c:v>
                </c:pt>
                <c:pt idx="74">
                  <c:v>4.3125837943121428E-2</c:v>
                </c:pt>
                <c:pt idx="75">
                  <c:v>4.311340596305991E-2</c:v>
                </c:pt>
                <c:pt idx="76">
                  <c:v>4.3100973982998392E-2</c:v>
                </c:pt>
                <c:pt idx="77">
                  <c:v>4.3088542002936867E-2</c:v>
                </c:pt>
                <c:pt idx="78">
                  <c:v>4.3076110022875341E-2</c:v>
                </c:pt>
                <c:pt idx="79">
                  <c:v>4.3063678042813816E-2</c:v>
                </c:pt>
                <c:pt idx="80">
                  <c:v>4.3051246062752298E-2</c:v>
                </c:pt>
                <c:pt idx="81">
                  <c:v>4.3038814082690773E-2</c:v>
                </c:pt>
                <c:pt idx="82">
                  <c:v>4.3026382102629254E-2</c:v>
                </c:pt>
                <c:pt idx="83">
                  <c:v>4.3013950122567729E-2</c:v>
                </c:pt>
                <c:pt idx="84">
                  <c:v>4.3001518142506204E-2</c:v>
                </c:pt>
                <c:pt idx="85">
                  <c:v>4.2989086162444685E-2</c:v>
                </c:pt>
                <c:pt idx="86">
                  <c:v>4.297665418238316E-2</c:v>
                </c:pt>
                <c:pt idx="87">
                  <c:v>4.2964222202321642E-2</c:v>
                </c:pt>
                <c:pt idx="88">
                  <c:v>4.2951790222260124E-2</c:v>
                </c:pt>
                <c:pt idx="89">
                  <c:v>4.2939358242198605E-2</c:v>
                </c:pt>
                <c:pt idx="90">
                  <c:v>4.292692626213708E-2</c:v>
                </c:pt>
                <c:pt idx="91">
                  <c:v>4.2914494282075555E-2</c:v>
                </c:pt>
                <c:pt idx="92">
                  <c:v>4.2902062302014037E-2</c:v>
                </c:pt>
                <c:pt idx="93">
                  <c:v>4.2902062302014037E-2</c:v>
                </c:pt>
                <c:pt idx="94">
                  <c:v>4.2902062302014037E-2</c:v>
                </c:pt>
                <c:pt idx="95">
                  <c:v>4.2902062302014037E-2</c:v>
                </c:pt>
                <c:pt idx="96">
                  <c:v>4.2902062302014037E-2</c:v>
                </c:pt>
                <c:pt idx="97">
                  <c:v>4.2902062302014037E-2</c:v>
                </c:pt>
                <c:pt idx="98">
                  <c:v>4.2902062302014037E-2</c:v>
                </c:pt>
                <c:pt idx="99">
                  <c:v>4.2902062302014037E-2</c:v>
                </c:pt>
                <c:pt idx="100">
                  <c:v>4.2902062302014037E-2</c:v>
                </c:pt>
                <c:pt idx="101">
                  <c:v>4.2902062302014037E-2</c:v>
                </c:pt>
                <c:pt idx="102">
                  <c:v>4.2902062302014037E-2</c:v>
                </c:pt>
                <c:pt idx="103">
                  <c:v>4.2902062302014037E-2</c:v>
                </c:pt>
                <c:pt idx="104">
                  <c:v>4.2902062302014037E-2</c:v>
                </c:pt>
                <c:pt idx="105">
                  <c:v>4.2902062302014037E-2</c:v>
                </c:pt>
                <c:pt idx="106">
                  <c:v>4.2902062302014037E-2</c:v>
                </c:pt>
                <c:pt idx="107">
                  <c:v>4.2902062302014037E-2</c:v>
                </c:pt>
                <c:pt idx="108">
                  <c:v>4.2902062302014037E-2</c:v>
                </c:pt>
                <c:pt idx="109">
                  <c:v>4.2902062302014037E-2</c:v>
                </c:pt>
                <c:pt idx="110">
                  <c:v>4.2902062302014037E-2</c:v>
                </c:pt>
                <c:pt idx="111">
                  <c:v>4.2902062302014037E-2</c:v>
                </c:pt>
                <c:pt idx="112">
                  <c:v>4.2866875253308644E-2</c:v>
                </c:pt>
                <c:pt idx="113">
                  <c:v>4.2831688204603244E-2</c:v>
                </c:pt>
                <c:pt idx="114">
                  <c:v>4.2796501155897851E-2</c:v>
                </c:pt>
                <c:pt idx="115">
                  <c:v>4.2761314107192458E-2</c:v>
                </c:pt>
                <c:pt idx="116">
                  <c:v>4.2726127058487065E-2</c:v>
                </c:pt>
                <c:pt idx="117">
                  <c:v>4.2690940009781672E-2</c:v>
                </c:pt>
                <c:pt idx="118">
                  <c:v>4.2655752961076272E-2</c:v>
                </c:pt>
                <c:pt idx="119">
                  <c:v>4.2620565912370879E-2</c:v>
                </c:pt>
                <c:pt idx="120">
                  <c:v>4.2585378863665486E-2</c:v>
                </c:pt>
                <c:pt idx="121">
                  <c:v>4.2550191814960087E-2</c:v>
                </c:pt>
                <c:pt idx="122">
                  <c:v>4.2515004766254694E-2</c:v>
                </c:pt>
                <c:pt idx="123">
                  <c:v>4.2479817717549301E-2</c:v>
                </c:pt>
                <c:pt idx="124">
                  <c:v>4.2444630668843908E-2</c:v>
                </c:pt>
                <c:pt idx="125">
                  <c:v>4.2409443620138515E-2</c:v>
                </c:pt>
                <c:pt idx="126">
                  <c:v>4.2374256571433115E-2</c:v>
                </c:pt>
                <c:pt idx="127">
                  <c:v>4.2339069522727722E-2</c:v>
                </c:pt>
                <c:pt idx="128">
                  <c:v>4.2303882474022329E-2</c:v>
                </c:pt>
                <c:pt idx="129">
                  <c:v>4.2268695425316929E-2</c:v>
                </c:pt>
                <c:pt idx="130">
                  <c:v>4.2233508376611537E-2</c:v>
                </c:pt>
                <c:pt idx="131">
                  <c:v>4.2198321327906144E-2</c:v>
                </c:pt>
                <c:pt idx="132">
                  <c:v>4.2163134279200751E-2</c:v>
                </c:pt>
                <c:pt idx="133">
                  <c:v>4.2127947230495351E-2</c:v>
                </c:pt>
                <c:pt idx="134">
                  <c:v>4.2092760181789951E-2</c:v>
                </c:pt>
                <c:pt idx="135">
                  <c:v>4.2057573133084558E-2</c:v>
                </c:pt>
                <c:pt idx="136">
                  <c:v>4.2022386084379165E-2</c:v>
                </c:pt>
                <c:pt idx="137">
                  <c:v>4.1987199035673765E-2</c:v>
                </c:pt>
                <c:pt idx="138">
                  <c:v>4.1952011986968372E-2</c:v>
                </c:pt>
                <c:pt idx="139">
                  <c:v>4.1916824938262973E-2</c:v>
                </c:pt>
                <c:pt idx="140">
                  <c:v>4.188163788955758E-2</c:v>
                </c:pt>
                <c:pt idx="141">
                  <c:v>4.184645084085218E-2</c:v>
                </c:pt>
                <c:pt idx="142">
                  <c:v>4.184645084085218E-2</c:v>
                </c:pt>
                <c:pt idx="143">
                  <c:v>4.184645084085218E-2</c:v>
                </c:pt>
                <c:pt idx="144">
                  <c:v>4.184645084085218E-2</c:v>
                </c:pt>
                <c:pt idx="145">
                  <c:v>4.184645084085218E-2</c:v>
                </c:pt>
                <c:pt idx="146">
                  <c:v>4.184645084085218E-2</c:v>
                </c:pt>
                <c:pt idx="147">
                  <c:v>4.184645084085218E-2</c:v>
                </c:pt>
                <c:pt idx="148">
                  <c:v>4.184645084085218E-2</c:v>
                </c:pt>
                <c:pt idx="149">
                  <c:v>4.184645084085218E-2</c:v>
                </c:pt>
                <c:pt idx="150">
                  <c:v>4.184645084085218E-2</c:v>
                </c:pt>
                <c:pt idx="151">
                  <c:v>4.184645084085218E-2</c:v>
                </c:pt>
                <c:pt idx="152">
                  <c:v>4.184645084085218E-2</c:v>
                </c:pt>
                <c:pt idx="153">
                  <c:v>4.184645084085218E-2</c:v>
                </c:pt>
                <c:pt idx="154">
                  <c:v>4.1804617276296259E-2</c:v>
                </c:pt>
                <c:pt idx="155">
                  <c:v>4.1762783711740338E-2</c:v>
                </c:pt>
                <c:pt idx="156">
                  <c:v>4.172095014718441E-2</c:v>
                </c:pt>
                <c:pt idx="157">
                  <c:v>4.1679116582628489E-2</c:v>
                </c:pt>
                <c:pt idx="158">
                  <c:v>4.1637283018072568E-2</c:v>
                </c:pt>
                <c:pt idx="159">
                  <c:v>4.1595449453516647E-2</c:v>
                </c:pt>
                <c:pt idx="160">
                  <c:v>4.1553615888960727E-2</c:v>
                </c:pt>
                <c:pt idx="161">
                  <c:v>4.1511782324404799E-2</c:v>
                </c:pt>
                <c:pt idx="162">
                  <c:v>4.1469948759848878E-2</c:v>
                </c:pt>
                <c:pt idx="163">
                  <c:v>4.1428115195292957E-2</c:v>
                </c:pt>
                <c:pt idx="164">
                  <c:v>4.1386281630737029E-2</c:v>
                </c:pt>
                <c:pt idx="165">
                  <c:v>4.1344448066181108E-2</c:v>
                </c:pt>
                <c:pt idx="166">
                  <c:v>4.1302614501625187E-2</c:v>
                </c:pt>
                <c:pt idx="167">
                  <c:v>4.1260780937069266E-2</c:v>
                </c:pt>
                <c:pt idx="168">
                  <c:v>4.1218947372513345E-2</c:v>
                </c:pt>
                <c:pt idx="169">
                  <c:v>4.1177113807957424E-2</c:v>
                </c:pt>
                <c:pt idx="170">
                  <c:v>4.1135280243401504E-2</c:v>
                </c:pt>
                <c:pt idx="171">
                  <c:v>4.1093446678845583E-2</c:v>
                </c:pt>
                <c:pt idx="172">
                  <c:v>4.1051613114289655E-2</c:v>
                </c:pt>
                <c:pt idx="173">
                  <c:v>4.1009779549733734E-2</c:v>
                </c:pt>
                <c:pt idx="174">
                  <c:v>4.0967945985177813E-2</c:v>
                </c:pt>
                <c:pt idx="175">
                  <c:v>4.0926112420621885E-2</c:v>
                </c:pt>
                <c:pt idx="176">
                  <c:v>4.0884278856065964E-2</c:v>
                </c:pt>
                <c:pt idx="177">
                  <c:v>4.0842445291510043E-2</c:v>
                </c:pt>
                <c:pt idx="178">
                  <c:v>4.0800611726954122E-2</c:v>
                </c:pt>
                <c:pt idx="179">
                  <c:v>4.0758778162398202E-2</c:v>
                </c:pt>
                <c:pt idx="180">
                  <c:v>4.0716944597842274E-2</c:v>
                </c:pt>
                <c:pt idx="181">
                  <c:v>4.0675111033286353E-2</c:v>
                </c:pt>
                <c:pt idx="182">
                  <c:v>4.0633277468730432E-2</c:v>
                </c:pt>
                <c:pt idx="183">
                  <c:v>4.0591443904174511E-2</c:v>
                </c:pt>
                <c:pt idx="184">
                  <c:v>4.0591443904174511E-2</c:v>
                </c:pt>
                <c:pt idx="185">
                  <c:v>4.0591443904174511E-2</c:v>
                </c:pt>
                <c:pt idx="186">
                  <c:v>4.0591443904174511E-2</c:v>
                </c:pt>
                <c:pt idx="187">
                  <c:v>4.0591443904174511E-2</c:v>
                </c:pt>
                <c:pt idx="188">
                  <c:v>4.0591443904174511E-2</c:v>
                </c:pt>
                <c:pt idx="189">
                  <c:v>4.0591443904174511E-2</c:v>
                </c:pt>
                <c:pt idx="190">
                  <c:v>4.0591443904174511E-2</c:v>
                </c:pt>
                <c:pt idx="191">
                  <c:v>4.0591443904174511E-2</c:v>
                </c:pt>
                <c:pt idx="192">
                  <c:v>4.0591443904174511E-2</c:v>
                </c:pt>
                <c:pt idx="193">
                  <c:v>4.0591443904174511E-2</c:v>
                </c:pt>
                <c:pt idx="194">
                  <c:v>4.0591443904174511E-2</c:v>
                </c:pt>
                <c:pt idx="195">
                  <c:v>4.0591443904174511E-2</c:v>
                </c:pt>
                <c:pt idx="196">
                  <c:v>4.053829553123231E-2</c:v>
                </c:pt>
                <c:pt idx="197">
                  <c:v>4.0485147158290102E-2</c:v>
                </c:pt>
                <c:pt idx="198">
                  <c:v>4.0431998785347895E-2</c:v>
                </c:pt>
                <c:pt idx="199">
                  <c:v>4.0378850412405687E-2</c:v>
                </c:pt>
                <c:pt idx="200">
                  <c:v>4.0325702039463479E-2</c:v>
                </c:pt>
                <c:pt idx="201">
                  <c:v>4.0272553666521278E-2</c:v>
                </c:pt>
                <c:pt idx="202">
                  <c:v>4.0219405293579071E-2</c:v>
                </c:pt>
                <c:pt idx="203">
                  <c:v>4.0166256920636863E-2</c:v>
                </c:pt>
                <c:pt idx="204">
                  <c:v>4.0113108547694662E-2</c:v>
                </c:pt>
                <c:pt idx="205">
                  <c:v>4.0059960174752454E-2</c:v>
                </c:pt>
                <c:pt idx="206">
                  <c:v>4.0006811801810246E-2</c:v>
                </c:pt>
                <c:pt idx="207">
                  <c:v>3.9953663428868039E-2</c:v>
                </c:pt>
                <c:pt idx="208">
                  <c:v>3.9900515055925831E-2</c:v>
                </c:pt>
                <c:pt idx="209">
                  <c:v>3.9847366682983623E-2</c:v>
                </c:pt>
                <c:pt idx="210">
                  <c:v>3.9794218310041415E-2</c:v>
                </c:pt>
                <c:pt idx="211">
                  <c:v>3.9741069937099208E-2</c:v>
                </c:pt>
                <c:pt idx="212">
                  <c:v>3.9687921564156993E-2</c:v>
                </c:pt>
                <c:pt idx="213">
                  <c:v>3.9634773191214792E-2</c:v>
                </c:pt>
                <c:pt idx="214">
                  <c:v>3.9581624818272577E-2</c:v>
                </c:pt>
                <c:pt idx="215">
                  <c:v>3.952847644533037E-2</c:v>
                </c:pt>
                <c:pt idx="216">
                  <c:v>3.9475328072388162E-2</c:v>
                </c:pt>
                <c:pt idx="217">
                  <c:v>3.9422179699445954E-2</c:v>
                </c:pt>
                <c:pt idx="218">
                  <c:v>3.9369031326503739E-2</c:v>
                </c:pt>
                <c:pt idx="219">
                  <c:v>3.9315882953561539E-2</c:v>
                </c:pt>
                <c:pt idx="220">
                  <c:v>3.9262734580619331E-2</c:v>
                </c:pt>
                <c:pt idx="221">
                  <c:v>3.9209586207677123E-2</c:v>
                </c:pt>
                <c:pt idx="222">
                  <c:v>3.9156437834734915E-2</c:v>
                </c:pt>
                <c:pt idx="223">
                  <c:v>3.9103289461792708E-2</c:v>
                </c:pt>
                <c:pt idx="224">
                  <c:v>3.9050141088850493E-2</c:v>
                </c:pt>
                <c:pt idx="225">
                  <c:v>3.8996992715908292E-2</c:v>
                </c:pt>
                <c:pt idx="226">
                  <c:v>3.8996992715908292E-2</c:v>
                </c:pt>
                <c:pt idx="227">
                  <c:v>3.8996992715908292E-2</c:v>
                </c:pt>
                <c:pt idx="228">
                  <c:v>3.8996992715908292E-2</c:v>
                </c:pt>
                <c:pt idx="229">
                  <c:v>3.8996992715908292E-2</c:v>
                </c:pt>
                <c:pt idx="230">
                  <c:v>3.8996992715908292E-2</c:v>
                </c:pt>
                <c:pt idx="231">
                  <c:v>3.8996992715908292E-2</c:v>
                </c:pt>
                <c:pt idx="232">
                  <c:v>3.8996992715908292E-2</c:v>
                </c:pt>
                <c:pt idx="233">
                  <c:v>3.8996992715908292E-2</c:v>
                </c:pt>
                <c:pt idx="234">
                  <c:v>3.8996992715908292E-2</c:v>
                </c:pt>
                <c:pt idx="235">
                  <c:v>3.8996992715908292E-2</c:v>
                </c:pt>
                <c:pt idx="236">
                  <c:v>3.8996992715908292E-2</c:v>
                </c:pt>
                <c:pt idx="237">
                  <c:v>3.8996992715908292E-2</c:v>
                </c:pt>
                <c:pt idx="238">
                  <c:v>3.8996992715908292E-2</c:v>
                </c:pt>
                <c:pt idx="239">
                  <c:v>3.8996992715908292E-2</c:v>
                </c:pt>
                <c:pt idx="240">
                  <c:v>3.8996992715908292E-2</c:v>
                </c:pt>
                <c:pt idx="241">
                  <c:v>3.8996992715908292E-2</c:v>
                </c:pt>
                <c:pt idx="242">
                  <c:v>3.8996992715908292E-2</c:v>
                </c:pt>
                <c:pt idx="243">
                  <c:v>3.8996992715908292E-2</c:v>
                </c:pt>
                <c:pt idx="244">
                  <c:v>3.8996992715908292E-2</c:v>
                </c:pt>
                <c:pt idx="245">
                  <c:v>3.8959287938685055E-2</c:v>
                </c:pt>
                <c:pt idx="246">
                  <c:v>3.8921583161461826E-2</c:v>
                </c:pt>
                <c:pt idx="247">
                  <c:v>3.8883878384238596E-2</c:v>
                </c:pt>
                <c:pt idx="248">
                  <c:v>3.8846173607015366E-2</c:v>
                </c:pt>
                <c:pt idx="249">
                  <c:v>3.8808468829792137E-2</c:v>
                </c:pt>
                <c:pt idx="250">
                  <c:v>3.87707640525689E-2</c:v>
                </c:pt>
                <c:pt idx="251">
                  <c:v>3.873305927534567E-2</c:v>
                </c:pt>
                <c:pt idx="252">
                  <c:v>3.869535449812244E-2</c:v>
                </c:pt>
                <c:pt idx="253">
                  <c:v>3.8657649720899204E-2</c:v>
                </c:pt>
                <c:pt idx="254">
                  <c:v>3.8619944943675974E-2</c:v>
                </c:pt>
                <c:pt idx="255">
                  <c:v>3.8582240166452744E-2</c:v>
                </c:pt>
                <c:pt idx="256">
                  <c:v>3.8544535389229514E-2</c:v>
                </c:pt>
                <c:pt idx="257">
                  <c:v>3.8506830612006285E-2</c:v>
                </c:pt>
                <c:pt idx="258">
                  <c:v>3.8469125834783048E-2</c:v>
                </c:pt>
                <c:pt idx="259">
                  <c:v>3.8431421057559818E-2</c:v>
                </c:pt>
                <c:pt idx="260">
                  <c:v>3.8393716280336589E-2</c:v>
                </c:pt>
                <c:pt idx="261">
                  <c:v>3.8356011503113352E-2</c:v>
                </c:pt>
                <c:pt idx="262">
                  <c:v>3.8318306725890122E-2</c:v>
                </c:pt>
                <c:pt idx="263">
                  <c:v>3.8280601948666892E-2</c:v>
                </c:pt>
                <c:pt idx="264">
                  <c:v>3.8242897171443663E-2</c:v>
                </c:pt>
                <c:pt idx="265">
                  <c:v>3.8205192394220433E-2</c:v>
                </c:pt>
                <c:pt idx="266">
                  <c:v>3.8167487616997196E-2</c:v>
                </c:pt>
                <c:pt idx="267">
                  <c:v>3.8129782839773967E-2</c:v>
                </c:pt>
                <c:pt idx="268">
                  <c:v>3.8092078062550737E-2</c:v>
                </c:pt>
                <c:pt idx="269">
                  <c:v>3.80543732853275E-2</c:v>
                </c:pt>
                <c:pt idx="270">
                  <c:v>3.801666850810427E-2</c:v>
                </c:pt>
                <c:pt idx="271">
                  <c:v>3.7978963730881041E-2</c:v>
                </c:pt>
                <c:pt idx="272">
                  <c:v>3.7941258953657811E-2</c:v>
                </c:pt>
                <c:pt idx="273">
                  <c:v>3.7903554176434581E-2</c:v>
                </c:pt>
                <c:pt idx="274">
                  <c:v>3.7865849399211345E-2</c:v>
                </c:pt>
                <c:pt idx="275">
                  <c:v>3.7865849399211345E-2</c:v>
                </c:pt>
                <c:pt idx="276">
                  <c:v>3.7865849399211345E-2</c:v>
                </c:pt>
                <c:pt idx="277">
                  <c:v>3.7865849399211345E-2</c:v>
                </c:pt>
                <c:pt idx="278">
                  <c:v>3.7865849399211345E-2</c:v>
                </c:pt>
                <c:pt idx="279">
                  <c:v>3.7865849399211345E-2</c:v>
                </c:pt>
                <c:pt idx="280">
                  <c:v>3.7865849399211345E-2</c:v>
                </c:pt>
                <c:pt idx="281">
                  <c:v>3.7865849399211345E-2</c:v>
                </c:pt>
                <c:pt idx="282">
                  <c:v>3.7865849399211345E-2</c:v>
                </c:pt>
                <c:pt idx="283">
                  <c:v>3.7865849399211345E-2</c:v>
                </c:pt>
                <c:pt idx="284">
                  <c:v>3.7865849399211345E-2</c:v>
                </c:pt>
                <c:pt idx="285">
                  <c:v>3.7865849399211345E-2</c:v>
                </c:pt>
                <c:pt idx="286">
                  <c:v>3.7865849399211345E-2</c:v>
                </c:pt>
                <c:pt idx="287">
                  <c:v>3.7865849399211345E-2</c:v>
                </c:pt>
                <c:pt idx="288">
                  <c:v>3.7865849399211345E-2</c:v>
                </c:pt>
                <c:pt idx="289">
                  <c:v>3.7865849399211345E-2</c:v>
                </c:pt>
                <c:pt idx="290">
                  <c:v>3.7865849399211345E-2</c:v>
                </c:pt>
                <c:pt idx="291">
                  <c:v>3.7865849399211345E-2</c:v>
                </c:pt>
                <c:pt idx="292">
                  <c:v>3.7865849399211345E-2</c:v>
                </c:pt>
                <c:pt idx="293">
                  <c:v>3.7865849399211345E-2</c:v>
                </c:pt>
                <c:pt idx="294">
                  <c:v>3.7832830040381599E-2</c:v>
                </c:pt>
                <c:pt idx="295">
                  <c:v>3.7799810681551846E-2</c:v>
                </c:pt>
                <c:pt idx="296">
                  <c:v>3.77667913227221E-2</c:v>
                </c:pt>
                <c:pt idx="297">
                  <c:v>3.7733771963892347E-2</c:v>
                </c:pt>
                <c:pt idx="298">
                  <c:v>3.7700752605062601E-2</c:v>
                </c:pt>
                <c:pt idx="299">
                  <c:v>3.7667733246232848E-2</c:v>
                </c:pt>
                <c:pt idx="300">
                  <c:v>3.7634713887403103E-2</c:v>
                </c:pt>
                <c:pt idx="301">
                  <c:v>3.760169452857335E-2</c:v>
                </c:pt>
                <c:pt idx="302">
                  <c:v>3.7568675169743604E-2</c:v>
                </c:pt>
                <c:pt idx="303">
                  <c:v>3.7535655810913851E-2</c:v>
                </c:pt>
                <c:pt idx="304">
                  <c:v>3.7502636452084105E-2</c:v>
                </c:pt>
                <c:pt idx="305">
                  <c:v>3.7469617093254352E-2</c:v>
                </c:pt>
                <c:pt idx="306">
                  <c:v>3.7436597734424606E-2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82-48EA-A038-02B39D3F2810}"/>
            </c:ext>
          </c:extLst>
        </c:ser>
        <c:ser>
          <c:idx val="1"/>
          <c:order val="1"/>
          <c:tx>
            <c:strRef>
              <c:f>'SOFR Term Rate'!$AD$7</c:f>
              <c:strCache>
                <c:ptCount val="1"/>
                <c:pt idx="0">
                  <c:v>1M Rate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'SOFR Term Rate'!$AD$8:$AD$314</c:f>
              <c:numCache>
                <c:formatCode>0.00%</c:formatCode>
                <c:ptCount val="307"/>
                <c:pt idx="0">
                  <c:v>4.3004313847475828E-2</c:v>
                </c:pt>
                <c:pt idx="1">
                  <c:v>4.2960830523337101E-2</c:v>
                </c:pt>
                <c:pt idx="2">
                  <c:v>4.2927381905365714E-2</c:v>
                </c:pt>
                <c:pt idx="3">
                  <c:v>4.2893933380296012E-2</c:v>
                </c:pt>
                <c:pt idx="4">
                  <c:v>4.2860484948122668E-2</c:v>
                </c:pt>
                <c:pt idx="5">
                  <c:v>4.2837071091130774E-2</c:v>
                </c:pt>
                <c:pt idx="6">
                  <c:v>4.2817002104287738E-2</c:v>
                </c:pt>
                <c:pt idx="7">
                  <c:v>4.2803622794600926E-2</c:v>
                </c:pt>
                <c:pt idx="8">
                  <c:v>4.2793588320690468E-2</c:v>
                </c:pt>
                <c:pt idx="9">
                  <c:v>4.2786898675130303E-2</c:v>
                </c:pt>
                <c:pt idx="10">
                  <c:v>4.2780209033289829E-2</c:v>
                </c:pt>
                <c:pt idx="11">
                  <c:v>4.277351939517704E-2</c:v>
                </c:pt>
                <c:pt idx="12">
                  <c:v>4.2766829760757297E-2</c:v>
                </c:pt>
                <c:pt idx="13">
                  <c:v>4.2753450506807233E-2</c:v>
                </c:pt>
                <c:pt idx="14">
                  <c:v>4.2743416074703333E-2</c:v>
                </c:pt>
                <c:pt idx="15">
                  <c:v>4.2726692044422698E-2</c:v>
                </c:pt>
                <c:pt idx="16">
                  <c:v>4.2713312835060968E-2</c:v>
                </c:pt>
                <c:pt idx="17">
                  <c:v>4.2699933640562016E-2</c:v>
                </c:pt>
                <c:pt idx="18">
                  <c:v>4.268655446093117E-2</c:v>
                </c:pt>
                <c:pt idx="19">
                  <c:v>4.2676520084569347E-2</c:v>
                </c:pt>
                <c:pt idx="20">
                  <c:v>4.2673175293375998E-2</c:v>
                </c:pt>
                <c:pt idx="21">
                  <c:v>4.2695753359875077E-2</c:v>
                </c:pt>
                <c:pt idx="22">
                  <c:v>4.2718331468702964E-2</c:v>
                </c:pt>
                <c:pt idx="23">
                  <c:v>4.2740909619862322E-2</c:v>
                </c:pt>
                <c:pt idx="24">
                  <c:v>4.2763487813350487E-2</c:v>
                </c:pt>
                <c:pt idx="25">
                  <c:v>4.2786066049172788E-2</c:v>
                </c:pt>
                <c:pt idx="26">
                  <c:v>4.2808644327321232E-2</c:v>
                </c:pt>
                <c:pt idx="27">
                  <c:v>4.2831222647806477E-2</c:v>
                </c:pt>
                <c:pt idx="28">
                  <c:v>4.2853801010612536E-2</c:v>
                </c:pt>
                <c:pt idx="29">
                  <c:v>4.2876379415758059E-2</c:v>
                </c:pt>
                <c:pt idx="30">
                  <c:v>4.289895786323239E-2</c:v>
                </c:pt>
                <c:pt idx="31">
                  <c:v>4.2921536353038192E-2</c:v>
                </c:pt>
                <c:pt idx="32">
                  <c:v>4.2944114885167473E-2</c:v>
                </c:pt>
                <c:pt idx="33">
                  <c:v>4.2966693459638883E-2</c:v>
                </c:pt>
                <c:pt idx="34">
                  <c:v>4.29892720764391E-2</c:v>
                </c:pt>
                <c:pt idx="35">
                  <c:v>4.3011850735570789E-2</c:v>
                </c:pt>
                <c:pt idx="36">
                  <c:v>4.303442943703395E-2</c:v>
                </c:pt>
                <c:pt idx="37">
                  <c:v>4.3057008180828582E-2</c:v>
                </c:pt>
                <c:pt idx="38">
                  <c:v>4.3079586966944028E-2</c:v>
                </c:pt>
                <c:pt idx="39">
                  <c:v>4.3102165795406933E-2</c:v>
                </c:pt>
                <c:pt idx="40">
                  <c:v>4.3124744666193315E-2</c:v>
                </c:pt>
                <c:pt idx="41">
                  <c:v>4.3147323579305841E-2</c:v>
                </c:pt>
                <c:pt idx="42">
                  <c:v>4.3169902534760496E-2</c:v>
                </c:pt>
                <c:pt idx="43">
                  <c:v>4.3192481532538629E-2</c:v>
                </c:pt>
                <c:pt idx="44">
                  <c:v>4.3215060572656228E-2</c:v>
                </c:pt>
                <c:pt idx="45">
                  <c:v>4.3237639655102633E-2</c:v>
                </c:pt>
                <c:pt idx="46">
                  <c:v>4.326021877988584E-2</c:v>
                </c:pt>
                <c:pt idx="47">
                  <c:v>4.3282797946989859E-2</c:v>
                </c:pt>
                <c:pt idx="48">
                  <c:v>4.330537715643068E-2</c:v>
                </c:pt>
                <c:pt idx="49">
                  <c:v>4.3327956408208301E-2</c:v>
                </c:pt>
                <c:pt idx="50">
                  <c:v>4.3350535702312065E-2</c:v>
                </c:pt>
                <c:pt idx="51">
                  <c:v>4.3350535702312065E-2</c:v>
                </c:pt>
                <c:pt idx="52">
                  <c:v>4.3350535702312065E-2</c:v>
                </c:pt>
                <c:pt idx="53">
                  <c:v>4.3350535702312065E-2</c:v>
                </c:pt>
                <c:pt idx="54">
                  <c:v>4.3350535702312065E-2</c:v>
                </c:pt>
                <c:pt idx="55">
                  <c:v>4.3350535702312065E-2</c:v>
                </c:pt>
                <c:pt idx="56">
                  <c:v>4.3350535702312065E-2</c:v>
                </c:pt>
                <c:pt idx="57">
                  <c:v>4.3350535702312065E-2</c:v>
                </c:pt>
                <c:pt idx="58">
                  <c:v>4.3350535702312065E-2</c:v>
                </c:pt>
                <c:pt idx="59">
                  <c:v>4.3350535702312065E-2</c:v>
                </c:pt>
                <c:pt idx="60">
                  <c:v>4.3350535702312065E-2</c:v>
                </c:pt>
                <c:pt idx="61">
                  <c:v>4.3350535702312065E-2</c:v>
                </c:pt>
                <c:pt idx="62">
                  <c:v>4.3350535702312065E-2</c:v>
                </c:pt>
                <c:pt idx="63">
                  <c:v>4.3338060310816218E-2</c:v>
                </c:pt>
                <c:pt idx="64">
                  <c:v>4.3325584932240702E-2</c:v>
                </c:pt>
                <c:pt idx="65">
                  <c:v>4.3313109566588182E-2</c:v>
                </c:pt>
                <c:pt idx="66">
                  <c:v>4.3300634213861322E-2</c:v>
                </c:pt>
                <c:pt idx="67">
                  <c:v>4.3288158874052129E-2</c:v>
                </c:pt>
                <c:pt idx="68">
                  <c:v>4.3275683547165933E-2</c:v>
                </c:pt>
                <c:pt idx="69">
                  <c:v>4.3263208233210726E-2</c:v>
                </c:pt>
                <c:pt idx="70">
                  <c:v>4.3250732932170521E-2</c:v>
                </c:pt>
                <c:pt idx="71">
                  <c:v>4.3238257644058642E-2</c:v>
                </c:pt>
                <c:pt idx="72">
                  <c:v>4.3225782368867094E-2</c:v>
                </c:pt>
                <c:pt idx="73">
                  <c:v>4.3213307106598542E-2</c:v>
                </c:pt>
                <c:pt idx="74">
                  <c:v>4.3200831857252986E-2</c:v>
                </c:pt>
                <c:pt idx="75">
                  <c:v>4.3188356620827761E-2</c:v>
                </c:pt>
                <c:pt idx="76">
                  <c:v>4.3175881397330862E-2</c:v>
                </c:pt>
                <c:pt idx="77">
                  <c:v>4.3163406186751629E-2</c:v>
                </c:pt>
                <c:pt idx="78">
                  <c:v>4.3150930989095393E-2</c:v>
                </c:pt>
                <c:pt idx="79">
                  <c:v>4.3138455804364817E-2</c:v>
                </c:pt>
                <c:pt idx="80">
                  <c:v>4.3125980632557237E-2</c:v>
                </c:pt>
                <c:pt idx="81">
                  <c:v>4.3113505473672653E-2</c:v>
                </c:pt>
                <c:pt idx="82">
                  <c:v>4.3101030327708401E-2</c:v>
                </c:pt>
                <c:pt idx="83">
                  <c:v>4.3088555194661815E-2</c:v>
                </c:pt>
                <c:pt idx="84">
                  <c:v>4.3076080074546219E-2</c:v>
                </c:pt>
                <c:pt idx="85">
                  <c:v>4.3063604967350955E-2</c:v>
                </c:pt>
                <c:pt idx="86">
                  <c:v>4.3051129873076022E-2</c:v>
                </c:pt>
                <c:pt idx="87">
                  <c:v>4.303865479172142E-2</c:v>
                </c:pt>
                <c:pt idx="88">
                  <c:v>4.3026179723300473E-2</c:v>
                </c:pt>
                <c:pt idx="89">
                  <c:v>4.3013704667794528E-2</c:v>
                </c:pt>
                <c:pt idx="90">
                  <c:v>4.3001229625200921E-2</c:v>
                </c:pt>
                <c:pt idx="91">
                  <c:v>4.2988754595546297E-2</c:v>
                </c:pt>
                <c:pt idx="92">
                  <c:v>4.2976279578801346E-2</c:v>
                </c:pt>
                <c:pt idx="93">
                  <c:v>4.2976279578801346E-2</c:v>
                </c:pt>
                <c:pt idx="94">
                  <c:v>4.2976279578801346E-2</c:v>
                </c:pt>
                <c:pt idx="95">
                  <c:v>4.2976279578801346E-2</c:v>
                </c:pt>
                <c:pt idx="96">
                  <c:v>4.2976279578801346E-2</c:v>
                </c:pt>
                <c:pt idx="97">
                  <c:v>4.2976279578801346E-2</c:v>
                </c:pt>
                <c:pt idx="98">
                  <c:v>4.2976279578801346E-2</c:v>
                </c:pt>
                <c:pt idx="99">
                  <c:v>4.2976279578801346E-2</c:v>
                </c:pt>
                <c:pt idx="100">
                  <c:v>4.2976279578801346E-2</c:v>
                </c:pt>
                <c:pt idx="101">
                  <c:v>4.2976279578801346E-2</c:v>
                </c:pt>
                <c:pt idx="102">
                  <c:v>4.2976279578801346E-2</c:v>
                </c:pt>
                <c:pt idx="103">
                  <c:v>4.2976279578801346E-2</c:v>
                </c:pt>
                <c:pt idx="104">
                  <c:v>4.2976279578801346E-2</c:v>
                </c:pt>
                <c:pt idx="105">
                  <c:v>4.2976279578801346E-2</c:v>
                </c:pt>
                <c:pt idx="106">
                  <c:v>4.2976279578801346E-2</c:v>
                </c:pt>
                <c:pt idx="107">
                  <c:v>4.2976279578801346E-2</c:v>
                </c:pt>
                <c:pt idx="108">
                  <c:v>4.2976279578801346E-2</c:v>
                </c:pt>
                <c:pt idx="109">
                  <c:v>4.2976279578801346E-2</c:v>
                </c:pt>
                <c:pt idx="110">
                  <c:v>4.2976279578801346E-2</c:v>
                </c:pt>
                <c:pt idx="111">
                  <c:v>4.2976279578801346E-2</c:v>
                </c:pt>
                <c:pt idx="112">
                  <c:v>4.294097072056946E-2</c:v>
                </c:pt>
                <c:pt idx="113">
                  <c:v>4.2905661965857433E-2</c:v>
                </c:pt>
                <c:pt idx="114">
                  <c:v>4.2870353314670595E-2</c:v>
                </c:pt>
                <c:pt idx="115">
                  <c:v>4.2835044767000952E-2</c:v>
                </c:pt>
                <c:pt idx="116">
                  <c:v>4.2799736322856496E-2</c:v>
                </c:pt>
                <c:pt idx="117">
                  <c:v>4.2764427982234565E-2</c:v>
                </c:pt>
                <c:pt idx="118">
                  <c:v>4.2729119745127164E-2</c:v>
                </c:pt>
                <c:pt idx="119">
                  <c:v>4.2693811611539623E-2</c:v>
                </c:pt>
                <c:pt idx="120">
                  <c:v>4.265850358147727E-2</c:v>
                </c:pt>
                <c:pt idx="121">
                  <c:v>4.2623195654932111E-2</c:v>
                </c:pt>
                <c:pt idx="122">
                  <c:v>4.2587887831912141E-2</c:v>
                </c:pt>
                <c:pt idx="123">
                  <c:v>4.2552580112406702E-2</c:v>
                </c:pt>
                <c:pt idx="124">
                  <c:v>4.2517272496418457E-2</c:v>
                </c:pt>
                <c:pt idx="125">
                  <c:v>4.2481964983944742E-2</c:v>
                </c:pt>
                <c:pt idx="126">
                  <c:v>4.2446657574993552E-2</c:v>
                </c:pt>
                <c:pt idx="127">
                  <c:v>4.2411350269567549E-2</c:v>
                </c:pt>
                <c:pt idx="128">
                  <c:v>4.2376043067645419E-2</c:v>
                </c:pt>
                <c:pt idx="129">
                  <c:v>4.2340735969256471E-2</c:v>
                </c:pt>
                <c:pt idx="130">
                  <c:v>4.2305428974376724E-2</c:v>
                </c:pt>
                <c:pt idx="131">
                  <c:v>4.2270122083014172E-2</c:v>
                </c:pt>
                <c:pt idx="132">
                  <c:v>4.2234815295171479E-2</c:v>
                </c:pt>
                <c:pt idx="133">
                  <c:v>4.2199508610845982E-2</c:v>
                </c:pt>
                <c:pt idx="134">
                  <c:v>4.216420203002702E-2</c:v>
                </c:pt>
                <c:pt idx="135">
                  <c:v>4.2128895552719925E-2</c:v>
                </c:pt>
                <c:pt idx="136">
                  <c:v>4.2093589178938018E-2</c:v>
                </c:pt>
                <c:pt idx="137">
                  <c:v>4.205828290867597E-2</c:v>
                </c:pt>
                <c:pt idx="138">
                  <c:v>4.2022976741925788E-2</c:v>
                </c:pt>
                <c:pt idx="139">
                  <c:v>4.1987670678676814E-2</c:v>
                </c:pt>
                <c:pt idx="140">
                  <c:v>4.1952364718955693E-2</c:v>
                </c:pt>
                <c:pt idx="141">
                  <c:v>4.1917058862735779E-2</c:v>
                </c:pt>
                <c:pt idx="142">
                  <c:v>4.1917058862735779E-2</c:v>
                </c:pt>
                <c:pt idx="143">
                  <c:v>4.1917058862735779E-2</c:v>
                </c:pt>
                <c:pt idx="144">
                  <c:v>4.1917058862735779E-2</c:v>
                </c:pt>
                <c:pt idx="145">
                  <c:v>4.1917058862735779E-2</c:v>
                </c:pt>
                <c:pt idx="146">
                  <c:v>4.1917058862735779E-2</c:v>
                </c:pt>
                <c:pt idx="147">
                  <c:v>4.1917058862735779E-2</c:v>
                </c:pt>
                <c:pt idx="148">
                  <c:v>4.1917058862735779E-2</c:v>
                </c:pt>
                <c:pt idx="149">
                  <c:v>4.1917058862735779E-2</c:v>
                </c:pt>
                <c:pt idx="150">
                  <c:v>4.1917058862735779E-2</c:v>
                </c:pt>
                <c:pt idx="151">
                  <c:v>4.1917058862735779E-2</c:v>
                </c:pt>
                <c:pt idx="152">
                  <c:v>4.1917058862735779E-2</c:v>
                </c:pt>
                <c:pt idx="153">
                  <c:v>4.1917058862735779E-2</c:v>
                </c:pt>
                <c:pt idx="154">
                  <c:v>4.1875084049004307E-2</c:v>
                </c:pt>
                <c:pt idx="155">
                  <c:v>4.1833109381587796E-2</c:v>
                </c:pt>
                <c:pt idx="156">
                  <c:v>4.1791134860480916E-2</c:v>
                </c:pt>
                <c:pt idx="157">
                  <c:v>4.1749160485691661E-2</c:v>
                </c:pt>
                <c:pt idx="158">
                  <c:v>4.1707186257206708E-2</c:v>
                </c:pt>
                <c:pt idx="159">
                  <c:v>4.166521217503405E-2</c:v>
                </c:pt>
                <c:pt idx="160">
                  <c:v>4.1623238239176352E-2</c:v>
                </c:pt>
                <c:pt idx="161">
                  <c:v>4.1581264449620292E-2</c:v>
                </c:pt>
                <c:pt idx="162">
                  <c:v>4.1539290806381857E-2</c:v>
                </c:pt>
                <c:pt idx="163">
                  <c:v>4.1497317309447723E-2</c:v>
                </c:pt>
                <c:pt idx="164">
                  <c:v>4.1455343958817892E-2</c:v>
                </c:pt>
                <c:pt idx="165">
                  <c:v>4.1413370754497691E-2</c:v>
                </c:pt>
                <c:pt idx="166">
                  <c:v>4.1371397696487122E-2</c:v>
                </c:pt>
                <c:pt idx="167">
                  <c:v>4.1329424784783519E-2</c:v>
                </c:pt>
                <c:pt idx="168">
                  <c:v>4.1287452019381554E-2</c:v>
                </c:pt>
                <c:pt idx="169">
                  <c:v>4.124547940028922E-2</c:v>
                </c:pt>
                <c:pt idx="170">
                  <c:v>4.1203506927495859E-2</c:v>
                </c:pt>
                <c:pt idx="171">
                  <c:v>4.1161534601017458E-2</c:v>
                </c:pt>
                <c:pt idx="172">
                  <c:v>4.1119562420835365E-2</c:v>
                </c:pt>
                <c:pt idx="173">
                  <c:v>4.1077590386960239E-2</c:v>
                </c:pt>
                <c:pt idx="174">
                  <c:v>4.1035618499389415E-2</c:v>
                </c:pt>
                <c:pt idx="175">
                  <c:v>4.0993646758112234E-2</c:v>
                </c:pt>
                <c:pt idx="176">
                  <c:v>4.095167516314735E-2</c:v>
                </c:pt>
                <c:pt idx="177">
                  <c:v>4.090970371447078E-2</c:v>
                </c:pt>
                <c:pt idx="178">
                  <c:v>4.0867732412111835E-2</c:v>
                </c:pt>
                <c:pt idx="179">
                  <c:v>4.0825761256035875E-2</c:v>
                </c:pt>
                <c:pt idx="180">
                  <c:v>4.0783790246272211E-2</c:v>
                </c:pt>
                <c:pt idx="181">
                  <c:v>4.0741819382804856E-2</c:v>
                </c:pt>
                <c:pt idx="182">
                  <c:v>4.0699848665631144E-2</c:v>
                </c:pt>
                <c:pt idx="183">
                  <c:v>4.0657878094767064E-2</c:v>
                </c:pt>
                <c:pt idx="184">
                  <c:v>4.0657878094767064E-2</c:v>
                </c:pt>
                <c:pt idx="185">
                  <c:v>4.0657878094767064E-2</c:v>
                </c:pt>
                <c:pt idx="186">
                  <c:v>4.0657878094767064E-2</c:v>
                </c:pt>
                <c:pt idx="187">
                  <c:v>4.0657878094767064E-2</c:v>
                </c:pt>
                <c:pt idx="188">
                  <c:v>4.0657878094767064E-2</c:v>
                </c:pt>
                <c:pt idx="189">
                  <c:v>4.0657878094767064E-2</c:v>
                </c:pt>
                <c:pt idx="190">
                  <c:v>4.0657878094767064E-2</c:v>
                </c:pt>
                <c:pt idx="191">
                  <c:v>4.0657878094767064E-2</c:v>
                </c:pt>
                <c:pt idx="192">
                  <c:v>4.0657878094767064E-2</c:v>
                </c:pt>
                <c:pt idx="193">
                  <c:v>4.0657878094767064E-2</c:v>
                </c:pt>
                <c:pt idx="194">
                  <c:v>4.0657878094767064E-2</c:v>
                </c:pt>
                <c:pt idx="195">
                  <c:v>4.0657878094767064E-2</c:v>
                </c:pt>
                <c:pt idx="196">
                  <c:v>4.0604555659137453E-2</c:v>
                </c:pt>
                <c:pt idx="197">
                  <c:v>4.0551233459646951E-2</c:v>
                </c:pt>
                <c:pt idx="198">
                  <c:v>4.0497911496295558E-2</c:v>
                </c:pt>
                <c:pt idx="199">
                  <c:v>4.0444589769083272E-2</c:v>
                </c:pt>
                <c:pt idx="200">
                  <c:v>4.039126827801276E-2</c:v>
                </c:pt>
                <c:pt idx="201">
                  <c:v>4.0337947023070697E-2</c:v>
                </c:pt>
                <c:pt idx="202">
                  <c:v>4.0284626004265078E-2</c:v>
                </c:pt>
                <c:pt idx="203">
                  <c:v>4.0231305221593239E-2</c:v>
                </c:pt>
                <c:pt idx="204">
                  <c:v>4.0177984675057843E-2</c:v>
                </c:pt>
                <c:pt idx="205">
                  <c:v>4.0124664364650897E-2</c:v>
                </c:pt>
                <c:pt idx="206">
                  <c:v>4.0071344290372402E-2</c:v>
                </c:pt>
                <c:pt idx="207">
                  <c:v>4.001802445223035E-2</c:v>
                </c:pt>
                <c:pt idx="208">
                  <c:v>3.996470485020609E-2</c:v>
                </c:pt>
                <c:pt idx="209">
                  <c:v>3.9911385484318274E-2</c:v>
                </c:pt>
                <c:pt idx="210">
                  <c:v>3.9858066354558908E-2</c:v>
                </c:pt>
                <c:pt idx="211">
                  <c:v>3.9804747460917334E-2</c:v>
                </c:pt>
                <c:pt idx="212">
                  <c:v>3.975142880340421E-2</c:v>
                </c:pt>
                <c:pt idx="213">
                  <c:v>3.9698110382014207E-2</c:v>
                </c:pt>
                <c:pt idx="214">
                  <c:v>3.964479219674466E-2</c:v>
                </c:pt>
                <c:pt idx="215">
                  <c:v>3.9591474247592906E-2</c:v>
                </c:pt>
                <c:pt idx="216">
                  <c:v>3.9538156534569602E-2</c:v>
                </c:pt>
                <c:pt idx="217">
                  <c:v>3.948483905765876E-2</c:v>
                </c:pt>
                <c:pt idx="218">
                  <c:v>3.9431521816873705E-2</c:v>
                </c:pt>
                <c:pt idx="219">
                  <c:v>3.9378204812201112E-2</c:v>
                </c:pt>
                <c:pt idx="220">
                  <c:v>3.932488804365164E-2</c:v>
                </c:pt>
                <c:pt idx="221">
                  <c:v>3.9271571511193315E-2</c:v>
                </c:pt>
                <c:pt idx="222">
                  <c:v>3.9218255214868769E-2</c:v>
                </c:pt>
                <c:pt idx="223">
                  <c:v>3.9164939154659351E-2</c:v>
                </c:pt>
                <c:pt idx="224">
                  <c:v>3.9111623330554401E-2</c:v>
                </c:pt>
                <c:pt idx="225">
                  <c:v>3.9058307742569909E-2</c:v>
                </c:pt>
                <c:pt idx="226">
                  <c:v>3.9058307742569909E-2</c:v>
                </c:pt>
                <c:pt idx="227">
                  <c:v>3.9058307742569909E-2</c:v>
                </c:pt>
                <c:pt idx="228">
                  <c:v>3.9058307742569909E-2</c:v>
                </c:pt>
                <c:pt idx="229">
                  <c:v>3.9058307742569909E-2</c:v>
                </c:pt>
                <c:pt idx="230">
                  <c:v>3.9058307742569909E-2</c:v>
                </c:pt>
                <c:pt idx="231">
                  <c:v>3.9058307742569909E-2</c:v>
                </c:pt>
                <c:pt idx="232">
                  <c:v>3.9058307742569909E-2</c:v>
                </c:pt>
                <c:pt idx="233">
                  <c:v>3.9058307742569909E-2</c:v>
                </c:pt>
                <c:pt idx="234">
                  <c:v>3.9058307742569909E-2</c:v>
                </c:pt>
                <c:pt idx="235">
                  <c:v>3.9058307742569909E-2</c:v>
                </c:pt>
                <c:pt idx="236">
                  <c:v>3.9058307742569909E-2</c:v>
                </c:pt>
                <c:pt idx="237">
                  <c:v>3.9058307742569909E-2</c:v>
                </c:pt>
                <c:pt idx="238">
                  <c:v>3.9058307742569909E-2</c:v>
                </c:pt>
                <c:pt idx="239">
                  <c:v>3.9058307742569909E-2</c:v>
                </c:pt>
                <c:pt idx="240">
                  <c:v>3.9058307742569909E-2</c:v>
                </c:pt>
                <c:pt idx="241">
                  <c:v>3.9058307742569909E-2</c:v>
                </c:pt>
                <c:pt idx="242">
                  <c:v>3.9058307742569909E-2</c:v>
                </c:pt>
                <c:pt idx="243">
                  <c:v>3.9058307742569909E-2</c:v>
                </c:pt>
                <c:pt idx="244">
                  <c:v>3.9058307742569909E-2</c:v>
                </c:pt>
                <c:pt idx="245">
                  <c:v>3.9020484338832873E-2</c:v>
                </c:pt>
                <c:pt idx="246">
                  <c:v>3.898266105392878E-2</c:v>
                </c:pt>
                <c:pt idx="247">
                  <c:v>3.8944837887852302E-2</c:v>
                </c:pt>
                <c:pt idx="248">
                  <c:v>3.8907014840606102E-2</c:v>
                </c:pt>
                <c:pt idx="249">
                  <c:v>3.8869191912190182E-2</c:v>
                </c:pt>
                <c:pt idx="250">
                  <c:v>3.8831369102601876E-2</c:v>
                </c:pt>
                <c:pt idx="251">
                  <c:v>3.8793546411849178E-2</c:v>
                </c:pt>
                <c:pt idx="252">
                  <c:v>3.8755723839916101E-2</c:v>
                </c:pt>
                <c:pt idx="253">
                  <c:v>3.8717901386818632E-2</c:v>
                </c:pt>
                <c:pt idx="254">
                  <c:v>3.8680079052546112E-2</c:v>
                </c:pt>
                <c:pt idx="255">
                  <c:v>3.8642256837093214E-2</c:v>
                </c:pt>
                <c:pt idx="256">
                  <c:v>3.8604434740478588E-2</c:v>
                </c:pt>
                <c:pt idx="257">
                  <c:v>3.8566612762686248E-2</c:v>
                </c:pt>
                <c:pt idx="258">
                  <c:v>3.8528790903713528E-2</c:v>
                </c:pt>
                <c:pt idx="259">
                  <c:v>3.849096916358441E-2</c:v>
                </c:pt>
                <c:pt idx="260">
                  <c:v>3.8453147542266919E-2</c:v>
                </c:pt>
                <c:pt idx="261">
                  <c:v>3.8415326039774378E-2</c:v>
                </c:pt>
                <c:pt idx="262">
                  <c:v>3.8377504656109451E-2</c:v>
                </c:pt>
                <c:pt idx="263">
                  <c:v>3.8339683391269475E-2</c:v>
                </c:pt>
                <c:pt idx="264">
                  <c:v>3.8301862245257112E-2</c:v>
                </c:pt>
                <c:pt idx="265">
                  <c:v>3.8264041218061706E-2</c:v>
                </c:pt>
                <c:pt idx="266">
                  <c:v>3.822622030969125E-2</c:v>
                </c:pt>
                <c:pt idx="267">
                  <c:v>3.8188399520140415E-2</c:v>
                </c:pt>
                <c:pt idx="268">
                  <c:v>3.8150578849422523E-2</c:v>
                </c:pt>
                <c:pt idx="269">
                  <c:v>3.8112758297510929E-2</c:v>
                </c:pt>
                <c:pt idx="270">
                  <c:v>3.8074937864445602E-2</c:v>
                </c:pt>
                <c:pt idx="271">
                  <c:v>3.8037117550178579E-2</c:v>
                </c:pt>
                <c:pt idx="272">
                  <c:v>3.7999297354733841E-2</c:v>
                </c:pt>
                <c:pt idx="273">
                  <c:v>3.7961477278114053E-2</c:v>
                </c:pt>
                <c:pt idx="274">
                  <c:v>3.7923657320327209E-2</c:v>
                </c:pt>
                <c:pt idx="275">
                  <c:v>3.7923657320327209E-2</c:v>
                </c:pt>
                <c:pt idx="276">
                  <c:v>3.7923657320327209E-2</c:v>
                </c:pt>
                <c:pt idx="277">
                  <c:v>3.7923657320327209E-2</c:v>
                </c:pt>
                <c:pt idx="278">
                  <c:v>3.7923657320327209E-2</c:v>
                </c:pt>
                <c:pt idx="279">
                  <c:v>3.7923657320327209E-2</c:v>
                </c:pt>
                <c:pt idx="280">
                  <c:v>3.7923657320327209E-2</c:v>
                </c:pt>
                <c:pt idx="281">
                  <c:v>3.7923657320327209E-2</c:v>
                </c:pt>
                <c:pt idx="282">
                  <c:v>3.7923657320327209E-2</c:v>
                </c:pt>
                <c:pt idx="283">
                  <c:v>3.7923657320327209E-2</c:v>
                </c:pt>
                <c:pt idx="284">
                  <c:v>3.7923657320327209E-2</c:v>
                </c:pt>
                <c:pt idx="285">
                  <c:v>3.7923657320327209E-2</c:v>
                </c:pt>
                <c:pt idx="286">
                  <c:v>3.7923657320327209E-2</c:v>
                </c:pt>
                <c:pt idx="287">
                  <c:v>3.7923657320327209E-2</c:v>
                </c:pt>
                <c:pt idx="288">
                  <c:v>3.7923657320327209E-2</c:v>
                </c:pt>
                <c:pt idx="289">
                  <c:v>3.7923657320327209E-2</c:v>
                </c:pt>
                <c:pt idx="290">
                  <c:v>3.7923657320327209E-2</c:v>
                </c:pt>
                <c:pt idx="291">
                  <c:v>3.7923657320327209E-2</c:v>
                </c:pt>
                <c:pt idx="292">
                  <c:v>3.7923657320327209E-2</c:v>
                </c:pt>
                <c:pt idx="293">
                  <c:v>3.7923657320327209E-2</c:v>
                </c:pt>
                <c:pt idx="294">
                  <c:v>3.7890537093939081E-2</c:v>
                </c:pt>
                <c:pt idx="295">
                  <c:v>3.7857416958678058E-2</c:v>
                </c:pt>
                <c:pt idx="296">
                  <c:v>3.7824296914536149E-2</c:v>
                </c:pt>
                <c:pt idx="297">
                  <c:v>3.7791176961524009E-2</c:v>
                </c:pt>
                <c:pt idx="298">
                  <c:v>3.7758057099633646E-2</c:v>
                </c:pt>
                <c:pt idx="299">
                  <c:v>3.772493732886506E-2</c:v>
                </c:pt>
                <c:pt idx="300">
                  <c:v>3.769181764922358E-2</c:v>
                </c:pt>
                <c:pt idx="301">
                  <c:v>3.7658698060703877E-2</c:v>
                </c:pt>
                <c:pt idx="302">
                  <c:v>3.7625578563303286E-2</c:v>
                </c:pt>
                <c:pt idx="303">
                  <c:v>3.7592459157032465E-2</c:v>
                </c:pt>
                <c:pt idx="304">
                  <c:v>3.7559339841880757E-2</c:v>
                </c:pt>
                <c:pt idx="305">
                  <c:v>3.7526220617842831E-2</c:v>
                </c:pt>
                <c:pt idx="306">
                  <c:v>3.7493101484934677E-2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82-48EA-A038-02B39D3F2810}"/>
            </c:ext>
          </c:extLst>
        </c:ser>
        <c:ser>
          <c:idx val="2"/>
          <c:order val="2"/>
          <c:tx>
            <c:strRef>
              <c:f>'SOFR Term Rate'!$AE$7</c:f>
              <c:strCache>
                <c:ptCount val="1"/>
                <c:pt idx="0">
                  <c:v>3M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'SOFR Term Rate'!$AE$8:$AE$314</c:f>
              <c:numCache>
                <c:formatCode>0.00%</c:formatCode>
                <c:ptCount val="307"/>
                <c:pt idx="0">
                  <c:v>4.3239476294973045E-2</c:v>
                </c:pt>
                <c:pt idx="1">
                  <c:v>4.3232457881605235E-2</c:v>
                </c:pt>
                <c:pt idx="2">
                  <c:v>4.3228808426944987E-2</c:v>
                </c:pt>
                <c:pt idx="3">
                  <c:v>4.3220970704492601E-2</c:v>
                </c:pt>
                <c:pt idx="4">
                  <c:v>4.3213132997237835E-2</c:v>
                </c:pt>
                <c:pt idx="5">
                  <c:v>4.320866423771097E-2</c:v>
                </c:pt>
                <c:pt idx="6">
                  <c:v>4.3205318460643127E-2</c:v>
                </c:pt>
                <c:pt idx="7">
                  <c:v>4.3204218641397674E-2</c:v>
                </c:pt>
                <c:pt idx="8">
                  <c:v>4.320424180060467E-2</c:v>
                </c:pt>
                <c:pt idx="9">
                  <c:v>4.3205387938599848E-2</c:v>
                </c:pt>
                <c:pt idx="10">
                  <c:v>4.3206534076912106E-2</c:v>
                </c:pt>
                <c:pt idx="11">
                  <c:v>4.3207680215567201E-2</c:v>
                </c:pt>
                <c:pt idx="12">
                  <c:v>4.3208826354530494E-2</c:v>
                </c:pt>
                <c:pt idx="13">
                  <c:v>4.3207726534326696E-2</c:v>
                </c:pt>
                <c:pt idx="14">
                  <c:v>4.3207749693557673E-2</c:v>
                </c:pt>
                <c:pt idx="15">
                  <c:v>4.320552689513768E-2</c:v>
                </c:pt>
                <c:pt idx="16">
                  <c:v>4.3204427075825613E-2</c:v>
                </c:pt>
                <c:pt idx="17">
                  <c:v>4.3203327256825297E-2</c:v>
                </c:pt>
                <c:pt idx="18">
                  <c:v>4.3202227438114527E-2</c:v>
                </c:pt>
                <c:pt idx="19">
                  <c:v>4.3202250597317082E-2</c:v>
                </c:pt>
                <c:pt idx="20">
                  <c:v>4.3204519713601286E-2</c:v>
                </c:pt>
                <c:pt idx="21">
                  <c:v>4.320791181127337E-2</c:v>
                </c:pt>
                <c:pt idx="22">
                  <c:v>4.32113039117894E-2</c:v>
                </c:pt>
                <c:pt idx="23">
                  <c:v>4.3214696015152043E-2</c:v>
                </c:pt>
                <c:pt idx="24">
                  <c:v>4.3218088121357745E-2</c:v>
                </c:pt>
                <c:pt idx="25">
                  <c:v>4.3221480230411835E-2</c:v>
                </c:pt>
                <c:pt idx="26">
                  <c:v>4.3224872342308984E-2</c:v>
                </c:pt>
                <c:pt idx="27">
                  <c:v>4.3228264457056298E-2</c:v>
                </c:pt>
                <c:pt idx="28">
                  <c:v>4.3231656574646671E-2</c:v>
                </c:pt>
                <c:pt idx="29">
                  <c:v>4.3235048695078326E-2</c:v>
                </c:pt>
                <c:pt idx="30">
                  <c:v>4.3238440818363699E-2</c:v>
                </c:pt>
                <c:pt idx="31">
                  <c:v>4.3241832944494796E-2</c:v>
                </c:pt>
                <c:pt idx="32">
                  <c:v>4.3245225073463622E-2</c:v>
                </c:pt>
                <c:pt idx="33">
                  <c:v>4.3248617205289719E-2</c:v>
                </c:pt>
                <c:pt idx="34">
                  <c:v>4.325200933995621E-2</c:v>
                </c:pt>
                <c:pt idx="35">
                  <c:v>4.3255401477467537E-2</c:v>
                </c:pt>
                <c:pt idx="36">
                  <c:v>4.3258793617827251E-2</c:v>
                </c:pt>
                <c:pt idx="37">
                  <c:v>4.3262185761030914E-2</c:v>
                </c:pt>
                <c:pt idx="38">
                  <c:v>4.3265577907077635E-2</c:v>
                </c:pt>
                <c:pt idx="39">
                  <c:v>4.3268970055976297E-2</c:v>
                </c:pt>
                <c:pt idx="40">
                  <c:v>4.3272362207720683E-2</c:v>
                </c:pt>
                <c:pt idx="41">
                  <c:v>4.3275754362305463E-2</c:v>
                </c:pt>
                <c:pt idx="42">
                  <c:v>4.3279146519733303E-2</c:v>
                </c:pt>
                <c:pt idx="43">
                  <c:v>4.3282538680014859E-2</c:v>
                </c:pt>
                <c:pt idx="44">
                  <c:v>4.328593084314214E-2</c:v>
                </c:pt>
                <c:pt idx="45">
                  <c:v>4.3289323009108926E-2</c:v>
                </c:pt>
                <c:pt idx="46">
                  <c:v>4.3292715177929431E-2</c:v>
                </c:pt>
                <c:pt idx="47">
                  <c:v>4.3296107349589441E-2</c:v>
                </c:pt>
                <c:pt idx="48">
                  <c:v>4.3299499524098728E-2</c:v>
                </c:pt>
                <c:pt idx="49">
                  <c:v>4.3302891701454627E-2</c:v>
                </c:pt>
                <c:pt idx="50">
                  <c:v>4.3306283881654473E-2</c:v>
                </c:pt>
                <c:pt idx="51">
                  <c:v>4.3302095526536633E-2</c:v>
                </c:pt>
                <c:pt idx="52">
                  <c:v>4.3286052611799519E-2</c:v>
                </c:pt>
                <c:pt idx="53">
                  <c:v>4.3270009760711936E-2</c:v>
                </c:pt>
                <c:pt idx="54">
                  <c:v>4.3253966973279212E-2</c:v>
                </c:pt>
                <c:pt idx="55">
                  <c:v>4.3237924249501347E-2</c:v>
                </c:pt>
                <c:pt idx="56">
                  <c:v>4.3221881589380118E-2</c:v>
                </c:pt>
                <c:pt idx="57">
                  <c:v>4.320583899290753E-2</c:v>
                </c:pt>
                <c:pt idx="58">
                  <c:v>4.3189796460097796E-2</c:v>
                </c:pt>
                <c:pt idx="59">
                  <c:v>4.3173753990935815E-2</c:v>
                </c:pt>
                <c:pt idx="60">
                  <c:v>4.3157711585426028E-2</c:v>
                </c:pt>
                <c:pt idx="61">
                  <c:v>4.3141669243569325E-2</c:v>
                </c:pt>
                <c:pt idx="62">
                  <c:v>4.3125626965365704E-2</c:v>
                </c:pt>
                <c:pt idx="63">
                  <c:v>4.3109584750816943E-2</c:v>
                </c:pt>
                <c:pt idx="64">
                  <c:v>4.3093542599911494E-2</c:v>
                </c:pt>
                <c:pt idx="65">
                  <c:v>4.3077500512663569E-2</c:v>
                </c:pt>
                <c:pt idx="66">
                  <c:v>4.3061458489066062E-2</c:v>
                </c:pt>
                <c:pt idx="67">
                  <c:v>4.3045416529115421E-2</c:v>
                </c:pt>
                <c:pt idx="68">
                  <c:v>4.3029374632822304E-2</c:v>
                </c:pt>
                <c:pt idx="69">
                  <c:v>4.3013332800183157E-2</c:v>
                </c:pt>
                <c:pt idx="70">
                  <c:v>4.2997291031181994E-2</c:v>
                </c:pt>
                <c:pt idx="71">
                  <c:v>4.298124932584102E-2</c:v>
                </c:pt>
                <c:pt idx="72">
                  <c:v>4.2965207684147799E-2</c:v>
                </c:pt>
                <c:pt idx="73">
                  <c:v>4.2949166106100556E-2</c:v>
                </c:pt>
                <c:pt idx="74">
                  <c:v>4.2933124591708172E-2</c:v>
                </c:pt>
                <c:pt idx="75">
                  <c:v>4.2917083140963541E-2</c:v>
                </c:pt>
                <c:pt idx="76">
                  <c:v>4.2901041753865776E-2</c:v>
                </c:pt>
                <c:pt idx="77">
                  <c:v>4.2885000430413989E-2</c:v>
                </c:pt>
                <c:pt idx="78">
                  <c:v>4.2868959170614396E-2</c:v>
                </c:pt>
                <c:pt idx="79">
                  <c:v>4.2852917974461668E-2</c:v>
                </c:pt>
                <c:pt idx="80">
                  <c:v>4.2836876841962024E-2</c:v>
                </c:pt>
                <c:pt idx="81">
                  <c:v>4.2820835773104804E-2</c:v>
                </c:pt>
                <c:pt idx="82">
                  <c:v>4.2804794767893561E-2</c:v>
                </c:pt>
                <c:pt idx="83">
                  <c:v>4.2788753826334514E-2</c:v>
                </c:pt>
                <c:pt idx="84">
                  <c:v>4.2772712948413449E-2</c:v>
                </c:pt>
                <c:pt idx="85">
                  <c:v>4.2756672134149021E-2</c:v>
                </c:pt>
                <c:pt idx="86">
                  <c:v>4.2740631383527017E-2</c:v>
                </c:pt>
                <c:pt idx="87">
                  <c:v>4.2724590696549214E-2</c:v>
                </c:pt>
                <c:pt idx="88">
                  <c:v>4.2708550073225382E-2</c:v>
                </c:pt>
                <c:pt idx="89">
                  <c:v>4.2692509513535093E-2</c:v>
                </c:pt>
                <c:pt idx="90">
                  <c:v>4.2676469017491669E-2</c:v>
                </c:pt>
                <c:pt idx="91">
                  <c:v>4.2660428585099552E-2</c:v>
                </c:pt>
                <c:pt idx="92">
                  <c:v>4.2644388216350748E-2</c:v>
                </c:pt>
                <c:pt idx="93">
                  <c:v>4.2632535568446706E-2</c:v>
                </c:pt>
                <c:pt idx="94">
                  <c:v>4.2606591490506496E-2</c:v>
                </c:pt>
                <c:pt idx="95">
                  <c:v>4.2580647579065989E-2</c:v>
                </c:pt>
                <c:pt idx="96">
                  <c:v>4.2554703834125185E-2</c:v>
                </c:pt>
                <c:pt idx="97">
                  <c:v>4.2528760255680531E-2</c:v>
                </c:pt>
                <c:pt idx="98">
                  <c:v>4.2502816843733804E-2</c:v>
                </c:pt>
                <c:pt idx="99">
                  <c:v>4.2476873598279674E-2</c:v>
                </c:pt>
                <c:pt idx="100">
                  <c:v>4.2450930519319918E-2</c:v>
                </c:pt>
                <c:pt idx="101">
                  <c:v>4.2424987606850095E-2</c:v>
                </c:pt>
                <c:pt idx="102">
                  <c:v>4.2399044860876423E-2</c:v>
                </c:pt>
                <c:pt idx="103">
                  <c:v>4.2373102281396235E-2</c:v>
                </c:pt>
                <c:pt idx="104">
                  <c:v>4.2347159868403317E-2</c:v>
                </c:pt>
                <c:pt idx="105">
                  <c:v>4.2321217621893226E-2</c:v>
                </c:pt>
                <c:pt idx="106">
                  <c:v>4.229527554187662E-2</c:v>
                </c:pt>
                <c:pt idx="107">
                  <c:v>4.2269333628342842E-2</c:v>
                </c:pt>
                <c:pt idx="108">
                  <c:v>4.2243391881301662E-2</c:v>
                </c:pt>
                <c:pt idx="109">
                  <c:v>4.2217450300734427E-2</c:v>
                </c:pt>
                <c:pt idx="110">
                  <c:v>4.2191508886657125E-2</c:v>
                </c:pt>
                <c:pt idx="111">
                  <c:v>4.216556763905821E-2</c:v>
                </c:pt>
                <c:pt idx="112">
                  <c:v>4.2139626557943899E-2</c:v>
                </c:pt>
                <c:pt idx="113">
                  <c:v>4.2113685643307086E-2</c:v>
                </c:pt>
                <c:pt idx="114">
                  <c:v>4.2087744895153101E-2</c:v>
                </c:pt>
                <c:pt idx="115">
                  <c:v>4.2061804313472173E-2</c:v>
                </c:pt>
                <c:pt idx="116">
                  <c:v>4.2035863898268744E-2</c:v>
                </c:pt>
                <c:pt idx="117">
                  <c:v>4.2009923649544589E-2</c:v>
                </c:pt>
                <c:pt idx="118">
                  <c:v>4.1983983567292604E-2</c:v>
                </c:pt>
                <c:pt idx="119">
                  <c:v>4.1958043651514565E-2</c:v>
                </c:pt>
                <c:pt idx="120">
                  <c:v>4.1932103902202478E-2</c:v>
                </c:pt>
                <c:pt idx="121">
                  <c:v>4.190616431937233E-2</c:v>
                </c:pt>
                <c:pt idx="122">
                  <c:v>4.1880224903009022E-2</c:v>
                </c:pt>
                <c:pt idx="123">
                  <c:v>4.1854285653116108E-2</c:v>
                </c:pt>
                <c:pt idx="124">
                  <c:v>4.1828346569690034E-2</c:v>
                </c:pt>
                <c:pt idx="125">
                  <c:v>4.1802407652729023E-2</c:v>
                </c:pt>
                <c:pt idx="126">
                  <c:v>4.1776468902233965E-2</c:v>
                </c:pt>
                <c:pt idx="127">
                  <c:v>4.1750530318205747E-2</c:v>
                </c:pt>
                <c:pt idx="128">
                  <c:v>4.1724591900640817E-2</c:v>
                </c:pt>
                <c:pt idx="129">
                  <c:v>4.1698653649539175E-2</c:v>
                </c:pt>
                <c:pt idx="130">
                  <c:v>4.1672715564898155E-2</c:v>
                </c:pt>
                <c:pt idx="131">
                  <c:v>4.1646777646723088E-2</c:v>
                </c:pt>
                <c:pt idx="132">
                  <c:v>4.1620839895005091E-2</c:v>
                </c:pt>
                <c:pt idx="133">
                  <c:v>4.1594902309746828E-2</c:v>
                </c:pt>
                <c:pt idx="134">
                  <c:v>4.1568964890938531E-2</c:v>
                </c:pt>
                <c:pt idx="135">
                  <c:v>4.154302763859441E-2</c:v>
                </c:pt>
                <c:pt idx="136">
                  <c:v>4.149919256597201E-2</c:v>
                </c:pt>
                <c:pt idx="137">
                  <c:v>4.1455357968797735E-2</c:v>
                </c:pt>
                <c:pt idx="138">
                  <c:v>4.1411523847057374E-2</c:v>
                </c:pt>
                <c:pt idx="139">
                  <c:v>4.1367690200735829E-2</c:v>
                </c:pt>
                <c:pt idx="140">
                  <c:v>4.1323857029848199E-2</c:v>
                </c:pt>
                <c:pt idx="141">
                  <c:v>4.128002433438116E-2</c:v>
                </c:pt>
                <c:pt idx="142">
                  <c:v>4.1248040668280694E-2</c:v>
                </c:pt>
                <c:pt idx="143">
                  <c:v>4.1216057255299532E-2</c:v>
                </c:pt>
                <c:pt idx="144">
                  <c:v>4.1184074095446555E-2</c:v>
                </c:pt>
                <c:pt idx="145">
                  <c:v>4.115209118871288E-2</c:v>
                </c:pt>
                <c:pt idx="146">
                  <c:v>4.112010853509851E-2</c:v>
                </c:pt>
                <c:pt idx="147">
                  <c:v>4.1088126134608771E-2</c:v>
                </c:pt>
                <c:pt idx="148">
                  <c:v>4.1056143987231231E-2</c:v>
                </c:pt>
                <c:pt idx="149">
                  <c:v>4.1024162092971217E-2</c:v>
                </c:pt>
                <c:pt idx="150">
                  <c:v>4.0992180451822513E-2</c:v>
                </c:pt>
                <c:pt idx="151">
                  <c:v>4.0960199063786007E-2</c:v>
                </c:pt>
                <c:pt idx="152">
                  <c:v>4.0928217928854593E-2</c:v>
                </c:pt>
                <c:pt idx="153">
                  <c:v>4.0896237047025608E-2</c:v>
                </c:pt>
                <c:pt idx="154">
                  <c:v>4.0864256418305267E-2</c:v>
                </c:pt>
                <c:pt idx="155">
                  <c:v>4.0832276042691795E-2</c:v>
                </c:pt>
                <c:pt idx="156">
                  <c:v>4.0800295920174534E-2</c:v>
                </c:pt>
                <c:pt idx="157">
                  <c:v>4.0768316050756148E-2</c:v>
                </c:pt>
                <c:pt idx="158">
                  <c:v>4.0736336434434861E-2</c:v>
                </c:pt>
                <c:pt idx="159">
                  <c:v>4.0704357071208008E-2</c:v>
                </c:pt>
                <c:pt idx="160">
                  <c:v>4.0672377961072925E-2</c:v>
                </c:pt>
                <c:pt idx="161">
                  <c:v>4.0640399104028724E-2</c:v>
                </c:pt>
                <c:pt idx="162">
                  <c:v>4.0608420500072739E-2</c:v>
                </c:pt>
                <c:pt idx="163">
                  <c:v>4.0576442149204084E-2</c:v>
                </c:pt>
                <c:pt idx="164">
                  <c:v>4.0544464051415652E-2</c:v>
                </c:pt>
                <c:pt idx="165">
                  <c:v>4.0512486206710996E-2</c:v>
                </c:pt>
                <c:pt idx="166">
                  <c:v>4.0480508615093669E-2</c:v>
                </c:pt>
                <c:pt idx="167">
                  <c:v>4.044853127654946E-2</c:v>
                </c:pt>
                <c:pt idx="168">
                  <c:v>4.0416554191080145E-2</c:v>
                </c:pt>
                <c:pt idx="169">
                  <c:v>4.0384577358688389E-2</c:v>
                </c:pt>
                <c:pt idx="170">
                  <c:v>4.0352600779365311E-2</c:v>
                </c:pt>
                <c:pt idx="171">
                  <c:v>4.032062445311535E-2</c:v>
                </c:pt>
                <c:pt idx="172">
                  <c:v>4.0288648379931402E-2</c:v>
                </c:pt>
                <c:pt idx="173">
                  <c:v>4.0256672559814355E-2</c:v>
                </c:pt>
                <c:pt idx="174">
                  <c:v>4.0224696992767761E-2</c:v>
                </c:pt>
                <c:pt idx="175">
                  <c:v>4.0192721678776522E-2</c:v>
                </c:pt>
                <c:pt idx="176">
                  <c:v>4.0160746617853071E-2</c:v>
                </c:pt>
                <c:pt idx="177">
                  <c:v>4.0128771809971653E-2</c:v>
                </c:pt>
                <c:pt idx="178">
                  <c:v>4.0096797255163352E-2</c:v>
                </c:pt>
                <c:pt idx="179">
                  <c:v>4.0064822953395307E-2</c:v>
                </c:pt>
                <c:pt idx="180">
                  <c:v>4.0032848904693275E-2</c:v>
                </c:pt>
                <c:pt idx="181">
                  <c:v>4.0000875109038603E-2</c:v>
                </c:pt>
                <c:pt idx="182">
                  <c:v>3.9968901566429516E-2</c:v>
                </c:pt>
                <c:pt idx="183">
                  <c:v>3.9936928276865125E-2</c:v>
                </c:pt>
                <c:pt idx="184">
                  <c:v>3.991903728793833E-2</c:v>
                </c:pt>
                <c:pt idx="185">
                  <c:v>3.9888454122068318E-2</c:v>
                </c:pt>
                <c:pt idx="186">
                  <c:v>3.9857871187716221E-2</c:v>
                </c:pt>
                <c:pt idx="187">
                  <c:v>3.9827288484886481E-2</c:v>
                </c:pt>
                <c:pt idx="188">
                  <c:v>3.9796706013576433E-2</c:v>
                </c:pt>
                <c:pt idx="189">
                  <c:v>3.9766123773781636E-2</c:v>
                </c:pt>
                <c:pt idx="190">
                  <c:v>3.9735541765498539E-2</c:v>
                </c:pt>
                <c:pt idx="191">
                  <c:v>3.9704959988735133E-2</c:v>
                </c:pt>
                <c:pt idx="192">
                  <c:v>3.9674378443483427E-2</c:v>
                </c:pt>
                <c:pt idx="193">
                  <c:v>3.9643797129740754E-2</c:v>
                </c:pt>
                <c:pt idx="194">
                  <c:v>3.9613216047503563E-2</c:v>
                </c:pt>
                <c:pt idx="195">
                  <c:v>3.9582635196771854E-2</c:v>
                </c:pt>
                <c:pt idx="196">
                  <c:v>3.9552054577543849E-2</c:v>
                </c:pt>
                <c:pt idx="197">
                  <c:v>3.952147418981955E-2</c:v>
                </c:pt>
                <c:pt idx="198">
                  <c:v>3.9490894033598956E-2</c:v>
                </c:pt>
                <c:pt idx="199">
                  <c:v>3.9460314108873185E-2</c:v>
                </c:pt>
                <c:pt idx="200">
                  <c:v>3.9429734415652007E-2</c:v>
                </c:pt>
                <c:pt idx="201">
                  <c:v>3.9399154953915883E-2</c:v>
                </c:pt>
                <c:pt idx="202">
                  <c:v>3.936857572368524E-2</c:v>
                </c:pt>
                <c:pt idx="203">
                  <c:v>3.9337996724937874E-2</c:v>
                </c:pt>
                <c:pt idx="204">
                  <c:v>3.9307417957683555E-2</c:v>
                </c:pt>
                <c:pt idx="205">
                  <c:v>3.9276839421920506E-2</c:v>
                </c:pt>
                <c:pt idx="206">
                  <c:v>3.9246261117639847E-2</c:v>
                </c:pt>
                <c:pt idx="207">
                  <c:v>3.9215683044852234E-2</c:v>
                </c:pt>
                <c:pt idx="208">
                  <c:v>3.9185105203539905E-2</c:v>
                </c:pt>
                <c:pt idx="209">
                  <c:v>3.9154527593713517E-2</c:v>
                </c:pt>
                <c:pt idx="210">
                  <c:v>3.9123950215365966E-2</c:v>
                </c:pt>
                <c:pt idx="211">
                  <c:v>3.9093373068493698E-2</c:v>
                </c:pt>
                <c:pt idx="212">
                  <c:v>3.9062796153102042E-2</c:v>
                </c:pt>
                <c:pt idx="213">
                  <c:v>3.9032219469179452E-2</c:v>
                </c:pt>
                <c:pt idx="214">
                  <c:v>3.900164301674014E-2</c:v>
                </c:pt>
                <c:pt idx="215">
                  <c:v>3.8971066795760123E-2</c:v>
                </c:pt>
                <c:pt idx="216">
                  <c:v>3.8940490806256278E-2</c:v>
                </c:pt>
                <c:pt idx="217">
                  <c:v>3.8909915048220611E-2</c:v>
                </c:pt>
                <c:pt idx="218">
                  <c:v>3.8879339521648681E-2</c:v>
                </c:pt>
                <c:pt idx="219">
                  <c:v>3.8848764226541377E-2</c:v>
                </c:pt>
                <c:pt idx="220">
                  <c:v>3.8818189162893368E-2</c:v>
                </c:pt>
                <c:pt idx="221">
                  <c:v>3.8787614330706432E-2</c:v>
                </c:pt>
                <c:pt idx="222">
                  <c:v>3.8757039729981457E-2</c:v>
                </c:pt>
                <c:pt idx="223">
                  <c:v>3.8726465360714002E-2</c:v>
                </c:pt>
                <c:pt idx="224">
                  <c:v>3.8695891222898737E-2</c:v>
                </c:pt>
                <c:pt idx="225">
                  <c:v>3.866531731654721E-2</c:v>
                </c:pt>
                <c:pt idx="226">
                  <c:v>3.8652628943006029E-2</c:v>
                </c:pt>
                <c:pt idx="227">
                  <c:v>3.8639940609329848E-2</c:v>
                </c:pt>
                <c:pt idx="228">
                  <c:v>3.8627252315520444E-2</c:v>
                </c:pt>
                <c:pt idx="229">
                  <c:v>3.8614564061572487E-2</c:v>
                </c:pt>
                <c:pt idx="230">
                  <c:v>3.8601875847487754E-2</c:v>
                </c:pt>
                <c:pt idx="231">
                  <c:v>3.8589187673266245E-2</c:v>
                </c:pt>
                <c:pt idx="232">
                  <c:v>3.8576499538904407E-2</c:v>
                </c:pt>
                <c:pt idx="233">
                  <c:v>3.8563811444410234E-2</c:v>
                </c:pt>
                <c:pt idx="234">
                  <c:v>3.8540012027771908E-2</c:v>
                </c:pt>
                <c:pt idx="235">
                  <c:v>3.8516212751392942E-2</c:v>
                </c:pt>
                <c:pt idx="236">
                  <c:v>3.8492413615263565E-2</c:v>
                </c:pt>
                <c:pt idx="237">
                  <c:v>3.8468614619377561E-2</c:v>
                </c:pt>
                <c:pt idx="238">
                  <c:v>3.8444815763740259E-2</c:v>
                </c:pt>
                <c:pt idx="239">
                  <c:v>3.8421017048348993E-2</c:v>
                </c:pt>
                <c:pt idx="240">
                  <c:v>3.8397218473211758E-2</c:v>
                </c:pt>
                <c:pt idx="241">
                  <c:v>3.8373420038314343E-2</c:v>
                </c:pt>
                <c:pt idx="242">
                  <c:v>3.8349621743665629E-2</c:v>
                </c:pt>
                <c:pt idx="243">
                  <c:v>3.8325823589260288E-2</c:v>
                </c:pt>
                <c:pt idx="244">
                  <c:v>3.830202557509832E-2</c:v>
                </c:pt>
                <c:pt idx="245">
                  <c:v>3.8278227701180612E-2</c:v>
                </c:pt>
                <c:pt idx="246">
                  <c:v>3.8254429967500947E-2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82-48EA-A038-02B39D3F2810}"/>
            </c:ext>
          </c:extLst>
        </c:ser>
        <c:ser>
          <c:idx val="3"/>
          <c:order val="3"/>
          <c:tx>
            <c:strRef>
              <c:f>'SOFR Term Rate'!$AF$7</c:f>
              <c:strCache>
                <c:ptCount val="1"/>
                <c:pt idx="0">
                  <c:v>6M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'SOFR Term Rate'!$AF$8:$AF$314</c:f>
              <c:numCache>
                <c:formatCode>0.00%</c:formatCode>
                <c:ptCount val="307"/>
                <c:pt idx="0">
                  <c:v>4.3188636177540651E-2</c:v>
                </c:pt>
                <c:pt idx="1">
                  <c:v>4.3176982631103922E-2</c:v>
                </c:pt>
                <c:pt idx="2">
                  <c:v>4.3167031582734605E-2</c:v>
                </c:pt>
                <c:pt idx="3">
                  <c:v>4.3157080582824747E-2</c:v>
                </c:pt>
                <c:pt idx="4">
                  <c:v>4.3140007781950818E-2</c:v>
                </c:pt>
                <c:pt idx="5">
                  <c:v>4.3124637521422926E-2</c:v>
                </c:pt>
                <c:pt idx="6">
                  <c:v>4.3109834838779726E-2</c:v>
                </c:pt>
                <c:pt idx="7">
                  <c:v>4.3096167180619371E-2</c:v>
                </c:pt>
                <c:pt idx="8">
                  <c:v>4.3083067069183745E-2</c:v>
                </c:pt>
                <c:pt idx="9">
                  <c:v>4.3070534493722334E-2</c:v>
                </c:pt>
                <c:pt idx="10">
                  <c:v>4.3058001995126993E-2</c:v>
                </c:pt>
                <c:pt idx="11">
                  <c:v>4.3045469573421702E-2</c:v>
                </c:pt>
                <c:pt idx="12">
                  <c:v>4.3032937228579371E-2</c:v>
                </c:pt>
                <c:pt idx="13">
                  <c:v>4.3019270084834638E-2</c:v>
                </c:pt>
                <c:pt idx="14">
                  <c:v>4.3006170466459714E-2</c:v>
                </c:pt>
                <c:pt idx="15">
                  <c:v>4.2991936071789638E-2</c:v>
                </c:pt>
                <c:pt idx="16">
                  <c:v>4.2978269202326391E-2</c:v>
                </c:pt>
                <c:pt idx="17">
                  <c:v>4.2964602424295784E-2</c:v>
                </c:pt>
                <c:pt idx="18">
                  <c:v>4.295093573768316E-2</c:v>
                </c:pt>
                <c:pt idx="19">
                  <c:v>4.293783655746175E-2</c:v>
                </c:pt>
                <c:pt idx="20">
                  <c:v>4.2925872284811817E-2</c:v>
                </c:pt>
                <c:pt idx="21">
                  <c:v>4.2914475491170556E-2</c:v>
                </c:pt>
                <c:pt idx="22">
                  <c:v>4.2903078761109548E-2</c:v>
                </c:pt>
                <c:pt idx="23">
                  <c:v>4.2891682094624795E-2</c:v>
                </c:pt>
                <c:pt idx="24">
                  <c:v>4.2880285491718961E-2</c:v>
                </c:pt>
                <c:pt idx="25">
                  <c:v>4.2868888952392492E-2</c:v>
                </c:pt>
                <c:pt idx="26">
                  <c:v>4.2857492476637837E-2</c:v>
                </c:pt>
                <c:pt idx="27">
                  <c:v>4.2846096064466099E-2</c:v>
                </c:pt>
                <c:pt idx="28">
                  <c:v>4.2834699715870617E-2</c:v>
                </c:pt>
                <c:pt idx="29">
                  <c:v>4.2823303430848281E-2</c:v>
                </c:pt>
                <c:pt idx="30">
                  <c:v>4.2811907209405309E-2</c:v>
                </c:pt>
                <c:pt idx="31">
                  <c:v>4.280051105153948E-2</c:v>
                </c:pt>
                <c:pt idx="32">
                  <c:v>4.2789114957243246E-2</c:v>
                </c:pt>
                <c:pt idx="33">
                  <c:v>4.2777718926528152E-2</c:v>
                </c:pt>
                <c:pt idx="34">
                  <c:v>4.2766322959386649E-2</c:v>
                </c:pt>
                <c:pt idx="35">
                  <c:v>4.275492705581696E-2</c:v>
                </c:pt>
                <c:pt idx="36">
                  <c:v>4.2743531215820862E-2</c:v>
                </c:pt>
                <c:pt idx="37">
                  <c:v>4.2732135439400132E-2</c:v>
                </c:pt>
                <c:pt idx="38">
                  <c:v>4.2720739726552104E-2</c:v>
                </c:pt>
                <c:pt idx="39">
                  <c:v>4.2709344077275446E-2</c:v>
                </c:pt>
                <c:pt idx="40">
                  <c:v>4.2697948491575488E-2</c:v>
                </c:pt>
                <c:pt idx="41">
                  <c:v>4.2686552969439351E-2</c:v>
                </c:pt>
                <c:pt idx="42">
                  <c:v>4.2675157510879913E-2</c:v>
                </c:pt>
                <c:pt idx="43">
                  <c:v>4.2663762115893622E-2</c:v>
                </c:pt>
                <c:pt idx="44">
                  <c:v>4.2652366784477813E-2</c:v>
                </c:pt>
                <c:pt idx="45">
                  <c:v>4.264097151662849E-2</c:v>
                </c:pt>
                <c:pt idx="46">
                  <c:v>4.2620530462435191E-2</c:v>
                </c:pt>
                <c:pt idx="47">
                  <c:v>4.2600089612795156E-2</c:v>
                </c:pt>
                <c:pt idx="48">
                  <c:v>4.2579648967713712E-2</c:v>
                </c:pt>
                <c:pt idx="49">
                  <c:v>4.2559208527183756E-2</c:v>
                </c:pt>
                <c:pt idx="50">
                  <c:v>4.2538768291204843E-2</c:v>
                </c:pt>
                <c:pt idx="51">
                  <c:v>4.2514498875092954E-2</c:v>
                </c:pt>
                <c:pt idx="52">
                  <c:v>4.2490229747351282E-2</c:v>
                </c:pt>
                <c:pt idx="53">
                  <c:v>4.2465960907970501E-2</c:v>
                </c:pt>
                <c:pt idx="54">
                  <c:v>4.2441692356957272E-2</c:v>
                </c:pt>
                <c:pt idx="55">
                  <c:v>4.2417424094298273E-2</c:v>
                </c:pt>
                <c:pt idx="56">
                  <c:v>4.2393156119996167E-2</c:v>
                </c:pt>
                <c:pt idx="57">
                  <c:v>4.2368888434046514E-2</c:v>
                </c:pt>
                <c:pt idx="58">
                  <c:v>4.234462103644665E-2</c:v>
                </c:pt>
                <c:pt idx="59">
                  <c:v>4.2320353927189469E-2</c:v>
                </c:pt>
                <c:pt idx="60">
                  <c:v>4.2296087106274083E-2</c:v>
                </c:pt>
                <c:pt idx="61">
                  <c:v>4.2271820573697383E-2</c:v>
                </c:pt>
                <c:pt idx="62">
                  <c:v>4.2247554329453152E-2</c:v>
                </c:pt>
                <c:pt idx="63">
                  <c:v>4.2223288373544943E-2</c:v>
                </c:pt>
                <c:pt idx="64">
                  <c:v>4.2199022705960321E-2</c:v>
                </c:pt>
                <c:pt idx="65">
                  <c:v>4.2174757326699286E-2</c:v>
                </c:pt>
                <c:pt idx="66">
                  <c:v>4.2150492235756953E-2</c:v>
                </c:pt>
                <c:pt idx="67">
                  <c:v>4.2126227433136876E-2</c:v>
                </c:pt>
                <c:pt idx="68">
                  <c:v>4.2101962918832392E-2</c:v>
                </c:pt>
                <c:pt idx="69">
                  <c:v>4.207769869283462E-2</c:v>
                </c:pt>
                <c:pt idx="70">
                  <c:v>4.2053434755143115E-2</c:v>
                </c:pt>
                <c:pt idx="71">
                  <c:v>4.2029171105759655E-2</c:v>
                </c:pt>
                <c:pt idx="72">
                  <c:v>4.2004907744672249E-2</c:v>
                </c:pt>
                <c:pt idx="73">
                  <c:v>4.1980644671884892E-2</c:v>
                </c:pt>
                <c:pt idx="74">
                  <c:v>4.1956381887390481E-2</c:v>
                </c:pt>
                <c:pt idx="75">
                  <c:v>4.1932119391187683E-2</c:v>
                </c:pt>
                <c:pt idx="76">
                  <c:v>4.1907857183267616E-2</c:v>
                </c:pt>
                <c:pt idx="77">
                  <c:v>4.18835952636325E-2</c:v>
                </c:pt>
                <c:pt idx="78">
                  <c:v>4.1859333632275231E-2</c:v>
                </c:pt>
                <c:pt idx="79">
                  <c:v>4.1835072289195807E-2</c:v>
                </c:pt>
                <c:pt idx="80">
                  <c:v>4.1810811234395118E-2</c:v>
                </c:pt>
                <c:pt idx="81">
                  <c:v>4.1786550467856731E-2</c:v>
                </c:pt>
                <c:pt idx="82">
                  <c:v>4.1762289989585977E-2</c:v>
                </c:pt>
                <c:pt idx="83">
                  <c:v>4.1738029799581522E-2</c:v>
                </c:pt>
                <c:pt idx="84">
                  <c:v>4.1713769897828268E-2</c:v>
                </c:pt>
                <c:pt idx="85">
                  <c:v>4.1689510284336428E-2</c:v>
                </c:pt>
                <c:pt idx="86">
                  <c:v>4.1665250959095346E-2</c:v>
                </c:pt>
                <c:pt idx="87">
                  <c:v>4.1640991922104575E-2</c:v>
                </c:pt>
                <c:pt idx="88">
                  <c:v>4.1616733173362785E-2</c:v>
                </c:pt>
                <c:pt idx="89">
                  <c:v>4.1592474712853544E-2</c:v>
                </c:pt>
                <c:pt idx="90">
                  <c:v>4.1568216540589287E-2</c:v>
                </c:pt>
                <c:pt idx="91">
                  <c:v>4.1543958656561131E-2</c:v>
                </c:pt>
                <c:pt idx="92">
                  <c:v>4.1519701060760639E-2</c:v>
                </c:pt>
                <c:pt idx="93">
                  <c:v>4.1497558487063824E-2</c:v>
                </c:pt>
                <c:pt idx="94">
                  <c:v>4.147541615352468E-2</c:v>
                </c:pt>
                <c:pt idx="95">
                  <c:v>4.1446860376494588E-2</c:v>
                </c:pt>
                <c:pt idx="96">
                  <c:v>4.1418304998900979E-2</c:v>
                </c:pt>
                <c:pt idx="97">
                  <c:v>4.1389750020733196E-2</c:v>
                </c:pt>
                <c:pt idx="98">
                  <c:v>4.136119544199035E-2</c:v>
                </c:pt>
                <c:pt idx="99">
                  <c:v>4.1332641262658232E-2</c:v>
                </c:pt>
                <c:pt idx="100">
                  <c:v>4.1304087482741281E-2</c:v>
                </c:pt>
                <c:pt idx="101">
                  <c:v>4.1275534102223954E-2</c:v>
                </c:pt>
                <c:pt idx="102">
                  <c:v>4.1246981121109805E-2</c:v>
                </c:pt>
                <c:pt idx="103">
                  <c:v>4.1218428539389951E-2</c:v>
                </c:pt>
                <c:pt idx="104">
                  <c:v>4.1189876357060395E-2</c:v>
                </c:pt>
                <c:pt idx="105">
                  <c:v>4.116132457410826E-2</c:v>
                </c:pt>
                <c:pt idx="106">
                  <c:v>4.1132773190535321E-2</c:v>
                </c:pt>
                <c:pt idx="107">
                  <c:v>4.1104222206331809E-2</c:v>
                </c:pt>
                <c:pt idx="108">
                  <c:v>4.1075671621500831E-2</c:v>
                </c:pt>
                <c:pt idx="109">
                  <c:v>4.1047121436024181E-2</c:v>
                </c:pt>
                <c:pt idx="110">
                  <c:v>4.1018571649903635E-2</c:v>
                </c:pt>
                <c:pt idx="111">
                  <c:v>4.0990022263128534E-2</c:v>
                </c:pt>
                <c:pt idx="112">
                  <c:v>4.0961473275701987E-2</c:v>
                </c:pt>
                <c:pt idx="113">
                  <c:v>4.0932924687612893E-2</c:v>
                </c:pt>
                <c:pt idx="114">
                  <c:v>4.0904376498855477E-2</c:v>
                </c:pt>
                <c:pt idx="115">
                  <c:v>4.0875828709423079E-2</c:v>
                </c:pt>
                <c:pt idx="116">
                  <c:v>4.0847281319310813E-2</c:v>
                </c:pt>
                <c:pt idx="117">
                  <c:v>4.0818734328520012E-2</c:v>
                </c:pt>
                <c:pt idx="118">
                  <c:v>4.0790187737033357E-2</c:v>
                </c:pt>
                <c:pt idx="119">
                  <c:v>4.0761641544855287E-2</c:v>
                </c:pt>
                <c:pt idx="120">
                  <c:v>4.0733095751968929E-2</c:v>
                </c:pt>
                <c:pt idx="121">
                  <c:v>4.0704550358385827E-2</c:v>
                </c:pt>
                <c:pt idx="122">
                  <c:v>4.0676005364082002E-2</c:v>
                </c:pt>
                <c:pt idx="123">
                  <c:v>4.0647460769065002E-2</c:v>
                </c:pt>
                <c:pt idx="124">
                  <c:v>4.0618916573324171E-2</c:v>
                </c:pt>
                <c:pt idx="125">
                  <c:v>4.0590372776851513E-2</c:v>
                </c:pt>
                <c:pt idx="126">
                  <c:v>4.0561829379647918E-2</c:v>
                </c:pt>
                <c:pt idx="127">
                  <c:v>4.0533286381699174E-2</c:v>
                </c:pt>
                <c:pt idx="128">
                  <c:v>4.050474378300839E-2</c:v>
                </c:pt>
                <c:pt idx="129">
                  <c:v>4.0476201583563132E-2</c:v>
                </c:pt>
                <c:pt idx="130">
                  <c:v>4.0447659783360734E-2</c:v>
                </c:pt>
                <c:pt idx="131">
                  <c:v>4.0419118382399866E-2</c:v>
                </c:pt>
                <c:pt idx="132">
                  <c:v>4.03905773806712E-2</c:v>
                </c:pt>
                <c:pt idx="133">
                  <c:v>4.0362036778167187E-2</c:v>
                </c:pt>
                <c:pt idx="134">
                  <c:v>4.0333496574879835E-2</c:v>
                </c:pt>
                <c:pt idx="135">
                  <c:v>4.0304956770810474E-2</c:v>
                </c:pt>
                <c:pt idx="136">
                  <c:v>4.0276417365951556E-2</c:v>
                </c:pt>
                <c:pt idx="137">
                  <c:v>4.0247878360296863E-2</c:v>
                </c:pt>
                <c:pt idx="138">
                  <c:v>4.0219339753840178E-2</c:v>
                </c:pt>
                <c:pt idx="139">
                  <c:v>4.0190801546571731E-2</c:v>
                </c:pt>
                <c:pt idx="140">
                  <c:v>4.0162263738495074E-2</c:v>
                </c:pt>
                <c:pt idx="141">
                  <c:v>4.0133726329595998E-2</c:v>
                </c:pt>
                <c:pt idx="142">
                  <c:v>4.0111170731321533E-2</c:v>
                </c:pt>
                <c:pt idx="143">
                  <c:v>4.0088615382412929E-2</c:v>
                </c:pt>
                <c:pt idx="144">
                  <c:v>4.0060447400485533E-2</c:v>
                </c:pt>
                <c:pt idx="145">
                  <c:v>4.0032279807474147E-2</c:v>
                </c:pt>
                <c:pt idx="146">
                  <c:v>4.0004112603385433E-2</c:v>
                </c:pt>
                <c:pt idx="147">
                  <c:v>3.9975945788205181E-2</c:v>
                </c:pt>
                <c:pt idx="148">
                  <c:v>3.9947779361932056E-2</c:v>
                </c:pt>
                <c:pt idx="149">
                  <c:v>3.9919613324558512E-2</c:v>
                </c:pt>
                <c:pt idx="150">
                  <c:v>3.9891447676080105E-2</c:v>
                </c:pt>
                <c:pt idx="151">
                  <c:v>3.9863282416491064E-2</c:v>
                </c:pt>
                <c:pt idx="152">
                  <c:v>3.9835117545786058E-2</c:v>
                </c:pt>
                <c:pt idx="153">
                  <c:v>3.9806953063957096E-2</c:v>
                </c:pt>
                <c:pt idx="154">
                  <c:v>3.9778788971006396E-2</c:v>
                </c:pt>
                <c:pt idx="155">
                  <c:v>3.9750625266923745E-2</c:v>
                </c:pt>
                <c:pt idx="156">
                  <c:v>3.9722461951704258E-2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82-48EA-A038-02B39D3F2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196679"/>
        <c:axId val="1559198727"/>
      </c:lineChart>
      <c:catAx>
        <c:axId val="1559196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98727"/>
        <c:crosses val="autoZero"/>
        <c:auto val="1"/>
        <c:lblAlgn val="ctr"/>
        <c:lblOffset val="100"/>
        <c:noMultiLvlLbl val="0"/>
      </c:catAx>
      <c:valAx>
        <c:axId val="1559198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96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361950</xdr:colOff>
      <xdr:row>4</xdr:row>
      <xdr:rowOff>180975</xdr:rowOff>
    </xdr:from>
    <xdr:to>
      <xdr:col>38</xdr:col>
      <xdr:colOff>609600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16CE8D-3953-584E-F32E-B42678004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R101"/>
  <sheetViews>
    <sheetView workbookViewId="0">
      <selection activeCell="B6" sqref="B6"/>
    </sheetView>
  </sheetViews>
  <sheetFormatPr defaultRowHeight="15"/>
  <cols>
    <col min="2" max="2" width="13.42578125" bestFit="1" customWidth="1"/>
    <col min="3" max="3" width="15" customWidth="1"/>
    <col min="4" max="4" width="13.42578125" customWidth="1"/>
    <col min="9" max="9" width="11.140625" bestFit="1" customWidth="1"/>
    <col min="11" max="11" width="9.5703125" bestFit="1" customWidth="1"/>
    <col min="12" max="13" width="14.140625" bestFit="1" customWidth="1"/>
    <col min="14" max="14" width="15.28515625" bestFit="1" customWidth="1"/>
    <col min="16" max="16" width="23.5703125" bestFit="1" customWidth="1"/>
    <col min="17" max="17" width="13.7109375" customWidth="1"/>
  </cols>
  <sheetData>
    <row r="5" spans="2:18">
      <c r="I5" t="s">
        <v>0</v>
      </c>
      <c r="J5" t="s">
        <v>1</v>
      </c>
      <c r="K5" t="s">
        <v>2</v>
      </c>
    </row>
    <row r="6" spans="2:18">
      <c r="B6" t="s">
        <v>3</v>
      </c>
      <c r="C6" s="3" t="s">
        <v>4</v>
      </c>
      <c r="D6" s="3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>
        <v>1</v>
      </c>
      <c r="K6">
        <v>0</v>
      </c>
      <c r="L6" t="s">
        <v>11</v>
      </c>
      <c r="M6" t="s">
        <v>12</v>
      </c>
      <c r="N6" t="s">
        <v>13</v>
      </c>
      <c r="P6" t="s">
        <v>14</v>
      </c>
      <c r="Q6" s="7">
        <f>B12</f>
        <v>45789</v>
      </c>
    </row>
    <row r="7" spans="2:18">
      <c r="B7" s="2">
        <v>45796</v>
      </c>
      <c r="C7" s="2">
        <v>45797</v>
      </c>
      <c r="D7" s="4" t="str">
        <f>TEXT(B7,"dddd")</f>
        <v>Monday</v>
      </c>
      <c r="E7" s="5">
        <v>4.2900000000000001E-2</v>
      </c>
      <c r="F7" s="1">
        <f>C7-B7</f>
        <v>1</v>
      </c>
      <c r="G7" s="6">
        <f>F7/360</f>
        <v>2.7777777777777779E-3</v>
      </c>
      <c r="H7" s="1">
        <f>E7*G7</f>
        <v>1.1916666666666667E-4</v>
      </c>
      <c r="I7" s="1">
        <f>H7+1</f>
        <v>1.0001191666666667</v>
      </c>
      <c r="J7" s="1">
        <f>J6*I7</f>
        <v>1.0001191666666667</v>
      </c>
      <c r="K7">
        <f>K6+F7</f>
        <v>1</v>
      </c>
      <c r="L7">
        <f>(PRODUCT(I7:I27)*(1+(E28*(1/360)))-1)*(360/30)</f>
        <v>4.3256449234178262E-2</v>
      </c>
      <c r="M7">
        <f>(PRODUCT(I7:I69)-1)*(360/90)</f>
        <v>4.3549214571511285E-2</v>
      </c>
    </row>
    <row r="8" spans="2:18">
      <c r="B8" s="2">
        <v>45793</v>
      </c>
      <c r="C8" s="2">
        <v>45796</v>
      </c>
      <c r="D8" s="4" t="str">
        <f t="shared" ref="D8:D71" si="0">TEXT(B8,"dddd")</f>
        <v>Friday</v>
      </c>
      <c r="E8" s="5">
        <v>4.2999999999999997E-2</v>
      </c>
      <c r="F8" s="1">
        <f t="shared" ref="F8:F71" si="1">C8-B8</f>
        <v>3</v>
      </c>
      <c r="G8" s="6">
        <f t="shared" ref="G8:G71" si="2">F8/360</f>
        <v>8.3333333333333332E-3</v>
      </c>
      <c r="H8" s="1">
        <f t="shared" ref="H8:H71" si="3">E8*G8</f>
        <v>3.5833333333333328E-4</v>
      </c>
      <c r="I8" s="1">
        <f t="shared" ref="I8:I71" si="4">H8+1</f>
        <v>1.0003583333333332</v>
      </c>
      <c r="J8" s="1">
        <f t="shared" ref="J8:J71" si="5">J7*I8</f>
        <v>1.0004775427013888</v>
      </c>
      <c r="K8">
        <f>K7+F8</f>
        <v>4</v>
      </c>
      <c r="P8" t="s">
        <v>15</v>
      </c>
      <c r="Q8" s="7">
        <f>B7</f>
        <v>45796</v>
      </c>
    </row>
    <row r="9" spans="2:18">
      <c r="B9" s="2">
        <v>45792</v>
      </c>
      <c r="C9" s="2">
        <v>45793</v>
      </c>
      <c r="D9" s="4" t="str">
        <f t="shared" si="0"/>
        <v>Thursday</v>
      </c>
      <c r="E9" s="5">
        <v>4.3099999999999999E-2</v>
      </c>
      <c r="F9" s="1">
        <f t="shared" si="1"/>
        <v>1</v>
      </c>
      <c r="G9" s="6">
        <f t="shared" si="2"/>
        <v>2.7777777777777779E-3</v>
      </c>
      <c r="H9" s="1">
        <f t="shared" si="3"/>
        <v>1.1972222222222222E-4</v>
      </c>
      <c r="I9" s="1">
        <f t="shared" si="4"/>
        <v>1.0001197222222222</v>
      </c>
      <c r="J9" s="1">
        <f t="shared" si="5"/>
        <v>1.0005973220960844</v>
      </c>
      <c r="K9">
        <f t="shared" ref="K9:K72" si="6">K8+F9</f>
        <v>5</v>
      </c>
    </row>
    <row r="10" spans="2:18">
      <c r="B10" s="2">
        <v>45791</v>
      </c>
      <c r="C10" s="2">
        <v>45792</v>
      </c>
      <c r="D10" s="4" t="str">
        <f t="shared" si="0"/>
        <v>Wednesday</v>
      </c>
      <c r="E10" s="5">
        <v>4.2900000000000001E-2</v>
      </c>
      <c r="F10" s="1">
        <f t="shared" si="1"/>
        <v>1</v>
      </c>
      <c r="G10" s="6">
        <f t="shared" si="2"/>
        <v>2.7777777777777779E-3</v>
      </c>
      <c r="H10" s="1">
        <f>E10*G10</f>
        <v>1.1916666666666667E-4</v>
      </c>
      <c r="I10" s="1">
        <f t="shared" si="4"/>
        <v>1.0001191666666667</v>
      </c>
      <c r="J10" s="1">
        <f t="shared" si="5"/>
        <v>1.0007165599436343</v>
      </c>
      <c r="K10">
        <f t="shared" si="6"/>
        <v>6</v>
      </c>
      <c r="P10" t="s">
        <v>16</v>
      </c>
      <c r="Q10">
        <f>Q8-Q6</f>
        <v>7</v>
      </c>
    </row>
    <row r="11" spans="2:18">
      <c r="B11" s="2">
        <v>45790</v>
      </c>
      <c r="C11" s="2">
        <v>45791</v>
      </c>
      <c r="D11" s="4" t="str">
        <f t="shared" si="0"/>
        <v>Tuesday</v>
      </c>
      <c r="E11" s="5">
        <v>4.2999999999999997E-2</v>
      </c>
      <c r="F11" s="1">
        <f t="shared" si="1"/>
        <v>1</v>
      </c>
      <c r="G11" s="6">
        <f t="shared" si="2"/>
        <v>2.7777777777777779E-3</v>
      </c>
      <c r="H11" s="1">
        <f t="shared" si="3"/>
        <v>1.1944444444444444E-4</v>
      </c>
      <c r="I11" s="1">
        <f t="shared" si="4"/>
        <v>1.0001194444444443</v>
      </c>
      <c r="J11" s="1">
        <f t="shared" si="5"/>
        <v>1.0008360899771831</v>
      </c>
      <c r="K11">
        <f t="shared" si="6"/>
        <v>7</v>
      </c>
    </row>
    <row r="12" spans="2:18">
      <c r="B12" s="2">
        <v>45789</v>
      </c>
      <c r="C12" s="2">
        <v>45790</v>
      </c>
      <c r="D12" s="4" t="str">
        <f t="shared" si="0"/>
        <v>Monday</v>
      </c>
      <c r="E12" s="5">
        <v>4.2800000000000005E-2</v>
      </c>
      <c r="F12" s="1">
        <f t="shared" si="1"/>
        <v>1</v>
      </c>
      <c r="G12" s="6">
        <f t="shared" si="2"/>
        <v>2.7777777777777779E-3</v>
      </c>
      <c r="H12" s="1">
        <f t="shared" si="3"/>
        <v>1.188888888888889E-4</v>
      </c>
      <c r="I12" s="1">
        <f t="shared" si="4"/>
        <v>1.0001188888888888</v>
      </c>
      <c r="J12" s="1">
        <f t="shared" si="5"/>
        <v>1.0009550782678802</v>
      </c>
      <c r="K12">
        <f t="shared" si="6"/>
        <v>8</v>
      </c>
      <c r="P12" t="s">
        <v>17</v>
      </c>
      <c r="Q12" s="8">
        <f>(SUM(H7:H11))*(360/Q10)</f>
        <v>4.2985714285714287E-2</v>
      </c>
    </row>
    <row r="13" spans="2:18">
      <c r="B13" s="2">
        <v>45786</v>
      </c>
      <c r="C13" s="2">
        <v>45789</v>
      </c>
      <c r="D13" s="4" t="str">
        <f t="shared" si="0"/>
        <v>Friday</v>
      </c>
      <c r="E13" s="5">
        <v>4.2800000000000005E-2</v>
      </c>
      <c r="F13" s="1">
        <f t="shared" si="1"/>
        <v>3</v>
      </c>
      <c r="G13" s="6">
        <f t="shared" si="2"/>
        <v>8.3333333333333332E-3</v>
      </c>
      <c r="H13" s="1">
        <f t="shared" si="3"/>
        <v>3.566666666666667E-4</v>
      </c>
      <c r="I13" s="1">
        <f t="shared" si="4"/>
        <v>1.0003566666666666</v>
      </c>
      <c r="J13" s="1">
        <f t="shared" si="5"/>
        <v>1.0013120855791291</v>
      </c>
      <c r="K13">
        <f t="shared" si="6"/>
        <v>11</v>
      </c>
    </row>
    <row r="14" spans="2:18">
      <c r="B14" s="2">
        <v>45785</v>
      </c>
      <c r="C14" s="2">
        <v>45786</v>
      </c>
      <c r="D14" s="4" t="str">
        <f t="shared" si="0"/>
        <v>Thursday</v>
      </c>
      <c r="E14" s="5">
        <v>4.2900000000000001E-2</v>
      </c>
      <c r="F14" s="1">
        <f t="shared" si="1"/>
        <v>1</v>
      </c>
      <c r="G14" s="6">
        <f t="shared" si="2"/>
        <v>2.7777777777777779E-3</v>
      </c>
      <c r="H14" s="1">
        <f t="shared" si="3"/>
        <v>1.1916666666666667E-4</v>
      </c>
      <c r="I14" s="1">
        <f t="shared" si="4"/>
        <v>1.0001191666666667</v>
      </c>
      <c r="J14" s="1">
        <f t="shared" si="5"/>
        <v>1.0014314086026606</v>
      </c>
      <c r="K14">
        <f t="shared" si="6"/>
        <v>12</v>
      </c>
      <c r="P14" t="s">
        <v>18</v>
      </c>
      <c r="Q14" s="8">
        <f>((PRODUCT(I7:I11))-1)*(360/Q10)</f>
        <v>4.2998913112273537E-2</v>
      </c>
      <c r="R14" s="8">
        <f>((J11/J6)-1)*(360/Q10)</f>
        <v>4.2998913112273537E-2</v>
      </c>
    </row>
    <row r="15" spans="2:18">
      <c r="B15" s="2">
        <v>45784</v>
      </c>
      <c r="C15" s="2">
        <v>45785</v>
      </c>
      <c r="D15" s="4" t="str">
        <f t="shared" si="0"/>
        <v>Wednesday</v>
      </c>
      <c r="E15" s="5">
        <v>4.2999999999999997E-2</v>
      </c>
      <c r="F15" s="1">
        <f t="shared" si="1"/>
        <v>1</v>
      </c>
      <c r="G15" s="6">
        <f t="shared" si="2"/>
        <v>2.7777777777777779E-3</v>
      </c>
      <c r="H15" s="1">
        <f t="shared" si="3"/>
        <v>1.1944444444444444E-4</v>
      </c>
      <c r="I15" s="1">
        <f t="shared" si="4"/>
        <v>1.0001194444444443</v>
      </c>
      <c r="J15" s="1">
        <f t="shared" si="5"/>
        <v>1.0015510240209102</v>
      </c>
      <c r="K15">
        <f t="shared" si="6"/>
        <v>13</v>
      </c>
    </row>
    <row r="16" spans="2:18">
      <c r="B16" s="2">
        <v>45783</v>
      </c>
      <c r="C16" s="2">
        <v>45784</v>
      </c>
      <c r="D16" s="4" t="str">
        <f t="shared" si="0"/>
        <v>Tuesday</v>
      </c>
      <c r="E16" s="5">
        <v>4.3200000000000002E-2</v>
      </c>
      <c r="F16" s="1">
        <f t="shared" si="1"/>
        <v>1</v>
      </c>
      <c r="G16" s="6">
        <f t="shared" si="2"/>
        <v>2.7777777777777779E-3</v>
      </c>
      <c r="H16" s="1">
        <f t="shared" si="3"/>
        <v>1.2000000000000002E-4</v>
      </c>
      <c r="I16" s="1">
        <f t="shared" si="4"/>
        <v>1.0001199999999999</v>
      </c>
      <c r="J16" s="1">
        <f t="shared" si="5"/>
        <v>1.0016712101437926</v>
      </c>
      <c r="K16">
        <f t="shared" si="6"/>
        <v>14</v>
      </c>
      <c r="P16" s="7">
        <f>B7+180</f>
        <v>45976</v>
      </c>
    </row>
    <row r="17" spans="2:17">
      <c r="B17" s="2">
        <v>45782</v>
      </c>
      <c r="C17" s="2">
        <v>45783</v>
      </c>
      <c r="D17" s="4" t="str">
        <f t="shared" si="0"/>
        <v>Monday</v>
      </c>
      <c r="E17" s="5">
        <v>4.3299999999999998E-2</v>
      </c>
      <c r="F17" s="1">
        <f t="shared" si="1"/>
        <v>1</v>
      </c>
      <c r="G17" s="6">
        <f t="shared" si="2"/>
        <v>2.7777777777777779E-3</v>
      </c>
      <c r="H17" s="1">
        <f t="shared" si="3"/>
        <v>1.2027777777777777E-4</v>
      </c>
      <c r="I17" s="1">
        <f t="shared" si="4"/>
        <v>1.0001202777777778</v>
      </c>
      <c r="J17" s="1">
        <f t="shared" si="5"/>
        <v>1.0017916889310126</v>
      </c>
      <c r="K17">
        <f t="shared" si="6"/>
        <v>15</v>
      </c>
    </row>
    <row r="18" spans="2:17">
      <c r="B18" s="2">
        <v>45779</v>
      </c>
      <c r="C18" s="2">
        <v>45782</v>
      </c>
      <c r="D18" s="4" t="str">
        <f t="shared" si="0"/>
        <v>Friday</v>
      </c>
      <c r="E18" s="5">
        <v>4.36E-2</v>
      </c>
      <c r="F18" s="1">
        <f t="shared" si="1"/>
        <v>3</v>
      </c>
      <c r="G18" s="6">
        <f t="shared" si="2"/>
        <v>8.3333333333333332E-3</v>
      </c>
      <c r="H18" s="1">
        <f t="shared" si="3"/>
        <v>3.6333333333333335E-4</v>
      </c>
      <c r="I18" s="1">
        <f t="shared" si="4"/>
        <v>1.0003633333333333</v>
      </c>
      <c r="J18" s="1">
        <f t="shared" si="5"/>
        <v>1.0021556732446575</v>
      </c>
      <c r="K18">
        <f t="shared" si="6"/>
        <v>18</v>
      </c>
      <c r="P18" t="s">
        <v>19</v>
      </c>
    </row>
    <row r="19" spans="2:17">
      <c r="B19" s="2">
        <v>45778</v>
      </c>
      <c r="C19" s="2">
        <v>45779</v>
      </c>
      <c r="D19" s="4" t="str">
        <f t="shared" si="0"/>
        <v>Thursday</v>
      </c>
      <c r="E19" s="5">
        <v>4.3899999999999995E-2</v>
      </c>
      <c r="F19" s="1">
        <f t="shared" si="1"/>
        <v>1</v>
      </c>
      <c r="G19" s="6">
        <f t="shared" si="2"/>
        <v>2.7777777777777779E-3</v>
      </c>
      <c r="H19" s="1">
        <f t="shared" si="3"/>
        <v>1.2194444444444443E-4</v>
      </c>
      <c r="I19" s="1">
        <f t="shared" si="4"/>
        <v>1.0001219444444445</v>
      </c>
      <c r="J19" s="1">
        <f t="shared" si="5"/>
        <v>1.0022778805614783</v>
      </c>
      <c r="K19">
        <f t="shared" si="6"/>
        <v>19</v>
      </c>
      <c r="M19" s="7"/>
    </row>
    <row r="20" spans="2:17">
      <c r="B20" s="2">
        <v>45777</v>
      </c>
      <c r="C20" s="2">
        <v>45778</v>
      </c>
      <c r="D20" s="4" t="str">
        <f t="shared" si="0"/>
        <v>Wednesday</v>
      </c>
      <c r="E20" s="5">
        <v>4.41E-2</v>
      </c>
      <c r="F20" s="1">
        <f t="shared" si="1"/>
        <v>1</v>
      </c>
      <c r="G20" s="6">
        <f t="shared" si="2"/>
        <v>2.7777777777777779E-3</v>
      </c>
      <c r="H20" s="1">
        <f t="shared" si="3"/>
        <v>1.225E-4</v>
      </c>
      <c r="I20" s="1">
        <f t="shared" si="4"/>
        <v>1.0001225</v>
      </c>
      <c r="J20" s="1">
        <f t="shared" si="5"/>
        <v>1.0024006596018471</v>
      </c>
      <c r="K20">
        <f t="shared" si="6"/>
        <v>20</v>
      </c>
      <c r="P20" t="s">
        <v>20</v>
      </c>
      <c r="Q20" s="9">
        <f>M7</f>
        <v>4.3549214571511285E-2</v>
      </c>
    </row>
    <row r="21" spans="2:17">
      <c r="B21" s="2">
        <v>45776</v>
      </c>
      <c r="C21" s="2">
        <v>45777</v>
      </c>
      <c r="D21" s="4" t="str">
        <f t="shared" si="0"/>
        <v>Tuesday</v>
      </c>
      <c r="E21" s="5">
        <v>4.36E-2</v>
      </c>
      <c r="F21" s="1">
        <f t="shared" si="1"/>
        <v>1</v>
      </c>
      <c r="G21" s="6">
        <f t="shared" si="2"/>
        <v>2.7777777777777779E-3</v>
      </c>
      <c r="H21" s="1">
        <f t="shared" si="3"/>
        <v>1.2111111111111112E-4</v>
      </c>
      <c r="I21" s="1">
        <f t="shared" si="4"/>
        <v>1.000121111111111</v>
      </c>
      <c r="J21" s="1">
        <f t="shared" si="5"/>
        <v>1.0025220614595098</v>
      </c>
      <c r="K21">
        <f t="shared" si="6"/>
        <v>21</v>
      </c>
      <c r="P21" t="s">
        <v>21</v>
      </c>
      <c r="Q21">
        <f>100*(1-Q20)</f>
        <v>95.645078542848864</v>
      </c>
    </row>
    <row r="22" spans="2:17">
      <c r="B22" s="2">
        <v>45775</v>
      </c>
      <c r="C22" s="2">
        <v>45776</v>
      </c>
      <c r="D22" s="4" t="str">
        <f t="shared" si="0"/>
        <v>Monday</v>
      </c>
      <c r="E22" s="5">
        <v>4.36E-2</v>
      </c>
      <c r="F22" s="1">
        <f t="shared" si="1"/>
        <v>1</v>
      </c>
      <c r="G22" s="6">
        <f t="shared" si="2"/>
        <v>2.7777777777777779E-3</v>
      </c>
      <c r="H22" s="1">
        <f t="shared" si="3"/>
        <v>1.2111111111111112E-4</v>
      </c>
      <c r="I22" s="1">
        <f t="shared" si="4"/>
        <v>1.000121111111111</v>
      </c>
      <c r="J22" s="1">
        <f t="shared" si="5"/>
        <v>1.0026434780202864</v>
      </c>
      <c r="K22">
        <f t="shared" si="6"/>
        <v>22</v>
      </c>
    </row>
    <row r="23" spans="2:17">
      <c r="B23" s="2">
        <v>45772</v>
      </c>
      <c r="C23" s="2">
        <v>45775</v>
      </c>
      <c r="D23" s="4" t="str">
        <f t="shared" si="0"/>
        <v>Friday</v>
      </c>
      <c r="E23" s="5">
        <v>4.3299999999999998E-2</v>
      </c>
      <c r="F23" s="1">
        <f t="shared" si="1"/>
        <v>3</v>
      </c>
      <c r="G23" s="6">
        <f t="shared" si="2"/>
        <v>8.3333333333333332E-3</v>
      </c>
      <c r="H23" s="1">
        <f t="shared" si="3"/>
        <v>3.6083333333333334E-4</v>
      </c>
      <c r="I23" s="1">
        <f t="shared" si="4"/>
        <v>1.0003608333333334</v>
      </c>
      <c r="J23" s="1">
        <f t="shared" si="5"/>
        <v>1.0030052652086054</v>
      </c>
      <c r="K23">
        <f t="shared" si="6"/>
        <v>25</v>
      </c>
      <c r="P23" t="s">
        <v>22</v>
      </c>
    </row>
    <row r="24" spans="2:17">
      <c r="B24" s="2">
        <v>45771</v>
      </c>
      <c r="C24" s="2">
        <v>45772</v>
      </c>
      <c r="D24" s="4" t="str">
        <f t="shared" si="0"/>
        <v>Thursday</v>
      </c>
      <c r="E24" s="5">
        <v>4.2900000000000001E-2</v>
      </c>
      <c r="F24" s="1">
        <f t="shared" si="1"/>
        <v>1</v>
      </c>
      <c r="G24" s="6">
        <f t="shared" si="2"/>
        <v>2.7777777777777779E-3</v>
      </c>
      <c r="H24" s="1">
        <f t="shared" si="3"/>
        <v>1.1916666666666667E-4</v>
      </c>
      <c r="I24" s="1">
        <f t="shared" si="4"/>
        <v>1.0001191666666667</v>
      </c>
      <c r="J24" s="1">
        <f t="shared" si="5"/>
        <v>1.0031247900027094</v>
      </c>
      <c r="K24">
        <f t="shared" si="6"/>
        <v>26</v>
      </c>
    </row>
    <row r="25" spans="2:17">
      <c r="B25" s="2">
        <v>45770</v>
      </c>
      <c r="C25" s="2">
        <v>45771</v>
      </c>
      <c r="D25" s="4" t="str">
        <f t="shared" si="0"/>
        <v>Wednesday</v>
      </c>
      <c r="E25" s="5">
        <v>4.2800000000000005E-2</v>
      </c>
      <c r="F25" s="1">
        <f t="shared" si="1"/>
        <v>1</v>
      </c>
      <c r="G25" s="6">
        <f t="shared" si="2"/>
        <v>2.7777777777777779E-3</v>
      </c>
      <c r="H25" s="1">
        <f t="shared" si="3"/>
        <v>1.188888888888889E-4</v>
      </c>
      <c r="I25" s="1">
        <f t="shared" si="4"/>
        <v>1.0001188888888888</v>
      </c>
      <c r="J25" s="1">
        <f t="shared" si="5"/>
        <v>1.0032440503944096</v>
      </c>
      <c r="K25">
        <f t="shared" si="6"/>
        <v>27</v>
      </c>
      <c r="P25" t="s">
        <v>23</v>
      </c>
      <c r="Q25">
        <v>1000000</v>
      </c>
    </row>
    <row r="26" spans="2:17">
      <c r="B26" s="2">
        <v>45769</v>
      </c>
      <c r="C26" s="2">
        <v>45770</v>
      </c>
      <c r="D26" s="4" t="str">
        <f t="shared" si="0"/>
        <v>Tuesday</v>
      </c>
      <c r="E26" s="5">
        <v>4.2999999999999997E-2</v>
      </c>
      <c r="F26" s="1">
        <f t="shared" si="1"/>
        <v>1</v>
      </c>
      <c r="G26" s="6">
        <f t="shared" si="2"/>
        <v>2.7777777777777779E-3</v>
      </c>
      <c r="H26" s="1">
        <f t="shared" si="3"/>
        <v>1.1944444444444444E-4</v>
      </c>
      <c r="I26" s="1">
        <f t="shared" si="4"/>
        <v>1.0001194444444443</v>
      </c>
      <c r="J26" s="1">
        <f t="shared" si="5"/>
        <v>1.0033638823226509</v>
      </c>
      <c r="K26">
        <f t="shared" si="6"/>
        <v>28</v>
      </c>
      <c r="P26" t="s">
        <v>24</v>
      </c>
      <c r="Q26" s="10">
        <v>0.25</v>
      </c>
    </row>
    <row r="27" spans="2:17">
      <c r="B27" s="2">
        <v>45768</v>
      </c>
      <c r="C27" s="2">
        <v>45769</v>
      </c>
      <c r="D27" s="4" t="str">
        <f t="shared" si="0"/>
        <v>Monday</v>
      </c>
      <c r="E27" s="5">
        <v>4.3200000000000002E-2</v>
      </c>
      <c r="F27" s="1">
        <f>C27-B27</f>
        <v>1</v>
      </c>
      <c r="G27" s="6">
        <f t="shared" si="2"/>
        <v>2.7777777777777779E-3</v>
      </c>
      <c r="H27" s="1">
        <f t="shared" si="3"/>
        <v>1.2000000000000002E-4</v>
      </c>
      <c r="I27" s="1">
        <f t="shared" si="4"/>
        <v>1.0001199999999999</v>
      </c>
      <c r="J27" s="1">
        <f t="shared" si="5"/>
        <v>1.0034842859885296</v>
      </c>
      <c r="K27">
        <f t="shared" si="6"/>
        <v>29</v>
      </c>
      <c r="P27" t="s">
        <v>25</v>
      </c>
      <c r="Q27">
        <f>Q25*Q26*0.01%</f>
        <v>25</v>
      </c>
    </row>
    <row r="28" spans="2:17">
      <c r="B28" s="2">
        <v>45764</v>
      </c>
      <c r="C28" s="2">
        <v>45768</v>
      </c>
      <c r="D28" s="4" t="str">
        <f t="shared" si="0"/>
        <v>Thursday</v>
      </c>
      <c r="E28" s="5">
        <v>4.3200000000000002E-2</v>
      </c>
      <c r="F28" s="1">
        <f t="shared" si="1"/>
        <v>4</v>
      </c>
      <c r="G28" s="6">
        <f t="shared" si="2"/>
        <v>1.1111111111111112E-2</v>
      </c>
      <c r="H28" s="1">
        <f t="shared" si="3"/>
        <v>4.8000000000000007E-4</v>
      </c>
      <c r="I28" s="1">
        <f t="shared" si="4"/>
        <v>1.00048</v>
      </c>
      <c r="J28" s="1">
        <f t="shared" si="5"/>
        <v>1.0039659584458041</v>
      </c>
      <c r="K28">
        <f t="shared" si="6"/>
        <v>33</v>
      </c>
    </row>
    <row r="29" spans="2:17">
      <c r="B29" s="2">
        <v>45763</v>
      </c>
      <c r="C29" s="2">
        <v>45764</v>
      </c>
      <c r="D29" s="4" t="str">
        <f t="shared" si="0"/>
        <v>Wednesday</v>
      </c>
      <c r="E29" s="5">
        <v>4.3099999999999999E-2</v>
      </c>
      <c r="F29" s="1">
        <f t="shared" si="1"/>
        <v>1</v>
      </c>
      <c r="G29" s="6">
        <f t="shared" si="2"/>
        <v>2.7777777777777779E-3</v>
      </c>
      <c r="H29" s="1">
        <f t="shared" si="3"/>
        <v>1.1972222222222222E-4</v>
      </c>
      <c r="I29" s="1">
        <f t="shared" si="4"/>
        <v>1.0001197222222222</v>
      </c>
      <c r="J29" s="1">
        <f t="shared" si="5"/>
        <v>1.0040861554813847</v>
      </c>
      <c r="K29">
        <f t="shared" si="6"/>
        <v>34</v>
      </c>
      <c r="P29" t="s">
        <v>26</v>
      </c>
    </row>
    <row r="30" spans="2:17">
      <c r="B30" s="2">
        <v>45762</v>
      </c>
      <c r="C30" s="2">
        <v>45763</v>
      </c>
      <c r="D30" s="4" t="str">
        <f t="shared" si="0"/>
        <v>Tuesday</v>
      </c>
      <c r="E30" s="5">
        <v>4.36E-2</v>
      </c>
      <c r="F30" s="1">
        <f t="shared" si="1"/>
        <v>1</v>
      </c>
      <c r="G30" s="6">
        <f t="shared" si="2"/>
        <v>2.7777777777777779E-3</v>
      </c>
      <c r="H30" s="1">
        <f t="shared" si="3"/>
        <v>1.2111111111111112E-4</v>
      </c>
      <c r="I30" s="1">
        <f t="shared" si="4"/>
        <v>1.000121111111111</v>
      </c>
      <c r="J30" s="1">
        <f t="shared" si="5"/>
        <v>1.0042077614713263</v>
      </c>
      <c r="K30">
        <f t="shared" si="6"/>
        <v>35</v>
      </c>
    </row>
    <row r="31" spans="2:17">
      <c r="B31" s="2">
        <v>45761</v>
      </c>
      <c r="C31" s="2">
        <v>45762</v>
      </c>
      <c r="D31" s="4" t="str">
        <f t="shared" si="0"/>
        <v>Monday</v>
      </c>
      <c r="E31" s="5">
        <v>4.3299999999999998E-2</v>
      </c>
      <c r="F31" s="1">
        <f t="shared" si="1"/>
        <v>1</v>
      </c>
      <c r="G31" s="6">
        <f t="shared" si="2"/>
        <v>2.7777777777777779E-3</v>
      </c>
      <c r="H31" s="1">
        <f t="shared" si="3"/>
        <v>1.2027777777777777E-4</v>
      </c>
      <c r="I31" s="1">
        <f t="shared" si="4"/>
        <v>1.0001202777777778</v>
      </c>
      <c r="J31" s="1">
        <f t="shared" si="5"/>
        <v>1.0043285453493032</v>
      </c>
      <c r="K31">
        <f t="shared" si="6"/>
        <v>36</v>
      </c>
      <c r="P31" t="s">
        <v>20</v>
      </c>
      <c r="Q31" s="8">
        <f>L7</f>
        <v>4.3256449234178262E-2</v>
      </c>
    </row>
    <row r="32" spans="2:17">
      <c r="B32" s="2">
        <v>45758</v>
      </c>
      <c r="C32" s="2">
        <v>45761</v>
      </c>
      <c r="D32" s="4" t="str">
        <f t="shared" si="0"/>
        <v>Friday</v>
      </c>
      <c r="E32" s="5">
        <v>4.3299999999999998E-2</v>
      </c>
      <c r="F32" s="1">
        <f t="shared" si="1"/>
        <v>3</v>
      </c>
      <c r="G32" s="6">
        <f t="shared" si="2"/>
        <v>8.3333333333333332E-3</v>
      </c>
      <c r="H32" s="1">
        <f t="shared" si="3"/>
        <v>3.6083333333333334E-4</v>
      </c>
      <c r="I32" s="1">
        <f t="shared" si="4"/>
        <v>1.0003608333333334</v>
      </c>
      <c r="J32" s="1">
        <f t="shared" si="5"/>
        <v>1.0046909405660833</v>
      </c>
      <c r="K32">
        <f t="shared" si="6"/>
        <v>39</v>
      </c>
      <c r="P32" t="s">
        <v>21</v>
      </c>
      <c r="Q32">
        <f>100*(1-Q31)</f>
        <v>95.674355076582174</v>
      </c>
    </row>
    <row r="33" spans="2:17">
      <c r="B33" s="2">
        <v>45757</v>
      </c>
      <c r="C33" s="2">
        <v>45758</v>
      </c>
      <c r="D33" s="4" t="str">
        <f t="shared" si="0"/>
        <v>Thursday</v>
      </c>
      <c r="E33" s="5">
        <v>4.3700000000000003E-2</v>
      </c>
      <c r="F33" s="1">
        <f t="shared" si="1"/>
        <v>1</v>
      </c>
      <c r="G33" s="6">
        <f t="shared" si="2"/>
        <v>2.7777777777777779E-3</v>
      </c>
      <c r="H33" s="1">
        <f t="shared" si="3"/>
        <v>1.213888888888889E-4</v>
      </c>
      <c r="I33" s="1">
        <f t="shared" si="4"/>
        <v>1.0001213888888889</v>
      </c>
      <c r="J33" s="1">
        <f t="shared" si="5"/>
        <v>1.0048128988830354</v>
      </c>
      <c r="K33">
        <f t="shared" si="6"/>
        <v>40</v>
      </c>
    </row>
    <row r="34" spans="2:17">
      <c r="B34" s="2">
        <v>45756</v>
      </c>
      <c r="C34" s="2">
        <v>45757</v>
      </c>
      <c r="D34" s="4" t="str">
        <f t="shared" si="0"/>
        <v>Wednesday</v>
      </c>
      <c r="E34" s="5">
        <v>4.4199999999999996E-2</v>
      </c>
      <c r="F34" s="1">
        <f t="shared" si="1"/>
        <v>1</v>
      </c>
      <c r="G34" s="6">
        <f t="shared" si="2"/>
        <v>2.7777777777777779E-3</v>
      </c>
      <c r="H34" s="1">
        <f t="shared" si="3"/>
        <v>1.2277777777777778E-4</v>
      </c>
      <c r="I34" s="1">
        <f t="shared" si="4"/>
        <v>1.0001227777777777</v>
      </c>
      <c r="J34" s="1">
        <f t="shared" si="5"/>
        <v>1.0049362675778426</v>
      </c>
      <c r="K34">
        <f t="shared" si="6"/>
        <v>41</v>
      </c>
      <c r="P34" t="s">
        <v>22</v>
      </c>
    </row>
    <row r="35" spans="2:17">
      <c r="B35" s="2">
        <v>45755</v>
      </c>
      <c r="C35" s="2">
        <v>45756</v>
      </c>
      <c r="D35" s="4" t="str">
        <f t="shared" si="0"/>
        <v>Tuesday</v>
      </c>
      <c r="E35" s="5">
        <v>4.4000000000000004E-2</v>
      </c>
      <c r="F35" s="1">
        <f t="shared" si="1"/>
        <v>1</v>
      </c>
      <c r="G35" s="6">
        <f t="shared" si="2"/>
        <v>2.7777777777777779E-3</v>
      </c>
      <c r="H35" s="1">
        <f t="shared" si="3"/>
        <v>1.2222222222222224E-4</v>
      </c>
      <c r="I35" s="1">
        <f t="shared" si="4"/>
        <v>1.0001222222222221</v>
      </c>
      <c r="J35" s="1">
        <f t="shared" si="5"/>
        <v>1.0050590931216576</v>
      </c>
      <c r="K35">
        <f t="shared" si="6"/>
        <v>42</v>
      </c>
    </row>
    <row r="36" spans="2:17">
      <c r="B36" s="2">
        <v>45754</v>
      </c>
      <c r="C36" s="2">
        <v>45755</v>
      </c>
      <c r="D36" s="4" t="str">
        <f t="shared" si="0"/>
        <v>Monday</v>
      </c>
      <c r="E36" s="5">
        <v>4.3299999999999998E-2</v>
      </c>
      <c r="F36" s="1">
        <f t="shared" si="1"/>
        <v>1</v>
      </c>
      <c r="G36" s="6">
        <f t="shared" si="2"/>
        <v>2.7777777777777779E-3</v>
      </c>
      <c r="H36" s="1">
        <f t="shared" si="3"/>
        <v>1.2027777777777777E-4</v>
      </c>
      <c r="I36" s="1">
        <f t="shared" si="4"/>
        <v>1.0001202777777778</v>
      </c>
      <c r="J36" s="1">
        <f t="shared" si="5"/>
        <v>1.0051799793959137</v>
      </c>
      <c r="K36">
        <f t="shared" si="6"/>
        <v>43</v>
      </c>
      <c r="P36" t="s">
        <v>23</v>
      </c>
      <c r="Q36">
        <v>5000000</v>
      </c>
    </row>
    <row r="37" spans="2:17">
      <c r="B37" s="2">
        <v>45751</v>
      </c>
      <c r="C37" s="2">
        <v>45754</v>
      </c>
      <c r="D37" s="4" t="str">
        <f t="shared" si="0"/>
        <v>Friday</v>
      </c>
      <c r="E37" s="5">
        <v>4.3499999999999997E-2</v>
      </c>
      <c r="F37" s="1">
        <f t="shared" si="1"/>
        <v>3</v>
      </c>
      <c r="G37" s="6">
        <f t="shared" si="2"/>
        <v>8.3333333333333332E-3</v>
      </c>
      <c r="H37" s="1">
        <f t="shared" si="3"/>
        <v>3.6249999999999998E-4</v>
      </c>
      <c r="I37" s="1">
        <f t="shared" si="4"/>
        <v>1.0003625</v>
      </c>
      <c r="J37" s="1">
        <f t="shared" si="5"/>
        <v>1.0055443571384448</v>
      </c>
      <c r="K37">
        <f t="shared" si="6"/>
        <v>46</v>
      </c>
      <c r="P37" t="s">
        <v>24</v>
      </c>
      <c r="Q37" s="10">
        <v>8.3333333333333329E-2</v>
      </c>
    </row>
    <row r="38" spans="2:17">
      <c r="B38" s="2">
        <v>45750</v>
      </c>
      <c r="C38" s="2">
        <v>45751</v>
      </c>
      <c r="D38" s="4" t="str">
        <f t="shared" si="0"/>
        <v>Thursday</v>
      </c>
      <c r="E38" s="5">
        <v>4.3899999999999995E-2</v>
      </c>
      <c r="F38" s="1">
        <f t="shared" si="1"/>
        <v>1</v>
      </c>
      <c r="G38" s="6">
        <f t="shared" si="2"/>
        <v>2.7777777777777779E-3</v>
      </c>
      <c r="H38" s="1">
        <f t="shared" si="3"/>
        <v>1.2194444444444443E-4</v>
      </c>
      <c r="I38" s="1">
        <f t="shared" si="4"/>
        <v>1.0001219444444445</v>
      </c>
      <c r="J38" s="1">
        <f t="shared" si="5"/>
        <v>1.0056669776864404</v>
      </c>
      <c r="K38">
        <f t="shared" si="6"/>
        <v>47</v>
      </c>
      <c r="P38" t="s">
        <v>25</v>
      </c>
      <c r="Q38">
        <f>Q36*Q37*0.01%</f>
        <v>41.666666666666664</v>
      </c>
    </row>
    <row r="39" spans="2:17">
      <c r="B39" s="2">
        <v>45749</v>
      </c>
      <c r="C39" s="2">
        <v>45750</v>
      </c>
      <c r="D39" s="4" t="str">
        <f t="shared" si="0"/>
        <v>Wednesday</v>
      </c>
      <c r="E39" s="5">
        <v>4.3700000000000003E-2</v>
      </c>
      <c r="F39" s="1">
        <f t="shared" si="1"/>
        <v>1</v>
      </c>
      <c r="G39" s="6">
        <f t="shared" si="2"/>
        <v>2.7777777777777779E-3</v>
      </c>
      <c r="H39" s="1">
        <f t="shared" si="3"/>
        <v>1.213888888888889E-4</v>
      </c>
      <c r="I39" s="1">
        <f t="shared" si="4"/>
        <v>1.0001213888888889</v>
      </c>
      <c r="J39" s="1">
        <f t="shared" si="5"/>
        <v>1.005789054483454</v>
      </c>
      <c r="K39">
        <f t="shared" si="6"/>
        <v>48</v>
      </c>
    </row>
    <row r="40" spans="2:17">
      <c r="B40" s="2">
        <v>45748</v>
      </c>
      <c r="C40" s="2">
        <v>45749</v>
      </c>
      <c r="D40" s="4" t="str">
        <f t="shared" si="0"/>
        <v>Tuesday</v>
      </c>
      <c r="E40" s="5">
        <v>4.3899999999999995E-2</v>
      </c>
      <c r="F40" s="1">
        <f t="shared" si="1"/>
        <v>1</v>
      </c>
      <c r="G40" s="6">
        <f t="shared" si="2"/>
        <v>2.7777777777777779E-3</v>
      </c>
      <c r="H40" s="1">
        <f t="shared" si="3"/>
        <v>1.2194444444444443E-4</v>
      </c>
      <c r="I40" s="1">
        <f t="shared" si="4"/>
        <v>1.0001219444444445</v>
      </c>
      <c r="J40" s="1">
        <f t="shared" si="5"/>
        <v>1.0059117048709314</v>
      </c>
      <c r="K40">
        <f t="shared" si="6"/>
        <v>49</v>
      </c>
    </row>
    <row r="41" spans="2:17">
      <c r="B41" s="2">
        <v>45747</v>
      </c>
      <c r="C41" s="2">
        <v>45748</v>
      </c>
      <c r="D41" s="4" t="str">
        <f t="shared" si="0"/>
        <v>Monday</v>
      </c>
      <c r="E41" s="5">
        <v>4.41E-2</v>
      </c>
      <c r="F41" s="1">
        <f t="shared" si="1"/>
        <v>1</v>
      </c>
      <c r="G41" s="6">
        <f t="shared" si="2"/>
        <v>2.7777777777777779E-3</v>
      </c>
      <c r="H41" s="1">
        <f t="shared" si="3"/>
        <v>1.225E-4</v>
      </c>
      <c r="I41" s="1">
        <f t="shared" si="4"/>
        <v>1.0001225</v>
      </c>
      <c r="J41" s="1">
        <f t="shared" si="5"/>
        <v>1.0060349290547781</v>
      </c>
      <c r="K41">
        <f t="shared" si="6"/>
        <v>50</v>
      </c>
    </row>
    <row r="42" spans="2:17">
      <c r="B42" s="2">
        <v>45744</v>
      </c>
      <c r="C42" s="2">
        <v>45747</v>
      </c>
      <c r="D42" s="4" t="str">
        <f t="shared" si="0"/>
        <v>Friday</v>
      </c>
      <c r="E42" s="5">
        <v>4.3400000000000001E-2</v>
      </c>
      <c r="F42" s="1">
        <f t="shared" si="1"/>
        <v>3</v>
      </c>
      <c r="G42" s="6">
        <f t="shared" si="2"/>
        <v>8.3333333333333332E-3</v>
      </c>
      <c r="H42" s="1">
        <f t="shared" si="3"/>
        <v>3.6166666666666666E-4</v>
      </c>
      <c r="I42" s="1">
        <f t="shared" si="4"/>
        <v>1.0003616666666666</v>
      </c>
      <c r="J42" s="1">
        <f t="shared" si="5"/>
        <v>1.0063987783541195</v>
      </c>
      <c r="K42">
        <f t="shared" si="6"/>
        <v>53</v>
      </c>
    </row>
    <row r="43" spans="2:17">
      <c r="B43" s="2">
        <v>45743</v>
      </c>
      <c r="C43" s="2">
        <v>45744</v>
      </c>
      <c r="D43" s="4" t="str">
        <f t="shared" si="0"/>
        <v>Thursday</v>
      </c>
      <c r="E43" s="5">
        <v>4.36E-2</v>
      </c>
      <c r="F43" s="1">
        <f t="shared" si="1"/>
        <v>1</v>
      </c>
      <c r="G43" s="6">
        <f t="shared" si="2"/>
        <v>2.7777777777777779E-3</v>
      </c>
      <c r="H43" s="1">
        <f t="shared" si="3"/>
        <v>1.2111111111111112E-4</v>
      </c>
      <c r="I43" s="1">
        <f t="shared" si="4"/>
        <v>1.000121111111111</v>
      </c>
      <c r="J43" s="1">
        <f t="shared" si="5"/>
        <v>1.0065206644283868</v>
      </c>
      <c r="K43">
        <f t="shared" si="6"/>
        <v>54</v>
      </c>
    </row>
    <row r="44" spans="2:17">
      <c r="B44" s="2">
        <v>45742</v>
      </c>
      <c r="C44" s="2">
        <v>45743</v>
      </c>
      <c r="D44" s="4" t="str">
        <f t="shared" si="0"/>
        <v>Wednesday</v>
      </c>
      <c r="E44" s="5">
        <v>4.3499999999999997E-2</v>
      </c>
      <c r="F44" s="1">
        <f t="shared" si="1"/>
        <v>1</v>
      </c>
      <c r="G44" s="6">
        <f t="shared" si="2"/>
        <v>2.7777777777777779E-3</v>
      </c>
      <c r="H44" s="1">
        <f t="shared" si="3"/>
        <v>1.2083333333333333E-4</v>
      </c>
      <c r="I44" s="1">
        <f t="shared" si="4"/>
        <v>1.0001208333333333</v>
      </c>
      <c r="J44" s="1">
        <f t="shared" si="5"/>
        <v>1.0066422856753385</v>
      </c>
      <c r="K44">
        <f t="shared" si="6"/>
        <v>55</v>
      </c>
    </row>
    <row r="45" spans="2:17">
      <c r="B45" s="2">
        <v>45741</v>
      </c>
      <c r="C45" s="2">
        <v>45742</v>
      </c>
      <c r="D45" s="4" t="str">
        <f t="shared" si="0"/>
        <v>Tuesday</v>
      </c>
      <c r="E45" s="5">
        <v>4.3299999999999998E-2</v>
      </c>
      <c r="F45" s="1">
        <f t="shared" si="1"/>
        <v>1</v>
      </c>
      <c r="G45" s="6">
        <f t="shared" si="2"/>
        <v>2.7777777777777779E-3</v>
      </c>
      <c r="H45" s="1">
        <f t="shared" si="3"/>
        <v>1.2027777777777777E-4</v>
      </c>
      <c r="I45" s="1">
        <f t="shared" si="4"/>
        <v>1.0001202777777778</v>
      </c>
      <c r="J45" s="1">
        <f t="shared" si="5"/>
        <v>1.0067633623724768</v>
      </c>
      <c r="K45">
        <f t="shared" si="6"/>
        <v>56</v>
      </c>
    </row>
    <row r="46" spans="2:17">
      <c r="B46" s="2">
        <v>45740</v>
      </c>
      <c r="C46" s="2">
        <v>45741</v>
      </c>
      <c r="D46" s="4" t="str">
        <f t="shared" si="0"/>
        <v>Monday</v>
      </c>
      <c r="E46" s="5">
        <v>4.3099999999999999E-2</v>
      </c>
      <c r="F46" s="1">
        <f t="shared" si="1"/>
        <v>1</v>
      </c>
      <c r="G46" s="6">
        <f t="shared" si="2"/>
        <v>2.7777777777777779E-3</v>
      </c>
      <c r="H46" s="1">
        <f t="shared" si="3"/>
        <v>1.1972222222222222E-4</v>
      </c>
      <c r="I46" s="1">
        <f t="shared" si="4"/>
        <v>1.0001197222222222</v>
      </c>
      <c r="J46" s="1">
        <f t="shared" si="5"/>
        <v>1.006883894319472</v>
      </c>
      <c r="K46">
        <f t="shared" si="6"/>
        <v>57</v>
      </c>
    </row>
    <row r="47" spans="2:17">
      <c r="B47" s="2">
        <v>45737</v>
      </c>
      <c r="C47" s="2">
        <v>45740</v>
      </c>
      <c r="D47" s="4" t="str">
        <f t="shared" si="0"/>
        <v>Friday</v>
      </c>
      <c r="E47" s="5">
        <v>4.2999999999999997E-2</v>
      </c>
      <c r="F47" s="1">
        <f t="shared" si="1"/>
        <v>3</v>
      </c>
      <c r="G47" s="6">
        <f t="shared" si="2"/>
        <v>8.3333333333333332E-3</v>
      </c>
      <c r="H47" s="1">
        <f t="shared" si="3"/>
        <v>3.5833333333333328E-4</v>
      </c>
      <c r="I47" s="1">
        <f t="shared" si="4"/>
        <v>1.0003583333333332</v>
      </c>
      <c r="J47" s="1">
        <f t="shared" si="5"/>
        <v>1.0072446943816031</v>
      </c>
      <c r="K47">
        <f t="shared" si="6"/>
        <v>60</v>
      </c>
    </row>
    <row r="48" spans="2:17">
      <c r="B48" s="2">
        <v>45736</v>
      </c>
      <c r="C48" s="2">
        <v>45737</v>
      </c>
      <c r="D48" s="4" t="str">
        <f t="shared" si="0"/>
        <v>Thursday</v>
      </c>
      <c r="E48" s="5">
        <v>4.2900000000000001E-2</v>
      </c>
      <c r="F48" s="1">
        <f t="shared" si="1"/>
        <v>1</v>
      </c>
      <c r="G48" s="6">
        <f t="shared" si="2"/>
        <v>2.7777777777777779E-3</v>
      </c>
      <c r="H48" s="1">
        <f t="shared" si="3"/>
        <v>1.1916666666666667E-4</v>
      </c>
      <c r="I48" s="1">
        <f t="shared" si="4"/>
        <v>1.0001191666666667</v>
      </c>
      <c r="J48" s="1">
        <f t="shared" si="5"/>
        <v>1.0073647243743502</v>
      </c>
      <c r="K48">
        <f t="shared" si="6"/>
        <v>61</v>
      </c>
    </row>
    <row r="49" spans="2:11">
      <c r="B49" s="2">
        <v>45735</v>
      </c>
      <c r="C49" s="2">
        <v>45736</v>
      </c>
      <c r="D49" s="4" t="str">
        <f t="shared" si="0"/>
        <v>Wednesday</v>
      </c>
      <c r="E49" s="5">
        <v>4.2900000000000001E-2</v>
      </c>
      <c r="F49" s="1">
        <f t="shared" si="1"/>
        <v>1</v>
      </c>
      <c r="G49" s="6">
        <f t="shared" si="2"/>
        <v>2.7777777777777779E-3</v>
      </c>
      <c r="H49" s="1">
        <f t="shared" si="3"/>
        <v>1.1916666666666667E-4</v>
      </c>
      <c r="I49" s="1">
        <f t="shared" si="4"/>
        <v>1.0001191666666667</v>
      </c>
      <c r="J49" s="1">
        <f t="shared" si="5"/>
        <v>1.0074847686706714</v>
      </c>
      <c r="K49">
        <f t="shared" si="6"/>
        <v>62</v>
      </c>
    </row>
    <row r="50" spans="2:11">
      <c r="B50" s="2">
        <v>45734</v>
      </c>
      <c r="C50" s="2">
        <v>45735</v>
      </c>
      <c r="D50" s="4" t="str">
        <f t="shared" si="0"/>
        <v>Tuesday</v>
      </c>
      <c r="E50" s="5">
        <v>4.3099999999999999E-2</v>
      </c>
      <c r="F50" s="1">
        <f t="shared" si="1"/>
        <v>1</v>
      </c>
      <c r="G50" s="6">
        <f t="shared" si="2"/>
        <v>2.7777777777777779E-3</v>
      </c>
      <c r="H50" s="1">
        <f t="shared" si="3"/>
        <v>1.1972222222222222E-4</v>
      </c>
      <c r="I50" s="1">
        <f t="shared" si="4"/>
        <v>1.0001197222222222</v>
      </c>
      <c r="J50" s="1">
        <f t="shared" si="5"/>
        <v>1.0076053869860317</v>
      </c>
      <c r="K50">
        <f t="shared" si="6"/>
        <v>63</v>
      </c>
    </row>
    <row r="51" spans="2:11">
      <c r="B51" s="2">
        <v>45733</v>
      </c>
      <c r="C51" s="2">
        <v>45734</v>
      </c>
      <c r="D51" s="4" t="str">
        <f t="shared" si="0"/>
        <v>Monday</v>
      </c>
      <c r="E51" s="5">
        <v>4.3200000000000002E-2</v>
      </c>
      <c r="F51" s="1">
        <f t="shared" si="1"/>
        <v>1</v>
      </c>
      <c r="G51" s="6">
        <f t="shared" si="2"/>
        <v>2.7777777777777779E-3</v>
      </c>
      <c r="H51" s="1">
        <f t="shared" si="3"/>
        <v>1.2000000000000002E-4</v>
      </c>
      <c r="I51" s="1">
        <f t="shared" si="4"/>
        <v>1.0001199999999999</v>
      </c>
      <c r="J51" s="1">
        <f t="shared" si="5"/>
        <v>1.0077262996324701</v>
      </c>
      <c r="K51">
        <f t="shared" si="6"/>
        <v>64</v>
      </c>
    </row>
    <row r="52" spans="2:11">
      <c r="B52" s="2">
        <v>45730</v>
      </c>
      <c r="C52" s="2">
        <v>45733</v>
      </c>
      <c r="D52" s="4" t="str">
        <f t="shared" si="0"/>
        <v>Friday</v>
      </c>
      <c r="E52" s="5">
        <v>4.2999999999999997E-2</v>
      </c>
      <c r="F52" s="1">
        <f t="shared" si="1"/>
        <v>3</v>
      </c>
      <c r="G52" s="6">
        <f t="shared" si="2"/>
        <v>8.3333333333333332E-3</v>
      </c>
      <c r="H52" s="1">
        <f t="shared" si="3"/>
        <v>3.5833333333333328E-4</v>
      </c>
      <c r="I52" s="1">
        <f t="shared" si="4"/>
        <v>1.0003583333333332</v>
      </c>
      <c r="J52" s="1">
        <f t="shared" si="5"/>
        <v>1.0080874015565049</v>
      </c>
      <c r="K52">
        <f t="shared" si="6"/>
        <v>67</v>
      </c>
    </row>
    <row r="53" spans="2:11">
      <c r="B53" s="2">
        <v>45729</v>
      </c>
      <c r="C53" s="2">
        <v>45730</v>
      </c>
      <c r="D53" s="4" t="str">
        <f t="shared" si="0"/>
        <v>Thursday</v>
      </c>
      <c r="E53" s="5">
        <v>4.2999999999999997E-2</v>
      </c>
      <c r="F53" s="1">
        <f t="shared" si="1"/>
        <v>1</v>
      </c>
      <c r="G53" s="6">
        <f t="shared" si="2"/>
        <v>2.7777777777777779E-3</v>
      </c>
      <c r="H53" s="1">
        <f t="shared" si="3"/>
        <v>1.1944444444444444E-4</v>
      </c>
      <c r="I53" s="1">
        <f t="shared" si="4"/>
        <v>1.0001194444444443</v>
      </c>
      <c r="J53" s="1">
        <f t="shared" si="5"/>
        <v>1.0082078119961351</v>
      </c>
      <c r="K53">
        <f t="shared" si="6"/>
        <v>68</v>
      </c>
    </row>
    <row r="54" spans="2:11">
      <c r="B54" s="2">
        <v>45728</v>
      </c>
      <c r="C54" s="2">
        <v>45729</v>
      </c>
      <c r="D54" s="4" t="str">
        <f t="shared" si="0"/>
        <v>Wednesday</v>
      </c>
      <c r="E54" s="5">
        <v>4.3099999999999999E-2</v>
      </c>
      <c r="F54" s="1">
        <f t="shared" si="1"/>
        <v>1</v>
      </c>
      <c r="G54" s="6">
        <f t="shared" si="2"/>
        <v>2.7777777777777779E-3</v>
      </c>
      <c r="H54" s="1">
        <f t="shared" si="3"/>
        <v>1.1972222222222222E-4</v>
      </c>
      <c r="I54" s="1">
        <f t="shared" si="4"/>
        <v>1.0001197222222222</v>
      </c>
      <c r="J54" s="1">
        <f t="shared" si="5"/>
        <v>1.0083285168758491</v>
      </c>
      <c r="K54">
        <f t="shared" si="6"/>
        <v>69</v>
      </c>
    </row>
    <row r="55" spans="2:11">
      <c r="B55" s="2">
        <v>45727</v>
      </c>
      <c r="C55" s="2">
        <v>45728</v>
      </c>
      <c r="D55" s="4" t="str">
        <f t="shared" si="0"/>
        <v>Tuesday</v>
      </c>
      <c r="E55" s="5">
        <v>4.3200000000000002E-2</v>
      </c>
      <c r="F55" s="1">
        <f t="shared" si="1"/>
        <v>1</v>
      </c>
      <c r="G55" s="6">
        <f t="shared" si="2"/>
        <v>2.7777777777777779E-3</v>
      </c>
      <c r="H55" s="1">
        <f t="shared" si="3"/>
        <v>1.2000000000000002E-4</v>
      </c>
      <c r="I55" s="1">
        <f t="shared" si="4"/>
        <v>1.0001199999999999</v>
      </c>
      <c r="J55" s="1">
        <f t="shared" si="5"/>
        <v>1.0084495162978742</v>
      </c>
      <c r="K55">
        <f t="shared" si="6"/>
        <v>70</v>
      </c>
    </row>
    <row r="56" spans="2:11">
      <c r="B56" s="2">
        <v>45726</v>
      </c>
      <c r="C56" s="2">
        <v>45727</v>
      </c>
      <c r="D56" s="4" t="str">
        <f t="shared" si="0"/>
        <v>Monday</v>
      </c>
      <c r="E56" s="5">
        <v>4.3299999999999998E-2</v>
      </c>
      <c r="F56" s="1">
        <f t="shared" si="1"/>
        <v>1</v>
      </c>
      <c r="G56" s="6">
        <f t="shared" si="2"/>
        <v>2.7777777777777779E-3</v>
      </c>
      <c r="H56" s="1">
        <f t="shared" si="3"/>
        <v>1.2027777777777777E-4</v>
      </c>
      <c r="I56" s="1">
        <f t="shared" si="4"/>
        <v>1.0001202777777778</v>
      </c>
      <c r="J56" s="1">
        <f t="shared" si="5"/>
        <v>1.0085708103646955</v>
      </c>
      <c r="K56">
        <f t="shared" si="6"/>
        <v>71</v>
      </c>
    </row>
    <row r="57" spans="2:11">
      <c r="B57" s="2">
        <v>45723</v>
      </c>
      <c r="C57" s="2">
        <v>45726</v>
      </c>
      <c r="D57" s="4" t="str">
        <f t="shared" si="0"/>
        <v>Friday</v>
      </c>
      <c r="E57" s="5">
        <v>4.3400000000000001E-2</v>
      </c>
      <c r="F57" s="1">
        <f t="shared" si="1"/>
        <v>3</v>
      </c>
      <c r="G57" s="6">
        <f t="shared" si="2"/>
        <v>8.3333333333333332E-3</v>
      </c>
      <c r="H57" s="1">
        <f t="shared" si="3"/>
        <v>3.6166666666666666E-4</v>
      </c>
      <c r="I57" s="1">
        <f t="shared" si="4"/>
        <v>1.0003616666666666</v>
      </c>
      <c r="J57" s="1">
        <f t="shared" si="5"/>
        <v>1.0089355768077775</v>
      </c>
      <c r="K57">
        <f t="shared" si="6"/>
        <v>74</v>
      </c>
    </row>
    <row r="58" spans="2:11">
      <c r="B58" s="2">
        <v>45722</v>
      </c>
      <c r="C58" s="2">
        <v>45723</v>
      </c>
      <c r="D58" s="4" t="str">
        <f t="shared" si="0"/>
        <v>Thursday</v>
      </c>
      <c r="E58" s="5">
        <v>4.3499999999999997E-2</v>
      </c>
      <c r="F58" s="1">
        <f t="shared" si="1"/>
        <v>1</v>
      </c>
      <c r="G58" s="6">
        <f t="shared" si="2"/>
        <v>2.7777777777777779E-3</v>
      </c>
      <c r="H58" s="1">
        <f t="shared" si="3"/>
        <v>1.2083333333333333E-4</v>
      </c>
      <c r="I58" s="1">
        <f t="shared" si="4"/>
        <v>1.0001208333333333</v>
      </c>
      <c r="J58" s="1">
        <f t="shared" si="5"/>
        <v>1.0090574898566418</v>
      </c>
      <c r="K58">
        <f t="shared" si="6"/>
        <v>75</v>
      </c>
    </row>
    <row r="59" spans="2:11">
      <c r="B59" s="2">
        <v>45721</v>
      </c>
      <c r="C59" s="2">
        <v>45722</v>
      </c>
      <c r="D59" s="4" t="str">
        <f t="shared" si="0"/>
        <v>Wednesday</v>
      </c>
      <c r="E59" s="5">
        <v>4.3400000000000001E-2</v>
      </c>
      <c r="F59" s="1">
        <f t="shared" si="1"/>
        <v>1</v>
      </c>
      <c r="G59" s="6">
        <f t="shared" si="2"/>
        <v>2.7777777777777779E-3</v>
      </c>
      <c r="H59" s="1">
        <f t="shared" si="3"/>
        <v>1.2055555555555557E-4</v>
      </c>
      <c r="I59" s="1">
        <f t="shared" si="4"/>
        <v>1.0001205555555555</v>
      </c>
      <c r="J59" s="1">
        <f t="shared" si="5"/>
        <v>1.0091791373429189</v>
      </c>
      <c r="K59">
        <f t="shared" si="6"/>
        <v>76</v>
      </c>
    </row>
    <row r="60" spans="2:11">
      <c r="B60" s="2">
        <v>45720</v>
      </c>
      <c r="C60" s="2">
        <v>45721</v>
      </c>
      <c r="D60" s="4" t="str">
        <f t="shared" si="0"/>
        <v>Tuesday</v>
      </c>
      <c r="E60" s="5">
        <v>4.3299999999999998E-2</v>
      </c>
      <c r="F60" s="1">
        <f t="shared" si="1"/>
        <v>1</v>
      </c>
      <c r="G60" s="6">
        <f t="shared" si="2"/>
        <v>2.7777777777777779E-3</v>
      </c>
      <c r="H60" s="1">
        <f t="shared" si="3"/>
        <v>1.2027777777777777E-4</v>
      </c>
      <c r="I60" s="1">
        <f t="shared" si="4"/>
        <v>1.0001202777777778</v>
      </c>
      <c r="J60" s="1">
        <f t="shared" si="5"/>
        <v>1.0093005191669382</v>
      </c>
      <c r="K60">
        <f t="shared" si="6"/>
        <v>77</v>
      </c>
    </row>
    <row r="61" spans="2:11">
      <c r="B61" s="2">
        <v>45719</v>
      </c>
      <c r="C61" s="2">
        <v>45720</v>
      </c>
      <c r="D61" s="4" t="str">
        <f t="shared" si="0"/>
        <v>Monday</v>
      </c>
      <c r="E61" s="5">
        <v>4.3299999999999998E-2</v>
      </c>
      <c r="F61" s="1">
        <f t="shared" si="1"/>
        <v>1</v>
      </c>
      <c r="G61" s="6">
        <f t="shared" si="2"/>
        <v>2.7777777777777779E-3</v>
      </c>
      <c r="H61" s="1">
        <f t="shared" si="3"/>
        <v>1.2027777777777777E-4</v>
      </c>
      <c r="I61" s="1">
        <f t="shared" si="4"/>
        <v>1.0001202777777778</v>
      </c>
      <c r="J61" s="1">
        <f t="shared" si="5"/>
        <v>1.0094219155904935</v>
      </c>
      <c r="K61">
        <f t="shared" si="6"/>
        <v>78</v>
      </c>
    </row>
    <row r="62" spans="2:11">
      <c r="B62" s="2">
        <v>45716</v>
      </c>
      <c r="C62" s="2">
        <v>45719</v>
      </c>
      <c r="D62" s="4" t="str">
        <f t="shared" si="0"/>
        <v>Friday</v>
      </c>
      <c r="E62" s="5">
        <v>4.3899999999999995E-2</v>
      </c>
      <c r="F62" s="1">
        <f t="shared" si="1"/>
        <v>3</v>
      </c>
      <c r="G62" s="6">
        <f t="shared" si="2"/>
        <v>8.3333333333333332E-3</v>
      </c>
      <c r="H62" s="1">
        <f t="shared" si="3"/>
        <v>3.658333333333333E-4</v>
      </c>
      <c r="I62" s="1">
        <f t="shared" si="4"/>
        <v>1.0003658333333334</v>
      </c>
      <c r="J62" s="1">
        <f t="shared" si="5"/>
        <v>1.0097911957746137</v>
      </c>
      <c r="K62">
        <f t="shared" si="6"/>
        <v>81</v>
      </c>
    </row>
    <row r="63" spans="2:11">
      <c r="B63" s="2">
        <v>45715</v>
      </c>
      <c r="C63" s="2">
        <v>45716</v>
      </c>
      <c r="D63" s="4" t="str">
        <f t="shared" si="0"/>
        <v>Thursday</v>
      </c>
      <c r="E63" s="5">
        <v>4.36E-2</v>
      </c>
      <c r="F63" s="1">
        <f t="shared" si="1"/>
        <v>1</v>
      </c>
      <c r="G63" s="6">
        <f t="shared" si="2"/>
        <v>2.7777777777777779E-3</v>
      </c>
      <c r="H63" s="1">
        <f t="shared" si="3"/>
        <v>1.2111111111111112E-4</v>
      </c>
      <c r="I63" s="1">
        <f t="shared" si="4"/>
        <v>1.000121111111111</v>
      </c>
      <c r="J63" s="1">
        <f t="shared" si="5"/>
        <v>1.0099134927083242</v>
      </c>
      <c r="K63">
        <f t="shared" si="6"/>
        <v>82</v>
      </c>
    </row>
    <row r="64" spans="2:11">
      <c r="B64" s="2">
        <v>45714</v>
      </c>
      <c r="C64" s="2">
        <v>45715</v>
      </c>
      <c r="D64" s="4" t="str">
        <f t="shared" si="0"/>
        <v>Wednesday</v>
      </c>
      <c r="E64" s="5">
        <v>4.3299999999999998E-2</v>
      </c>
      <c r="F64" s="1">
        <f t="shared" si="1"/>
        <v>1</v>
      </c>
      <c r="G64" s="6">
        <f t="shared" si="2"/>
        <v>2.7777777777777779E-3</v>
      </c>
      <c r="H64" s="1">
        <f t="shared" si="3"/>
        <v>1.2027777777777777E-4</v>
      </c>
      <c r="I64" s="1">
        <f t="shared" si="4"/>
        <v>1.0001202777777778</v>
      </c>
      <c r="J64" s="1">
        <f t="shared" si="5"/>
        <v>1.0100349628589749</v>
      </c>
      <c r="K64">
        <f t="shared" si="6"/>
        <v>83</v>
      </c>
    </row>
    <row r="65" spans="2:11">
      <c r="B65" s="2">
        <v>45713</v>
      </c>
      <c r="C65" s="2">
        <v>45714</v>
      </c>
      <c r="D65" s="4" t="str">
        <f t="shared" si="0"/>
        <v>Tuesday</v>
      </c>
      <c r="E65" s="5">
        <v>4.3299999999999998E-2</v>
      </c>
      <c r="F65" s="1">
        <f t="shared" si="1"/>
        <v>1</v>
      </c>
      <c r="G65" s="6">
        <f t="shared" si="2"/>
        <v>2.7777777777777779E-3</v>
      </c>
      <c r="H65" s="1">
        <f t="shared" si="3"/>
        <v>1.2027777777777777E-4</v>
      </c>
      <c r="I65" s="1">
        <f t="shared" si="4"/>
        <v>1.0001202777777778</v>
      </c>
      <c r="J65" s="1">
        <f t="shared" si="5"/>
        <v>1.0101564476197855</v>
      </c>
      <c r="K65">
        <f t="shared" si="6"/>
        <v>84</v>
      </c>
    </row>
    <row r="66" spans="2:11">
      <c r="B66" s="2">
        <v>45712</v>
      </c>
      <c r="C66" s="2">
        <v>45713</v>
      </c>
      <c r="D66" s="4" t="str">
        <f t="shared" si="0"/>
        <v>Monday</v>
      </c>
      <c r="E66" s="5">
        <v>4.3400000000000001E-2</v>
      </c>
      <c r="F66" s="1">
        <f t="shared" si="1"/>
        <v>1</v>
      </c>
      <c r="G66" s="6">
        <f t="shared" si="2"/>
        <v>2.7777777777777779E-3</v>
      </c>
      <c r="H66" s="1">
        <f t="shared" si="3"/>
        <v>1.2055555555555557E-4</v>
      </c>
      <c r="I66" s="1">
        <f t="shared" si="4"/>
        <v>1.0001205555555555</v>
      </c>
      <c r="J66" s="1">
        <f t="shared" si="5"/>
        <v>1.0102782275915263</v>
      </c>
      <c r="K66">
        <f t="shared" si="6"/>
        <v>85</v>
      </c>
    </row>
    <row r="67" spans="2:11">
      <c r="B67" s="2">
        <v>45709</v>
      </c>
      <c r="C67" s="2">
        <v>45712</v>
      </c>
      <c r="D67" s="4" t="str">
        <f t="shared" si="0"/>
        <v>Friday</v>
      </c>
      <c r="E67" s="5">
        <v>4.3400000000000001E-2</v>
      </c>
      <c r="F67" s="1">
        <f t="shared" si="1"/>
        <v>3</v>
      </c>
      <c r="G67" s="6">
        <f t="shared" si="2"/>
        <v>8.3333333333333332E-3</v>
      </c>
      <c r="H67" s="1">
        <f t="shared" si="3"/>
        <v>3.6166666666666666E-4</v>
      </c>
      <c r="I67" s="1">
        <f t="shared" si="4"/>
        <v>1.0003616666666666</v>
      </c>
      <c r="J67" s="1">
        <f t="shared" si="5"/>
        <v>1.0106436115505051</v>
      </c>
      <c r="K67">
        <f t="shared" si="6"/>
        <v>88</v>
      </c>
    </row>
    <row r="68" spans="2:11">
      <c r="B68" s="2">
        <v>45708</v>
      </c>
      <c r="C68" s="2">
        <v>45709</v>
      </c>
      <c r="D68" s="4" t="str">
        <f t="shared" si="0"/>
        <v>Thursday</v>
      </c>
      <c r="E68" s="5">
        <v>4.3299999999999998E-2</v>
      </c>
      <c r="F68" s="1">
        <f t="shared" si="1"/>
        <v>1</v>
      </c>
      <c r="G68" s="6">
        <f t="shared" si="2"/>
        <v>2.7777777777777779E-3</v>
      </c>
      <c r="H68" s="1">
        <f t="shared" si="3"/>
        <v>1.2027777777777777E-4</v>
      </c>
      <c r="I68" s="1">
        <f t="shared" si="4"/>
        <v>1.0001202777777778</v>
      </c>
      <c r="J68" s="1">
        <f t="shared" si="5"/>
        <v>1.0107651695182276</v>
      </c>
      <c r="K68">
        <f t="shared" si="6"/>
        <v>89</v>
      </c>
    </row>
    <row r="69" spans="2:11">
      <c r="B69" s="2">
        <v>45707</v>
      </c>
      <c r="C69" s="2">
        <v>45708</v>
      </c>
      <c r="D69" s="4" t="str">
        <f t="shared" si="0"/>
        <v>Wednesday</v>
      </c>
      <c r="E69" s="5">
        <v>4.3499999999999997E-2</v>
      </c>
      <c r="F69" s="1">
        <f t="shared" si="1"/>
        <v>1</v>
      </c>
      <c r="G69" s="6">
        <f t="shared" si="2"/>
        <v>2.7777777777777779E-3</v>
      </c>
      <c r="H69" s="1">
        <f t="shared" si="3"/>
        <v>1.2083333333333333E-4</v>
      </c>
      <c r="I69" s="1">
        <f t="shared" si="4"/>
        <v>1.0001208333333333</v>
      </c>
      <c r="J69" s="1">
        <f t="shared" si="5"/>
        <v>1.0108873036428778</v>
      </c>
      <c r="K69">
        <f t="shared" si="6"/>
        <v>90</v>
      </c>
    </row>
    <row r="70" spans="2:11">
      <c r="B70" s="2">
        <v>45706</v>
      </c>
      <c r="C70" s="2">
        <v>45707</v>
      </c>
      <c r="D70" s="4" t="str">
        <f t="shared" si="0"/>
        <v>Tuesday</v>
      </c>
      <c r="E70" s="5">
        <v>4.3700000000000003E-2</v>
      </c>
      <c r="F70" s="1">
        <f t="shared" si="1"/>
        <v>1</v>
      </c>
      <c r="G70" s="6">
        <f t="shared" si="2"/>
        <v>2.7777777777777779E-3</v>
      </c>
      <c r="H70" s="1">
        <f t="shared" si="3"/>
        <v>1.213888888888889E-4</v>
      </c>
      <c r="I70" s="1">
        <f t="shared" si="4"/>
        <v>1.0001213888888889</v>
      </c>
      <c r="J70" s="1">
        <f t="shared" si="5"/>
        <v>1.0110100141294589</v>
      </c>
      <c r="K70">
        <f t="shared" si="6"/>
        <v>91</v>
      </c>
    </row>
    <row r="71" spans="2:11">
      <c r="B71" s="2">
        <v>45702</v>
      </c>
      <c r="C71" s="2">
        <v>45706</v>
      </c>
      <c r="D71" s="4" t="str">
        <f t="shared" si="0"/>
        <v>Friday</v>
      </c>
      <c r="E71" s="5">
        <v>4.3299999999999998E-2</v>
      </c>
      <c r="F71" s="1">
        <f t="shared" si="1"/>
        <v>4</v>
      </c>
      <c r="G71" s="6">
        <f t="shared" si="2"/>
        <v>1.1111111111111112E-2</v>
      </c>
      <c r="H71" s="1">
        <f t="shared" si="3"/>
        <v>4.8111111111111108E-4</v>
      </c>
      <c r="I71" s="1">
        <f t="shared" si="4"/>
        <v>1.0004811111111112</v>
      </c>
      <c r="J71" s="1">
        <f t="shared" si="5"/>
        <v>1.0114964222807012</v>
      </c>
      <c r="K71">
        <f t="shared" si="6"/>
        <v>95</v>
      </c>
    </row>
    <row r="72" spans="2:11">
      <c r="B72" s="2">
        <v>45701</v>
      </c>
      <c r="C72" s="2">
        <v>45702</v>
      </c>
      <c r="D72" s="4" t="str">
        <f t="shared" ref="D72:D101" si="7">TEXT(B72,"dddd")</f>
        <v>Thursday</v>
      </c>
      <c r="E72" s="5">
        <v>4.3299999999999998E-2</v>
      </c>
      <c r="F72" s="1">
        <f t="shared" ref="F72:F101" si="8">C72-B72</f>
        <v>1</v>
      </c>
      <c r="G72" s="6">
        <f t="shared" ref="G72:G101" si="9">F72/360</f>
        <v>2.7777777777777779E-3</v>
      </c>
      <c r="H72" s="1">
        <f t="shared" ref="H72:H101" si="10">E72*G72</f>
        <v>1.2027777777777777E-4</v>
      </c>
      <c r="I72" s="1">
        <f t="shared" ref="I72:I101" si="11">H72+1</f>
        <v>1.0001202777777778</v>
      </c>
      <c r="J72" s="1">
        <f t="shared" ref="J72:J101" si="12">J71*I72</f>
        <v>1.0116180828226033</v>
      </c>
      <c r="K72">
        <f t="shared" si="6"/>
        <v>96</v>
      </c>
    </row>
    <row r="73" spans="2:11">
      <c r="B73" s="2">
        <v>45700</v>
      </c>
      <c r="C73" s="2">
        <v>45701</v>
      </c>
      <c r="D73" s="4" t="str">
        <f t="shared" si="7"/>
        <v>Wednesday</v>
      </c>
      <c r="E73" s="5">
        <v>4.3200000000000002E-2</v>
      </c>
      <c r="F73" s="1">
        <f t="shared" si="8"/>
        <v>1</v>
      </c>
      <c r="G73" s="6">
        <f t="shared" si="9"/>
        <v>2.7777777777777779E-3</v>
      </c>
      <c r="H73" s="1">
        <f t="shared" si="10"/>
        <v>1.2000000000000002E-4</v>
      </c>
      <c r="I73" s="1">
        <f t="shared" si="11"/>
        <v>1.0001199999999999</v>
      </c>
      <c r="J73" s="1">
        <f t="shared" si="12"/>
        <v>1.0117394769925419</v>
      </c>
      <c r="K73">
        <f t="shared" ref="K73:K101" si="13">K72+F73</f>
        <v>97</v>
      </c>
    </row>
    <row r="74" spans="2:11">
      <c r="B74" s="2">
        <v>45699</v>
      </c>
      <c r="C74" s="2">
        <v>45700</v>
      </c>
      <c r="D74" s="4" t="str">
        <f t="shared" si="7"/>
        <v>Tuesday</v>
      </c>
      <c r="E74" s="5">
        <v>4.3400000000000001E-2</v>
      </c>
      <c r="F74" s="1">
        <f t="shared" si="8"/>
        <v>1</v>
      </c>
      <c r="G74" s="6">
        <f t="shared" si="9"/>
        <v>2.7777777777777779E-3</v>
      </c>
      <c r="H74" s="1">
        <f t="shared" si="10"/>
        <v>1.2055555555555557E-4</v>
      </c>
      <c r="I74" s="1">
        <f t="shared" si="11"/>
        <v>1.0001205555555555</v>
      </c>
      <c r="J74" s="1">
        <f t="shared" si="12"/>
        <v>1.0118614478072681</v>
      </c>
      <c r="K74">
        <f t="shared" si="13"/>
        <v>98</v>
      </c>
    </row>
    <row r="75" spans="2:11">
      <c r="B75" s="2">
        <v>45698</v>
      </c>
      <c r="C75" s="2">
        <v>45699</v>
      </c>
      <c r="D75" s="4" t="str">
        <f t="shared" si="7"/>
        <v>Monday</v>
      </c>
      <c r="E75" s="5">
        <v>4.3499999999999997E-2</v>
      </c>
      <c r="F75" s="1">
        <f t="shared" si="8"/>
        <v>1</v>
      </c>
      <c r="G75" s="6">
        <f t="shared" si="9"/>
        <v>2.7777777777777779E-3</v>
      </c>
      <c r="H75" s="1">
        <f t="shared" si="10"/>
        <v>1.2083333333333333E-4</v>
      </c>
      <c r="I75" s="1">
        <f t="shared" si="11"/>
        <v>1.0001208333333333</v>
      </c>
      <c r="J75" s="1">
        <f t="shared" si="12"/>
        <v>1.0119837143988781</v>
      </c>
      <c r="K75">
        <f t="shared" si="13"/>
        <v>99</v>
      </c>
    </row>
    <row r="76" spans="2:11">
      <c r="B76" s="2">
        <v>45695</v>
      </c>
      <c r="C76" s="2">
        <v>45698</v>
      </c>
      <c r="D76" s="4" t="str">
        <f t="shared" si="7"/>
        <v>Friday</v>
      </c>
      <c r="E76" s="5">
        <v>4.3499999999999997E-2</v>
      </c>
      <c r="F76" s="1">
        <f t="shared" si="8"/>
        <v>3</v>
      </c>
      <c r="G76" s="6">
        <f t="shared" si="9"/>
        <v>8.3333333333333332E-3</v>
      </c>
      <c r="H76" s="1">
        <f t="shared" si="10"/>
        <v>3.6249999999999998E-4</v>
      </c>
      <c r="I76" s="1">
        <f t="shared" si="11"/>
        <v>1.0003625</v>
      </c>
      <c r="J76" s="1">
        <f t="shared" si="12"/>
        <v>1.0123505584953478</v>
      </c>
      <c r="K76">
        <f t="shared" si="13"/>
        <v>102</v>
      </c>
    </row>
    <row r="77" spans="2:11">
      <c r="B77" s="2">
        <v>45694</v>
      </c>
      <c r="C77" s="2">
        <v>45695</v>
      </c>
      <c r="D77" s="4" t="str">
        <f t="shared" si="7"/>
        <v>Thursday</v>
      </c>
      <c r="E77" s="5">
        <v>4.36E-2</v>
      </c>
      <c r="F77" s="1">
        <f t="shared" si="8"/>
        <v>1</v>
      </c>
      <c r="G77" s="6">
        <f t="shared" si="9"/>
        <v>2.7777777777777779E-3</v>
      </c>
      <c r="H77" s="1">
        <f t="shared" si="10"/>
        <v>1.2111111111111112E-4</v>
      </c>
      <c r="I77" s="1">
        <f t="shared" si="11"/>
        <v>1.000121111111111</v>
      </c>
      <c r="J77" s="1">
        <f t="shared" si="12"/>
        <v>1.012473165396321</v>
      </c>
      <c r="K77">
        <f t="shared" si="13"/>
        <v>103</v>
      </c>
    </row>
    <row r="78" spans="2:11">
      <c r="B78" s="2">
        <v>45693</v>
      </c>
      <c r="C78" s="2">
        <v>45694</v>
      </c>
      <c r="D78" s="4" t="str">
        <f t="shared" si="7"/>
        <v>Wednesday</v>
      </c>
      <c r="E78" s="5">
        <v>4.3299999999999998E-2</v>
      </c>
      <c r="F78" s="1">
        <f t="shared" si="8"/>
        <v>1</v>
      </c>
      <c r="G78" s="6">
        <f t="shared" si="9"/>
        <v>2.7777777777777779E-3</v>
      </c>
      <c r="H78" s="1">
        <f t="shared" si="10"/>
        <v>1.2027777777777777E-4</v>
      </c>
      <c r="I78" s="1">
        <f t="shared" si="11"/>
        <v>1.0001202777777778</v>
      </c>
      <c r="J78" s="1">
        <f t="shared" si="12"/>
        <v>1.0125949434187145</v>
      </c>
      <c r="K78">
        <f t="shared" si="13"/>
        <v>104</v>
      </c>
    </row>
    <row r="79" spans="2:11">
      <c r="B79" s="2">
        <v>45692</v>
      </c>
      <c r="C79" s="2">
        <v>45693</v>
      </c>
      <c r="D79" s="4" t="str">
        <f t="shared" si="7"/>
        <v>Tuesday</v>
      </c>
      <c r="E79" s="5">
        <v>4.3299999999999998E-2</v>
      </c>
      <c r="F79" s="1">
        <f t="shared" si="8"/>
        <v>1</v>
      </c>
      <c r="G79" s="6">
        <f t="shared" si="9"/>
        <v>2.7777777777777779E-3</v>
      </c>
      <c r="H79" s="1">
        <f t="shared" si="10"/>
        <v>1.2027777777777777E-4</v>
      </c>
      <c r="I79" s="1">
        <f t="shared" si="11"/>
        <v>1.0001202777777778</v>
      </c>
      <c r="J79" s="1">
        <f t="shared" si="12"/>
        <v>1.0127167360882978</v>
      </c>
      <c r="K79">
        <f t="shared" si="13"/>
        <v>105</v>
      </c>
    </row>
    <row r="80" spans="2:11">
      <c r="B80" s="2">
        <v>45691</v>
      </c>
      <c r="C80" s="2">
        <v>45692</v>
      </c>
      <c r="D80" s="4" t="str">
        <f t="shared" si="7"/>
        <v>Monday</v>
      </c>
      <c r="E80" s="5">
        <v>4.3499999999999997E-2</v>
      </c>
      <c r="F80" s="1">
        <f t="shared" si="8"/>
        <v>1</v>
      </c>
      <c r="G80" s="6">
        <f t="shared" si="9"/>
        <v>2.7777777777777779E-3</v>
      </c>
      <c r="H80" s="1">
        <f t="shared" si="10"/>
        <v>1.2083333333333333E-4</v>
      </c>
      <c r="I80" s="1">
        <f t="shared" si="11"/>
        <v>1.0001208333333333</v>
      </c>
      <c r="J80" s="1">
        <f t="shared" si="12"/>
        <v>1.0128391060272419</v>
      </c>
      <c r="K80">
        <f t="shared" si="13"/>
        <v>106</v>
      </c>
    </row>
    <row r="81" spans="2:11">
      <c r="B81" s="2">
        <v>45688</v>
      </c>
      <c r="C81" s="2">
        <v>45691</v>
      </c>
      <c r="D81" s="4" t="str">
        <f t="shared" si="7"/>
        <v>Friday</v>
      </c>
      <c r="E81" s="5">
        <v>4.3799999999999999E-2</v>
      </c>
      <c r="F81" s="1">
        <f t="shared" si="8"/>
        <v>3</v>
      </c>
      <c r="G81" s="6">
        <f t="shared" si="9"/>
        <v>8.3333333333333332E-3</v>
      </c>
      <c r="H81" s="1">
        <f t="shared" si="10"/>
        <v>3.6499999999999998E-4</v>
      </c>
      <c r="I81" s="1">
        <f t="shared" si="11"/>
        <v>1.0003649999999999</v>
      </c>
      <c r="J81" s="1">
        <f t="shared" si="12"/>
        <v>1.0132087923009419</v>
      </c>
      <c r="K81">
        <f t="shared" si="13"/>
        <v>109</v>
      </c>
    </row>
    <row r="82" spans="2:11">
      <c r="B82" s="2">
        <v>45687</v>
      </c>
      <c r="C82" s="2">
        <v>45688</v>
      </c>
      <c r="D82" s="4" t="str">
        <f t="shared" si="7"/>
        <v>Thursday</v>
      </c>
      <c r="E82" s="5">
        <v>4.36E-2</v>
      </c>
      <c r="F82" s="1">
        <f t="shared" si="8"/>
        <v>1</v>
      </c>
      <c r="G82" s="6">
        <f t="shared" si="9"/>
        <v>2.7777777777777779E-3</v>
      </c>
      <c r="H82" s="1">
        <f t="shared" si="10"/>
        <v>1.2111111111111112E-4</v>
      </c>
      <c r="I82" s="1">
        <f t="shared" si="11"/>
        <v>1.000121111111111</v>
      </c>
      <c r="J82" s="1">
        <f t="shared" si="12"/>
        <v>1.0133315031435648</v>
      </c>
      <c r="K82">
        <f t="shared" si="13"/>
        <v>110</v>
      </c>
    </row>
    <row r="83" spans="2:11">
      <c r="B83" s="2">
        <v>45686</v>
      </c>
      <c r="C83" s="2">
        <v>45687</v>
      </c>
      <c r="D83" s="4" t="str">
        <f t="shared" si="7"/>
        <v>Wednesday</v>
      </c>
      <c r="E83" s="5">
        <v>4.3499999999999997E-2</v>
      </c>
      <c r="F83" s="1">
        <f t="shared" si="8"/>
        <v>1</v>
      </c>
      <c r="G83" s="6">
        <f t="shared" si="9"/>
        <v>2.7777777777777779E-3</v>
      </c>
      <c r="H83" s="1">
        <f t="shared" si="10"/>
        <v>1.2083333333333333E-4</v>
      </c>
      <c r="I83" s="1">
        <f t="shared" si="11"/>
        <v>1.0001208333333333</v>
      </c>
      <c r="J83" s="1">
        <f t="shared" si="12"/>
        <v>1.0134539473668613</v>
      </c>
      <c r="K83">
        <f t="shared" si="13"/>
        <v>111</v>
      </c>
    </row>
    <row r="84" spans="2:11">
      <c r="B84" s="2">
        <v>45685</v>
      </c>
      <c r="C84" s="2">
        <v>45686</v>
      </c>
      <c r="D84" s="4" t="str">
        <f t="shared" si="7"/>
        <v>Tuesday</v>
      </c>
      <c r="E84" s="5">
        <v>4.3499999999999997E-2</v>
      </c>
      <c r="F84" s="1">
        <f t="shared" si="8"/>
        <v>1</v>
      </c>
      <c r="G84" s="6">
        <f t="shared" si="9"/>
        <v>2.7777777777777779E-3</v>
      </c>
      <c r="H84" s="1">
        <f t="shared" si="10"/>
        <v>1.2083333333333333E-4</v>
      </c>
      <c r="I84" s="1">
        <f t="shared" si="11"/>
        <v>1.0001208333333333</v>
      </c>
      <c r="J84" s="1">
        <f t="shared" si="12"/>
        <v>1.0135764063855015</v>
      </c>
      <c r="K84">
        <f t="shared" si="13"/>
        <v>112</v>
      </c>
    </row>
    <row r="85" spans="2:11">
      <c r="B85" s="2">
        <v>45684</v>
      </c>
      <c r="C85" s="2">
        <v>45685</v>
      </c>
      <c r="D85" s="4" t="str">
        <f t="shared" si="7"/>
        <v>Monday</v>
      </c>
      <c r="E85" s="5">
        <v>4.3400000000000001E-2</v>
      </c>
      <c r="F85" s="1">
        <f t="shared" si="8"/>
        <v>1</v>
      </c>
      <c r="G85" s="6">
        <f t="shared" si="9"/>
        <v>2.7777777777777779E-3</v>
      </c>
      <c r="H85" s="1">
        <f t="shared" si="10"/>
        <v>1.2055555555555557E-4</v>
      </c>
      <c r="I85" s="1">
        <f t="shared" si="11"/>
        <v>1.0001205555555555</v>
      </c>
      <c r="J85" s="1">
        <f t="shared" si="12"/>
        <v>1.0136985986522713</v>
      </c>
      <c r="K85">
        <f t="shared" si="13"/>
        <v>113</v>
      </c>
    </row>
    <row r="86" spans="2:11">
      <c r="B86" s="2">
        <v>45681</v>
      </c>
      <c r="C86" s="2">
        <v>45684</v>
      </c>
      <c r="D86" s="4" t="str">
        <f t="shared" si="7"/>
        <v>Friday</v>
      </c>
      <c r="E86" s="5">
        <v>4.3400000000000001E-2</v>
      </c>
      <c r="F86" s="1">
        <f t="shared" si="8"/>
        <v>3</v>
      </c>
      <c r="G86" s="6">
        <f t="shared" si="9"/>
        <v>8.3333333333333332E-3</v>
      </c>
      <c r="H86" s="1">
        <f t="shared" si="10"/>
        <v>3.6166666666666666E-4</v>
      </c>
      <c r="I86" s="1">
        <f t="shared" si="11"/>
        <v>1.0003616666666666</v>
      </c>
      <c r="J86" s="1">
        <f t="shared" si="12"/>
        <v>1.0140652196454505</v>
      </c>
      <c r="K86">
        <f t="shared" si="13"/>
        <v>116</v>
      </c>
    </row>
    <row r="87" spans="2:11">
      <c r="B87" s="2">
        <v>45680</v>
      </c>
      <c r="C87" s="2">
        <v>45681</v>
      </c>
      <c r="D87" s="4" t="str">
        <f t="shared" si="7"/>
        <v>Thursday</v>
      </c>
      <c r="E87" s="5">
        <v>4.3499999999999997E-2</v>
      </c>
      <c r="F87" s="1">
        <f t="shared" si="8"/>
        <v>1</v>
      </c>
      <c r="G87" s="6">
        <f t="shared" si="9"/>
        <v>2.7777777777777779E-3</v>
      </c>
      <c r="H87" s="1">
        <f t="shared" si="10"/>
        <v>1.2083333333333333E-4</v>
      </c>
      <c r="I87" s="1">
        <f t="shared" si="11"/>
        <v>1.0001208333333333</v>
      </c>
      <c r="J87" s="1">
        <f t="shared" si="12"/>
        <v>1.0141877525261576</v>
      </c>
      <c r="K87">
        <f t="shared" si="13"/>
        <v>117</v>
      </c>
    </row>
    <row r="88" spans="2:11">
      <c r="B88" s="2">
        <v>45679</v>
      </c>
      <c r="C88" s="2">
        <v>45680</v>
      </c>
      <c r="D88" s="4" t="str">
        <f t="shared" si="7"/>
        <v>Wednesday</v>
      </c>
      <c r="E88" s="5">
        <v>4.2999999999999997E-2</v>
      </c>
      <c r="F88" s="1">
        <f t="shared" si="8"/>
        <v>1</v>
      </c>
      <c r="G88" s="6">
        <f t="shared" si="9"/>
        <v>2.7777777777777779E-3</v>
      </c>
      <c r="H88" s="1">
        <f t="shared" si="10"/>
        <v>1.1944444444444444E-4</v>
      </c>
      <c r="I88" s="1">
        <f t="shared" si="11"/>
        <v>1.0001194444444443</v>
      </c>
      <c r="J88" s="1">
        <f t="shared" si="12"/>
        <v>1.0143088916188203</v>
      </c>
      <c r="K88">
        <f t="shared" si="13"/>
        <v>118</v>
      </c>
    </row>
    <row r="89" spans="2:11">
      <c r="B89" s="2">
        <v>45678</v>
      </c>
      <c r="C89" s="2">
        <v>45679</v>
      </c>
      <c r="D89" s="4" t="str">
        <f t="shared" si="7"/>
        <v>Tuesday</v>
      </c>
      <c r="E89" s="5">
        <v>4.2900000000000001E-2</v>
      </c>
      <c r="F89" s="1">
        <f t="shared" si="8"/>
        <v>1</v>
      </c>
      <c r="G89" s="6">
        <f t="shared" si="9"/>
        <v>2.7777777777777779E-3</v>
      </c>
      <c r="H89" s="1">
        <f t="shared" si="10"/>
        <v>1.1916666666666667E-4</v>
      </c>
      <c r="I89" s="1">
        <f t="shared" si="11"/>
        <v>1.0001191666666667</v>
      </c>
      <c r="J89" s="1">
        <f t="shared" si="12"/>
        <v>1.014429763428405</v>
      </c>
      <c r="K89">
        <f t="shared" si="13"/>
        <v>119</v>
      </c>
    </row>
    <row r="90" spans="2:11">
      <c r="B90" s="2">
        <v>45674</v>
      </c>
      <c r="C90" s="2">
        <v>45678</v>
      </c>
      <c r="D90" s="4" t="str">
        <f t="shared" si="7"/>
        <v>Friday</v>
      </c>
      <c r="E90" s="5">
        <v>4.2900000000000001E-2</v>
      </c>
      <c r="F90" s="1">
        <f t="shared" si="8"/>
        <v>4</v>
      </c>
      <c r="G90" s="6">
        <f t="shared" si="9"/>
        <v>1.1111111111111112E-2</v>
      </c>
      <c r="H90" s="1">
        <f t="shared" si="10"/>
        <v>4.7666666666666669E-4</v>
      </c>
      <c r="I90" s="1">
        <f t="shared" si="11"/>
        <v>1.0004766666666667</v>
      </c>
      <c r="J90" s="1">
        <f t="shared" si="12"/>
        <v>1.0149133082823059</v>
      </c>
      <c r="K90">
        <f t="shared" si="13"/>
        <v>123</v>
      </c>
    </row>
    <row r="91" spans="2:11">
      <c r="B91" s="2">
        <v>45673</v>
      </c>
      <c r="C91" s="2">
        <v>45674</v>
      </c>
      <c r="D91" s="4" t="str">
        <f t="shared" si="7"/>
        <v>Thursday</v>
      </c>
      <c r="E91" s="5">
        <v>4.2900000000000001E-2</v>
      </c>
      <c r="F91" s="1">
        <f t="shared" si="8"/>
        <v>1</v>
      </c>
      <c r="G91" s="6">
        <f t="shared" si="9"/>
        <v>2.7777777777777779E-3</v>
      </c>
      <c r="H91" s="1">
        <f t="shared" si="10"/>
        <v>1.1916666666666667E-4</v>
      </c>
      <c r="I91" s="1">
        <f t="shared" si="11"/>
        <v>1.0001191666666667</v>
      </c>
      <c r="J91" s="1">
        <f t="shared" si="12"/>
        <v>1.0150342521182094</v>
      </c>
      <c r="K91">
        <f t="shared" si="13"/>
        <v>124</v>
      </c>
    </row>
    <row r="92" spans="2:11">
      <c r="B92" s="2">
        <v>45672</v>
      </c>
      <c r="C92" s="2">
        <v>45673</v>
      </c>
      <c r="D92" s="4" t="str">
        <f t="shared" si="7"/>
        <v>Wednesday</v>
      </c>
      <c r="E92" s="5">
        <v>4.2800000000000005E-2</v>
      </c>
      <c r="F92" s="1">
        <f t="shared" si="8"/>
        <v>1</v>
      </c>
      <c r="G92" s="6">
        <f t="shared" si="9"/>
        <v>2.7777777777777779E-3</v>
      </c>
      <c r="H92" s="1">
        <f t="shared" si="10"/>
        <v>1.188888888888889E-4</v>
      </c>
      <c r="I92" s="1">
        <f t="shared" si="11"/>
        <v>1.0001188888888888</v>
      </c>
      <c r="J92" s="1">
        <f t="shared" si="12"/>
        <v>1.0151549284126278</v>
      </c>
      <c r="K92">
        <f t="shared" si="13"/>
        <v>125</v>
      </c>
    </row>
    <row r="93" spans="2:11">
      <c r="B93" s="2">
        <v>45671</v>
      </c>
      <c r="C93" s="2">
        <v>45672</v>
      </c>
      <c r="D93" s="4" t="str">
        <f t="shared" si="7"/>
        <v>Tuesday</v>
      </c>
      <c r="E93" s="5">
        <v>4.2800000000000005E-2</v>
      </c>
      <c r="F93" s="1">
        <f t="shared" si="8"/>
        <v>1</v>
      </c>
      <c r="G93" s="6">
        <f t="shared" si="9"/>
        <v>2.7777777777777779E-3</v>
      </c>
      <c r="H93" s="1">
        <f t="shared" si="10"/>
        <v>1.188888888888889E-4</v>
      </c>
      <c r="I93" s="1">
        <f t="shared" si="11"/>
        <v>1.0001188888888888</v>
      </c>
      <c r="J93" s="1">
        <f t="shared" si="12"/>
        <v>1.0152756190541168</v>
      </c>
      <c r="K93">
        <f t="shared" si="13"/>
        <v>126</v>
      </c>
    </row>
    <row r="94" spans="2:11">
      <c r="B94" s="2">
        <v>45670</v>
      </c>
      <c r="C94" s="2">
        <v>45671</v>
      </c>
      <c r="D94" s="4" t="str">
        <f t="shared" si="7"/>
        <v>Monday</v>
      </c>
      <c r="E94" s="5">
        <v>4.2900000000000001E-2</v>
      </c>
      <c r="F94" s="1">
        <f t="shared" si="8"/>
        <v>1</v>
      </c>
      <c r="G94" s="6">
        <f t="shared" si="9"/>
        <v>2.7777777777777779E-3</v>
      </c>
      <c r="H94" s="1">
        <f t="shared" si="10"/>
        <v>1.1916666666666667E-4</v>
      </c>
      <c r="I94" s="1">
        <f t="shared" si="11"/>
        <v>1.0001191666666667</v>
      </c>
      <c r="J94" s="1">
        <f t="shared" si="12"/>
        <v>1.0153966060653874</v>
      </c>
      <c r="K94">
        <f t="shared" si="13"/>
        <v>127</v>
      </c>
    </row>
    <row r="95" spans="2:11">
      <c r="B95" s="2">
        <v>45667</v>
      </c>
      <c r="C95" s="2">
        <v>45670</v>
      </c>
      <c r="D95" s="4" t="str">
        <f t="shared" si="7"/>
        <v>Friday</v>
      </c>
      <c r="E95" s="5">
        <v>4.2999999999999997E-2</v>
      </c>
      <c r="F95" s="1">
        <f t="shared" si="8"/>
        <v>3</v>
      </c>
      <c r="G95" s="6">
        <f t="shared" si="9"/>
        <v>8.3333333333333332E-3</v>
      </c>
      <c r="H95" s="1">
        <f t="shared" si="10"/>
        <v>3.5833333333333328E-4</v>
      </c>
      <c r="I95" s="1">
        <f t="shared" si="11"/>
        <v>1.0003583333333332</v>
      </c>
      <c r="J95" s="1">
        <f t="shared" si="12"/>
        <v>1.015760456515894</v>
      </c>
      <c r="K95">
        <f t="shared" si="13"/>
        <v>130</v>
      </c>
    </row>
    <row r="96" spans="2:11">
      <c r="B96" s="2">
        <v>45666</v>
      </c>
      <c r="C96" s="2">
        <v>45667</v>
      </c>
      <c r="D96" s="4" t="str">
        <f t="shared" si="7"/>
        <v>Thursday</v>
      </c>
      <c r="E96" s="5">
        <v>4.2999999999999997E-2</v>
      </c>
      <c r="F96" s="1">
        <f t="shared" si="8"/>
        <v>1</v>
      </c>
      <c r="G96" s="6">
        <f t="shared" si="9"/>
        <v>2.7777777777777779E-3</v>
      </c>
      <c r="H96" s="1">
        <f t="shared" si="10"/>
        <v>1.1944444444444444E-4</v>
      </c>
      <c r="I96" s="1">
        <f t="shared" si="11"/>
        <v>1.0001194444444443</v>
      </c>
      <c r="J96" s="1">
        <f t="shared" si="12"/>
        <v>1.015881783459311</v>
      </c>
      <c r="K96">
        <f t="shared" si="13"/>
        <v>131</v>
      </c>
    </row>
    <row r="97" spans="2:11">
      <c r="B97" s="2">
        <v>45665</v>
      </c>
      <c r="C97" s="2">
        <v>45666</v>
      </c>
      <c r="D97" s="4" t="str">
        <f t="shared" si="7"/>
        <v>Wednesday</v>
      </c>
      <c r="E97" s="5">
        <v>4.2900000000000001E-2</v>
      </c>
      <c r="F97" s="1">
        <f t="shared" si="8"/>
        <v>1</v>
      </c>
      <c r="G97" s="6">
        <f t="shared" si="9"/>
        <v>2.7777777777777779E-3</v>
      </c>
      <c r="H97" s="1">
        <f t="shared" si="10"/>
        <v>1.1916666666666667E-4</v>
      </c>
      <c r="I97" s="1">
        <f t="shared" si="11"/>
        <v>1.0001191666666667</v>
      </c>
      <c r="J97" s="1">
        <f t="shared" si="12"/>
        <v>1.0160028427051733</v>
      </c>
      <c r="K97">
        <f t="shared" si="13"/>
        <v>132</v>
      </c>
    </row>
    <row r="98" spans="2:11">
      <c r="B98" s="2">
        <v>45664</v>
      </c>
      <c r="C98" s="2">
        <v>45665</v>
      </c>
      <c r="D98" s="4" t="str">
        <f t="shared" si="7"/>
        <v>Tuesday</v>
      </c>
      <c r="E98" s="5">
        <v>4.2699999999999995E-2</v>
      </c>
      <c r="F98" s="1">
        <f t="shared" si="8"/>
        <v>1</v>
      </c>
      <c r="G98" s="6">
        <f t="shared" si="9"/>
        <v>2.7777777777777779E-3</v>
      </c>
      <c r="H98" s="1">
        <f t="shared" si="10"/>
        <v>1.186111111111111E-4</v>
      </c>
      <c r="I98" s="1">
        <f t="shared" si="11"/>
        <v>1.0001186111111111</v>
      </c>
      <c r="J98" s="1">
        <f t="shared" si="12"/>
        <v>1.0161233519312385</v>
      </c>
      <c r="K98">
        <f t="shared" si="13"/>
        <v>133</v>
      </c>
    </row>
    <row r="99" spans="2:11">
      <c r="B99" s="2">
        <v>45663</v>
      </c>
      <c r="C99" s="2">
        <v>45664</v>
      </c>
      <c r="D99" s="4" t="str">
        <f t="shared" si="7"/>
        <v>Monday</v>
      </c>
      <c r="E99" s="5">
        <v>4.2699999999999995E-2</v>
      </c>
      <c r="F99" s="1">
        <f t="shared" si="8"/>
        <v>1</v>
      </c>
      <c r="G99" s="6">
        <f t="shared" si="9"/>
        <v>2.7777777777777779E-3</v>
      </c>
      <c r="H99" s="1">
        <f t="shared" si="10"/>
        <v>1.186111111111111E-4</v>
      </c>
      <c r="I99" s="1">
        <f t="shared" si="11"/>
        <v>1.0001186111111111</v>
      </c>
      <c r="J99" s="1">
        <f t="shared" si="12"/>
        <v>1.016243875451037</v>
      </c>
      <c r="K99">
        <f t="shared" si="13"/>
        <v>134</v>
      </c>
    </row>
    <row r="100" spans="2:11">
      <c r="B100" s="2">
        <v>45660</v>
      </c>
      <c r="C100" s="2">
        <v>45663</v>
      </c>
      <c r="D100" s="4" t="str">
        <f t="shared" si="7"/>
        <v>Friday</v>
      </c>
      <c r="E100" s="5">
        <v>4.3099999999999999E-2</v>
      </c>
      <c r="F100" s="1">
        <f t="shared" si="8"/>
        <v>3</v>
      </c>
      <c r="G100" s="6">
        <f t="shared" si="9"/>
        <v>8.3333333333333332E-3</v>
      </c>
      <c r="H100" s="1">
        <f t="shared" si="10"/>
        <v>3.5916666666666665E-4</v>
      </c>
      <c r="I100" s="1">
        <f t="shared" si="11"/>
        <v>1.0003591666666667</v>
      </c>
      <c r="J100" s="1">
        <f t="shared" si="12"/>
        <v>1.0166088763763033</v>
      </c>
      <c r="K100">
        <f t="shared" si="13"/>
        <v>137</v>
      </c>
    </row>
    <row r="101" spans="2:11">
      <c r="B101" s="2">
        <v>45659</v>
      </c>
      <c r="C101" s="2">
        <v>45660</v>
      </c>
      <c r="D101" s="4" t="str">
        <f t="shared" si="7"/>
        <v>Thursday</v>
      </c>
      <c r="E101" s="5">
        <v>4.4000000000000004E-2</v>
      </c>
      <c r="F101" s="1">
        <f t="shared" si="8"/>
        <v>1</v>
      </c>
      <c r="G101" s="6">
        <f t="shared" si="9"/>
        <v>2.7777777777777779E-3</v>
      </c>
      <c r="H101" s="1">
        <f t="shared" si="10"/>
        <v>1.2222222222222224E-4</v>
      </c>
      <c r="I101" s="1">
        <f t="shared" si="11"/>
        <v>1.0001222222222221</v>
      </c>
      <c r="J101" s="1">
        <f t="shared" si="12"/>
        <v>1.0167331285723047</v>
      </c>
      <c r="K101">
        <f t="shared" si="13"/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6B4F4-7867-4C0F-8CEB-B7C0B81854AD}">
  <dimension ref="B5:Q88"/>
  <sheetViews>
    <sheetView workbookViewId="0">
      <selection activeCell="P84" sqref="P84"/>
    </sheetView>
  </sheetViews>
  <sheetFormatPr defaultRowHeight="15"/>
  <cols>
    <col min="2" max="2" width="14.28515625" customWidth="1"/>
    <col min="3" max="3" width="15.42578125" customWidth="1"/>
    <col min="4" max="4" width="11.5703125" customWidth="1"/>
    <col min="5" max="5" width="8.28515625" customWidth="1"/>
    <col min="9" max="9" width="12" customWidth="1"/>
    <col min="11" max="11" width="11.42578125" customWidth="1"/>
    <col min="12" max="12" width="14.42578125" customWidth="1"/>
    <col min="13" max="13" width="14.85546875" customWidth="1"/>
    <col min="14" max="14" width="15.7109375" customWidth="1"/>
    <col min="16" max="16" width="18.42578125" bestFit="1" customWidth="1"/>
    <col min="17" max="17" width="13.5703125" customWidth="1"/>
  </cols>
  <sheetData>
    <row r="5" spans="2:17">
      <c r="I5" t="s">
        <v>0</v>
      </c>
      <c r="J5" t="s">
        <v>1</v>
      </c>
      <c r="K5" t="s">
        <v>2</v>
      </c>
    </row>
    <row r="6" spans="2:17">
      <c r="B6" t="s">
        <v>3</v>
      </c>
      <c r="C6" s="3" t="s">
        <v>4</v>
      </c>
      <c r="D6" s="3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>
        <v>1</v>
      </c>
      <c r="K6">
        <v>0</v>
      </c>
      <c r="L6" t="s">
        <v>11</v>
      </c>
      <c r="M6" t="s">
        <v>12</v>
      </c>
      <c r="N6" t="s">
        <v>13</v>
      </c>
      <c r="P6" t="s">
        <v>27</v>
      </c>
      <c r="Q6">
        <f>(PRODUCT(I16:I76)-1)*(360/SUM(F16:F76))</f>
        <v>4.3655773557760048E-2</v>
      </c>
    </row>
    <row r="7" spans="2:17" ht="14.25">
      <c r="B7" s="12">
        <v>45747</v>
      </c>
      <c r="C7" s="12">
        <v>45748</v>
      </c>
      <c r="D7" s="11" t="str">
        <f>TEXT(B7,"dddd")</f>
        <v>Monday</v>
      </c>
      <c r="E7" s="14">
        <v>4.41E-2</v>
      </c>
      <c r="F7" s="11">
        <f>C7-B7</f>
        <v>1</v>
      </c>
      <c r="G7" s="11">
        <f>F7/360</f>
        <v>2.7777777777777779E-3</v>
      </c>
      <c r="H7" s="11">
        <f>E7*G7</f>
        <v>1.225E-4</v>
      </c>
      <c r="I7" s="16">
        <f>1+H7</f>
        <v>1.0001225</v>
      </c>
      <c r="J7">
        <f>J6*I7</f>
        <v>1.0001225</v>
      </c>
      <c r="K7">
        <f>K6+F7</f>
        <v>1</v>
      </c>
      <c r="P7" t="s">
        <v>28</v>
      </c>
      <c r="Q7" s="8">
        <f>ROUND(Q6,6)</f>
        <v>4.3656E-2</v>
      </c>
    </row>
    <row r="8" spans="2:17" ht="14.25">
      <c r="B8" s="13">
        <v>45744</v>
      </c>
      <c r="C8" s="12">
        <v>45747</v>
      </c>
      <c r="D8" s="11" t="str">
        <f t="shared" ref="D8:D71" si="0">TEXT(B8,"dddd")</f>
        <v>Friday</v>
      </c>
      <c r="E8" s="15">
        <v>4.3400000000000001E-2</v>
      </c>
      <c r="F8" s="11">
        <f t="shared" ref="F8:F71" si="1">C8-B8</f>
        <v>3</v>
      </c>
      <c r="G8" s="11">
        <f t="shared" ref="G8:G71" si="2">F8/360</f>
        <v>8.3333333333333332E-3</v>
      </c>
      <c r="H8" s="11">
        <f t="shared" ref="H8:H71" si="3">E8*G8</f>
        <v>3.6166666666666666E-4</v>
      </c>
      <c r="I8" s="16">
        <f t="shared" ref="I8:I71" si="4">1+H8</f>
        <v>1.0003616666666666</v>
      </c>
      <c r="J8">
        <f t="shared" ref="J8:J71" si="5">J7*I8</f>
        <v>1.0004842109708332</v>
      </c>
      <c r="K8">
        <f t="shared" ref="K8:K71" si="6">K7+F8</f>
        <v>4</v>
      </c>
      <c r="P8" t="s">
        <v>29</v>
      </c>
      <c r="Q8" s="17">
        <f>100*(1-Q7)</f>
        <v>95.634399999999999</v>
      </c>
    </row>
    <row r="9" spans="2:17" ht="14.25">
      <c r="B9" s="12">
        <v>45743</v>
      </c>
      <c r="C9" s="13">
        <v>45744</v>
      </c>
      <c r="D9" s="11" t="str">
        <f t="shared" si="0"/>
        <v>Thursday</v>
      </c>
      <c r="E9" s="14">
        <v>4.36E-2</v>
      </c>
      <c r="F9" s="11">
        <f t="shared" si="1"/>
        <v>1</v>
      </c>
      <c r="G9" s="11">
        <f t="shared" si="2"/>
        <v>2.7777777777777779E-3</v>
      </c>
      <c r="H9" s="11">
        <f t="shared" si="3"/>
        <v>1.2111111111111112E-4</v>
      </c>
      <c r="I9" s="16">
        <f t="shared" si="4"/>
        <v>1.000121111111111</v>
      </c>
      <c r="J9">
        <f t="shared" si="5"/>
        <v>1.0006053807252728</v>
      </c>
      <c r="K9">
        <f t="shared" si="6"/>
        <v>5</v>
      </c>
      <c r="Q9" s="8"/>
    </row>
    <row r="10" spans="2:17" ht="14.25">
      <c r="B10" s="13">
        <v>45742</v>
      </c>
      <c r="C10" s="12">
        <v>45743</v>
      </c>
      <c r="D10" s="11" t="str">
        <f t="shared" si="0"/>
        <v>Wednesday</v>
      </c>
      <c r="E10" s="15">
        <v>4.3499999999999997E-2</v>
      </c>
      <c r="F10" s="11">
        <f t="shared" si="1"/>
        <v>1</v>
      </c>
      <c r="G10" s="11">
        <f t="shared" si="2"/>
        <v>2.7777777777777779E-3</v>
      </c>
      <c r="H10" s="11">
        <f t="shared" si="3"/>
        <v>1.2083333333333333E-4</v>
      </c>
      <c r="I10" s="16">
        <f t="shared" si="4"/>
        <v>1.0001208333333333</v>
      </c>
      <c r="J10">
        <f t="shared" si="5"/>
        <v>1.0007262872087772</v>
      </c>
      <c r="K10">
        <f t="shared" si="6"/>
        <v>6</v>
      </c>
      <c r="Q10" s="8"/>
    </row>
    <row r="11" spans="2:17" ht="14.25">
      <c r="B11" s="12">
        <v>45741</v>
      </c>
      <c r="C11" s="13">
        <v>45742</v>
      </c>
      <c r="D11" s="11" t="str">
        <f t="shared" si="0"/>
        <v>Tuesday</v>
      </c>
      <c r="E11" s="14">
        <v>4.3299999999999998E-2</v>
      </c>
      <c r="F11" s="11">
        <f t="shared" si="1"/>
        <v>1</v>
      </c>
      <c r="G11" s="11">
        <f t="shared" si="2"/>
        <v>2.7777777777777779E-3</v>
      </c>
      <c r="H11" s="11">
        <f t="shared" si="3"/>
        <v>1.2027777777777777E-4</v>
      </c>
      <c r="I11" s="16">
        <f t="shared" si="4"/>
        <v>1.0001202777777778</v>
      </c>
      <c r="J11">
        <f t="shared" si="5"/>
        <v>1.0008466523427666</v>
      </c>
      <c r="K11">
        <f t="shared" si="6"/>
        <v>7</v>
      </c>
      <c r="Q11" s="8"/>
    </row>
    <row r="12" spans="2:17" ht="14.25">
      <c r="B12" s="13">
        <v>45740</v>
      </c>
      <c r="C12" s="12">
        <v>45741</v>
      </c>
      <c r="D12" s="11" t="str">
        <f t="shared" si="0"/>
        <v>Monday</v>
      </c>
      <c r="E12" s="15">
        <v>4.3099999999999999E-2</v>
      </c>
      <c r="F12" s="11">
        <f t="shared" si="1"/>
        <v>1</v>
      </c>
      <c r="G12" s="11">
        <f t="shared" si="2"/>
        <v>2.7777777777777779E-3</v>
      </c>
      <c r="H12" s="11">
        <f t="shared" si="3"/>
        <v>1.1972222222222222E-4</v>
      </c>
      <c r="I12" s="16">
        <f t="shared" si="4"/>
        <v>1.0001197222222222</v>
      </c>
      <c r="J12">
        <f t="shared" si="5"/>
        <v>1.0009664759280887</v>
      </c>
      <c r="K12">
        <f t="shared" si="6"/>
        <v>8</v>
      </c>
      <c r="Q12" s="8"/>
    </row>
    <row r="13" spans="2:17" ht="14.25">
      <c r="B13" s="12">
        <v>45737</v>
      </c>
      <c r="C13" s="13">
        <v>45740</v>
      </c>
      <c r="D13" s="11" t="str">
        <f t="shared" si="0"/>
        <v>Friday</v>
      </c>
      <c r="E13" s="14">
        <v>4.2999999999999997E-2</v>
      </c>
      <c r="F13" s="11">
        <f t="shared" si="1"/>
        <v>3</v>
      </c>
      <c r="G13" s="11">
        <f t="shared" si="2"/>
        <v>8.3333333333333332E-3</v>
      </c>
      <c r="H13" s="11">
        <f t="shared" si="3"/>
        <v>3.5833333333333328E-4</v>
      </c>
      <c r="I13" s="16">
        <f t="shared" si="4"/>
        <v>1.0003583333333332</v>
      </c>
      <c r="J13">
        <f t="shared" si="5"/>
        <v>1.0013251555819629</v>
      </c>
      <c r="K13">
        <f t="shared" si="6"/>
        <v>11</v>
      </c>
      <c r="Q13" s="8"/>
    </row>
    <row r="14" spans="2:17" ht="14.25">
      <c r="B14" s="13">
        <v>45736</v>
      </c>
      <c r="C14" s="12">
        <v>45737</v>
      </c>
      <c r="D14" s="11" t="str">
        <f t="shared" si="0"/>
        <v>Thursday</v>
      </c>
      <c r="E14" s="15">
        <v>4.2900000000000001E-2</v>
      </c>
      <c r="F14" s="11">
        <f t="shared" si="1"/>
        <v>1</v>
      </c>
      <c r="G14" s="11">
        <f t="shared" si="2"/>
        <v>2.7777777777777779E-3</v>
      </c>
      <c r="H14" s="11">
        <f t="shared" si="3"/>
        <v>1.1916666666666667E-4</v>
      </c>
      <c r="I14" s="16">
        <f t="shared" si="4"/>
        <v>1.0001191666666667</v>
      </c>
      <c r="J14">
        <f t="shared" si="5"/>
        <v>1.0014444801630031</v>
      </c>
      <c r="K14">
        <f t="shared" si="6"/>
        <v>12</v>
      </c>
      <c r="Q14" s="8"/>
    </row>
    <row r="15" spans="2:17" ht="14.25">
      <c r="B15" s="12">
        <v>45735</v>
      </c>
      <c r="C15" s="13">
        <v>45736</v>
      </c>
      <c r="D15" s="11" t="str">
        <f t="shared" si="0"/>
        <v>Wednesday</v>
      </c>
      <c r="E15" s="14">
        <v>4.2900000000000001E-2</v>
      </c>
      <c r="F15" s="11">
        <f t="shared" si="1"/>
        <v>1</v>
      </c>
      <c r="G15" s="11">
        <f t="shared" si="2"/>
        <v>2.7777777777777779E-3</v>
      </c>
      <c r="H15" s="11">
        <f t="shared" si="3"/>
        <v>1.1916666666666667E-4</v>
      </c>
      <c r="I15" s="16">
        <f t="shared" si="4"/>
        <v>1.0001191666666667</v>
      </c>
      <c r="J15">
        <f t="shared" si="5"/>
        <v>1.0015638189635558</v>
      </c>
      <c r="K15">
        <f t="shared" si="6"/>
        <v>13</v>
      </c>
      <c r="Q15" s="8"/>
    </row>
    <row r="16" spans="2:17" ht="14.25">
      <c r="B16" s="13">
        <v>45734</v>
      </c>
      <c r="C16" s="12">
        <v>45735</v>
      </c>
      <c r="D16" s="11" t="str">
        <f t="shared" si="0"/>
        <v>Tuesday</v>
      </c>
      <c r="E16" s="15">
        <v>4.3099999999999999E-2</v>
      </c>
      <c r="F16" s="11">
        <f t="shared" si="1"/>
        <v>1</v>
      </c>
      <c r="G16" s="11">
        <f t="shared" si="2"/>
        <v>2.7777777777777779E-3</v>
      </c>
      <c r="H16" s="11">
        <f t="shared" si="3"/>
        <v>1.1972222222222222E-4</v>
      </c>
      <c r="I16" s="16">
        <f t="shared" si="4"/>
        <v>1.0001197222222222</v>
      </c>
      <c r="J16">
        <f t="shared" si="5"/>
        <v>1.0016837284096596</v>
      </c>
      <c r="K16">
        <f t="shared" si="6"/>
        <v>14</v>
      </c>
      <c r="Q16" s="8"/>
    </row>
    <row r="17" spans="2:17" ht="14.25">
      <c r="B17" s="12">
        <v>45733</v>
      </c>
      <c r="C17" s="13">
        <v>45734</v>
      </c>
      <c r="D17" s="11" t="str">
        <f t="shared" si="0"/>
        <v>Monday</v>
      </c>
      <c r="E17" s="14">
        <v>4.3200000000000002E-2</v>
      </c>
      <c r="F17" s="11">
        <f t="shared" si="1"/>
        <v>1</v>
      </c>
      <c r="G17" s="11">
        <f t="shared" si="2"/>
        <v>2.7777777777777779E-3</v>
      </c>
      <c r="H17" s="11">
        <f t="shared" si="3"/>
        <v>1.2000000000000002E-4</v>
      </c>
      <c r="I17" s="16">
        <f t="shared" si="4"/>
        <v>1.0001199999999999</v>
      </c>
      <c r="J17">
        <f t="shared" si="5"/>
        <v>1.0018039304570687</v>
      </c>
      <c r="K17">
        <f t="shared" si="6"/>
        <v>15</v>
      </c>
      <c r="Q17" s="8"/>
    </row>
    <row r="18" spans="2:17" ht="14.25">
      <c r="B18" s="13">
        <v>45730</v>
      </c>
      <c r="C18" s="12">
        <v>45733</v>
      </c>
      <c r="D18" s="11" t="str">
        <f t="shared" si="0"/>
        <v>Friday</v>
      </c>
      <c r="E18" s="15">
        <v>4.2999999999999997E-2</v>
      </c>
      <c r="F18" s="11">
        <f t="shared" si="1"/>
        <v>3</v>
      </c>
      <c r="G18" s="11">
        <f t="shared" si="2"/>
        <v>8.3333333333333332E-3</v>
      </c>
      <c r="H18" s="11">
        <f t="shared" si="3"/>
        <v>3.5833333333333328E-4</v>
      </c>
      <c r="I18" s="16">
        <f t="shared" si="4"/>
        <v>1.0003583333333332</v>
      </c>
      <c r="J18">
        <f t="shared" si="5"/>
        <v>1.0021629101988156</v>
      </c>
      <c r="K18">
        <f t="shared" si="6"/>
        <v>18</v>
      </c>
      <c r="Q18" s="8"/>
    </row>
    <row r="19" spans="2:17" ht="14.25">
      <c r="B19" s="12">
        <v>45729</v>
      </c>
      <c r="C19" s="13">
        <v>45730</v>
      </c>
      <c r="D19" s="11" t="str">
        <f t="shared" si="0"/>
        <v>Thursday</v>
      </c>
      <c r="E19" s="14">
        <v>4.2999999999999997E-2</v>
      </c>
      <c r="F19" s="11">
        <f t="shared" si="1"/>
        <v>1</v>
      </c>
      <c r="G19" s="11">
        <f t="shared" si="2"/>
        <v>2.7777777777777779E-3</v>
      </c>
      <c r="H19" s="11">
        <f t="shared" si="3"/>
        <v>1.1944444444444444E-4</v>
      </c>
      <c r="I19" s="16">
        <f t="shared" si="4"/>
        <v>1.0001194444444443</v>
      </c>
      <c r="J19">
        <f t="shared" si="5"/>
        <v>1.0022826129908671</v>
      </c>
      <c r="K19">
        <f t="shared" si="6"/>
        <v>19</v>
      </c>
      <c r="Q19" s="8"/>
    </row>
    <row r="20" spans="2:17" ht="14.25">
      <c r="B20" s="13">
        <v>45728</v>
      </c>
      <c r="C20" s="12">
        <v>45729</v>
      </c>
      <c r="D20" s="11" t="str">
        <f t="shared" si="0"/>
        <v>Wednesday</v>
      </c>
      <c r="E20" s="15">
        <v>4.3099999999999999E-2</v>
      </c>
      <c r="F20" s="11">
        <f t="shared" si="1"/>
        <v>1</v>
      </c>
      <c r="G20" s="11">
        <f t="shared" si="2"/>
        <v>2.7777777777777779E-3</v>
      </c>
      <c r="H20" s="11">
        <f t="shared" si="3"/>
        <v>1.1972222222222222E-4</v>
      </c>
      <c r="I20" s="16">
        <f t="shared" si="4"/>
        <v>1.0001197222222222</v>
      </c>
      <c r="J20">
        <f t="shared" si="5"/>
        <v>1.002402608492589</v>
      </c>
      <c r="K20">
        <f t="shared" si="6"/>
        <v>20</v>
      </c>
      <c r="Q20" s="8"/>
    </row>
    <row r="21" spans="2:17" ht="14.25">
      <c r="B21" s="12">
        <v>45727</v>
      </c>
      <c r="C21" s="13">
        <v>45728</v>
      </c>
      <c r="D21" s="11" t="str">
        <f t="shared" si="0"/>
        <v>Tuesday</v>
      </c>
      <c r="E21" s="14">
        <v>4.3200000000000002E-2</v>
      </c>
      <c r="F21" s="11">
        <f t="shared" si="1"/>
        <v>1</v>
      </c>
      <c r="G21" s="11">
        <f t="shared" si="2"/>
        <v>2.7777777777777779E-3</v>
      </c>
      <c r="H21" s="11">
        <f t="shared" si="3"/>
        <v>1.2000000000000002E-4</v>
      </c>
      <c r="I21" s="16">
        <f t="shared" si="4"/>
        <v>1.0001199999999999</v>
      </c>
      <c r="J21">
        <f t="shared" si="5"/>
        <v>1.0025228968056079</v>
      </c>
      <c r="K21">
        <f t="shared" si="6"/>
        <v>21</v>
      </c>
      <c r="Q21" s="8"/>
    </row>
    <row r="22" spans="2:17" ht="14.25">
      <c r="B22" s="13">
        <v>45726</v>
      </c>
      <c r="C22" s="12">
        <v>45727</v>
      </c>
      <c r="D22" s="11" t="str">
        <f t="shared" si="0"/>
        <v>Monday</v>
      </c>
      <c r="E22" s="15">
        <v>4.3299999999999998E-2</v>
      </c>
      <c r="F22" s="11">
        <f t="shared" si="1"/>
        <v>1</v>
      </c>
      <c r="G22" s="11">
        <f t="shared" si="2"/>
        <v>2.7777777777777779E-3</v>
      </c>
      <c r="H22" s="11">
        <f t="shared" si="3"/>
        <v>1.2027777777777777E-4</v>
      </c>
      <c r="I22" s="16">
        <f t="shared" si="4"/>
        <v>1.0001202777777778</v>
      </c>
      <c r="J22">
        <f t="shared" si="5"/>
        <v>1.002643478031807</v>
      </c>
      <c r="K22">
        <f t="shared" si="6"/>
        <v>22</v>
      </c>
      <c r="Q22" s="8"/>
    </row>
    <row r="23" spans="2:17" ht="14.25">
      <c r="B23" s="12">
        <v>45723</v>
      </c>
      <c r="C23" s="13">
        <v>45726</v>
      </c>
      <c r="D23" s="11" t="str">
        <f t="shared" si="0"/>
        <v>Friday</v>
      </c>
      <c r="E23" s="14">
        <v>4.3400000000000001E-2</v>
      </c>
      <c r="F23" s="11">
        <f t="shared" si="1"/>
        <v>3</v>
      </c>
      <c r="G23" s="11">
        <f t="shared" si="2"/>
        <v>8.3333333333333332E-3</v>
      </c>
      <c r="H23" s="11">
        <f t="shared" si="3"/>
        <v>3.6166666666666666E-4</v>
      </c>
      <c r="I23" s="16">
        <f t="shared" si="4"/>
        <v>1.0003616666666666</v>
      </c>
      <c r="J23">
        <f t="shared" si="5"/>
        <v>1.0030061007563618</v>
      </c>
      <c r="K23">
        <f t="shared" si="6"/>
        <v>25</v>
      </c>
      <c r="Q23" s="8"/>
    </row>
    <row r="24" spans="2:17" ht="14.25">
      <c r="B24" s="13">
        <v>45722</v>
      </c>
      <c r="C24" s="12">
        <v>45723</v>
      </c>
      <c r="D24" s="11" t="str">
        <f t="shared" si="0"/>
        <v>Thursday</v>
      </c>
      <c r="E24" s="15">
        <v>4.3499999999999997E-2</v>
      </c>
      <c r="F24" s="11">
        <f t="shared" si="1"/>
        <v>1</v>
      </c>
      <c r="G24" s="11">
        <f t="shared" si="2"/>
        <v>2.7777777777777779E-3</v>
      </c>
      <c r="H24" s="11">
        <f t="shared" si="3"/>
        <v>1.2083333333333333E-4</v>
      </c>
      <c r="I24" s="16">
        <f t="shared" si="4"/>
        <v>1.0001208333333333</v>
      </c>
      <c r="J24">
        <f t="shared" si="5"/>
        <v>1.0031272973268699</v>
      </c>
      <c r="K24">
        <f t="shared" si="6"/>
        <v>26</v>
      </c>
      <c r="Q24" s="8"/>
    </row>
    <row r="25" spans="2:17" ht="14.25">
      <c r="B25" s="12">
        <v>45721</v>
      </c>
      <c r="C25" s="13">
        <v>45722</v>
      </c>
      <c r="D25" s="11" t="str">
        <f t="shared" si="0"/>
        <v>Wednesday</v>
      </c>
      <c r="E25" s="14">
        <v>4.3400000000000001E-2</v>
      </c>
      <c r="F25" s="11">
        <f t="shared" si="1"/>
        <v>1</v>
      </c>
      <c r="G25" s="11">
        <f t="shared" si="2"/>
        <v>2.7777777777777779E-3</v>
      </c>
      <c r="H25" s="11">
        <f t="shared" si="3"/>
        <v>1.2055555555555557E-4</v>
      </c>
      <c r="I25" s="16">
        <f t="shared" si="4"/>
        <v>1.0001205555555555</v>
      </c>
      <c r="J25">
        <f t="shared" si="5"/>
        <v>1.0032482298954919</v>
      </c>
      <c r="K25">
        <f t="shared" si="6"/>
        <v>27</v>
      </c>
      <c r="Q25" s="8"/>
    </row>
    <row r="26" spans="2:17" ht="14.25">
      <c r="B26" s="13">
        <v>45720</v>
      </c>
      <c r="C26" s="12">
        <v>45721</v>
      </c>
      <c r="D26" s="11" t="str">
        <f t="shared" si="0"/>
        <v>Tuesday</v>
      </c>
      <c r="E26" s="15">
        <v>4.3299999999999998E-2</v>
      </c>
      <c r="F26" s="11">
        <f t="shared" si="1"/>
        <v>1</v>
      </c>
      <c r="G26" s="11">
        <f t="shared" si="2"/>
        <v>2.7777777777777779E-3</v>
      </c>
      <c r="H26" s="11">
        <f t="shared" si="3"/>
        <v>1.2027777777777777E-4</v>
      </c>
      <c r="I26" s="16">
        <f t="shared" si="4"/>
        <v>1.0001202777777778</v>
      </c>
      <c r="J26">
        <f t="shared" si="5"/>
        <v>1.0033688983631432</v>
      </c>
      <c r="K26">
        <f t="shared" si="6"/>
        <v>28</v>
      </c>
      <c r="Q26" s="8"/>
    </row>
    <row r="27" spans="2:17" ht="14.25">
      <c r="B27" s="12">
        <v>45719</v>
      </c>
      <c r="C27" s="13">
        <v>45720</v>
      </c>
      <c r="D27" s="11" t="str">
        <f t="shared" si="0"/>
        <v>Monday</v>
      </c>
      <c r="E27" s="14">
        <v>4.3299999999999998E-2</v>
      </c>
      <c r="F27" s="11">
        <f t="shared" si="1"/>
        <v>1</v>
      </c>
      <c r="G27" s="11">
        <f t="shared" si="2"/>
        <v>2.7777777777777779E-3</v>
      </c>
      <c r="H27" s="11">
        <f t="shared" si="3"/>
        <v>1.2027777777777777E-4</v>
      </c>
      <c r="I27" s="16">
        <f t="shared" si="4"/>
        <v>1.0001202777777778</v>
      </c>
      <c r="J27">
        <f t="shared" si="5"/>
        <v>1.0034895813445297</v>
      </c>
      <c r="K27">
        <f t="shared" si="6"/>
        <v>29</v>
      </c>
      <c r="Q27" s="8"/>
    </row>
    <row r="28" spans="2:17" ht="14.25">
      <c r="B28" s="13">
        <v>45716</v>
      </c>
      <c r="C28" s="12">
        <v>45719</v>
      </c>
      <c r="D28" s="11" t="str">
        <f t="shared" si="0"/>
        <v>Friday</v>
      </c>
      <c r="E28" s="15">
        <v>4.3899999999999995E-2</v>
      </c>
      <c r="F28" s="11">
        <f t="shared" si="1"/>
        <v>3</v>
      </c>
      <c r="G28" s="11">
        <f t="shared" si="2"/>
        <v>8.3333333333333332E-3</v>
      </c>
      <c r="H28" s="11">
        <f t="shared" si="3"/>
        <v>3.658333333333333E-4</v>
      </c>
      <c r="I28" s="16">
        <f t="shared" si="4"/>
        <v>1.0003658333333334</v>
      </c>
      <c r="J28">
        <f t="shared" si="5"/>
        <v>1.0038566912830382</v>
      </c>
      <c r="K28">
        <f t="shared" si="6"/>
        <v>32</v>
      </c>
      <c r="Q28" s="8"/>
    </row>
    <row r="29" spans="2:17" ht="14.25">
      <c r="B29" s="12">
        <v>45715</v>
      </c>
      <c r="C29" s="13">
        <v>45716</v>
      </c>
      <c r="D29" s="11" t="str">
        <f t="shared" si="0"/>
        <v>Thursday</v>
      </c>
      <c r="E29" s="14">
        <v>4.36E-2</v>
      </c>
      <c r="F29" s="11">
        <f t="shared" si="1"/>
        <v>1</v>
      </c>
      <c r="G29" s="11">
        <f t="shared" si="2"/>
        <v>2.7777777777777779E-3</v>
      </c>
      <c r="H29" s="11">
        <f t="shared" si="3"/>
        <v>1.2111111111111112E-4</v>
      </c>
      <c r="I29" s="16">
        <f t="shared" si="4"/>
        <v>1.000121111111111</v>
      </c>
      <c r="J29">
        <f t="shared" si="5"/>
        <v>1.0039782694823158</v>
      </c>
      <c r="K29">
        <f t="shared" si="6"/>
        <v>33</v>
      </c>
      <c r="Q29" s="8"/>
    </row>
    <row r="30" spans="2:17" ht="14.25">
      <c r="B30" s="13">
        <v>45714</v>
      </c>
      <c r="C30" s="12">
        <v>45715</v>
      </c>
      <c r="D30" s="11" t="str">
        <f t="shared" si="0"/>
        <v>Wednesday</v>
      </c>
      <c r="E30" s="15">
        <v>4.3299999999999998E-2</v>
      </c>
      <c r="F30" s="11">
        <f t="shared" si="1"/>
        <v>1</v>
      </c>
      <c r="G30" s="11">
        <f t="shared" si="2"/>
        <v>2.7777777777777779E-3</v>
      </c>
      <c r="H30" s="11">
        <f t="shared" si="3"/>
        <v>1.2027777777777777E-4</v>
      </c>
      <c r="I30" s="16">
        <f t="shared" si="4"/>
        <v>1.0001202777777778</v>
      </c>
      <c r="J30">
        <f t="shared" si="5"/>
        <v>1.0040990257575064</v>
      </c>
      <c r="K30">
        <f t="shared" si="6"/>
        <v>34</v>
      </c>
      <c r="Q30" s="8"/>
    </row>
    <row r="31" spans="2:17" ht="14.25">
      <c r="B31" s="12">
        <v>45713</v>
      </c>
      <c r="C31" s="13">
        <v>45714</v>
      </c>
      <c r="D31" s="11" t="str">
        <f t="shared" si="0"/>
        <v>Tuesday</v>
      </c>
      <c r="E31" s="14">
        <v>4.3299999999999998E-2</v>
      </c>
      <c r="F31" s="11">
        <f t="shared" si="1"/>
        <v>1</v>
      </c>
      <c r="G31" s="11">
        <f t="shared" si="2"/>
        <v>2.7777777777777779E-3</v>
      </c>
      <c r="H31" s="11">
        <f t="shared" si="3"/>
        <v>1.2027777777777777E-4</v>
      </c>
      <c r="I31" s="16">
        <f t="shared" si="4"/>
        <v>1.0001202777777778</v>
      </c>
      <c r="J31">
        <f t="shared" si="5"/>
        <v>1.0042197965569934</v>
      </c>
      <c r="K31">
        <f t="shared" si="6"/>
        <v>35</v>
      </c>
      <c r="Q31" s="8"/>
    </row>
    <row r="32" spans="2:17" ht="14.25">
      <c r="B32" s="13">
        <v>45712</v>
      </c>
      <c r="C32" s="12">
        <v>45713</v>
      </c>
      <c r="D32" s="11" t="str">
        <f t="shared" si="0"/>
        <v>Monday</v>
      </c>
      <c r="E32" s="15">
        <v>4.3400000000000001E-2</v>
      </c>
      <c r="F32" s="11">
        <f t="shared" si="1"/>
        <v>1</v>
      </c>
      <c r="G32" s="11">
        <f t="shared" si="2"/>
        <v>2.7777777777777779E-3</v>
      </c>
      <c r="H32" s="11">
        <f t="shared" si="3"/>
        <v>1.2055555555555557E-4</v>
      </c>
      <c r="I32" s="16">
        <f t="shared" si="4"/>
        <v>1.0001205555555555</v>
      </c>
      <c r="J32">
        <f t="shared" si="5"/>
        <v>1.0043408608324671</v>
      </c>
      <c r="K32">
        <f t="shared" si="6"/>
        <v>36</v>
      </c>
      <c r="Q32" s="8"/>
    </row>
    <row r="33" spans="2:17" ht="14.25">
      <c r="B33" s="12">
        <v>45709</v>
      </c>
      <c r="C33" s="13">
        <v>45712</v>
      </c>
      <c r="D33" s="11" t="str">
        <f t="shared" si="0"/>
        <v>Friday</v>
      </c>
      <c r="E33" s="14">
        <v>4.3400000000000001E-2</v>
      </c>
      <c r="F33" s="11">
        <f t="shared" si="1"/>
        <v>3</v>
      </c>
      <c r="G33" s="11">
        <f t="shared" si="2"/>
        <v>8.3333333333333332E-3</v>
      </c>
      <c r="H33" s="11">
        <f t="shared" si="3"/>
        <v>3.6166666666666666E-4</v>
      </c>
      <c r="I33" s="16">
        <f t="shared" si="4"/>
        <v>1.0003616666666666</v>
      </c>
      <c r="J33">
        <f t="shared" si="5"/>
        <v>1.0047040974438015</v>
      </c>
      <c r="K33">
        <f t="shared" si="6"/>
        <v>39</v>
      </c>
      <c r="Q33" s="8"/>
    </row>
    <row r="34" spans="2:17" ht="14.25">
      <c r="B34" s="13">
        <v>45708</v>
      </c>
      <c r="C34" s="12">
        <v>45709</v>
      </c>
      <c r="D34" s="11" t="str">
        <f t="shared" si="0"/>
        <v>Thursday</v>
      </c>
      <c r="E34" s="15">
        <v>4.3299999999999998E-2</v>
      </c>
      <c r="F34" s="11">
        <f t="shared" si="1"/>
        <v>1</v>
      </c>
      <c r="G34" s="11">
        <f t="shared" si="2"/>
        <v>2.7777777777777779E-3</v>
      </c>
      <c r="H34" s="11">
        <f t="shared" si="3"/>
        <v>1.2027777777777777E-4</v>
      </c>
      <c r="I34" s="16">
        <f t="shared" si="4"/>
        <v>1.0001202777777778</v>
      </c>
      <c r="J34">
        <f t="shared" si="5"/>
        <v>1.0048249410199663</v>
      </c>
      <c r="K34">
        <f t="shared" si="6"/>
        <v>40</v>
      </c>
      <c r="Q34" s="8"/>
    </row>
    <row r="35" spans="2:17" ht="14.25">
      <c r="B35" s="12">
        <v>45707</v>
      </c>
      <c r="C35" s="13">
        <v>45708</v>
      </c>
      <c r="D35" s="11" t="str">
        <f t="shared" si="0"/>
        <v>Wednesday</v>
      </c>
      <c r="E35" s="14">
        <v>4.3499999999999997E-2</v>
      </c>
      <c r="F35" s="11">
        <f t="shared" si="1"/>
        <v>1</v>
      </c>
      <c r="G35" s="11">
        <f t="shared" si="2"/>
        <v>2.7777777777777779E-3</v>
      </c>
      <c r="H35" s="11">
        <f t="shared" si="3"/>
        <v>1.2083333333333333E-4</v>
      </c>
      <c r="I35" s="16">
        <f t="shared" si="4"/>
        <v>1.0001208333333333</v>
      </c>
      <c r="J35">
        <f t="shared" si="5"/>
        <v>1.0049463573670063</v>
      </c>
      <c r="K35">
        <f t="shared" si="6"/>
        <v>41</v>
      </c>
      <c r="Q35" s="8"/>
    </row>
    <row r="36" spans="2:17" ht="14.25">
      <c r="B36" s="13">
        <v>45706</v>
      </c>
      <c r="C36" s="12">
        <v>45707</v>
      </c>
      <c r="D36" s="11" t="str">
        <f t="shared" si="0"/>
        <v>Tuesday</v>
      </c>
      <c r="E36" s="15">
        <v>4.3700000000000003E-2</v>
      </c>
      <c r="F36" s="11">
        <f t="shared" si="1"/>
        <v>1</v>
      </c>
      <c r="G36" s="11">
        <f t="shared" si="2"/>
        <v>2.7777777777777779E-3</v>
      </c>
      <c r="H36" s="11">
        <f t="shared" si="3"/>
        <v>1.213888888888889E-4</v>
      </c>
      <c r="I36" s="16">
        <f t="shared" si="4"/>
        <v>1.0001213888888889</v>
      </c>
      <c r="J36">
        <f t="shared" si="5"/>
        <v>1.00506834668872</v>
      </c>
      <c r="K36">
        <f t="shared" si="6"/>
        <v>42</v>
      </c>
      <c r="Q36" s="8"/>
    </row>
    <row r="37" spans="2:17" ht="14.25">
      <c r="B37" s="12">
        <v>45702</v>
      </c>
      <c r="C37" s="13">
        <v>45706</v>
      </c>
      <c r="D37" s="11" t="str">
        <f t="shared" si="0"/>
        <v>Friday</v>
      </c>
      <c r="E37" s="14">
        <v>4.3299999999999998E-2</v>
      </c>
      <c r="F37" s="11">
        <f t="shared" si="1"/>
        <v>4</v>
      </c>
      <c r="G37" s="11">
        <f t="shared" si="2"/>
        <v>1.1111111111111112E-2</v>
      </c>
      <c r="H37" s="11">
        <f t="shared" si="3"/>
        <v>4.8111111111111108E-4</v>
      </c>
      <c r="I37" s="16">
        <f t="shared" si="4"/>
        <v>1.0004811111111112</v>
      </c>
      <c r="J37">
        <f t="shared" si="5"/>
        <v>1.0055518962377381</v>
      </c>
      <c r="K37">
        <f t="shared" si="6"/>
        <v>46</v>
      </c>
      <c r="Q37" s="8"/>
    </row>
    <row r="38" spans="2:17" ht="14.25">
      <c r="B38" s="13">
        <v>45701</v>
      </c>
      <c r="C38" s="12">
        <v>45702</v>
      </c>
      <c r="D38" s="11" t="str">
        <f t="shared" si="0"/>
        <v>Thursday</v>
      </c>
      <c r="E38" s="15">
        <v>4.3299999999999998E-2</v>
      </c>
      <c r="F38" s="11">
        <f t="shared" si="1"/>
        <v>1</v>
      </c>
      <c r="G38" s="11">
        <f t="shared" si="2"/>
        <v>2.7777777777777779E-3</v>
      </c>
      <c r="H38" s="11">
        <f t="shared" si="3"/>
        <v>1.2027777777777777E-4</v>
      </c>
      <c r="I38" s="16">
        <f t="shared" si="4"/>
        <v>1.0001202777777778</v>
      </c>
      <c r="J38">
        <f t="shared" si="5"/>
        <v>1.0056728417852578</v>
      </c>
      <c r="K38">
        <f t="shared" si="6"/>
        <v>47</v>
      </c>
      <c r="Q38" s="8"/>
    </row>
    <row r="39" spans="2:17" ht="14.25">
      <c r="B39" s="12">
        <v>45700</v>
      </c>
      <c r="C39" s="13">
        <v>45701</v>
      </c>
      <c r="D39" s="11" t="str">
        <f t="shared" si="0"/>
        <v>Wednesday</v>
      </c>
      <c r="E39" s="14">
        <v>4.3200000000000002E-2</v>
      </c>
      <c r="F39" s="11">
        <f t="shared" si="1"/>
        <v>1</v>
      </c>
      <c r="G39" s="11">
        <f t="shared" si="2"/>
        <v>2.7777777777777779E-3</v>
      </c>
      <c r="H39" s="11">
        <f t="shared" si="3"/>
        <v>1.2000000000000002E-4</v>
      </c>
      <c r="I39" s="16">
        <f t="shared" si="4"/>
        <v>1.0001199999999999</v>
      </c>
      <c r="J39">
        <f t="shared" si="5"/>
        <v>1.005793522526272</v>
      </c>
      <c r="K39">
        <f t="shared" si="6"/>
        <v>48</v>
      </c>
      <c r="Q39" s="8"/>
    </row>
    <row r="40" spans="2:17" ht="14.25">
      <c r="B40" s="13">
        <v>45699</v>
      </c>
      <c r="C40" s="12">
        <v>45700</v>
      </c>
      <c r="D40" s="11" t="str">
        <f t="shared" si="0"/>
        <v>Tuesday</v>
      </c>
      <c r="E40" s="15">
        <v>4.3400000000000001E-2</v>
      </c>
      <c r="F40" s="11">
        <f t="shared" si="1"/>
        <v>1</v>
      </c>
      <c r="G40" s="11">
        <f t="shared" si="2"/>
        <v>2.7777777777777779E-3</v>
      </c>
      <c r="H40" s="11">
        <f t="shared" si="3"/>
        <v>1.2055555555555557E-4</v>
      </c>
      <c r="I40" s="16">
        <f t="shared" si="4"/>
        <v>1.0001205555555555</v>
      </c>
      <c r="J40">
        <f t="shared" si="5"/>
        <v>1.0059147765231542</v>
      </c>
      <c r="K40">
        <f t="shared" si="6"/>
        <v>49</v>
      </c>
      <c r="Q40" s="8"/>
    </row>
    <row r="41" spans="2:17" ht="14.25">
      <c r="B41" s="12">
        <v>45698</v>
      </c>
      <c r="C41" s="13">
        <v>45699</v>
      </c>
      <c r="D41" s="11" t="str">
        <f t="shared" si="0"/>
        <v>Monday</v>
      </c>
      <c r="E41" s="14">
        <v>4.3499999999999997E-2</v>
      </c>
      <c r="F41" s="11">
        <f t="shared" si="1"/>
        <v>1</v>
      </c>
      <c r="G41" s="11">
        <f t="shared" si="2"/>
        <v>2.7777777777777779E-3</v>
      </c>
      <c r="H41" s="11">
        <f t="shared" si="3"/>
        <v>1.2083333333333333E-4</v>
      </c>
      <c r="I41" s="16">
        <f t="shared" si="4"/>
        <v>1.0001208333333333</v>
      </c>
      <c r="J41">
        <f t="shared" si="5"/>
        <v>1.0060363245586508</v>
      </c>
      <c r="K41">
        <f t="shared" si="6"/>
        <v>50</v>
      </c>
      <c r="Q41" s="8"/>
    </row>
    <row r="42" spans="2:17" ht="14.25">
      <c r="B42" s="13">
        <v>45695</v>
      </c>
      <c r="C42" s="12">
        <v>45698</v>
      </c>
      <c r="D42" s="11" t="str">
        <f t="shared" si="0"/>
        <v>Friday</v>
      </c>
      <c r="E42" s="15">
        <v>4.3499999999999997E-2</v>
      </c>
      <c r="F42" s="11">
        <f t="shared" si="1"/>
        <v>3</v>
      </c>
      <c r="G42" s="11">
        <f t="shared" si="2"/>
        <v>8.3333333333333332E-3</v>
      </c>
      <c r="H42" s="11">
        <f t="shared" si="3"/>
        <v>3.6249999999999998E-4</v>
      </c>
      <c r="I42" s="16">
        <f t="shared" si="4"/>
        <v>1.0003625</v>
      </c>
      <c r="J42">
        <f t="shared" si="5"/>
        <v>1.0064010127263032</v>
      </c>
      <c r="K42">
        <f t="shared" si="6"/>
        <v>53</v>
      </c>
      <c r="Q42" s="8"/>
    </row>
    <row r="43" spans="2:17" ht="14.25">
      <c r="B43" s="12">
        <v>45694</v>
      </c>
      <c r="C43" s="13">
        <v>45695</v>
      </c>
      <c r="D43" s="11" t="str">
        <f t="shared" si="0"/>
        <v>Thursday</v>
      </c>
      <c r="E43" s="14">
        <v>4.36E-2</v>
      </c>
      <c r="F43" s="11">
        <f t="shared" si="1"/>
        <v>1</v>
      </c>
      <c r="G43" s="11">
        <f t="shared" si="2"/>
        <v>2.7777777777777779E-3</v>
      </c>
      <c r="H43" s="11">
        <f t="shared" si="3"/>
        <v>1.2111111111111112E-4</v>
      </c>
      <c r="I43" s="16">
        <f t="shared" si="4"/>
        <v>1.000121111111111</v>
      </c>
      <c r="J43">
        <f t="shared" si="5"/>
        <v>1.0065228990711779</v>
      </c>
      <c r="K43">
        <f t="shared" si="6"/>
        <v>54</v>
      </c>
      <c r="Q43" s="8"/>
    </row>
    <row r="44" spans="2:17" ht="14.25">
      <c r="B44" s="13">
        <v>45693</v>
      </c>
      <c r="C44" s="12">
        <v>45694</v>
      </c>
      <c r="D44" s="11" t="str">
        <f t="shared" si="0"/>
        <v>Wednesday</v>
      </c>
      <c r="E44" s="15">
        <v>4.3299999999999998E-2</v>
      </c>
      <c r="F44" s="11">
        <f t="shared" si="1"/>
        <v>1</v>
      </c>
      <c r="G44" s="11">
        <f t="shared" si="2"/>
        <v>2.7777777777777779E-3</v>
      </c>
      <c r="H44" s="11">
        <f t="shared" si="3"/>
        <v>1.2027777777777777E-4</v>
      </c>
      <c r="I44" s="16">
        <f t="shared" si="4"/>
        <v>1.0001202777777778</v>
      </c>
      <c r="J44">
        <f t="shared" si="5"/>
        <v>1.0066439614087606</v>
      </c>
      <c r="K44">
        <f t="shared" si="6"/>
        <v>55</v>
      </c>
      <c r="Q44" s="8"/>
    </row>
    <row r="45" spans="2:17" ht="14.25">
      <c r="B45" s="12">
        <v>45692</v>
      </c>
      <c r="C45" s="13">
        <v>45693</v>
      </c>
      <c r="D45" s="11" t="str">
        <f t="shared" si="0"/>
        <v>Tuesday</v>
      </c>
      <c r="E45" s="14">
        <v>4.3299999999999998E-2</v>
      </c>
      <c r="F45" s="11">
        <f t="shared" si="1"/>
        <v>1</v>
      </c>
      <c r="G45" s="11">
        <f t="shared" si="2"/>
        <v>2.7777777777777779E-3</v>
      </c>
      <c r="H45" s="11">
        <f t="shared" si="3"/>
        <v>1.2027777777777777E-4</v>
      </c>
      <c r="I45" s="16">
        <f t="shared" si="4"/>
        <v>1.0001202777777778</v>
      </c>
      <c r="J45">
        <f t="shared" si="5"/>
        <v>1.0067650383074522</v>
      </c>
      <c r="K45">
        <f t="shared" si="6"/>
        <v>56</v>
      </c>
      <c r="Q45" s="8"/>
    </row>
    <row r="46" spans="2:17" ht="14.25">
      <c r="B46" s="13">
        <v>45691</v>
      </c>
      <c r="C46" s="12">
        <v>45692</v>
      </c>
      <c r="D46" s="11" t="str">
        <f t="shared" si="0"/>
        <v>Monday</v>
      </c>
      <c r="E46" s="15">
        <v>4.3499999999999997E-2</v>
      </c>
      <c r="F46" s="11">
        <f t="shared" si="1"/>
        <v>1</v>
      </c>
      <c r="G46" s="11">
        <f t="shared" si="2"/>
        <v>2.7777777777777779E-3</v>
      </c>
      <c r="H46" s="11">
        <f t="shared" si="3"/>
        <v>1.2083333333333333E-4</v>
      </c>
      <c r="I46" s="16">
        <f t="shared" si="4"/>
        <v>1.0001208333333333</v>
      </c>
      <c r="J46">
        <f t="shared" si="5"/>
        <v>1.0068866890829145</v>
      </c>
      <c r="K46">
        <f t="shared" si="6"/>
        <v>57</v>
      </c>
      <c r="Q46" s="8"/>
    </row>
    <row r="47" spans="2:17" ht="14.25">
      <c r="B47" s="12">
        <v>45688</v>
      </c>
      <c r="C47" s="13">
        <v>45691</v>
      </c>
      <c r="D47" s="11" t="str">
        <f t="shared" si="0"/>
        <v>Friday</v>
      </c>
      <c r="E47" s="14">
        <v>4.3799999999999999E-2</v>
      </c>
      <c r="F47" s="11">
        <f t="shared" si="1"/>
        <v>3</v>
      </c>
      <c r="G47" s="11">
        <f t="shared" si="2"/>
        <v>8.3333333333333332E-3</v>
      </c>
      <c r="H47" s="11">
        <f t="shared" si="3"/>
        <v>3.6499999999999998E-4</v>
      </c>
      <c r="I47" s="16">
        <f t="shared" si="4"/>
        <v>1.0003649999999999</v>
      </c>
      <c r="J47">
        <f t="shared" si="5"/>
        <v>1.0072542027244296</v>
      </c>
      <c r="K47">
        <f t="shared" si="6"/>
        <v>60</v>
      </c>
      <c r="Q47" s="8"/>
    </row>
    <row r="48" spans="2:17" ht="14.25">
      <c r="B48" s="13">
        <v>45687</v>
      </c>
      <c r="C48" s="12">
        <v>45688</v>
      </c>
      <c r="D48" s="11" t="str">
        <f t="shared" si="0"/>
        <v>Thursday</v>
      </c>
      <c r="E48" s="15">
        <v>4.36E-2</v>
      </c>
      <c r="F48" s="11">
        <f t="shared" si="1"/>
        <v>1</v>
      </c>
      <c r="G48" s="11">
        <f t="shared" si="2"/>
        <v>2.7777777777777779E-3</v>
      </c>
      <c r="H48" s="11">
        <f t="shared" si="3"/>
        <v>1.2111111111111112E-4</v>
      </c>
      <c r="I48" s="16">
        <f t="shared" si="4"/>
        <v>1.000121111111111</v>
      </c>
      <c r="J48">
        <f t="shared" si="5"/>
        <v>1.0073761924000928</v>
      </c>
      <c r="K48">
        <f t="shared" si="6"/>
        <v>61</v>
      </c>
      <c r="Q48" s="8"/>
    </row>
    <row r="49" spans="2:17" ht="14.25">
      <c r="B49" s="12">
        <v>45686</v>
      </c>
      <c r="C49" s="13">
        <v>45687</v>
      </c>
      <c r="D49" s="11" t="str">
        <f t="shared" si="0"/>
        <v>Wednesday</v>
      </c>
      <c r="E49" s="14">
        <v>4.3499999999999997E-2</v>
      </c>
      <c r="F49" s="11">
        <f t="shared" si="1"/>
        <v>1</v>
      </c>
      <c r="G49" s="11">
        <f t="shared" si="2"/>
        <v>2.7777777777777779E-3</v>
      </c>
      <c r="H49" s="11">
        <f t="shared" si="3"/>
        <v>1.2083333333333333E-4</v>
      </c>
      <c r="I49" s="16">
        <f t="shared" si="4"/>
        <v>1.0001208333333333</v>
      </c>
      <c r="J49">
        <f t="shared" si="5"/>
        <v>1.0074979170233411</v>
      </c>
      <c r="K49">
        <f t="shared" si="6"/>
        <v>62</v>
      </c>
      <c r="Q49" s="8"/>
    </row>
    <row r="50" spans="2:17" ht="14.25">
      <c r="B50" s="13">
        <v>45685</v>
      </c>
      <c r="C50" s="12">
        <v>45686</v>
      </c>
      <c r="D50" s="11" t="str">
        <f t="shared" si="0"/>
        <v>Tuesday</v>
      </c>
      <c r="E50" s="15">
        <v>4.3499999999999997E-2</v>
      </c>
      <c r="F50" s="11">
        <f t="shared" si="1"/>
        <v>1</v>
      </c>
      <c r="G50" s="11">
        <f t="shared" si="2"/>
        <v>2.7777777777777779E-3</v>
      </c>
      <c r="H50" s="11">
        <f t="shared" si="3"/>
        <v>1.2083333333333333E-4</v>
      </c>
      <c r="I50" s="16">
        <f t="shared" si="4"/>
        <v>1.0001208333333333</v>
      </c>
      <c r="J50">
        <f t="shared" si="5"/>
        <v>1.0076196563549815</v>
      </c>
      <c r="K50">
        <f t="shared" si="6"/>
        <v>63</v>
      </c>
      <c r="Q50" s="8"/>
    </row>
    <row r="51" spans="2:17" ht="14.25">
      <c r="B51" s="12">
        <v>45684</v>
      </c>
      <c r="C51" s="13">
        <v>45685</v>
      </c>
      <c r="D51" s="11" t="str">
        <f t="shared" si="0"/>
        <v>Monday</v>
      </c>
      <c r="E51" s="14">
        <v>4.3400000000000001E-2</v>
      </c>
      <c r="F51" s="11">
        <f t="shared" si="1"/>
        <v>1</v>
      </c>
      <c r="G51" s="11">
        <f t="shared" si="2"/>
        <v>2.7777777777777779E-3</v>
      </c>
      <c r="H51" s="11">
        <f t="shared" si="3"/>
        <v>1.2055555555555557E-4</v>
      </c>
      <c r="I51" s="16">
        <f t="shared" si="4"/>
        <v>1.0001205555555555</v>
      </c>
      <c r="J51">
        <f t="shared" si="5"/>
        <v>1.007741130502442</v>
      </c>
      <c r="K51">
        <f t="shared" si="6"/>
        <v>64</v>
      </c>
      <c r="Q51" s="8"/>
    </row>
    <row r="52" spans="2:17" ht="14.25">
      <c r="B52" s="13">
        <v>45681</v>
      </c>
      <c r="C52" s="12">
        <v>45684</v>
      </c>
      <c r="D52" s="11" t="str">
        <f t="shared" si="0"/>
        <v>Friday</v>
      </c>
      <c r="E52" s="15">
        <v>4.3400000000000001E-2</v>
      </c>
      <c r="F52" s="11">
        <f t="shared" si="1"/>
        <v>3</v>
      </c>
      <c r="G52" s="11">
        <f t="shared" si="2"/>
        <v>8.3333333333333332E-3</v>
      </c>
      <c r="H52" s="11">
        <f t="shared" si="3"/>
        <v>3.6166666666666666E-4</v>
      </c>
      <c r="I52" s="16">
        <f t="shared" si="4"/>
        <v>1.0003616666666666</v>
      </c>
      <c r="J52">
        <f t="shared" si="5"/>
        <v>1.0081055968779735</v>
      </c>
      <c r="K52">
        <f t="shared" si="6"/>
        <v>67</v>
      </c>
      <c r="Q52" s="8"/>
    </row>
    <row r="53" spans="2:17" ht="14.25">
      <c r="B53" s="12">
        <v>45680</v>
      </c>
      <c r="C53" s="13">
        <v>45681</v>
      </c>
      <c r="D53" s="11" t="str">
        <f t="shared" si="0"/>
        <v>Thursday</v>
      </c>
      <c r="E53" s="14">
        <v>4.3499999999999997E-2</v>
      </c>
      <c r="F53" s="11">
        <f t="shared" si="1"/>
        <v>1</v>
      </c>
      <c r="G53" s="11">
        <f t="shared" si="2"/>
        <v>2.7777777777777779E-3</v>
      </c>
      <c r="H53" s="11">
        <f t="shared" si="3"/>
        <v>1.2083333333333333E-4</v>
      </c>
      <c r="I53" s="16">
        <f t="shared" si="4"/>
        <v>1.0001208333333333</v>
      </c>
      <c r="J53">
        <f t="shared" si="5"/>
        <v>1.0082274096375963</v>
      </c>
      <c r="K53">
        <f t="shared" si="6"/>
        <v>68</v>
      </c>
      <c r="Q53" s="8"/>
    </row>
    <row r="54" spans="2:17" ht="14.25">
      <c r="B54" s="13">
        <v>45679</v>
      </c>
      <c r="C54" s="12">
        <v>45680</v>
      </c>
      <c r="D54" s="11" t="str">
        <f t="shared" si="0"/>
        <v>Wednesday</v>
      </c>
      <c r="E54" s="15">
        <v>4.2999999999999997E-2</v>
      </c>
      <c r="F54" s="11">
        <f t="shared" si="1"/>
        <v>1</v>
      </c>
      <c r="G54" s="11">
        <f t="shared" si="2"/>
        <v>2.7777777777777779E-3</v>
      </c>
      <c r="H54" s="11">
        <f t="shared" si="3"/>
        <v>1.1944444444444444E-4</v>
      </c>
      <c r="I54" s="16">
        <f t="shared" si="4"/>
        <v>1.0001194444444443</v>
      </c>
      <c r="J54">
        <f t="shared" si="5"/>
        <v>1.008347836800414</v>
      </c>
      <c r="K54">
        <f t="shared" si="6"/>
        <v>69</v>
      </c>
      <c r="Q54" s="8"/>
    </row>
    <row r="55" spans="2:17" ht="14.25">
      <c r="B55" s="12">
        <v>45678</v>
      </c>
      <c r="C55" s="13">
        <v>45679</v>
      </c>
      <c r="D55" s="11" t="str">
        <f t="shared" si="0"/>
        <v>Tuesday</v>
      </c>
      <c r="E55" s="14">
        <v>4.2900000000000001E-2</v>
      </c>
      <c r="F55" s="11">
        <f t="shared" si="1"/>
        <v>1</v>
      </c>
      <c r="G55" s="11">
        <f t="shared" si="2"/>
        <v>2.7777777777777779E-3</v>
      </c>
      <c r="H55" s="11">
        <f t="shared" si="3"/>
        <v>1.1916666666666667E-4</v>
      </c>
      <c r="I55" s="16">
        <f t="shared" si="4"/>
        <v>1.0001191666666667</v>
      </c>
      <c r="J55">
        <f t="shared" si="5"/>
        <v>1.0084679982509661</v>
      </c>
      <c r="K55">
        <f t="shared" si="6"/>
        <v>70</v>
      </c>
      <c r="Q55" s="8"/>
    </row>
    <row r="56" spans="2:17" ht="14.25">
      <c r="B56" s="13">
        <v>45674</v>
      </c>
      <c r="C56" s="12">
        <v>45678</v>
      </c>
      <c r="D56" s="11" t="str">
        <f t="shared" si="0"/>
        <v>Friday</v>
      </c>
      <c r="E56" s="15">
        <v>4.2900000000000001E-2</v>
      </c>
      <c r="F56" s="11">
        <f t="shared" si="1"/>
        <v>4</v>
      </c>
      <c r="G56" s="11">
        <f t="shared" si="2"/>
        <v>1.1111111111111112E-2</v>
      </c>
      <c r="H56" s="11">
        <f t="shared" si="3"/>
        <v>4.7666666666666669E-4</v>
      </c>
      <c r="I56" s="16">
        <f t="shared" si="4"/>
        <v>1.0004766666666667</v>
      </c>
      <c r="J56">
        <f t="shared" si="5"/>
        <v>1.0089487013301324</v>
      </c>
      <c r="K56">
        <f t="shared" si="6"/>
        <v>74</v>
      </c>
      <c r="Q56" s="8"/>
    </row>
    <row r="57" spans="2:17" ht="14.25">
      <c r="B57" s="12">
        <v>45673</v>
      </c>
      <c r="C57" s="13">
        <v>45674</v>
      </c>
      <c r="D57" s="11" t="str">
        <f t="shared" si="0"/>
        <v>Thursday</v>
      </c>
      <c r="E57" s="14">
        <v>4.2900000000000001E-2</v>
      </c>
      <c r="F57" s="11">
        <f t="shared" si="1"/>
        <v>1</v>
      </c>
      <c r="G57" s="11">
        <f t="shared" si="2"/>
        <v>2.7777777777777779E-3</v>
      </c>
      <c r="H57" s="11">
        <f t="shared" si="3"/>
        <v>1.1916666666666667E-4</v>
      </c>
      <c r="I57" s="16">
        <f t="shared" si="4"/>
        <v>1.0001191666666667</v>
      </c>
      <c r="J57">
        <f t="shared" si="5"/>
        <v>1.0090689343837076</v>
      </c>
      <c r="K57">
        <f t="shared" si="6"/>
        <v>75</v>
      </c>
      <c r="Q57" s="8"/>
    </row>
    <row r="58" spans="2:17" ht="14.25">
      <c r="B58" s="13">
        <v>45672</v>
      </c>
      <c r="C58" s="12">
        <v>45673</v>
      </c>
      <c r="D58" s="11" t="str">
        <f t="shared" si="0"/>
        <v>Wednesday</v>
      </c>
      <c r="E58" s="15">
        <v>4.2800000000000005E-2</v>
      </c>
      <c r="F58" s="11">
        <f t="shared" si="1"/>
        <v>1</v>
      </c>
      <c r="G58" s="11">
        <f t="shared" si="2"/>
        <v>2.7777777777777779E-3</v>
      </c>
      <c r="H58" s="11">
        <f t="shared" si="3"/>
        <v>1.188888888888889E-4</v>
      </c>
      <c r="I58" s="16">
        <f t="shared" si="4"/>
        <v>1.0001188888888888</v>
      </c>
      <c r="J58">
        <f t="shared" si="5"/>
        <v>1.0091889014681286</v>
      </c>
      <c r="K58">
        <f t="shared" si="6"/>
        <v>76</v>
      </c>
      <c r="Q58" s="8"/>
    </row>
    <row r="59" spans="2:17" ht="14.25">
      <c r="B59" s="12">
        <v>45671</v>
      </c>
      <c r="C59" s="13">
        <v>45672</v>
      </c>
      <c r="D59" s="11" t="str">
        <f t="shared" si="0"/>
        <v>Tuesday</v>
      </c>
      <c r="E59" s="14">
        <v>4.2800000000000005E-2</v>
      </c>
      <c r="F59" s="11">
        <f t="shared" si="1"/>
        <v>1</v>
      </c>
      <c r="G59" s="11">
        <f t="shared" si="2"/>
        <v>2.7777777777777779E-3</v>
      </c>
      <c r="H59" s="11">
        <f t="shared" si="3"/>
        <v>1.188888888888889E-4</v>
      </c>
      <c r="I59" s="16">
        <f t="shared" si="4"/>
        <v>1.0001188888888888</v>
      </c>
      <c r="J59">
        <f t="shared" si="5"/>
        <v>1.009308882815303</v>
      </c>
      <c r="K59">
        <f t="shared" si="6"/>
        <v>77</v>
      </c>
      <c r="Q59" s="8"/>
    </row>
    <row r="60" spans="2:17" ht="14.25">
      <c r="B60" s="13">
        <v>45670</v>
      </c>
      <c r="C60" s="12">
        <v>45671</v>
      </c>
      <c r="D60" s="11" t="str">
        <f t="shared" si="0"/>
        <v>Monday</v>
      </c>
      <c r="E60" s="15">
        <v>4.2900000000000001E-2</v>
      </c>
      <c r="F60" s="11">
        <f t="shared" si="1"/>
        <v>1</v>
      </c>
      <c r="G60" s="11">
        <f t="shared" si="2"/>
        <v>2.7777777777777779E-3</v>
      </c>
      <c r="H60" s="11">
        <f t="shared" si="3"/>
        <v>1.1916666666666667E-4</v>
      </c>
      <c r="I60" s="16">
        <f t="shared" si="4"/>
        <v>1.0001191666666667</v>
      </c>
      <c r="J60">
        <f t="shared" si="5"/>
        <v>1.0094291587905051</v>
      </c>
      <c r="K60">
        <f t="shared" si="6"/>
        <v>78</v>
      </c>
      <c r="Q60" s="8"/>
    </row>
    <row r="61" spans="2:17" ht="14.25">
      <c r="B61" s="12">
        <v>45667</v>
      </c>
      <c r="C61" s="13">
        <v>45670</v>
      </c>
      <c r="D61" s="11" t="str">
        <f t="shared" si="0"/>
        <v>Friday</v>
      </c>
      <c r="E61" s="14">
        <v>4.2999999999999997E-2</v>
      </c>
      <c r="F61" s="11">
        <f t="shared" si="1"/>
        <v>3</v>
      </c>
      <c r="G61" s="11">
        <f t="shared" si="2"/>
        <v>8.3333333333333332E-3</v>
      </c>
      <c r="H61" s="11">
        <f t="shared" si="3"/>
        <v>3.5833333333333328E-4</v>
      </c>
      <c r="I61" s="16">
        <f t="shared" si="4"/>
        <v>1.0003583333333332</v>
      </c>
      <c r="J61">
        <f t="shared" si="5"/>
        <v>1.0097908709057382</v>
      </c>
      <c r="K61">
        <f t="shared" si="6"/>
        <v>81</v>
      </c>
      <c r="Q61" s="8"/>
    </row>
    <row r="62" spans="2:17" ht="14.25">
      <c r="B62" s="13">
        <v>45666</v>
      </c>
      <c r="C62" s="12">
        <v>45667</v>
      </c>
      <c r="D62" s="11" t="str">
        <f t="shared" si="0"/>
        <v>Thursday</v>
      </c>
      <c r="E62" s="15">
        <v>4.2999999999999997E-2</v>
      </c>
      <c r="F62" s="11">
        <f t="shared" si="1"/>
        <v>1</v>
      </c>
      <c r="G62" s="11">
        <f t="shared" si="2"/>
        <v>2.7777777777777779E-3</v>
      </c>
      <c r="H62" s="11">
        <f t="shared" si="3"/>
        <v>1.1944444444444444E-4</v>
      </c>
      <c r="I62" s="16">
        <f t="shared" si="4"/>
        <v>1.0001194444444443</v>
      </c>
      <c r="J62">
        <f t="shared" si="5"/>
        <v>1.0099114848153186</v>
      </c>
      <c r="K62">
        <f t="shared" si="6"/>
        <v>82</v>
      </c>
      <c r="Q62" s="8"/>
    </row>
    <row r="63" spans="2:17" ht="14.25">
      <c r="B63" s="12">
        <v>45665</v>
      </c>
      <c r="C63" s="13">
        <v>45666</v>
      </c>
      <c r="D63" s="11" t="str">
        <f t="shared" si="0"/>
        <v>Wednesday</v>
      </c>
      <c r="E63" s="14">
        <v>4.2900000000000001E-2</v>
      </c>
      <c r="F63" s="11">
        <f t="shared" si="1"/>
        <v>1</v>
      </c>
      <c r="G63" s="11">
        <f t="shared" si="2"/>
        <v>2.7777777777777779E-3</v>
      </c>
      <c r="H63" s="11">
        <f t="shared" si="3"/>
        <v>1.1916666666666667E-4</v>
      </c>
      <c r="I63" s="16">
        <f t="shared" si="4"/>
        <v>1.0001191666666667</v>
      </c>
      <c r="J63">
        <f t="shared" si="5"/>
        <v>1.0100318326005924</v>
      </c>
      <c r="K63">
        <f t="shared" si="6"/>
        <v>83</v>
      </c>
      <c r="Q63" s="8"/>
    </row>
    <row r="64" spans="2:17" ht="14.25">
      <c r="B64" s="13">
        <v>45664</v>
      </c>
      <c r="C64" s="12">
        <v>45665</v>
      </c>
      <c r="D64" s="11" t="str">
        <f t="shared" si="0"/>
        <v>Tuesday</v>
      </c>
      <c r="E64" s="15">
        <v>4.2699999999999995E-2</v>
      </c>
      <c r="F64" s="11">
        <f t="shared" si="1"/>
        <v>1</v>
      </c>
      <c r="G64" s="11">
        <f t="shared" si="2"/>
        <v>2.7777777777777779E-3</v>
      </c>
      <c r="H64" s="11">
        <f t="shared" si="3"/>
        <v>1.186111111111111E-4</v>
      </c>
      <c r="I64" s="16">
        <f t="shared" si="4"/>
        <v>1.0001186111111111</v>
      </c>
      <c r="J64">
        <f t="shared" si="5"/>
        <v>1.0101516335985148</v>
      </c>
      <c r="K64">
        <f t="shared" si="6"/>
        <v>84</v>
      </c>
      <c r="Q64" s="8"/>
    </row>
    <row r="65" spans="2:17" ht="14.25">
      <c r="B65" s="12">
        <v>45663</v>
      </c>
      <c r="C65" s="13">
        <v>45664</v>
      </c>
      <c r="D65" s="11" t="str">
        <f t="shared" si="0"/>
        <v>Monday</v>
      </c>
      <c r="E65" s="14">
        <v>4.2699999999999995E-2</v>
      </c>
      <c r="F65" s="11">
        <f t="shared" si="1"/>
        <v>1</v>
      </c>
      <c r="G65" s="11">
        <f t="shared" si="2"/>
        <v>2.7777777777777779E-3</v>
      </c>
      <c r="H65" s="11">
        <f t="shared" si="3"/>
        <v>1.186111111111111E-4</v>
      </c>
      <c r="I65" s="16">
        <f t="shared" si="4"/>
        <v>1.0001186111111111</v>
      </c>
      <c r="J65">
        <f t="shared" si="5"/>
        <v>1.0102714488061666</v>
      </c>
      <c r="K65">
        <f t="shared" si="6"/>
        <v>85</v>
      </c>
      <c r="Q65" s="8"/>
    </row>
    <row r="66" spans="2:17" ht="14.25">
      <c r="B66" s="13">
        <v>45660</v>
      </c>
      <c r="C66" s="12">
        <v>45663</v>
      </c>
      <c r="D66" s="11" t="str">
        <f t="shared" si="0"/>
        <v>Friday</v>
      </c>
      <c r="E66" s="15">
        <v>4.3099999999999999E-2</v>
      </c>
      <c r="F66" s="11">
        <f t="shared" si="1"/>
        <v>3</v>
      </c>
      <c r="G66" s="11">
        <f t="shared" si="2"/>
        <v>8.3333333333333332E-3</v>
      </c>
      <c r="H66" s="11">
        <f t="shared" si="3"/>
        <v>3.5916666666666665E-4</v>
      </c>
      <c r="I66" s="16">
        <f t="shared" si="4"/>
        <v>1.0003591666666667</v>
      </c>
      <c r="J66">
        <f t="shared" si="5"/>
        <v>1.0106343046348629</v>
      </c>
      <c r="K66">
        <f t="shared" si="6"/>
        <v>88</v>
      </c>
      <c r="Q66" s="8"/>
    </row>
    <row r="67" spans="2:17" ht="14.25">
      <c r="B67" s="12">
        <v>45659</v>
      </c>
      <c r="C67" s="13">
        <v>45660</v>
      </c>
      <c r="D67" s="11" t="str">
        <f t="shared" si="0"/>
        <v>Thursday</v>
      </c>
      <c r="E67" s="14">
        <v>4.4000000000000004E-2</v>
      </c>
      <c r="F67" s="11">
        <f t="shared" si="1"/>
        <v>1</v>
      </c>
      <c r="G67" s="11">
        <f t="shared" si="2"/>
        <v>2.7777777777777779E-3</v>
      </c>
      <c r="H67" s="11">
        <f t="shared" si="3"/>
        <v>1.2222222222222224E-4</v>
      </c>
      <c r="I67" s="16">
        <f t="shared" si="4"/>
        <v>1.0001222222222221</v>
      </c>
      <c r="J67">
        <f t="shared" si="5"/>
        <v>1.0107578266054293</v>
      </c>
      <c r="K67">
        <f t="shared" si="6"/>
        <v>89</v>
      </c>
      <c r="Q67" s="8"/>
    </row>
    <row r="68" spans="2:17" ht="14.25">
      <c r="B68" s="13">
        <v>45657</v>
      </c>
      <c r="C68" s="12">
        <v>45659</v>
      </c>
      <c r="D68" s="11" t="str">
        <f t="shared" si="0"/>
        <v>Tuesday</v>
      </c>
      <c r="E68" s="15">
        <v>4.4900000000000002E-2</v>
      </c>
      <c r="F68" s="11">
        <f t="shared" si="1"/>
        <v>2</v>
      </c>
      <c r="G68" s="11">
        <f t="shared" si="2"/>
        <v>5.5555555555555558E-3</v>
      </c>
      <c r="H68" s="11">
        <f t="shared" si="3"/>
        <v>2.4944444444444444E-4</v>
      </c>
      <c r="I68" s="16">
        <f t="shared" si="4"/>
        <v>1.0002494444444445</v>
      </c>
      <c r="J68">
        <f t="shared" si="5"/>
        <v>1.0110099545299549</v>
      </c>
      <c r="K68">
        <f t="shared" si="6"/>
        <v>91</v>
      </c>
      <c r="Q68" s="8"/>
    </row>
    <row r="69" spans="2:17" ht="14.25">
      <c r="B69" s="12">
        <v>45656</v>
      </c>
      <c r="C69" s="13">
        <v>45657</v>
      </c>
      <c r="D69" s="11" t="str">
        <f t="shared" si="0"/>
        <v>Monday</v>
      </c>
      <c r="E69" s="14">
        <v>4.3700000000000003E-2</v>
      </c>
      <c r="F69" s="11">
        <f t="shared" si="1"/>
        <v>1</v>
      </c>
      <c r="G69" s="11">
        <f t="shared" si="2"/>
        <v>2.7777777777777779E-3</v>
      </c>
      <c r="H69" s="11">
        <f t="shared" si="3"/>
        <v>1.213888888888889E-4</v>
      </c>
      <c r="I69" s="16">
        <f t="shared" si="4"/>
        <v>1.0001213888888889</v>
      </c>
      <c r="J69">
        <f t="shared" si="5"/>
        <v>1.0111326799049909</v>
      </c>
      <c r="K69">
        <f t="shared" si="6"/>
        <v>92</v>
      </c>
      <c r="Q69" s="8"/>
    </row>
    <row r="70" spans="2:17" ht="14.25">
      <c r="B70" s="13">
        <v>45653</v>
      </c>
      <c r="C70" s="12">
        <v>45656</v>
      </c>
      <c r="D70" s="11" t="str">
        <f t="shared" si="0"/>
        <v>Friday</v>
      </c>
      <c r="E70" s="15">
        <v>4.4600000000000001E-2</v>
      </c>
      <c r="F70" s="11">
        <f t="shared" si="1"/>
        <v>3</v>
      </c>
      <c r="G70" s="11">
        <f t="shared" si="2"/>
        <v>8.3333333333333332E-3</v>
      </c>
      <c r="H70" s="11">
        <f t="shared" si="3"/>
        <v>3.7166666666666668E-4</v>
      </c>
      <c r="I70" s="16">
        <f t="shared" si="4"/>
        <v>1.0003716666666667</v>
      </c>
      <c r="J70">
        <f t="shared" si="5"/>
        <v>1.0115084842176889</v>
      </c>
      <c r="K70">
        <f t="shared" si="6"/>
        <v>95</v>
      </c>
      <c r="Q70" s="8"/>
    </row>
    <row r="71" spans="2:17" ht="14.25">
      <c r="B71" s="12">
        <v>45652</v>
      </c>
      <c r="C71" s="13">
        <v>45653</v>
      </c>
      <c r="D71" s="11" t="str">
        <f t="shared" si="0"/>
        <v>Thursday</v>
      </c>
      <c r="E71" s="14">
        <v>4.53E-2</v>
      </c>
      <c r="F71" s="11">
        <f t="shared" si="1"/>
        <v>1</v>
      </c>
      <c r="G71" s="11">
        <f t="shared" si="2"/>
        <v>2.7777777777777779E-3</v>
      </c>
      <c r="H71" s="11">
        <f t="shared" si="3"/>
        <v>1.2583333333333335E-4</v>
      </c>
      <c r="I71" s="16">
        <f t="shared" si="4"/>
        <v>1.0001258333333334</v>
      </c>
      <c r="J71">
        <f t="shared" si="5"/>
        <v>1.011635765701953</v>
      </c>
      <c r="K71">
        <f t="shared" si="6"/>
        <v>96</v>
      </c>
      <c r="Q71" s="8"/>
    </row>
    <row r="72" spans="2:17" ht="14.25">
      <c r="B72" s="13">
        <v>45650</v>
      </c>
      <c r="C72" s="12">
        <v>45652</v>
      </c>
      <c r="D72" s="11" t="str">
        <f t="shared" ref="D72:D88" si="7">TEXT(B72,"dddd")</f>
        <v>Tuesday</v>
      </c>
      <c r="E72" s="15">
        <v>4.4000000000000004E-2</v>
      </c>
      <c r="F72" s="11">
        <f t="shared" ref="F72:F88" si="8">C72-B72</f>
        <v>2</v>
      </c>
      <c r="G72" s="11">
        <f t="shared" ref="G72:G88" si="9">F72/360</f>
        <v>5.5555555555555558E-3</v>
      </c>
      <c r="H72" s="11">
        <f t="shared" ref="H72:H88" si="10">E72*G72</f>
        <v>2.4444444444444448E-4</v>
      </c>
      <c r="I72" s="16">
        <f t="shared" ref="I72:I88" si="11">1+H72</f>
        <v>1.0002444444444445</v>
      </c>
      <c r="J72">
        <f t="shared" ref="J72:J88" si="12">J71*I72</f>
        <v>1.0118830544446802</v>
      </c>
      <c r="K72">
        <f t="shared" ref="K72:K88" si="13">K71+F72</f>
        <v>98</v>
      </c>
      <c r="Q72" s="8"/>
    </row>
    <row r="73" spans="2:17" ht="14.25">
      <c r="B73" s="12">
        <v>45649</v>
      </c>
      <c r="C73" s="13">
        <v>45650</v>
      </c>
      <c r="D73" s="11" t="str">
        <f t="shared" si="7"/>
        <v>Monday</v>
      </c>
      <c r="E73" s="14">
        <v>4.3099999999999999E-2</v>
      </c>
      <c r="F73" s="11">
        <f t="shared" si="8"/>
        <v>1</v>
      </c>
      <c r="G73" s="11">
        <f t="shared" si="9"/>
        <v>2.7777777777777779E-3</v>
      </c>
      <c r="H73" s="11">
        <f t="shared" si="10"/>
        <v>1.1972222222222222E-4</v>
      </c>
      <c r="I73" s="16">
        <f t="shared" si="11"/>
        <v>1.0001197222222222</v>
      </c>
      <c r="J73">
        <f t="shared" si="12"/>
        <v>1.0120041993325872</v>
      </c>
      <c r="K73">
        <f t="shared" si="13"/>
        <v>99</v>
      </c>
      <c r="Q73" s="8"/>
    </row>
    <row r="74" spans="2:17" ht="14.25">
      <c r="B74" s="13">
        <v>45646</v>
      </c>
      <c r="C74" s="12">
        <v>45649</v>
      </c>
      <c r="D74" s="11" t="str">
        <f t="shared" si="7"/>
        <v>Friday</v>
      </c>
      <c r="E74" s="15">
        <v>4.2999999999999997E-2</v>
      </c>
      <c r="F74" s="11">
        <f t="shared" si="8"/>
        <v>3</v>
      </c>
      <c r="G74" s="11">
        <f t="shared" si="9"/>
        <v>8.3333333333333332E-3</v>
      </c>
      <c r="H74" s="11">
        <f t="shared" si="10"/>
        <v>3.5833333333333328E-4</v>
      </c>
      <c r="I74" s="16">
        <f t="shared" si="11"/>
        <v>1.0003583333333332</v>
      </c>
      <c r="J74">
        <f t="shared" si="12"/>
        <v>1.0123668341706813</v>
      </c>
      <c r="K74">
        <f t="shared" si="13"/>
        <v>102</v>
      </c>
      <c r="Q74" s="8"/>
    </row>
    <row r="75" spans="2:17" ht="14.25">
      <c r="B75" s="12">
        <v>45645</v>
      </c>
      <c r="C75" s="13">
        <v>45646</v>
      </c>
      <c r="D75" s="11" t="str">
        <f t="shared" si="7"/>
        <v>Thursday</v>
      </c>
      <c r="E75" s="14">
        <v>4.2999999999999997E-2</v>
      </c>
      <c r="F75" s="11">
        <f t="shared" si="8"/>
        <v>1</v>
      </c>
      <c r="G75" s="11">
        <f t="shared" si="9"/>
        <v>2.7777777777777779E-3</v>
      </c>
      <c r="H75" s="11">
        <f t="shared" si="10"/>
        <v>1.1944444444444444E-4</v>
      </c>
      <c r="I75" s="16">
        <f t="shared" si="11"/>
        <v>1.0001194444444443</v>
      </c>
      <c r="J75">
        <f t="shared" si="12"/>
        <v>1.0124877557647627</v>
      </c>
      <c r="K75">
        <f t="shared" si="13"/>
        <v>103</v>
      </c>
      <c r="Q75" s="8"/>
    </row>
    <row r="76" spans="2:17" ht="14.25">
      <c r="B76" s="13">
        <v>45644</v>
      </c>
      <c r="C76" s="12">
        <v>45645</v>
      </c>
      <c r="D76" s="11" t="str">
        <f t="shared" si="7"/>
        <v>Wednesday</v>
      </c>
      <c r="E76" s="15">
        <v>4.5700000000000005E-2</v>
      </c>
      <c r="F76" s="11">
        <f t="shared" si="8"/>
        <v>1</v>
      </c>
      <c r="G76" s="11">
        <f t="shared" si="9"/>
        <v>2.7777777777777779E-3</v>
      </c>
      <c r="H76" s="11">
        <f t="shared" si="10"/>
        <v>1.2694444444444447E-4</v>
      </c>
      <c r="I76" s="16">
        <f t="shared" si="11"/>
        <v>1.0001269444444445</v>
      </c>
      <c r="J76">
        <f t="shared" si="12"/>
        <v>1.012616285460425</v>
      </c>
      <c r="K76">
        <f t="shared" si="13"/>
        <v>104</v>
      </c>
      <c r="L76" t="s">
        <v>30</v>
      </c>
      <c r="Q76" s="8"/>
    </row>
    <row r="77" spans="2:17" ht="14.25">
      <c r="B77" s="12">
        <v>45643</v>
      </c>
      <c r="C77" s="13">
        <v>45644</v>
      </c>
      <c r="D77" s="11" t="str">
        <f t="shared" si="7"/>
        <v>Tuesday</v>
      </c>
      <c r="E77" s="14">
        <v>4.6199999999999998E-2</v>
      </c>
      <c r="F77" s="11">
        <f t="shared" si="8"/>
        <v>1</v>
      </c>
      <c r="G77" s="11">
        <f t="shared" si="9"/>
        <v>2.7777777777777779E-3</v>
      </c>
      <c r="H77" s="11">
        <f t="shared" si="10"/>
        <v>1.2833333333333333E-4</v>
      </c>
      <c r="I77" s="16">
        <f t="shared" si="11"/>
        <v>1.0001283333333333</v>
      </c>
      <c r="J77">
        <f t="shared" si="12"/>
        <v>1.0127462378837258</v>
      </c>
      <c r="K77">
        <f t="shared" si="13"/>
        <v>105</v>
      </c>
      <c r="Q77" s="8"/>
    </row>
    <row r="78" spans="2:17" ht="14.25">
      <c r="B78" s="13">
        <v>45642</v>
      </c>
      <c r="C78" s="12">
        <v>45643</v>
      </c>
      <c r="D78" s="11" t="str">
        <f t="shared" si="7"/>
        <v>Monday</v>
      </c>
      <c r="E78" s="15">
        <v>4.6500000000000007E-2</v>
      </c>
      <c r="F78" s="11">
        <f t="shared" si="8"/>
        <v>1</v>
      </c>
      <c r="G78" s="11">
        <f t="shared" si="9"/>
        <v>2.7777777777777779E-3</v>
      </c>
      <c r="H78" s="11">
        <f t="shared" si="10"/>
        <v>1.291666666666667E-4</v>
      </c>
      <c r="I78" s="16">
        <f t="shared" si="11"/>
        <v>1.0001291666666667</v>
      </c>
      <c r="J78">
        <f t="shared" si="12"/>
        <v>1.0128770509394525</v>
      </c>
      <c r="K78">
        <f t="shared" si="13"/>
        <v>106</v>
      </c>
      <c r="Q78" s="8"/>
    </row>
    <row r="79" spans="2:17" ht="14.25">
      <c r="B79" s="12">
        <v>45639</v>
      </c>
      <c r="C79" s="13">
        <v>45642</v>
      </c>
      <c r="D79" s="11" t="str">
        <f t="shared" si="7"/>
        <v>Friday</v>
      </c>
      <c r="E79" s="14">
        <v>4.5999999999999999E-2</v>
      </c>
      <c r="F79" s="11">
        <f t="shared" si="8"/>
        <v>3</v>
      </c>
      <c r="G79" s="11">
        <f t="shared" si="9"/>
        <v>8.3333333333333332E-3</v>
      </c>
      <c r="H79" s="11">
        <f t="shared" si="10"/>
        <v>3.8333333333333334E-4</v>
      </c>
      <c r="I79" s="16">
        <f t="shared" si="11"/>
        <v>1.0003833333333334</v>
      </c>
      <c r="J79">
        <f t="shared" si="12"/>
        <v>1.0132653204756459</v>
      </c>
      <c r="K79">
        <f t="shared" si="13"/>
        <v>109</v>
      </c>
      <c r="Q79" s="8"/>
    </row>
    <row r="80" spans="2:17" ht="14.25">
      <c r="B80" s="13">
        <v>45638</v>
      </c>
      <c r="C80" s="12">
        <v>45639</v>
      </c>
      <c r="D80" s="11" t="str">
        <f t="shared" si="7"/>
        <v>Thursday</v>
      </c>
      <c r="E80" s="15">
        <v>4.6199999999999998E-2</v>
      </c>
      <c r="F80" s="11">
        <f t="shared" si="8"/>
        <v>1</v>
      </c>
      <c r="G80" s="11">
        <f t="shared" si="9"/>
        <v>2.7777777777777779E-3</v>
      </c>
      <c r="H80" s="11">
        <f t="shared" si="10"/>
        <v>1.2833333333333333E-4</v>
      </c>
      <c r="I80" s="16">
        <f t="shared" si="11"/>
        <v>1.0001283333333333</v>
      </c>
      <c r="J80">
        <f t="shared" si="12"/>
        <v>1.0133953561917735</v>
      </c>
      <c r="K80">
        <f t="shared" si="13"/>
        <v>110</v>
      </c>
      <c r="Q80" s="8"/>
    </row>
    <row r="81" spans="2:17" ht="14.25">
      <c r="B81" s="12">
        <v>45637</v>
      </c>
      <c r="C81" s="13">
        <v>45638</v>
      </c>
      <c r="D81" s="11" t="str">
        <f t="shared" si="7"/>
        <v>Wednesday</v>
      </c>
      <c r="E81" s="14">
        <v>4.6199999999999998E-2</v>
      </c>
      <c r="F81" s="11">
        <f t="shared" si="8"/>
        <v>1</v>
      </c>
      <c r="G81" s="11">
        <f t="shared" si="9"/>
        <v>2.7777777777777779E-3</v>
      </c>
      <c r="H81" s="11">
        <f t="shared" si="10"/>
        <v>1.2833333333333333E-4</v>
      </c>
      <c r="I81" s="16">
        <f t="shared" si="11"/>
        <v>1.0001283333333333</v>
      </c>
      <c r="J81">
        <f t="shared" si="12"/>
        <v>1.0135254085958181</v>
      </c>
      <c r="K81">
        <f t="shared" si="13"/>
        <v>111</v>
      </c>
      <c r="Q81" s="8"/>
    </row>
    <row r="82" spans="2:17" ht="14.25">
      <c r="B82" s="13">
        <v>45636</v>
      </c>
      <c r="C82" s="12">
        <v>45637</v>
      </c>
      <c r="D82" s="11" t="str">
        <f t="shared" si="7"/>
        <v>Tuesday</v>
      </c>
      <c r="E82" s="15">
        <v>4.6399999999999997E-2</v>
      </c>
      <c r="F82" s="11">
        <f t="shared" si="8"/>
        <v>1</v>
      </c>
      <c r="G82" s="11">
        <f t="shared" si="9"/>
        <v>2.7777777777777779E-3</v>
      </c>
      <c r="H82" s="11">
        <f t="shared" si="10"/>
        <v>1.2888888888888889E-4</v>
      </c>
      <c r="I82" s="16">
        <f t="shared" si="11"/>
        <v>1.0001288888888888</v>
      </c>
      <c r="J82">
        <f t="shared" si="12"/>
        <v>1.0136560407595927</v>
      </c>
      <c r="K82">
        <f t="shared" si="13"/>
        <v>112</v>
      </c>
      <c r="Q82" s="8"/>
    </row>
    <row r="83" spans="2:17" ht="14.25">
      <c r="B83" s="12">
        <v>45635</v>
      </c>
      <c r="C83" s="13">
        <v>45636</v>
      </c>
      <c r="D83" s="11" t="str">
        <f t="shared" si="7"/>
        <v>Monday</v>
      </c>
      <c r="E83" s="14">
        <v>4.6300000000000001E-2</v>
      </c>
      <c r="F83" s="11">
        <f t="shared" si="8"/>
        <v>1</v>
      </c>
      <c r="G83" s="11">
        <f t="shared" si="9"/>
        <v>2.7777777777777779E-3</v>
      </c>
      <c r="H83" s="11">
        <f t="shared" si="10"/>
        <v>1.2861111111111111E-4</v>
      </c>
      <c r="I83" s="16">
        <f t="shared" si="11"/>
        <v>1.0001286111111112</v>
      </c>
      <c r="J83">
        <f t="shared" si="12"/>
        <v>1.0137864081892793</v>
      </c>
      <c r="K83">
        <f t="shared" si="13"/>
        <v>113</v>
      </c>
      <c r="Q83" s="8"/>
    </row>
    <row r="84" spans="2:17" ht="14.25">
      <c r="B84" s="13">
        <v>45632</v>
      </c>
      <c r="C84" s="12">
        <v>45635</v>
      </c>
      <c r="D84" s="11" t="str">
        <f t="shared" si="7"/>
        <v>Friday</v>
      </c>
      <c r="E84" s="15">
        <v>4.5999999999999999E-2</v>
      </c>
      <c r="F84" s="11">
        <f t="shared" si="8"/>
        <v>3</v>
      </c>
      <c r="G84" s="11">
        <f t="shared" si="9"/>
        <v>8.3333333333333332E-3</v>
      </c>
      <c r="H84" s="11">
        <f t="shared" si="10"/>
        <v>3.8333333333333334E-4</v>
      </c>
      <c r="I84" s="16">
        <f t="shared" si="11"/>
        <v>1.0003833333333334</v>
      </c>
      <c r="J84">
        <f t="shared" si="12"/>
        <v>1.0141750263124187</v>
      </c>
      <c r="K84">
        <f t="shared" si="13"/>
        <v>116</v>
      </c>
      <c r="Q84" s="8"/>
    </row>
    <row r="85" spans="2:17" ht="14.25">
      <c r="B85" s="12">
        <v>45631</v>
      </c>
      <c r="C85" s="13">
        <v>45632</v>
      </c>
      <c r="D85" s="11" t="str">
        <f t="shared" si="7"/>
        <v>Thursday</v>
      </c>
      <c r="E85" s="14">
        <v>4.5899999999999996E-2</v>
      </c>
      <c r="F85" s="11">
        <f t="shared" si="8"/>
        <v>1</v>
      </c>
      <c r="G85" s="11">
        <f t="shared" si="9"/>
        <v>2.7777777777777779E-3</v>
      </c>
      <c r="H85" s="11">
        <f t="shared" si="10"/>
        <v>1.2749999999999998E-4</v>
      </c>
      <c r="I85" s="16">
        <f t="shared" si="11"/>
        <v>1.0001275000000001</v>
      </c>
      <c r="J85">
        <f t="shared" si="12"/>
        <v>1.0143043336282735</v>
      </c>
      <c r="K85">
        <f t="shared" si="13"/>
        <v>117</v>
      </c>
      <c r="Q85" s="8"/>
    </row>
    <row r="86" spans="2:17" ht="14.25">
      <c r="B86" s="13">
        <v>45630</v>
      </c>
      <c r="C86" s="12">
        <v>45631</v>
      </c>
      <c r="D86" s="11" t="str">
        <f t="shared" si="7"/>
        <v>Wednesday</v>
      </c>
      <c r="E86" s="15">
        <v>4.5899999999999996E-2</v>
      </c>
      <c r="F86" s="11">
        <f t="shared" si="8"/>
        <v>1</v>
      </c>
      <c r="G86" s="11">
        <f t="shared" si="9"/>
        <v>2.7777777777777779E-3</v>
      </c>
      <c r="H86" s="11">
        <f t="shared" si="10"/>
        <v>1.2749999999999998E-4</v>
      </c>
      <c r="I86" s="16">
        <f t="shared" si="11"/>
        <v>1.0001275000000001</v>
      </c>
      <c r="J86">
        <f t="shared" si="12"/>
        <v>1.0144336574308113</v>
      </c>
      <c r="K86">
        <f t="shared" si="13"/>
        <v>118</v>
      </c>
      <c r="Q86" s="8"/>
    </row>
    <row r="87" spans="2:17" ht="14.25">
      <c r="B87" s="12">
        <v>45629</v>
      </c>
      <c r="C87" s="13">
        <v>45630</v>
      </c>
      <c r="D87" s="11" t="str">
        <f t="shared" si="7"/>
        <v>Tuesday</v>
      </c>
      <c r="E87" s="14">
        <v>4.6399999999999997E-2</v>
      </c>
      <c r="F87" s="11">
        <f t="shared" si="8"/>
        <v>1</v>
      </c>
      <c r="G87" s="11">
        <f t="shared" si="9"/>
        <v>2.7777777777777779E-3</v>
      </c>
      <c r="H87" s="11">
        <f t="shared" si="10"/>
        <v>1.2888888888888889E-4</v>
      </c>
      <c r="I87" s="16">
        <f t="shared" si="11"/>
        <v>1.0001288888888888</v>
      </c>
      <c r="J87">
        <f t="shared" si="12"/>
        <v>1.014564406657769</v>
      </c>
      <c r="K87">
        <f t="shared" si="13"/>
        <v>119</v>
      </c>
      <c r="Q87" s="8"/>
    </row>
    <row r="88" spans="2:17" ht="14.25">
      <c r="B88" s="13">
        <v>45628</v>
      </c>
      <c r="C88" s="12">
        <v>45629</v>
      </c>
      <c r="D88" s="11" t="str">
        <f t="shared" si="7"/>
        <v>Monday</v>
      </c>
      <c r="E88" s="15">
        <v>4.6399999999999997E-2</v>
      </c>
      <c r="F88" s="11">
        <f t="shared" si="8"/>
        <v>1</v>
      </c>
      <c r="G88" s="11">
        <f t="shared" si="9"/>
        <v>2.7777777777777779E-3</v>
      </c>
      <c r="H88" s="11">
        <f t="shared" si="10"/>
        <v>1.2888888888888889E-4</v>
      </c>
      <c r="I88" s="16">
        <f t="shared" si="11"/>
        <v>1.0001288888888888</v>
      </c>
      <c r="J88">
        <f t="shared" si="12"/>
        <v>1.0146951727368494</v>
      </c>
      <c r="K88">
        <f t="shared" si="13"/>
        <v>120</v>
      </c>
      <c r="Q8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B6D9-53BB-4547-A806-539AC4AA4B30}">
  <dimension ref="B5:Q27"/>
  <sheetViews>
    <sheetView workbookViewId="0">
      <selection activeCell="Q6" sqref="Q6"/>
    </sheetView>
  </sheetViews>
  <sheetFormatPr defaultRowHeight="15"/>
  <cols>
    <col min="2" max="2" width="14.42578125" customWidth="1"/>
    <col min="3" max="4" width="16.140625" customWidth="1"/>
    <col min="9" max="9" width="10.85546875" customWidth="1"/>
    <col min="11" max="11" width="11.85546875" customWidth="1"/>
    <col min="12" max="12" width="14" customWidth="1"/>
    <col min="13" max="13" width="15.5703125" customWidth="1"/>
    <col min="14" max="14" width="16.28515625" customWidth="1"/>
    <col min="16" max="16" width="18.42578125" customWidth="1"/>
    <col min="17" max="17" width="12" customWidth="1"/>
  </cols>
  <sheetData>
    <row r="5" spans="2:17">
      <c r="I5" t="s">
        <v>0</v>
      </c>
      <c r="J5" t="s">
        <v>1</v>
      </c>
      <c r="K5" t="s">
        <v>2</v>
      </c>
    </row>
    <row r="6" spans="2:17" ht="29.25">
      <c r="B6" t="s">
        <v>3</v>
      </c>
      <c r="C6" s="3" t="s">
        <v>4</v>
      </c>
      <c r="D6" s="3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>
        <v>1</v>
      </c>
      <c r="K6">
        <v>0</v>
      </c>
      <c r="L6" t="s">
        <v>11</v>
      </c>
      <c r="M6" t="s">
        <v>12</v>
      </c>
      <c r="N6" t="s">
        <v>13</v>
      </c>
      <c r="P6" t="s">
        <v>27</v>
      </c>
      <c r="Q6">
        <f>SUM(H7:H27)*(360/SUM(F7:F27))</f>
        <v>4.3433333333333331E-2</v>
      </c>
    </row>
    <row r="7" spans="2:17">
      <c r="B7" s="12">
        <v>45777</v>
      </c>
      <c r="C7" s="12">
        <v>45778</v>
      </c>
      <c r="D7" s="11" t="str">
        <f>TEXT(B7, "dddd")</f>
        <v>Wednesday</v>
      </c>
      <c r="E7" s="14">
        <v>4.41E-2</v>
      </c>
      <c r="F7" s="11">
        <f>C7-B7</f>
        <v>1</v>
      </c>
      <c r="G7" s="11">
        <f>F7/360</f>
        <v>2.7777777777777779E-3</v>
      </c>
      <c r="H7" s="11">
        <f>E7*G7</f>
        <v>1.225E-4</v>
      </c>
      <c r="I7" s="18"/>
      <c r="P7" t="s">
        <v>28</v>
      </c>
      <c r="Q7" s="8">
        <f>ROUND(Q6,6)</f>
        <v>4.3432999999999999E-2</v>
      </c>
    </row>
    <row r="8" spans="2:17">
      <c r="B8" s="13">
        <v>45776</v>
      </c>
      <c r="C8" s="12">
        <v>45777</v>
      </c>
      <c r="D8" s="11" t="str">
        <f t="shared" ref="D8:D27" si="0">TEXT(B8, "dddd")</f>
        <v>Tuesday</v>
      </c>
      <c r="E8" s="15">
        <v>4.36E-2</v>
      </c>
      <c r="F8" s="11">
        <f t="shared" ref="F8:F27" si="1">C8-B8</f>
        <v>1</v>
      </c>
      <c r="G8" s="11">
        <f t="shared" ref="G8:G27" si="2">F8/360</f>
        <v>2.7777777777777779E-3</v>
      </c>
      <c r="H8" s="11">
        <f t="shared" ref="H8:H27" si="3">E8*G8</f>
        <v>1.2111111111111112E-4</v>
      </c>
      <c r="I8" s="19"/>
      <c r="P8" t="s">
        <v>29</v>
      </c>
      <c r="Q8">
        <f>100*(1-Q7)</f>
        <v>95.656700000000001</v>
      </c>
    </row>
    <row r="9" spans="2:17">
      <c r="B9" s="12">
        <v>45775</v>
      </c>
      <c r="C9" s="13">
        <v>45776</v>
      </c>
      <c r="D9" s="11" t="str">
        <f t="shared" si="0"/>
        <v>Monday</v>
      </c>
      <c r="E9" s="14">
        <v>4.36E-2</v>
      </c>
      <c r="F9" s="11">
        <f t="shared" si="1"/>
        <v>1</v>
      </c>
      <c r="G9" s="11">
        <f t="shared" si="2"/>
        <v>2.7777777777777779E-3</v>
      </c>
      <c r="H9" s="11">
        <f t="shared" si="3"/>
        <v>1.2111111111111112E-4</v>
      </c>
      <c r="I9" s="18"/>
    </row>
    <row r="10" spans="2:17">
      <c r="B10" s="13">
        <v>45772</v>
      </c>
      <c r="C10" s="12">
        <v>45775</v>
      </c>
      <c r="D10" s="11" t="str">
        <f t="shared" si="0"/>
        <v>Friday</v>
      </c>
      <c r="E10" s="15">
        <v>4.3299999999999998E-2</v>
      </c>
      <c r="F10" s="11">
        <f t="shared" si="1"/>
        <v>3</v>
      </c>
      <c r="G10" s="11">
        <f t="shared" si="2"/>
        <v>8.3333333333333332E-3</v>
      </c>
      <c r="H10" s="11">
        <f t="shared" si="3"/>
        <v>3.6083333333333334E-4</v>
      </c>
      <c r="I10" s="19"/>
    </row>
    <row r="11" spans="2:17">
      <c r="B11" s="12">
        <v>45771</v>
      </c>
      <c r="C11" s="13">
        <v>45772</v>
      </c>
      <c r="D11" s="11" t="str">
        <f t="shared" si="0"/>
        <v>Thursday</v>
      </c>
      <c r="E11" s="14">
        <v>4.2900000000000001E-2</v>
      </c>
      <c r="F11" s="11">
        <f t="shared" si="1"/>
        <v>1</v>
      </c>
      <c r="G11" s="11">
        <f t="shared" si="2"/>
        <v>2.7777777777777779E-3</v>
      </c>
      <c r="H11" s="11">
        <f t="shared" si="3"/>
        <v>1.1916666666666667E-4</v>
      </c>
      <c r="I11" s="18"/>
    </row>
    <row r="12" spans="2:17">
      <c r="B12" s="13">
        <v>45770</v>
      </c>
      <c r="C12" s="12">
        <v>45771</v>
      </c>
      <c r="D12" s="11" t="str">
        <f t="shared" si="0"/>
        <v>Wednesday</v>
      </c>
      <c r="E12" s="15">
        <v>4.2800000000000005E-2</v>
      </c>
      <c r="F12" s="11">
        <f t="shared" si="1"/>
        <v>1</v>
      </c>
      <c r="G12" s="11">
        <f t="shared" si="2"/>
        <v>2.7777777777777779E-3</v>
      </c>
      <c r="H12" s="11">
        <f t="shared" si="3"/>
        <v>1.188888888888889E-4</v>
      </c>
      <c r="I12" s="19"/>
    </row>
    <row r="13" spans="2:17">
      <c r="B13" s="12">
        <v>45769</v>
      </c>
      <c r="C13" s="13">
        <v>45770</v>
      </c>
      <c r="D13" s="11" t="str">
        <f t="shared" si="0"/>
        <v>Tuesday</v>
      </c>
      <c r="E13" s="14">
        <v>4.2999999999999997E-2</v>
      </c>
      <c r="F13" s="11">
        <f t="shared" si="1"/>
        <v>1</v>
      </c>
      <c r="G13" s="11">
        <f t="shared" si="2"/>
        <v>2.7777777777777779E-3</v>
      </c>
      <c r="H13" s="11">
        <f t="shared" si="3"/>
        <v>1.1944444444444444E-4</v>
      </c>
      <c r="I13" s="18"/>
    </row>
    <row r="14" spans="2:17">
      <c r="B14" s="13">
        <v>45768</v>
      </c>
      <c r="C14" s="12">
        <v>45769</v>
      </c>
      <c r="D14" s="11" t="str">
        <f t="shared" si="0"/>
        <v>Monday</v>
      </c>
      <c r="E14" s="15">
        <v>4.3200000000000002E-2</v>
      </c>
      <c r="F14" s="11">
        <f t="shared" si="1"/>
        <v>1</v>
      </c>
      <c r="G14" s="11">
        <f t="shared" si="2"/>
        <v>2.7777777777777779E-3</v>
      </c>
      <c r="H14" s="11">
        <f t="shared" si="3"/>
        <v>1.2000000000000002E-4</v>
      </c>
      <c r="I14" s="19"/>
    </row>
    <row r="15" spans="2:17">
      <c r="B15" s="12">
        <v>45764</v>
      </c>
      <c r="C15" s="13">
        <v>45768</v>
      </c>
      <c r="D15" s="11" t="str">
        <f t="shared" si="0"/>
        <v>Thursday</v>
      </c>
      <c r="E15" s="14">
        <v>4.3200000000000002E-2</v>
      </c>
      <c r="F15" s="11">
        <f t="shared" si="1"/>
        <v>4</v>
      </c>
      <c r="G15" s="11">
        <f t="shared" si="2"/>
        <v>1.1111111111111112E-2</v>
      </c>
      <c r="H15" s="11">
        <f t="shared" si="3"/>
        <v>4.8000000000000007E-4</v>
      </c>
      <c r="I15" s="18"/>
    </row>
    <row r="16" spans="2:17">
      <c r="B16" s="13">
        <v>45763</v>
      </c>
      <c r="C16" s="12">
        <v>45764</v>
      </c>
      <c r="D16" s="11" t="str">
        <f t="shared" si="0"/>
        <v>Wednesday</v>
      </c>
      <c r="E16" s="15">
        <v>4.3099999999999999E-2</v>
      </c>
      <c r="F16" s="11">
        <f t="shared" si="1"/>
        <v>1</v>
      </c>
      <c r="G16" s="11">
        <f t="shared" si="2"/>
        <v>2.7777777777777779E-3</v>
      </c>
      <c r="H16" s="11">
        <f t="shared" si="3"/>
        <v>1.1972222222222222E-4</v>
      </c>
      <c r="I16" s="19"/>
    </row>
    <row r="17" spans="2:9">
      <c r="B17" s="12">
        <v>45762</v>
      </c>
      <c r="C17" s="13">
        <v>45763</v>
      </c>
      <c r="D17" s="11" t="str">
        <f t="shared" si="0"/>
        <v>Tuesday</v>
      </c>
      <c r="E17" s="14">
        <v>4.36E-2</v>
      </c>
      <c r="F17" s="11">
        <f t="shared" si="1"/>
        <v>1</v>
      </c>
      <c r="G17" s="11">
        <f t="shared" si="2"/>
        <v>2.7777777777777779E-3</v>
      </c>
      <c r="H17" s="11">
        <f t="shared" si="3"/>
        <v>1.2111111111111112E-4</v>
      </c>
      <c r="I17" s="18"/>
    </row>
    <row r="18" spans="2:9">
      <c r="B18" s="13">
        <v>45761</v>
      </c>
      <c r="C18" s="12">
        <v>45762</v>
      </c>
      <c r="D18" s="11" t="str">
        <f t="shared" si="0"/>
        <v>Monday</v>
      </c>
      <c r="E18" s="15">
        <v>4.3299999999999998E-2</v>
      </c>
      <c r="F18" s="11">
        <f t="shared" si="1"/>
        <v>1</v>
      </c>
      <c r="G18" s="11">
        <f t="shared" si="2"/>
        <v>2.7777777777777779E-3</v>
      </c>
      <c r="H18" s="11">
        <f t="shared" si="3"/>
        <v>1.2027777777777777E-4</v>
      </c>
      <c r="I18" s="19"/>
    </row>
    <row r="19" spans="2:9">
      <c r="B19" s="12">
        <v>45758</v>
      </c>
      <c r="C19" s="13">
        <v>45761</v>
      </c>
      <c r="D19" s="11" t="str">
        <f t="shared" si="0"/>
        <v>Friday</v>
      </c>
      <c r="E19" s="14">
        <v>4.3299999999999998E-2</v>
      </c>
      <c r="F19" s="11">
        <f t="shared" si="1"/>
        <v>3</v>
      </c>
      <c r="G19" s="11">
        <f t="shared" si="2"/>
        <v>8.3333333333333332E-3</v>
      </c>
      <c r="H19" s="11">
        <f t="shared" si="3"/>
        <v>3.6083333333333334E-4</v>
      </c>
      <c r="I19" s="18"/>
    </row>
    <row r="20" spans="2:9">
      <c r="B20" s="13">
        <v>45757</v>
      </c>
      <c r="C20" s="12">
        <v>45758</v>
      </c>
      <c r="D20" s="11" t="str">
        <f t="shared" si="0"/>
        <v>Thursday</v>
      </c>
      <c r="E20" s="15">
        <v>4.3700000000000003E-2</v>
      </c>
      <c r="F20" s="11">
        <f t="shared" si="1"/>
        <v>1</v>
      </c>
      <c r="G20" s="11">
        <f t="shared" si="2"/>
        <v>2.7777777777777779E-3</v>
      </c>
      <c r="H20" s="11">
        <f t="shared" si="3"/>
        <v>1.213888888888889E-4</v>
      </c>
      <c r="I20" s="19"/>
    </row>
    <row r="21" spans="2:9">
      <c r="B21" s="12">
        <v>45756</v>
      </c>
      <c r="C21" s="13">
        <v>45757</v>
      </c>
      <c r="D21" s="11" t="str">
        <f t="shared" si="0"/>
        <v>Wednesday</v>
      </c>
      <c r="E21" s="14">
        <v>4.4199999999999996E-2</v>
      </c>
      <c r="F21" s="11">
        <f t="shared" si="1"/>
        <v>1</v>
      </c>
      <c r="G21" s="11">
        <f t="shared" si="2"/>
        <v>2.7777777777777779E-3</v>
      </c>
      <c r="H21" s="11">
        <f t="shared" si="3"/>
        <v>1.2277777777777778E-4</v>
      </c>
      <c r="I21" s="18"/>
    </row>
    <row r="22" spans="2:9">
      <c r="B22" s="13">
        <v>45755</v>
      </c>
      <c r="C22" s="12">
        <v>45756</v>
      </c>
      <c r="D22" s="11" t="str">
        <f t="shared" si="0"/>
        <v>Tuesday</v>
      </c>
      <c r="E22" s="15">
        <v>4.4000000000000004E-2</v>
      </c>
      <c r="F22" s="11">
        <f t="shared" si="1"/>
        <v>1</v>
      </c>
      <c r="G22" s="11">
        <f t="shared" si="2"/>
        <v>2.7777777777777779E-3</v>
      </c>
      <c r="H22" s="11">
        <f t="shared" si="3"/>
        <v>1.2222222222222224E-4</v>
      </c>
      <c r="I22" s="19"/>
    </row>
    <row r="23" spans="2:9">
      <c r="B23" s="12">
        <v>45754</v>
      </c>
      <c r="C23" s="13">
        <v>45755</v>
      </c>
      <c r="D23" s="11" t="str">
        <f t="shared" si="0"/>
        <v>Monday</v>
      </c>
      <c r="E23" s="14">
        <v>4.3299999999999998E-2</v>
      </c>
      <c r="F23" s="11">
        <f t="shared" si="1"/>
        <v>1</v>
      </c>
      <c r="G23" s="11">
        <f t="shared" si="2"/>
        <v>2.7777777777777779E-3</v>
      </c>
      <c r="H23" s="11">
        <f t="shared" si="3"/>
        <v>1.2027777777777777E-4</v>
      </c>
      <c r="I23" s="18"/>
    </row>
    <row r="24" spans="2:9">
      <c r="B24" s="13">
        <v>45751</v>
      </c>
      <c r="C24" s="12">
        <v>45754</v>
      </c>
      <c r="D24" s="11" t="str">
        <f t="shared" si="0"/>
        <v>Friday</v>
      </c>
      <c r="E24" s="15">
        <v>4.3499999999999997E-2</v>
      </c>
      <c r="F24" s="11">
        <f t="shared" si="1"/>
        <v>3</v>
      </c>
      <c r="G24" s="11">
        <f t="shared" si="2"/>
        <v>8.3333333333333332E-3</v>
      </c>
      <c r="H24" s="11">
        <f t="shared" si="3"/>
        <v>3.6249999999999998E-4</v>
      </c>
      <c r="I24" s="19"/>
    </row>
    <row r="25" spans="2:9">
      <c r="B25" s="12">
        <v>45750</v>
      </c>
      <c r="C25" s="13">
        <v>45751</v>
      </c>
      <c r="D25" s="11" t="str">
        <f t="shared" si="0"/>
        <v>Thursday</v>
      </c>
      <c r="E25" s="14">
        <v>4.3899999999999995E-2</v>
      </c>
      <c r="F25" s="11">
        <f t="shared" si="1"/>
        <v>1</v>
      </c>
      <c r="G25" s="11">
        <f t="shared" si="2"/>
        <v>2.7777777777777779E-3</v>
      </c>
      <c r="H25" s="11">
        <f t="shared" si="3"/>
        <v>1.2194444444444443E-4</v>
      </c>
      <c r="I25" s="18"/>
    </row>
    <row r="26" spans="2:9">
      <c r="B26" s="13">
        <v>45749</v>
      </c>
      <c r="C26" s="12">
        <v>45750</v>
      </c>
      <c r="D26" s="11" t="str">
        <f t="shared" si="0"/>
        <v>Wednesday</v>
      </c>
      <c r="E26" s="15">
        <v>4.3700000000000003E-2</v>
      </c>
      <c r="F26" s="11">
        <f t="shared" si="1"/>
        <v>1</v>
      </c>
      <c r="G26" s="11">
        <f t="shared" si="2"/>
        <v>2.7777777777777779E-3</v>
      </c>
      <c r="H26" s="11">
        <f t="shared" si="3"/>
        <v>1.213888888888889E-4</v>
      </c>
      <c r="I26" s="19"/>
    </row>
    <row r="27" spans="2:9">
      <c r="B27" s="12">
        <v>45748</v>
      </c>
      <c r="C27" s="13">
        <v>45749</v>
      </c>
      <c r="D27" s="11" t="str">
        <f t="shared" si="0"/>
        <v>Tuesday</v>
      </c>
      <c r="E27" s="14">
        <v>4.3899999999999995E-2</v>
      </c>
      <c r="F27" s="11">
        <f t="shared" si="1"/>
        <v>1</v>
      </c>
      <c r="G27" s="11">
        <f t="shared" si="2"/>
        <v>2.7777777777777779E-3</v>
      </c>
      <c r="H27" s="11">
        <f t="shared" si="3"/>
        <v>1.2194444444444443E-4</v>
      </c>
      <c r="I27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E5CE-7EC2-4837-8933-7F381923D896}">
  <dimension ref="B3:AN343"/>
  <sheetViews>
    <sheetView topLeftCell="S2" workbookViewId="0">
      <selection activeCell="AI23" sqref="AI23"/>
    </sheetView>
  </sheetViews>
  <sheetFormatPr defaultRowHeight="15"/>
  <cols>
    <col min="2" max="2" width="19.7109375" bestFit="1" customWidth="1"/>
    <col min="3" max="3" width="9.85546875" bestFit="1" customWidth="1"/>
    <col min="6" max="6" width="11.7109375" customWidth="1"/>
    <col min="7" max="7" width="11.28515625" customWidth="1"/>
    <col min="8" max="8" width="13" customWidth="1"/>
    <col min="10" max="10" width="16.85546875" bestFit="1" customWidth="1"/>
    <col min="11" max="11" width="27.42578125" bestFit="1" customWidth="1"/>
    <col min="14" max="14" width="23.5703125" bestFit="1" customWidth="1"/>
    <col min="15" max="15" width="15" bestFit="1" customWidth="1"/>
    <col min="16" max="16" width="15" customWidth="1"/>
    <col min="21" max="21" width="11.140625" bestFit="1" customWidth="1"/>
    <col min="23" max="23" width="18.85546875" customWidth="1"/>
    <col min="25" max="25" width="23.140625" bestFit="1" customWidth="1"/>
    <col min="26" max="26" width="18.42578125" bestFit="1" customWidth="1"/>
    <col min="27" max="27" width="15.42578125" customWidth="1"/>
    <col min="28" max="28" width="11.5703125" customWidth="1"/>
    <col min="29" max="29" width="10.42578125" customWidth="1"/>
    <col min="30" max="30" width="9.85546875" bestFit="1" customWidth="1"/>
    <col min="33" max="33" width="11.28515625" customWidth="1"/>
    <col min="35" max="35" width="9.28515625" customWidth="1"/>
    <col min="37" max="37" width="12.85546875" customWidth="1"/>
    <col min="38" max="39" width="13.140625" bestFit="1" customWidth="1"/>
    <col min="40" max="40" width="9.85546875" bestFit="1" customWidth="1"/>
  </cols>
  <sheetData>
    <row r="3" spans="2:40">
      <c r="B3" t="s">
        <v>31</v>
      </c>
      <c r="J3" t="s">
        <v>32</v>
      </c>
      <c r="K3" t="s">
        <v>33</v>
      </c>
    </row>
    <row r="4" spans="2:40">
      <c r="K4" s="8">
        <v>4.2599999999999999E-2</v>
      </c>
      <c r="L4" t="s">
        <v>34</v>
      </c>
    </row>
    <row r="5" spans="2:40">
      <c r="B5" t="s">
        <v>35</v>
      </c>
      <c r="C5" s="7">
        <v>45799</v>
      </c>
      <c r="J5" s="7">
        <v>45827</v>
      </c>
      <c r="K5" s="8">
        <v>6.7502170385968596E-4</v>
      </c>
      <c r="L5" s="21" t="s">
        <v>36</v>
      </c>
    </row>
    <row r="6" spans="2:40">
      <c r="J6" s="7">
        <v>45869</v>
      </c>
      <c r="K6" s="8">
        <v>-3.72959401845627E-4</v>
      </c>
      <c r="L6" s="21" t="s">
        <v>37</v>
      </c>
      <c r="N6" t="s">
        <v>38</v>
      </c>
      <c r="W6" s="23" t="s">
        <v>39</v>
      </c>
      <c r="AC6" t="s">
        <v>40</v>
      </c>
      <c r="AD6" t="s">
        <v>41</v>
      </c>
    </row>
    <row r="7" spans="2:40">
      <c r="J7" s="7">
        <v>45918</v>
      </c>
      <c r="K7" s="8">
        <v>-1.0556114611618801E-3</v>
      </c>
      <c r="L7" s="21" t="s">
        <v>42</v>
      </c>
      <c r="N7" t="s">
        <v>3</v>
      </c>
      <c r="O7" t="s">
        <v>4</v>
      </c>
      <c r="P7" t="s">
        <v>5</v>
      </c>
      <c r="Q7" t="s">
        <v>6</v>
      </c>
      <c r="R7" t="s">
        <v>7</v>
      </c>
      <c r="S7" t="s">
        <v>8</v>
      </c>
      <c r="T7" t="s">
        <v>9</v>
      </c>
      <c r="U7" t="s">
        <v>10</v>
      </c>
      <c r="W7" t="s">
        <v>3</v>
      </c>
      <c r="X7" t="s">
        <v>6</v>
      </c>
      <c r="Y7" t="s">
        <v>7</v>
      </c>
      <c r="Z7" t="s">
        <v>8</v>
      </c>
      <c r="AA7" t="s">
        <v>9</v>
      </c>
      <c r="AB7" t="s">
        <v>10</v>
      </c>
      <c r="AC7" t="s">
        <v>43</v>
      </c>
      <c r="AD7" t="s">
        <v>44</v>
      </c>
      <c r="AE7" t="s">
        <v>45</v>
      </c>
      <c r="AF7" t="s">
        <v>46</v>
      </c>
    </row>
    <row r="8" spans="2:40">
      <c r="B8" t="s">
        <v>47</v>
      </c>
      <c r="C8" s="20"/>
      <c r="D8" s="11"/>
      <c r="E8" s="20"/>
      <c r="F8" s="11"/>
      <c r="G8" s="11"/>
      <c r="H8" s="11"/>
      <c r="I8" s="11"/>
      <c r="J8" s="7">
        <v>45960</v>
      </c>
      <c r="K8" s="8">
        <v>-1.25500693667766E-3</v>
      </c>
      <c r="L8" s="21" t="s">
        <v>48</v>
      </c>
      <c r="N8" s="13">
        <v>45659</v>
      </c>
      <c r="O8" s="12">
        <v>45660</v>
      </c>
      <c r="P8" s="12" t="str">
        <f>TEXT(N8,"dddd")</f>
        <v>Thursday</v>
      </c>
      <c r="Q8" s="15">
        <v>4.4000000000000004E-2</v>
      </c>
      <c r="R8" s="11">
        <f>_xlfn.DAYS(O8,N8)</f>
        <v>1</v>
      </c>
      <c r="S8" s="11">
        <f>R8/360</f>
        <v>2.7777777777777779E-3</v>
      </c>
      <c r="T8" s="11">
        <f>Q8*S8</f>
        <v>1.2222222222222224E-4</v>
      </c>
      <c r="U8" s="11">
        <f>1+T8</f>
        <v>1.0001222222222221</v>
      </c>
      <c r="V8" s="18"/>
      <c r="W8" s="22">
        <v>45778</v>
      </c>
      <c r="X8" s="8">
        <f>Q90</f>
        <v>4.3899999999999995E-2</v>
      </c>
      <c r="Y8" s="25">
        <v>1</v>
      </c>
      <c r="Z8" s="17">
        <f>Y8/360</f>
        <v>2.7777777777777779E-3</v>
      </c>
      <c r="AA8" s="17">
        <f>X8*Z8</f>
        <v>1.2194444444444443E-4</v>
      </c>
      <c r="AB8">
        <f>1+AA8</f>
        <v>1.0001219444444445</v>
      </c>
      <c r="AC8" s="8">
        <f>SUM(AA8:AA37)*(360/30)</f>
        <v>4.2929999999999982E-2</v>
      </c>
      <c r="AD8" s="8">
        <f>(PRODUCT(AB8:AB37)-1)*(360/30)</f>
        <v>4.3004313847475828E-2</v>
      </c>
      <c r="AE8" s="8">
        <f>(PRODUCT(AB8:AB97)-1)*(360/90)</f>
        <v>4.3239476294973045E-2</v>
      </c>
      <c r="AF8" s="8">
        <f>(PRODUCT(AB8:AB187)-1)*(360/180)</f>
        <v>4.3188636177540651E-2</v>
      </c>
      <c r="AI8" s="3"/>
      <c r="AK8" s="24"/>
      <c r="AL8" s="7"/>
      <c r="AM8" s="7"/>
      <c r="AN8" s="10"/>
    </row>
    <row r="9" spans="2:40">
      <c r="C9" s="20"/>
      <c r="D9" s="11"/>
      <c r="E9" s="20"/>
      <c r="F9" s="11"/>
      <c r="G9" s="11"/>
      <c r="H9" s="11"/>
      <c r="I9" s="11"/>
      <c r="J9" s="7">
        <v>46002</v>
      </c>
      <c r="K9" s="8">
        <v>-1.59445118826625E-3</v>
      </c>
      <c r="L9" s="21" t="s">
        <v>49</v>
      </c>
      <c r="N9" s="12">
        <v>45660</v>
      </c>
      <c r="O9" s="13">
        <v>45663</v>
      </c>
      <c r="P9" s="12" t="str">
        <f t="shared" ref="P9:P72" si="0">TEXT(N9,"dddd")</f>
        <v>Friday</v>
      </c>
      <c r="Q9" s="14">
        <v>4.3099999999999999E-2</v>
      </c>
      <c r="R9" s="11">
        <f t="shared" ref="R9:R72" si="1">_xlfn.DAYS(O9,N9)</f>
        <v>3</v>
      </c>
      <c r="S9" s="11">
        <f t="shared" ref="S9:S72" si="2">R9/360</f>
        <v>8.3333333333333332E-3</v>
      </c>
      <c r="T9" s="11">
        <f t="shared" ref="T9:T72" si="3">Q9*S9</f>
        <v>3.5916666666666665E-4</v>
      </c>
      <c r="U9" s="11">
        <f t="shared" ref="U9:U72" si="4">1+T9</f>
        <v>1.0003591666666667</v>
      </c>
      <c r="V9" s="19"/>
      <c r="W9" s="12">
        <f>W8+1</f>
        <v>45779</v>
      </c>
      <c r="X9" s="8">
        <f>Q91</f>
        <v>4.36E-2</v>
      </c>
      <c r="Y9" s="25">
        <v>1</v>
      </c>
      <c r="Z9" s="17">
        <f t="shared" ref="Z9:Z72" si="5">Y9/360</f>
        <v>2.7777777777777779E-3</v>
      </c>
      <c r="AA9" s="17">
        <f t="shared" ref="AA9:AA72" si="6">X9*Z9</f>
        <v>1.2111111111111112E-4</v>
      </c>
      <c r="AB9">
        <f t="shared" ref="AB9:AB72" si="7">1+AA9</f>
        <v>1.000121111111111</v>
      </c>
      <c r="AC9" s="8">
        <f t="shared" ref="AC9:AC72" si="8">SUM(AA9:AA38)*(360/30)</f>
        <v>4.2886666666666635E-2</v>
      </c>
      <c r="AD9" s="8">
        <f>(PRODUCT(AB9:AB38)-1)*(360/30)</f>
        <v>4.2960830523337101E-2</v>
      </c>
      <c r="AE9" s="8">
        <f>(PRODUCT(AB9:AB98)-1)*(360/90)</f>
        <v>4.3232457881605235E-2</v>
      </c>
      <c r="AF9" s="8">
        <f t="shared" ref="AF9:AF72" si="9">(PRODUCT(AB9:AB188)-1)*(360/180)</f>
        <v>4.3176982631103922E-2</v>
      </c>
      <c r="AG9" s="3"/>
      <c r="AK9" s="24"/>
      <c r="AL9" s="7"/>
      <c r="AM9" s="7"/>
      <c r="AN9" s="10"/>
    </row>
    <row r="10" spans="2:40">
      <c r="B10" t="s">
        <v>50</v>
      </c>
      <c r="C10" s="20" t="s">
        <v>51</v>
      </c>
      <c r="D10" s="11" t="s">
        <v>52</v>
      </c>
      <c r="E10" s="20" t="s">
        <v>53</v>
      </c>
      <c r="F10" s="11" t="s">
        <v>54</v>
      </c>
      <c r="G10" s="11" t="s">
        <v>55</v>
      </c>
      <c r="H10" s="11" t="s">
        <v>56</v>
      </c>
      <c r="I10" s="11"/>
      <c r="J10" s="7">
        <v>46051</v>
      </c>
      <c r="K10" s="8">
        <v>-1.13114331669694E-3</v>
      </c>
      <c r="L10" s="21" t="s">
        <v>57</v>
      </c>
      <c r="N10" s="13">
        <v>45663</v>
      </c>
      <c r="O10" s="12">
        <v>45664</v>
      </c>
      <c r="P10" s="12" t="str">
        <f t="shared" si="0"/>
        <v>Monday</v>
      </c>
      <c r="Q10" s="15">
        <v>4.2699999999999995E-2</v>
      </c>
      <c r="R10" s="11">
        <f t="shared" si="1"/>
        <v>1</v>
      </c>
      <c r="S10" s="11">
        <f t="shared" si="2"/>
        <v>2.7777777777777779E-3</v>
      </c>
      <c r="T10" s="11">
        <f t="shared" si="3"/>
        <v>1.186111111111111E-4</v>
      </c>
      <c r="U10" s="11">
        <f t="shared" si="4"/>
        <v>1.0001186111111111</v>
      </c>
      <c r="V10" s="18"/>
      <c r="W10" s="12">
        <f t="shared" ref="W10:W73" si="10">W9+1</f>
        <v>45780</v>
      </c>
      <c r="X10" s="8">
        <f>Q91</f>
        <v>4.36E-2</v>
      </c>
      <c r="Y10" s="25">
        <v>1</v>
      </c>
      <c r="Z10" s="17">
        <f t="shared" si="5"/>
        <v>2.7777777777777779E-3</v>
      </c>
      <c r="AA10" s="17">
        <f t="shared" si="6"/>
        <v>1.2111111111111112E-4</v>
      </c>
      <c r="AB10">
        <f t="shared" si="7"/>
        <v>1.000121111111111</v>
      </c>
      <c r="AC10" s="8">
        <f t="shared" si="8"/>
        <v>4.2853333333333299E-2</v>
      </c>
      <c r="AD10" s="8">
        <f t="shared" ref="AD10:AD73" si="11">(PRODUCT(AB10:AB39)-1)*(360/30)</f>
        <v>4.2927381905365714E-2</v>
      </c>
      <c r="AE10" s="8">
        <f t="shared" ref="AE10:AE73" si="12">(PRODUCT(AB10:AB99)-1)*(360/90)</f>
        <v>4.3228808426944987E-2</v>
      </c>
      <c r="AF10" s="8">
        <f t="shared" si="9"/>
        <v>4.3167031582734605E-2</v>
      </c>
      <c r="AK10" s="24"/>
      <c r="AL10" s="7"/>
      <c r="AM10" s="7"/>
      <c r="AN10" s="10"/>
    </row>
    <row r="11" spans="2:40">
      <c r="B11">
        <v>1</v>
      </c>
      <c r="C11" s="20" t="s">
        <v>58</v>
      </c>
      <c r="D11" s="11">
        <v>2025</v>
      </c>
      <c r="E11" s="20" t="s">
        <v>59</v>
      </c>
      <c r="F11" s="11">
        <v>95.697500000000005</v>
      </c>
      <c r="G11" s="11">
        <f>100*(1-AVERAGE(X8:X38))</f>
        <v>95.708064516129028</v>
      </c>
      <c r="H11" s="11">
        <f>(F11-G11)^2</f>
        <v>1.116090010403797E-4</v>
      </c>
      <c r="I11" s="11"/>
      <c r="J11" s="7">
        <v>46100</v>
      </c>
      <c r="K11" s="8">
        <v>-9.9058076489238209E-4</v>
      </c>
      <c r="L11" s="21" t="s">
        <v>60</v>
      </c>
      <c r="N11" s="12">
        <v>45664</v>
      </c>
      <c r="O11" s="13">
        <v>45665</v>
      </c>
      <c r="P11" s="12" t="str">
        <f t="shared" si="0"/>
        <v>Tuesday</v>
      </c>
      <c r="Q11" s="14">
        <v>4.2699999999999995E-2</v>
      </c>
      <c r="R11" s="11">
        <f t="shared" si="1"/>
        <v>1</v>
      </c>
      <c r="S11" s="11">
        <f t="shared" si="2"/>
        <v>2.7777777777777779E-3</v>
      </c>
      <c r="T11" s="11">
        <f t="shared" si="3"/>
        <v>1.186111111111111E-4</v>
      </c>
      <c r="U11" s="11">
        <f t="shared" si="4"/>
        <v>1.0001186111111111</v>
      </c>
      <c r="V11" s="19"/>
      <c r="W11" s="12">
        <f t="shared" si="10"/>
        <v>45781</v>
      </c>
      <c r="X11" s="8">
        <f>Q91</f>
        <v>4.36E-2</v>
      </c>
      <c r="Y11" s="25">
        <v>1</v>
      </c>
      <c r="Z11" s="17">
        <f t="shared" si="5"/>
        <v>2.7777777777777779E-3</v>
      </c>
      <c r="AA11" s="17">
        <f t="shared" si="6"/>
        <v>1.2111111111111112E-4</v>
      </c>
      <c r="AB11">
        <f t="shared" si="7"/>
        <v>1.000121111111111</v>
      </c>
      <c r="AC11" s="8">
        <f t="shared" si="8"/>
        <v>4.2819999999999969E-2</v>
      </c>
      <c r="AD11" s="8">
        <f t="shared" si="11"/>
        <v>4.2893933380296012E-2</v>
      </c>
      <c r="AE11" s="8">
        <f t="shared" si="12"/>
        <v>4.3220970704492601E-2</v>
      </c>
      <c r="AF11" s="8">
        <f t="shared" si="9"/>
        <v>4.3157080582824747E-2</v>
      </c>
      <c r="AK11" s="24"/>
      <c r="AL11" s="7"/>
      <c r="AM11" s="7"/>
      <c r="AN11" s="10"/>
    </row>
    <row r="12" spans="2:40">
      <c r="B12">
        <v>2</v>
      </c>
      <c r="C12" s="20" t="s">
        <v>61</v>
      </c>
      <c r="D12" s="11">
        <v>2025</v>
      </c>
      <c r="E12" s="20" t="s">
        <v>62</v>
      </c>
      <c r="F12" s="11">
        <v>95.685000000000002</v>
      </c>
      <c r="G12" s="11">
        <f>100*(1-AVERAGE(X39:X68))</f>
        <v>95.715249204191807</v>
      </c>
      <c r="H12" s="11">
        <f>(F12-G12)^2</f>
        <v>9.1501435423747227E-4</v>
      </c>
      <c r="I12" s="11"/>
      <c r="N12" s="13">
        <v>45665</v>
      </c>
      <c r="O12" s="12">
        <v>45666</v>
      </c>
      <c r="P12" s="12" t="str">
        <f t="shared" si="0"/>
        <v>Wednesday</v>
      </c>
      <c r="Q12" s="15">
        <v>4.2900000000000001E-2</v>
      </c>
      <c r="R12" s="11">
        <f t="shared" si="1"/>
        <v>1</v>
      </c>
      <c r="S12" s="11">
        <f t="shared" si="2"/>
        <v>2.7777777777777779E-3</v>
      </c>
      <c r="T12" s="11">
        <f t="shared" si="3"/>
        <v>1.1916666666666667E-4</v>
      </c>
      <c r="U12" s="11">
        <f t="shared" si="4"/>
        <v>1.0001191666666667</v>
      </c>
      <c r="V12" s="18"/>
      <c r="W12" s="12">
        <f t="shared" si="10"/>
        <v>45782</v>
      </c>
      <c r="X12" s="8">
        <f>Q92</f>
        <v>4.3299999999999998E-2</v>
      </c>
      <c r="Y12" s="25">
        <v>1</v>
      </c>
      <c r="Z12" s="17">
        <f t="shared" si="5"/>
        <v>2.7777777777777779E-3</v>
      </c>
      <c r="AA12" s="17">
        <f t="shared" si="6"/>
        <v>1.2027777777777777E-4</v>
      </c>
      <c r="AB12">
        <f t="shared" si="7"/>
        <v>1.0001202777777778</v>
      </c>
      <c r="AC12" s="8">
        <f t="shared" si="8"/>
        <v>4.2786666666666633E-2</v>
      </c>
      <c r="AD12" s="8">
        <f t="shared" si="11"/>
        <v>4.2860484948122668E-2</v>
      </c>
      <c r="AE12" s="8">
        <f t="shared" si="12"/>
        <v>4.3213132997237835E-2</v>
      </c>
      <c r="AF12" s="8">
        <f t="shared" si="9"/>
        <v>4.3140007781950818E-2</v>
      </c>
      <c r="AK12" s="24"/>
      <c r="AL12" s="7"/>
      <c r="AM12" s="7"/>
      <c r="AN12" s="10"/>
    </row>
    <row r="13" spans="2:40">
      <c r="B13">
        <v>3</v>
      </c>
      <c r="C13" s="20" t="s">
        <v>63</v>
      </c>
      <c r="D13" s="11">
        <v>2025</v>
      </c>
      <c r="E13" s="20" t="s">
        <v>64</v>
      </c>
      <c r="F13" s="11">
        <v>95.68</v>
      </c>
      <c r="G13" s="16">
        <f>100*(1-AVERAGE(X69:X99))</f>
        <v>95.672497829614031</v>
      </c>
      <c r="H13" s="11">
        <f t="shared" ref="H13:H19" si="13">(F13-G13)^2</f>
        <v>5.6282560500217007E-5</v>
      </c>
      <c r="I13" s="11"/>
      <c r="J13" t="s">
        <v>65</v>
      </c>
      <c r="K13">
        <v>2</v>
      </c>
      <c r="N13" s="12">
        <v>45666</v>
      </c>
      <c r="O13" s="13">
        <v>45667</v>
      </c>
      <c r="P13" s="12" t="str">
        <f t="shared" si="0"/>
        <v>Thursday</v>
      </c>
      <c r="Q13" s="14">
        <v>4.2999999999999997E-2</v>
      </c>
      <c r="R13" s="11">
        <f t="shared" si="1"/>
        <v>1</v>
      </c>
      <c r="S13" s="11">
        <f t="shared" si="2"/>
        <v>2.7777777777777779E-3</v>
      </c>
      <c r="T13" s="11">
        <f t="shared" si="3"/>
        <v>1.1944444444444444E-4</v>
      </c>
      <c r="U13" s="11">
        <f t="shared" si="4"/>
        <v>1.0001194444444443</v>
      </c>
      <c r="V13" s="19"/>
      <c r="W13" s="12">
        <f t="shared" si="10"/>
        <v>45783</v>
      </c>
      <c r="X13" s="8">
        <f t="shared" ref="X13:X15" si="14">Q93</f>
        <v>4.3200000000000002E-2</v>
      </c>
      <c r="Y13" s="25">
        <v>1</v>
      </c>
      <c r="Z13" s="17">
        <f t="shared" si="5"/>
        <v>2.7777777777777779E-3</v>
      </c>
      <c r="AA13" s="17">
        <f t="shared" si="6"/>
        <v>1.2000000000000002E-4</v>
      </c>
      <c r="AB13">
        <f t="shared" si="7"/>
        <v>1.0001199999999999</v>
      </c>
      <c r="AC13" s="8">
        <f t="shared" si="8"/>
        <v>4.2763333333333299E-2</v>
      </c>
      <c r="AD13" s="8">
        <f t="shared" si="11"/>
        <v>4.2837071091130774E-2</v>
      </c>
      <c r="AE13" s="8">
        <f t="shared" si="12"/>
        <v>4.320866423771097E-2</v>
      </c>
      <c r="AF13" s="8">
        <f t="shared" si="9"/>
        <v>4.3124637521422926E-2</v>
      </c>
      <c r="AK13" s="24"/>
      <c r="AL13" s="7"/>
      <c r="AM13" s="7"/>
      <c r="AN13" s="10"/>
    </row>
    <row r="14" spans="2:40">
      <c r="B14">
        <v>4</v>
      </c>
      <c r="C14" s="20" t="s">
        <v>66</v>
      </c>
      <c r="D14" s="11">
        <v>2025</v>
      </c>
      <c r="E14" s="20" t="s">
        <v>67</v>
      </c>
      <c r="F14" s="11">
        <v>95.71</v>
      </c>
      <c r="G14" s="11">
        <f>100*(1-AVERAGE(X100:X130))</f>
        <v>95.709793769798594</v>
      </c>
      <c r="H14" s="11">
        <f t="shared" si="13"/>
        <v>4.2530895969339643E-8</v>
      </c>
      <c r="I14" s="11"/>
      <c r="J14" t="s">
        <v>68</v>
      </c>
      <c r="K14">
        <f>H11+H12+H13+H14+H15+H16+H17+H18+H19+H24+H25+H26+H27+K13*(K5^2+K6^2+K7^2+K8^2+K9^2+K10^2+K11^2)</f>
        <v>1.5149390230965163E-3</v>
      </c>
      <c r="N14" s="13">
        <v>45667</v>
      </c>
      <c r="O14" s="12">
        <v>45670</v>
      </c>
      <c r="P14" s="12" t="str">
        <f t="shared" si="0"/>
        <v>Friday</v>
      </c>
      <c r="Q14" s="15">
        <v>4.2999999999999997E-2</v>
      </c>
      <c r="R14" s="11">
        <f t="shared" si="1"/>
        <v>3</v>
      </c>
      <c r="S14" s="11">
        <f t="shared" si="2"/>
        <v>8.3333333333333332E-3</v>
      </c>
      <c r="T14" s="11">
        <f t="shared" si="3"/>
        <v>3.5833333333333328E-4</v>
      </c>
      <c r="U14" s="11">
        <f t="shared" si="4"/>
        <v>1.0003583333333332</v>
      </c>
      <c r="V14" s="18"/>
      <c r="W14" s="12">
        <f t="shared" si="10"/>
        <v>45784</v>
      </c>
      <c r="X14" s="8">
        <f>Q94</f>
        <v>4.2999999999999997E-2</v>
      </c>
      <c r="Y14" s="25">
        <v>1</v>
      </c>
      <c r="Z14" s="17">
        <f t="shared" si="5"/>
        <v>2.7777777777777779E-3</v>
      </c>
      <c r="AA14" s="17">
        <f t="shared" si="6"/>
        <v>1.1944444444444444E-4</v>
      </c>
      <c r="AB14">
        <f t="shared" si="7"/>
        <v>1.0001194444444443</v>
      </c>
      <c r="AC14" s="8">
        <f t="shared" si="8"/>
        <v>4.27433333333333E-2</v>
      </c>
      <c r="AD14" s="8">
        <f t="shared" si="11"/>
        <v>4.2817002104287738E-2</v>
      </c>
      <c r="AE14" s="8">
        <f t="shared" si="12"/>
        <v>4.3205318460643127E-2</v>
      </c>
      <c r="AF14" s="8">
        <f t="shared" si="9"/>
        <v>4.3109834838779726E-2</v>
      </c>
      <c r="AK14" s="24"/>
      <c r="AL14" s="7"/>
      <c r="AM14" s="7"/>
      <c r="AN14" s="10"/>
    </row>
    <row r="15" spans="2:40">
      <c r="B15">
        <v>5</v>
      </c>
      <c r="C15" s="20" t="s">
        <v>69</v>
      </c>
      <c r="D15" s="11">
        <v>2025</v>
      </c>
      <c r="E15" s="20" t="s">
        <v>70</v>
      </c>
      <c r="F15" s="11">
        <v>95.745000000000005</v>
      </c>
      <c r="G15" s="11">
        <f>100*(1-AVERAGE(X131:X160))</f>
        <v>95.752018228245078</v>
      </c>
      <c r="H15" s="11">
        <f t="shared" si="13"/>
        <v>4.9255527699940902E-5</v>
      </c>
      <c r="I15" s="11"/>
      <c r="N15" s="12">
        <v>45670</v>
      </c>
      <c r="O15" s="13">
        <v>45671</v>
      </c>
      <c r="P15" s="12" t="str">
        <f t="shared" si="0"/>
        <v>Monday</v>
      </c>
      <c r="Q15" s="14">
        <v>4.2900000000000001E-2</v>
      </c>
      <c r="R15" s="11">
        <f t="shared" si="1"/>
        <v>1</v>
      </c>
      <c r="S15" s="11">
        <f t="shared" si="2"/>
        <v>2.7777777777777779E-3</v>
      </c>
      <c r="T15" s="11">
        <f t="shared" si="3"/>
        <v>1.1916666666666667E-4</v>
      </c>
      <c r="U15" s="11">
        <f t="shared" si="4"/>
        <v>1.0001191666666667</v>
      </c>
      <c r="V15" s="19"/>
      <c r="W15" s="12">
        <f t="shared" si="10"/>
        <v>45785</v>
      </c>
      <c r="X15" s="8">
        <f t="shared" si="14"/>
        <v>4.2900000000000001E-2</v>
      </c>
      <c r="Y15" s="25">
        <v>1</v>
      </c>
      <c r="Z15" s="17">
        <f t="shared" si="5"/>
        <v>2.7777777777777779E-3</v>
      </c>
      <c r="AA15" s="17">
        <f t="shared" si="6"/>
        <v>1.1916666666666667E-4</v>
      </c>
      <c r="AB15">
        <f t="shared" si="7"/>
        <v>1.0001191666666667</v>
      </c>
      <c r="AC15" s="8">
        <f t="shared" si="8"/>
        <v>4.2729999999999969E-2</v>
      </c>
      <c r="AD15" s="8">
        <f t="shared" si="11"/>
        <v>4.2803622794600926E-2</v>
      </c>
      <c r="AE15" s="8">
        <f t="shared" si="12"/>
        <v>4.3204218641397674E-2</v>
      </c>
      <c r="AF15" s="8">
        <f t="shared" si="9"/>
        <v>4.3096167180619371E-2</v>
      </c>
      <c r="AK15" s="24"/>
      <c r="AL15" s="7"/>
      <c r="AM15" s="7"/>
      <c r="AN15" s="10"/>
    </row>
    <row r="16" spans="2:40">
      <c r="B16">
        <v>6</v>
      </c>
      <c r="C16" s="20" t="s">
        <v>71</v>
      </c>
      <c r="D16" s="11">
        <v>2025</v>
      </c>
      <c r="E16" s="20" t="s">
        <v>72</v>
      </c>
      <c r="F16" s="11">
        <v>95.82</v>
      </c>
      <c r="G16" s="11">
        <f>100*(1-AVERAGE(X161:X191))</f>
        <v>95.819403325387924</v>
      </c>
      <c r="H16" s="11">
        <f t="shared" si="13"/>
        <v>3.5602059268785498E-7</v>
      </c>
      <c r="I16" s="11"/>
      <c r="N16" s="13">
        <v>45671</v>
      </c>
      <c r="O16" s="12">
        <v>45672</v>
      </c>
      <c r="P16" s="12" t="str">
        <f t="shared" si="0"/>
        <v>Tuesday</v>
      </c>
      <c r="Q16" s="15">
        <v>4.2800000000000005E-2</v>
      </c>
      <c r="R16" s="11">
        <f t="shared" si="1"/>
        <v>1</v>
      </c>
      <c r="S16" s="11">
        <f t="shared" si="2"/>
        <v>2.7777777777777779E-3</v>
      </c>
      <c r="T16" s="11">
        <f t="shared" si="3"/>
        <v>1.188888888888889E-4</v>
      </c>
      <c r="U16" s="11">
        <f t="shared" si="4"/>
        <v>1.0001188888888888</v>
      </c>
      <c r="V16" s="18"/>
      <c r="W16" s="12">
        <f t="shared" si="10"/>
        <v>45786</v>
      </c>
      <c r="X16" s="8">
        <f>Q96</f>
        <v>4.2800000000000005E-2</v>
      </c>
      <c r="Y16" s="25">
        <v>1</v>
      </c>
      <c r="Z16" s="17">
        <f t="shared" si="5"/>
        <v>2.7777777777777779E-3</v>
      </c>
      <c r="AA16" s="17">
        <f t="shared" si="6"/>
        <v>1.188888888888889E-4</v>
      </c>
      <c r="AB16">
        <f t="shared" si="7"/>
        <v>1.0001188888888888</v>
      </c>
      <c r="AC16" s="8">
        <f t="shared" si="8"/>
        <v>4.2719999999999973E-2</v>
      </c>
      <c r="AD16" s="8">
        <f t="shared" si="11"/>
        <v>4.2793588320690468E-2</v>
      </c>
      <c r="AE16" s="8">
        <f t="shared" si="12"/>
        <v>4.320424180060467E-2</v>
      </c>
      <c r="AF16" s="8">
        <f t="shared" si="9"/>
        <v>4.3083067069183745E-2</v>
      </c>
      <c r="AK16" s="24"/>
      <c r="AL16" s="7"/>
      <c r="AM16" s="7"/>
      <c r="AN16" s="10"/>
    </row>
    <row r="17" spans="2:40">
      <c r="B17">
        <v>7</v>
      </c>
      <c r="C17" s="20" t="s">
        <v>73</v>
      </c>
      <c r="D17" s="11">
        <v>2025</v>
      </c>
      <c r="E17" s="20" t="s">
        <v>74</v>
      </c>
      <c r="F17" s="11">
        <v>95.94</v>
      </c>
      <c r="G17" s="11">
        <f>100*(1-AVERAGE(X192:X221))</f>
        <v>95.940855609582542</v>
      </c>
      <c r="H17" s="11">
        <f t="shared" si="13"/>
        <v>7.3206775774119997E-7</v>
      </c>
      <c r="I17" s="11"/>
      <c r="N17" s="12">
        <v>45672</v>
      </c>
      <c r="O17" s="13">
        <v>45673</v>
      </c>
      <c r="P17" s="12" t="str">
        <f t="shared" si="0"/>
        <v>Wednesday</v>
      </c>
      <c r="Q17" s="14">
        <v>4.2800000000000005E-2</v>
      </c>
      <c r="R17" s="11">
        <f t="shared" si="1"/>
        <v>1</v>
      </c>
      <c r="S17" s="11">
        <f t="shared" si="2"/>
        <v>2.7777777777777779E-3</v>
      </c>
      <c r="T17" s="11">
        <f t="shared" si="3"/>
        <v>1.188888888888889E-4</v>
      </c>
      <c r="U17" s="11">
        <f t="shared" si="4"/>
        <v>1.0001188888888888</v>
      </c>
      <c r="V17" s="19"/>
      <c r="W17" s="12">
        <f t="shared" si="10"/>
        <v>45787</v>
      </c>
      <c r="X17" s="8">
        <f>Q96</f>
        <v>4.2800000000000005E-2</v>
      </c>
      <c r="Y17" s="25">
        <v>1</v>
      </c>
      <c r="Z17" s="17">
        <f t="shared" si="5"/>
        <v>2.7777777777777779E-3</v>
      </c>
      <c r="AA17" s="17">
        <f t="shared" si="6"/>
        <v>1.188888888888889E-4</v>
      </c>
      <c r="AB17">
        <f t="shared" si="7"/>
        <v>1.0001188888888888</v>
      </c>
      <c r="AC17" s="8">
        <f t="shared" si="8"/>
        <v>4.2713333333333305E-2</v>
      </c>
      <c r="AD17" s="8">
        <f t="shared" si="11"/>
        <v>4.2786898675130303E-2</v>
      </c>
      <c r="AE17" s="8">
        <f t="shared" si="12"/>
        <v>4.3205387938599848E-2</v>
      </c>
      <c r="AF17" s="8">
        <f t="shared" si="9"/>
        <v>4.3070534493722334E-2</v>
      </c>
      <c r="AK17" s="24"/>
      <c r="AL17" s="7"/>
      <c r="AM17" s="7"/>
      <c r="AN17" s="10"/>
    </row>
    <row r="18" spans="2:40">
      <c r="B18">
        <v>8</v>
      </c>
      <c r="C18" s="20" t="s">
        <v>75</v>
      </c>
      <c r="D18" s="11">
        <v>2025</v>
      </c>
      <c r="E18" s="20" t="s">
        <v>76</v>
      </c>
      <c r="F18" s="11">
        <v>96.04</v>
      </c>
      <c r="G18" s="11">
        <f>100*(1-AVERAGE(X222:X252))</f>
        <v>96.043723428180371</v>
      </c>
      <c r="H18" s="11">
        <f t="shared" si="13"/>
        <v>1.3863917414335193E-5</v>
      </c>
      <c r="I18" s="11"/>
      <c r="N18" s="13">
        <v>45673</v>
      </c>
      <c r="O18" s="12">
        <v>45674</v>
      </c>
      <c r="P18" s="12" t="str">
        <f t="shared" si="0"/>
        <v>Thursday</v>
      </c>
      <c r="Q18" s="15">
        <v>4.2900000000000001E-2</v>
      </c>
      <c r="R18" s="11">
        <f t="shared" si="1"/>
        <v>1</v>
      </c>
      <c r="S18" s="11">
        <f t="shared" si="2"/>
        <v>2.7777777777777779E-3</v>
      </c>
      <c r="T18" s="11">
        <f t="shared" si="3"/>
        <v>1.1916666666666667E-4</v>
      </c>
      <c r="U18" s="11">
        <f t="shared" si="4"/>
        <v>1.0001191666666667</v>
      </c>
      <c r="V18" s="18"/>
      <c r="W18" s="12">
        <f t="shared" si="10"/>
        <v>45788</v>
      </c>
      <c r="X18" s="8">
        <f>Q96</f>
        <v>4.2800000000000005E-2</v>
      </c>
      <c r="Y18" s="25">
        <v>1</v>
      </c>
      <c r="Z18" s="17">
        <f t="shared" si="5"/>
        <v>2.7777777777777779E-3</v>
      </c>
      <c r="AA18" s="17">
        <f t="shared" si="6"/>
        <v>1.188888888888889E-4</v>
      </c>
      <c r="AB18">
        <f t="shared" si="7"/>
        <v>1.0001188888888888</v>
      </c>
      <c r="AC18" s="8">
        <f t="shared" si="8"/>
        <v>4.2706666666666643E-2</v>
      </c>
      <c r="AD18" s="8">
        <f t="shared" si="11"/>
        <v>4.2780209033289829E-2</v>
      </c>
      <c r="AE18" s="8">
        <f t="shared" si="12"/>
        <v>4.3206534076912106E-2</v>
      </c>
      <c r="AF18" s="8">
        <f t="shared" si="9"/>
        <v>4.3058001995126993E-2</v>
      </c>
      <c r="AK18" s="24"/>
      <c r="AL18" s="7"/>
      <c r="AM18" s="7"/>
      <c r="AN18" s="10"/>
    </row>
    <row r="19" spans="2:40">
      <c r="B19">
        <v>9</v>
      </c>
      <c r="C19" s="20" t="s">
        <v>77</v>
      </c>
      <c r="D19" s="11">
        <v>2026</v>
      </c>
      <c r="E19" s="20" t="s">
        <v>78</v>
      </c>
      <c r="F19" s="11">
        <v>96.11</v>
      </c>
      <c r="G19" s="11">
        <f>100*(1-AVERAGE(X253:X283))</f>
        <v>96.107598427226577</v>
      </c>
      <c r="H19" s="11">
        <f t="shared" si="13"/>
        <v>5.7675517860434925E-6</v>
      </c>
      <c r="I19" s="11"/>
      <c r="N19" s="12">
        <v>45674</v>
      </c>
      <c r="O19" s="13">
        <v>45678</v>
      </c>
      <c r="P19" s="12" t="str">
        <f t="shared" si="0"/>
        <v>Friday</v>
      </c>
      <c r="Q19" s="14">
        <v>4.2900000000000001E-2</v>
      </c>
      <c r="R19" s="11">
        <f t="shared" si="1"/>
        <v>4</v>
      </c>
      <c r="S19" s="11">
        <f t="shared" si="2"/>
        <v>1.1111111111111112E-2</v>
      </c>
      <c r="T19" s="11">
        <f t="shared" si="3"/>
        <v>4.7666666666666669E-4</v>
      </c>
      <c r="U19" s="11">
        <f t="shared" si="4"/>
        <v>1.0004766666666667</v>
      </c>
      <c r="V19" s="19"/>
      <c r="W19" s="12">
        <f t="shared" si="10"/>
        <v>45789</v>
      </c>
      <c r="X19" s="8">
        <f>Q97</f>
        <v>4.2800000000000005E-2</v>
      </c>
      <c r="Y19" s="25">
        <v>1</v>
      </c>
      <c r="Z19" s="17">
        <f t="shared" si="5"/>
        <v>2.7777777777777779E-3</v>
      </c>
      <c r="AA19" s="17">
        <f t="shared" si="6"/>
        <v>1.188888888888889E-4</v>
      </c>
      <c r="AB19">
        <f t="shared" si="7"/>
        <v>1.0001188888888888</v>
      </c>
      <c r="AC19" s="8">
        <f t="shared" si="8"/>
        <v>4.2699999999999974E-2</v>
      </c>
      <c r="AD19" s="8">
        <f t="shared" si="11"/>
        <v>4.277351939517704E-2</v>
      </c>
      <c r="AE19" s="8">
        <f t="shared" si="12"/>
        <v>4.3207680215567201E-2</v>
      </c>
      <c r="AF19" s="8">
        <f t="shared" si="9"/>
        <v>4.3045469573421702E-2</v>
      </c>
      <c r="AK19" s="24"/>
      <c r="AL19" s="7"/>
      <c r="AM19" s="7"/>
      <c r="AN19" s="10"/>
    </row>
    <row r="20" spans="2:40">
      <c r="C20" s="20"/>
      <c r="D20" s="11"/>
      <c r="E20" s="20"/>
      <c r="F20" s="11"/>
      <c r="G20" s="11"/>
      <c r="H20" s="11"/>
      <c r="I20" s="11"/>
      <c r="N20" s="13">
        <v>45678</v>
      </c>
      <c r="O20" s="12">
        <v>45679</v>
      </c>
      <c r="P20" s="12" t="str">
        <f t="shared" si="0"/>
        <v>Tuesday</v>
      </c>
      <c r="Q20" s="15">
        <v>4.2900000000000001E-2</v>
      </c>
      <c r="R20" s="11">
        <f t="shared" si="1"/>
        <v>1</v>
      </c>
      <c r="S20" s="11">
        <f t="shared" si="2"/>
        <v>2.7777777777777779E-3</v>
      </c>
      <c r="T20" s="11">
        <f t="shared" si="3"/>
        <v>1.1916666666666667E-4</v>
      </c>
      <c r="U20" s="11">
        <f t="shared" si="4"/>
        <v>1.0001191666666667</v>
      </c>
      <c r="V20" s="18"/>
      <c r="W20" s="12">
        <f t="shared" si="10"/>
        <v>45790</v>
      </c>
      <c r="X20" s="8">
        <f t="shared" ref="X20:X23" si="15">Q98</f>
        <v>4.2999999999999997E-2</v>
      </c>
      <c r="Y20" s="25">
        <v>1</v>
      </c>
      <c r="Z20" s="17">
        <f t="shared" si="5"/>
        <v>2.7777777777777779E-3</v>
      </c>
      <c r="AA20" s="17">
        <f t="shared" si="6"/>
        <v>1.1944444444444444E-4</v>
      </c>
      <c r="AB20">
        <f t="shared" si="7"/>
        <v>1.0001194444444443</v>
      </c>
      <c r="AC20" s="8">
        <f t="shared" si="8"/>
        <v>4.2693333333333305E-2</v>
      </c>
      <c r="AD20" s="8">
        <f t="shared" si="11"/>
        <v>4.2766829760757297E-2</v>
      </c>
      <c r="AE20" s="8">
        <f t="shared" si="12"/>
        <v>4.3208826354530494E-2</v>
      </c>
      <c r="AF20" s="8">
        <f t="shared" si="9"/>
        <v>4.3032937228579371E-2</v>
      </c>
      <c r="AK20" s="24"/>
      <c r="AL20" s="7"/>
      <c r="AM20" s="7"/>
      <c r="AN20" s="10"/>
    </row>
    <row r="21" spans="2:40">
      <c r="B21" s="21" t="s">
        <v>79</v>
      </c>
      <c r="C21" s="20"/>
      <c r="D21" s="11"/>
      <c r="E21" s="20"/>
      <c r="F21" s="11"/>
      <c r="G21" s="11"/>
      <c r="H21" s="11"/>
      <c r="I21" s="11"/>
      <c r="N21" s="12">
        <v>45679</v>
      </c>
      <c r="O21" s="13">
        <v>45680</v>
      </c>
      <c r="P21" s="12" t="str">
        <f t="shared" si="0"/>
        <v>Wednesday</v>
      </c>
      <c r="Q21" s="14">
        <v>4.2999999999999997E-2</v>
      </c>
      <c r="R21" s="11">
        <f t="shared" si="1"/>
        <v>1</v>
      </c>
      <c r="S21" s="11">
        <f t="shared" si="2"/>
        <v>2.7777777777777779E-3</v>
      </c>
      <c r="T21" s="11">
        <f t="shared" si="3"/>
        <v>1.1944444444444444E-4</v>
      </c>
      <c r="U21" s="11">
        <f t="shared" si="4"/>
        <v>1.0001194444444443</v>
      </c>
      <c r="V21" s="19"/>
      <c r="W21" s="12">
        <f t="shared" si="10"/>
        <v>45791</v>
      </c>
      <c r="X21" s="8">
        <f t="shared" si="15"/>
        <v>4.2900000000000001E-2</v>
      </c>
      <c r="Y21" s="25">
        <v>1</v>
      </c>
      <c r="Z21" s="17">
        <f t="shared" si="5"/>
        <v>2.7777777777777779E-3</v>
      </c>
      <c r="AA21" s="17">
        <f t="shared" si="6"/>
        <v>1.1916666666666667E-4</v>
      </c>
      <c r="AB21">
        <f t="shared" si="7"/>
        <v>1.0001191666666667</v>
      </c>
      <c r="AC21" s="8">
        <f t="shared" si="8"/>
        <v>4.2679999999999968E-2</v>
      </c>
      <c r="AD21" s="8">
        <f t="shared" si="11"/>
        <v>4.2753450506807233E-2</v>
      </c>
      <c r="AE21" s="8">
        <f t="shared" si="12"/>
        <v>4.3207726534326696E-2</v>
      </c>
      <c r="AF21" s="8">
        <f t="shared" si="9"/>
        <v>4.3019270084834638E-2</v>
      </c>
      <c r="AK21" s="24"/>
      <c r="AL21" s="7"/>
      <c r="AM21" s="7"/>
      <c r="AN21" s="10"/>
    </row>
    <row r="22" spans="2:40">
      <c r="C22" s="20"/>
      <c r="D22" s="11"/>
      <c r="E22" s="20"/>
      <c r="F22" s="11"/>
      <c r="G22" s="11"/>
      <c r="H22" s="11"/>
      <c r="I22" s="11"/>
      <c r="N22" s="13">
        <v>45680</v>
      </c>
      <c r="O22" s="12">
        <v>45681</v>
      </c>
      <c r="P22" s="12" t="str">
        <f t="shared" si="0"/>
        <v>Thursday</v>
      </c>
      <c r="Q22" s="15">
        <v>4.3499999999999997E-2</v>
      </c>
      <c r="R22" s="11">
        <f t="shared" si="1"/>
        <v>1</v>
      </c>
      <c r="S22" s="11">
        <f t="shared" si="2"/>
        <v>2.7777777777777779E-3</v>
      </c>
      <c r="T22" s="11">
        <f t="shared" si="3"/>
        <v>1.2083333333333333E-4</v>
      </c>
      <c r="U22" s="11">
        <f t="shared" si="4"/>
        <v>1.0001208333333333</v>
      </c>
      <c r="V22" s="18"/>
      <c r="W22" s="12">
        <f t="shared" si="10"/>
        <v>45792</v>
      </c>
      <c r="X22" s="8">
        <f t="shared" si="15"/>
        <v>4.3099999999999999E-2</v>
      </c>
      <c r="Y22" s="25">
        <v>1</v>
      </c>
      <c r="Z22" s="17">
        <f t="shared" si="5"/>
        <v>2.7777777777777779E-3</v>
      </c>
      <c r="AA22" s="17">
        <f t="shared" si="6"/>
        <v>1.1972222222222222E-4</v>
      </c>
      <c r="AB22">
        <f t="shared" si="7"/>
        <v>1.0001197222222222</v>
      </c>
      <c r="AC22" s="8">
        <f t="shared" si="8"/>
        <v>4.2669999999999972E-2</v>
      </c>
      <c r="AD22" s="8">
        <f t="shared" si="11"/>
        <v>4.2743416074703333E-2</v>
      </c>
      <c r="AE22" s="8">
        <f t="shared" si="12"/>
        <v>4.3207749693557673E-2</v>
      </c>
      <c r="AF22" s="8">
        <f t="shared" si="9"/>
        <v>4.3006170466459714E-2</v>
      </c>
      <c r="AK22" s="24"/>
      <c r="AL22" s="7"/>
      <c r="AM22" s="7"/>
      <c r="AN22" s="10"/>
    </row>
    <row r="23" spans="2:40">
      <c r="B23" t="s">
        <v>50</v>
      </c>
      <c r="C23" s="20" t="s">
        <v>51</v>
      </c>
      <c r="D23" s="11" t="s">
        <v>52</v>
      </c>
      <c r="E23" s="20" t="s">
        <v>53</v>
      </c>
      <c r="F23" s="11" t="s">
        <v>54</v>
      </c>
      <c r="G23" s="11" t="s">
        <v>55</v>
      </c>
      <c r="H23" s="11" t="s">
        <v>56</v>
      </c>
      <c r="I23" s="11"/>
      <c r="N23" s="12">
        <v>45681</v>
      </c>
      <c r="O23" s="13">
        <v>45684</v>
      </c>
      <c r="P23" s="12" t="str">
        <f t="shared" si="0"/>
        <v>Friday</v>
      </c>
      <c r="Q23" s="14">
        <v>4.3400000000000001E-2</v>
      </c>
      <c r="R23" s="11">
        <f t="shared" si="1"/>
        <v>3</v>
      </c>
      <c r="S23" s="11">
        <f t="shared" si="2"/>
        <v>8.3333333333333332E-3</v>
      </c>
      <c r="T23" s="11">
        <f t="shared" si="3"/>
        <v>3.6166666666666666E-4</v>
      </c>
      <c r="U23" s="11">
        <f t="shared" si="4"/>
        <v>1.0003616666666666</v>
      </c>
      <c r="V23" s="19"/>
      <c r="W23" s="12">
        <f t="shared" si="10"/>
        <v>45793</v>
      </c>
      <c r="X23" s="8">
        <f t="shared" si="15"/>
        <v>4.2999999999999997E-2</v>
      </c>
      <c r="Y23" s="25">
        <v>1</v>
      </c>
      <c r="Z23" s="17">
        <f t="shared" si="5"/>
        <v>2.7777777777777779E-3</v>
      </c>
      <c r="AA23" s="17">
        <f t="shared" si="6"/>
        <v>1.1944444444444444E-4</v>
      </c>
      <c r="AB23">
        <f t="shared" si="7"/>
        <v>1.0001194444444443</v>
      </c>
      <c r="AC23" s="8">
        <f t="shared" si="8"/>
        <v>4.2653333333333307E-2</v>
      </c>
      <c r="AD23" s="8">
        <f t="shared" si="11"/>
        <v>4.2726692044422698E-2</v>
      </c>
      <c r="AE23" s="8">
        <f t="shared" si="12"/>
        <v>4.320552689513768E-2</v>
      </c>
      <c r="AF23" s="8">
        <f t="shared" si="9"/>
        <v>4.2991936071789638E-2</v>
      </c>
      <c r="AK23" s="24"/>
      <c r="AL23" s="7"/>
      <c r="AM23" s="7"/>
      <c r="AN23" s="10"/>
    </row>
    <row r="24" spans="2:40">
      <c r="B24">
        <v>1</v>
      </c>
      <c r="C24" s="20" t="s">
        <v>80</v>
      </c>
      <c r="D24" s="11">
        <v>2025</v>
      </c>
      <c r="E24" s="20" t="s">
        <v>81</v>
      </c>
      <c r="F24" s="11">
        <v>95.652500000000003</v>
      </c>
      <c r="G24" s="11">
        <f>100*(1-((PRODUCT(U60:U105)*PRODUCT(AB30:AB55))-1)*(360/(SUM(R60:R105)+SUM(Y30:Y55))))</f>
        <v>95.668869615563978</v>
      </c>
      <c r="H24" s="11">
        <f>(F24-G24)^2</f>
        <v>2.6796431371230286E-4</v>
      </c>
      <c r="I24" s="11"/>
      <c r="N24" s="13">
        <v>45684</v>
      </c>
      <c r="O24" s="12">
        <v>45685</v>
      </c>
      <c r="P24" s="12" t="str">
        <f t="shared" si="0"/>
        <v>Monday</v>
      </c>
      <c r="Q24" s="15">
        <v>4.3400000000000001E-2</v>
      </c>
      <c r="R24" s="11">
        <f t="shared" si="1"/>
        <v>1</v>
      </c>
      <c r="S24" s="11">
        <f t="shared" si="2"/>
        <v>2.7777777777777779E-3</v>
      </c>
      <c r="T24" s="11">
        <f t="shared" si="3"/>
        <v>1.2055555555555557E-4</v>
      </c>
      <c r="U24" s="11">
        <f t="shared" si="4"/>
        <v>1.0001205555555555</v>
      </c>
      <c r="V24" s="18"/>
      <c r="W24" s="12">
        <f t="shared" si="10"/>
        <v>45794</v>
      </c>
      <c r="X24" s="8">
        <f>Q101</f>
        <v>4.2999999999999997E-2</v>
      </c>
      <c r="Y24" s="25">
        <v>1</v>
      </c>
      <c r="Z24" s="17">
        <f t="shared" si="5"/>
        <v>2.7777777777777779E-3</v>
      </c>
      <c r="AA24" s="17">
        <f t="shared" si="6"/>
        <v>1.1944444444444444E-4</v>
      </c>
      <c r="AB24">
        <f t="shared" si="7"/>
        <v>1.0001194444444443</v>
      </c>
      <c r="AC24" s="8">
        <f t="shared" si="8"/>
        <v>4.263999999999997E-2</v>
      </c>
      <c r="AD24" s="8">
        <f t="shared" si="11"/>
        <v>4.2713312835060968E-2</v>
      </c>
      <c r="AE24" s="8">
        <f t="shared" si="12"/>
        <v>4.3204427075825613E-2</v>
      </c>
      <c r="AF24" s="8">
        <f t="shared" si="9"/>
        <v>4.2978269202326391E-2</v>
      </c>
      <c r="AK24" s="24"/>
      <c r="AL24" s="7"/>
      <c r="AM24" s="7"/>
      <c r="AN24" s="10"/>
    </row>
    <row r="25" spans="2:40">
      <c r="B25">
        <v>2</v>
      </c>
      <c r="C25" s="20" t="s">
        <v>61</v>
      </c>
      <c r="D25" s="11">
        <v>2025</v>
      </c>
      <c r="E25" s="20" t="s">
        <v>82</v>
      </c>
      <c r="F25" s="11">
        <v>95.677499999999995</v>
      </c>
      <c r="G25" s="11">
        <f>100*(1-(PRODUCT(AB56:AB146)-1)*(360/SUM(Y56:Y146)))</f>
        <v>95.669976451728061</v>
      </c>
      <c r="H25" s="11">
        <f t="shared" ref="H25:H27" si="16">(F25-G25)^2</f>
        <v>5.6603778600114727E-5</v>
      </c>
      <c r="I25" s="11"/>
      <c r="N25" s="12">
        <v>45685</v>
      </c>
      <c r="O25" s="13">
        <v>45686</v>
      </c>
      <c r="P25" s="12" t="str">
        <f t="shared" si="0"/>
        <v>Tuesday</v>
      </c>
      <c r="Q25" s="14">
        <v>4.3499999999999997E-2</v>
      </c>
      <c r="R25" s="11">
        <f t="shared" si="1"/>
        <v>1</v>
      </c>
      <c r="S25" s="11">
        <f t="shared" si="2"/>
        <v>2.7777777777777779E-3</v>
      </c>
      <c r="T25" s="11">
        <f t="shared" si="3"/>
        <v>1.2083333333333333E-4</v>
      </c>
      <c r="U25" s="11">
        <f t="shared" si="4"/>
        <v>1.0001208333333333</v>
      </c>
      <c r="V25" s="19"/>
      <c r="W25" s="12">
        <f t="shared" si="10"/>
        <v>45795</v>
      </c>
      <c r="X25" s="8">
        <f>Q101</f>
        <v>4.2999999999999997E-2</v>
      </c>
      <c r="Y25" s="25">
        <v>1</v>
      </c>
      <c r="Z25" s="17">
        <f t="shared" si="5"/>
        <v>2.7777777777777779E-3</v>
      </c>
      <c r="AA25" s="17">
        <f t="shared" si="6"/>
        <v>1.1944444444444444E-4</v>
      </c>
      <c r="AB25">
        <f t="shared" si="7"/>
        <v>1.0001194444444443</v>
      </c>
      <c r="AC25" s="8">
        <f t="shared" si="8"/>
        <v>4.2626666666666632E-2</v>
      </c>
      <c r="AD25" s="8">
        <f t="shared" si="11"/>
        <v>4.2699933640562016E-2</v>
      </c>
      <c r="AE25" s="8">
        <f t="shared" si="12"/>
        <v>4.3203327256825297E-2</v>
      </c>
      <c r="AF25" s="8">
        <f t="shared" si="9"/>
        <v>4.2964602424295784E-2</v>
      </c>
      <c r="AK25" s="24"/>
      <c r="AL25" s="7"/>
      <c r="AM25" s="7"/>
      <c r="AN25" s="10"/>
    </row>
    <row r="26" spans="2:40">
      <c r="B26">
        <v>3</v>
      </c>
      <c r="C26" s="20" t="s">
        <v>69</v>
      </c>
      <c r="D26" s="11">
        <v>2025</v>
      </c>
      <c r="E26" s="20" t="s">
        <v>83</v>
      </c>
      <c r="F26" s="11">
        <v>95.87</v>
      </c>
      <c r="G26" s="11">
        <f>100*(1-(PRODUCT(AB147:AB237)-1)*(360/SUM(Y147:Y237)))</f>
        <v>95.865392950922512</v>
      </c>
      <c r="H26" s="11">
        <f t="shared" si="16"/>
        <v>2.1224901202422836E-5</v>
      </c>
      <c r="I26" s="11"/>
      <c r="N26" s="13">
        <v>45686</v>
      </c>
      <c r="O26" s="12">
        <v>45687</v>
      </c>
      <c r="P26" s="12" t="str">
        <f t="shared" si="0"/>
        <v>Wednesday</v>
      </c>
      <c r="Q26" s="15">
        <v>4.3499999999999997E-2</v>
      </c>
      <c r="R26" s="11">
        <f t="shared" si="1"/>
        <v>1</v>
      </c>
      <c r="S26" s="11">
        <f t="shared" si="2"/>
        <v>2.7777777777777779E-3</v>
      </c>
      <c r="T26" s="11">
        <f t="shared" si="3"/>
        <v>1.2083333333333333E-4</v>
      </c>
      <c r="U26" s="11">
        <f t="shared" si="4"/>
        <v>1.0001208333333333</v>
      </c>
      <c r="V26" s="18"/>
      <c r="W26" s="12">
        <f t="shared" si="10"/>
        <v>45796</v>
      </c>
      <c r="X26" s="8">
        <f>Q102</f>
        <v>4.2900000000000001E-2</v>
      </c>
      <c r="Y26" s="25">
        <v>1</v>
      </c>
      <c r="Z26" s="17">
        <f t="shared" si="5"/>
        <v>2.7777777777777779E-3</v>
      </c>
      <c r="AA26" s="17">
        <f t="shared" si="6"/>
        <v>1.1916666666666667E-4</v>
      </c>
      <c r="AB26">
        <f t="shared" si="7"/>
        <v>1.0001191666666667</v>
      </c>
      <c r="AC26" s="8">
        <f t="shared" si="8"/>
        <v>4.2613333333333302E-2</v>
      </c>
      <c r="AD26" s="8">
        <f t="shared" si="11"/>
        <v>4.268655446093117E-2</v>
      </c>
      <c r="AE26" s="8">
        <f t="shared" si="12"/>
        <v>4.3202227438114527E-2</v>
      </c>
      <c r="AF26" s="8">
        <f t="shared" si="9"/>
        <v>4.295093573768316E-2</v>
      </c>
      <c r="AK26" s="24"/>
      <c r="AL26" s="7"/>
      <c r="AM26" s="7"/>
      <c r="AN26" s="10"/>
    </row>
    <row r="27" spans="2:40">
      <c r="B27">
        <v>4</v>
      </c>
      <c r="C27" s="20" t="s">
        <v>75</v>
      </c>
      <c r="D27" s="11">
        <v>2025</v>
      </c>
      <c r="E27" s="20" t="s">
        <v>84</v>
      </c>
      <c r="F27" s="11">
        <v>96.14</v>
      </c>
      <c r="G27" s="11">
        <f>100*(1-(PRODUCT(AB238:AB328)-1)*(360/SUM(Y238:Y328)))</f>
        <v>96.14021967156323</v>
      </c>
      <c r="H27" s="11">
        <f t="shared" si="16"/>
        <v>4.8255595691665822E-8</v>
      </c>
      <c r="I27" s="11"/>
      <c r="N27" s="12">
        <v>45687</v>
      </c>
      <c r="O27" s="13">
        <v>45688</v>
      </c>
      <c r="P27" s="12" t="str">
        <f t="shared" si="0"/>
        <v>Thursday</v>
      </c>
      <c r="Q27" s="14">
        <v>4.36E-2</v>
      </c>
      <c r="R27" s="11">
        <f t="shared" si="1"/>
        <v>1</v>
      </c>
      <c r="S27" s="11">
        <f t="shared" si="2"/>
        <v>2.7777777777777779E-3</v>
      </c>
      <c r="T27" s="11">
        <f t="shared" si="3"/>
        <v>1.2111111111111112E-4</v>
      </c>
      <c r="U27" s="11">
        <f t="shared" si="4"/>
        <v>1.000121111111111</v>
      </c>
      <c r="V27" s="19"/>
      <c r="W27" s="12">
        <f t="shared" si="10"/>
        <v>45797</v>
      </c>
      <c r="X27" s="8">
        <f t="shared" ref="X27:X29" si="17">Q103</f>
        <v>4.2699999999999995E-2</v>
      </c>
      <c r="Y27" s="25">
        <v>1</v>
      </c>
      <c r="Z27" s="17">
        <f t="shared" si="5"/>
        <v>2.7777777777777779E-3</v>
      </c>
      <c r="AA27" s="17">
        <f t="shared" si="6"/>
        <v>1.186111111111111E-4</v>
      </c>
      <c r="AB27">
        <f t="shared" si="7"/>
        <v>1.0001186111111111</v>
      </c>
      <c r="AC27" s="8">
        <f t="shared" si="8"/>
        <v>4.2603333333333306E-2</v>
      </c>
      <c r="AD27" s="8">
        <f t="shared" si="11"/>
        <v>4.2676520084569347E-2</v>
      </c>
      <c r="AE27" s="8">
        <f t="shared" si="12"/>
        <v>4.3202250597317082E-2</v>
      </c>
      <c r="AF27" s="8">
        <f t="shared" si="9"/>
        <v>4.293783655746175E-2</v>
      </c>
      <c r="AK27" s="24"/>
      <c r="AL27" s="7"/>
      <c r="AM27" s="7"/>
      <c r="AN27" s="10"/>
    </row>
    <row r="28" spans="2:40">
      <c r="C28" s="20"/>
      <c r="D28" s="11"/>
      <c r="E28" s="20"/>
      <c r="F28" s="11"/>
      <c r="G28" s="11"/>
      <c r="H28" s="11"/>
      <c r="I28" s="11"/>
      <c r="N28" s="13">
        <v>45688</v>
      </c>
      <c r="O28" s="12">
        <v>45691</v>
      </c>
      <c r="P28" s="12" t="str">
        <f t="shared" si="0"/>
        <v>Friday</v>
      </c>
      <c r="Q28" s="15">
        <v>4.3799999999999999E-2</v>
      </c>
      <c r="R28" s="11">
        <f t="shared" si="1"/>
        <v>3</v>
      </c>
      <c r="S28" s="11">
        <f t="shared" si="2"/>
        <v>8.3333333333333332E-3</v>
      </c>
      <c r="T28" s="11">
        <f t="shared" si="3"/>
        <v>3.6499999999999998E-4</v>
      </c>
      <c r="U28" s="11">
        <f t="shared" si="4"/>
        <v>1.0003649999999999</v>
      </c>
      <c r="V28" s="18"/>
      <c r="W28" s="12">
        <f t="shared" si="10"/>
        <v>45798</v>
      </c>
      <c r="X28" s="8">
        <f t="shared" si="17"/>
        <v>4.2599999999999999E-2</v>
      </c>
      <c r="Y28" s="25">
        <v>1</v>
      </c>
      <c r="Z28" s="17">
        <f t="shared" si="5"/>
        <v>2.7777777777777779E-3</v>
      </c>
      <c r="AA28" s="17">
        <f t="shared" si="6"/>
        <v>1.1833333333333334E-4</v>
      </c>
      <c r="AB28">
        <f t="shared" si="7"/>
        <v>1.0001183333333334</v>
      </c>
      <c r="AC28" s="8">
        <f t="shared" si="8"/>
        <v>4.2599999999999971E-2</v>
      </c>
      <c r="AD28" s="8">
        <f t="shared" si="11"/>
        <v>4.2673175293375998E-2</v>
      </c>
      <c r="AE28" s="8">
        <f t="shared" si="12"/>
        <v>4.3204519713601286E-2</v>
      </c>
      <c r="AF28" s="8">
        <f t="shared" si="9"/>
        <v>4.2925872284811817E-2</v>
      </c>
      <c r="AK28" s="24"/>
      <c r="AL28" s="7"/>
      <c r="AM28" s="7"/>
      <c r="AN28" s="10"/>
    </row>
    <row r="29" spans="2:40">
      <c r="C29" s="20"/>
      <c r="D29" s="11"/>
      <c r="E29" s="20"/>
      <c r="F29" s="11"/>
      <c r="G29" s="11"/>
      <c r="H29" s="11"/>
      <c r="I29" s="11"/>
      <c r="N29" s="12">
        <v>45691</v>
      </c>
      <c r="O29" s="13">
        <v>45692</v>
      </c>
      <c r="P29" s="12" t="str">
        <f t="shared" si="0"/>
        <v>Monday</v>
      </c>
      <c r="Q29" s="14">
        <v>4.3499999999999997E-2</v>
      </c>
      <c r="R29" s="11">
        <f t="shared" si="1"/>
        <v>1</v>
      </c>
      <c r="S29" s="11">
        <f t="shared" si="2"/>
        <v>2.7777777777777779E-3</v>
      </c>
      <c r="T29" s="11">
        <f t="shared" si="3"/>
        <v>1.2083333333333333E-4</v>
      </c>
      <c r="U29" s="11">
        <f t="shared" si="4"/>
        <v>1.0001208333333333</v>
      </c>
      <c r="V29" s="19"/>
      <c r="W29" s="12">
        <f t="shared" si="10"/>
        <v>45799</v>
      </c>
      <c r="X29" s="8">
        <f t="shared" si="17"/>
        <v>4.2599999999999999E-2</v>
      </c>
      <c r="Y29" s="25">
        <v>1</v>
      </c>
      <c r="Z29" s="17">
        <f t="shared" si="5"/>
        <v>2.7777777777777779E-3</v>
      </c>
      <c r="AA29" s="17">
        <f t="shared" si="6"/>
        <v>1.1833333333333334E-4</v>
      </c>
      <c r="AB29">
        <f t="shared" si="7"/>
        <v>1.0001183333333334</v>
      </c>
      <c r="AC29" s="8">
        <f t="shared" si="8"/>
        <v>4.2622500723461965E-2</v>
      </c>
      <c r="AD29" s="8">
        <f t="shared" si="11"/>
        <v>4.2695753359875077E-2</v>
      </c>
      <c r="AE29" s="8">
        <f t="shared" si="12"/>
        <v>4.320791181127337E-2</v>
      </c>
      <c r="AF29" s="8">
        <f t="shared" si="9"/>
        <v>4.2914475491170556E-2</v>
      </c>
      <c r="AK29" s="24"/>
      <c r="AL29" s="7"/>
      <c r="AM29" s="7"/>
      <c r="AN29" s="10"/>
    </row>
    <row r="30" spans="2:40">
      <c r="C30" s="20"/>
      <c r="D30" s="11"/>
      <c r="E30" s="20"/>
      <c r="F30" s="11"/>
      <c r="G30" s="11"/>
      <c r="H30" s="11"/>
      <c r="I30" s="11"/>
      <c r="N30" s="13">
        <v>45692</v>
      </c>
      <c r="O30" s="12">
        <v>45693</v>
      </c>
      <c r="P30" s="12" t="str">
        <f t="shared" si="0"/>
        <v>Tuesday</v>
      </c>
      <c r="Q30" s="15">
        <v>4.3299999999999998E-2</v>
      </c>
      <c r="R30" s="11">
        <f t="shared" si="1"/>
        <v>1</v>
      </c>
      <c r="S30" s="11">
        <f t="shared" si="2"/>
        <v>2.7777777777777779E-3</v>
      </c>
      <c r="T30" s="11">
        <f t="shared" si="3"/>
        <v>1.2027777777777777E-4</v>
      </c>
      <c r="U30" s="11">
        <f t="shared" si="4"/>
        <v>1.0001202777777778</v>
      </c>
      <c r="V30" s="18"/>
      <c r="W30" s="12">
        <f t="shared" si="10"/>
        <v>45800</v>
      </c>
      <c r="X30" s="8">
        <f t="shared" ref="X30:X72" si="18">$K$4 + $K$5*IF(W30&gt;$J$5, 1, 0) + $K$6*IF(W30&gt;$J$6, 1, 0) + $K$7*IF(W30&gt;$J$7, 1, 0) + $K$8*IF(W30&gt;$J$8, 1, 0) + $K$9*IF(W30&gt;$J$9, 1, 0) + $K$10*IF(W30&gt;$J$10, 1, 0) + $K$11*IF(W30&gt;$J$11, 1, 0)</f>
        <v>4.2599999999999999E-2</v>
      </c>
      <c r="Y30" s="25">
        <v>1</v>
      </c>
      <c r="Z30" s="17">
        <f t="shared" si="5"/>
        <v>2.7777777777777779E-3</v>
      </c>
      <c r="AA30" s="17">
        <f t="shared" si="6"/>
        <v>1.1833333333333334E-4</v>
      </c>
      <c r="AB30">
        <f t="shared" si="7"/>
        <v>1.0001183333333334</v>
      </c>
      <c r="AC30" s="8">
        <f t="shared" si="8"/>
        <v>4.2645001446923951E-2</v>
      </c>
      <c r="AD30" s="8">
        <f t="shared" si="11"/>
        <v>4.2718331468702964E-2</v>
      </c>
      <c r="AE30" s="8">
        <f t="shared" si="12"/>
        <v>4.32113039117894E-2</v>
      </c>
      <c r="AF30" s="8">
        <f t="shared" si="9"/>
        <v>4.2903078761109548E-2</v>
      </c>
      <c r="AK30" s="24"/>
      <c r="AL30" s="7"/>
      <c r="AM30" s="7"/>
      <c r="AN30" s="10"/>
    </row>
    <row r="31" spans="2:40">
      <c r="C31" s="20"/>
      <c r="D31" s="11"/>
      <c r="E31" s="20"/>
      <c r="F31" s="11"/>
      <c r="G31" s="11"/>
      <c r="H31" s="11"/>
      <c r="I31" s="11"/>
      <c r="N31" s="12">
        <v>45693</v>
      </c>
      <c r="O31" s="13">
        <v>45694</v>
      </c>
      <c r="P31" s="12" t="str">
        <f t="shared" si="0"/>
        <v>Wednesday</v>
      </c>
      <c r="Q31" s="14">
        <v>4.3299999999999998E-2</v>
      </c>
      <c r="R31" s="11">
        <f t="shared" si="1"/>
        <v>1</v>
      </c>
      <c r="S31" s="11">
        <f t="shared" si="2"/>
        <v>2.7777777777777779E-3</v>
      </c>
      <c r="T31" s="11">
        <f t="shared" si="3"/>
        <v>1.2027777777777777E-4</v>
      </c>
      <c r="U31" s="11">
        <f t="shared" si="4"/>
        <v>1.0001202777777778</v>
      </c>
      <c r="V31" s="19"/>
      <c r="W31" s="12">
        <f t="shared" si="10"/>
        <v>45801</v>
      </c>
      <c r="X31" s="8">
        <f t="shared" si="18"/>
        <v>4.2599999999999999E-2</v>
      </c>
      <c r="Y31" s="25">
        <v>1</v>
      </c>
      <c r="Z31" s="17">
        <f t="shared" si="5"/>
        <v>2.7777777777777779E-3</v>
      </c>
      <c r="AA31" s="17">
        <f t="shared" si="6"/>
        <v>1.1833333333333334E-4</v>
      </c>
      <c r="AB31">
        <f t="shared" si="7"/>
        <v>1.0001183333333334</v>
      </c>
      <c r="AC31" s="8">
        <f t="shared" si="8"/>
        <v>4.2667502170385938E-2</v>
      </c>
      <c r="AD31" s="8">
        <f t="shared" si="11"/>
        <v>4.2740909619862322E-2</v>
      </c>
      <c r="AE31" s="8">
        <f t="shared" si="12"/>
        <v>4.3214696015152043E-2</v>
      </c>
      <c r="AF31" s="8">
        <f t="shared" si="9"/>
        <v>4.2891682094624795E-2</v>
      </c>
      <c r="AK31" s="24"/>
      <c r="AL31" s="7"/>
      <c r="AM31" s="7"/>
      <c r="AN31" s="10"/>
    </row>
    <row r="32" spans="2:40">
      <c r="C32" s="20"/>
      <c r="D32" s="11"/>
      <c r="E32" s="20"/>
      <c r="F32" s="11"/>
      <c r="G32" s="11"/>
      <c r="H32" s="11"/>
      <c r="I32" s="11"/>
      <c r="N32" s="13">
        <v>45694</v>
      </c>
      <c r="O32" s="12">
        <v>45695</v>
      </c>
      <c r="P32" s="12" t="str">
        <f t="shared" si="0"/>
        <v>Thursday</v>
      </c>
      <c r="Q32" s="15">
        <v>4.36E-2</v>
      </c>
      <c r="R32" s="11">
        <f t="shared" si="1"/>
        <v>1</v>
      </c>
      <c r="S32" s="11">
        <f t="shared" si="2"/>
        <v>2.7777777777777779E-3</v>
      </c>
      <c r="T32" s="11">
        <f t="shared" si="3"/>
        <v>1.2111111111111112E-4</v>
      </c>
      <c r="U32" s="11">
        <f t="shared" si="4"/>
        <v>1.000121111111111</v>
      </c>
      <c r="V32" s="18"/>
      <c r="W32" s="12">
        <f t="shared" si="10"/>
        <v>45802</v>
      </c>
      <c r="X32" s="8">
        <f t="shared" si="18"/>
        <v>4.2599999999999999E-2</v>
      </c>
      <c r="Y32" s="25">
        <v>1</v>
      </c>
      <c r="Z32" s="17">
        <f t="shared" si="5"/>
        <v>2.7777777777777779E-3</v>
      </c>
      <c r="AA32" s="17">
        <f t="shared" si="6"/>
        <v>1.1833333333333334E-4</v>
      </c>
      <c r="AB32">
        <f t="shared" si="7"/>
        <v>1.0001183333333334</v>
      </c>
      <c r="AC32" s="8">
        <f t="shared" si="8"/>
        <v>4.2690002893847931E-2</v>
      </c>
      <c r="AD32" s="8">
        <f t="shared" si="11"/>
        <v>4.2763487813350487E-2</v>
      </c>
      <c r="AE32" s="8">
        <f t="shared" si="12"/>
        <v>4.3218088121357745E-2</v>
      </c>
      <c r="AF32" s="8">
        <f t="shared" si="9"/>
        <v>4.2880285491718961E-2</v>
      </c>
      <c r="AK32" s="24"/>
      <c r="AL32" s="7"/>
      <c r="AM32" s="7"/>
      <c r="AN32" s="10"/>
    </row>
    <row r="33" spans="14:40">
      <c r="N33" s="12">
        <v>45695</v>
      </c>
      <c r="O33" s="13">
        <v>45698</v>
      </c>
      <c r="P33" s="12" t="str">
        <f t="shared" si="0"/>
        <v>Friday</v>
      </c>
      <c r="Q33" s="14">
        <v>4.3499999999999997E-2</v>
      </c>
      <c r="R33" s="11">
        <f t="shared" si="1"/>
        <v>3</v>
      </c>
      <c r="S33" s="11">
        <f t="shared" si="2"/>
        <v>8.3333333333333332E-3</v>
      </c>
      <c r="T33" s="11">
        <f t="shared" si="3"/>
        <v>3.6249999999999998E-4</v>
      </c>
      <c r="U33" s="11">
        <f t="shared" si="4"/>
        <v>1.0003625</v>
      </c>
      <c r="V33" s="19"/>
      <c r="W33" s="12">
        <f t="shared" si="10"/>
        <v>45803</v>
      </c>
      <c r="X33" s="8">
        <f t="shared" si="18"/>
        <v>4.2599999999999999E-2</v>
      </c>
      <c r="Y33" s="25">
        <v>1</v>
      </c>
      <c r="Z33" s="17">
        <f t="shared" si="5"/>
        <v>2.7777777777777779E-3</v>
      </c>
      <c r="AA33" s="17">
        <f t="shared" si="6"/>
        <v>1.1833333333333334E-4</v>
      </c>
      <c r="AB33">
        <f t="shared" si="7"/>
        <v>1.0001183333333334</v>
      </c>
      <c r="AC33" s="8">
        <f t="shared" si="8"/>
        <v>4.2712503617309924E-2</v>
      </c>
      <c r="AD33" s="8">
        <f t="shared" si="11"/>
        <v>4.2786066049172788E-2</v>
      </c>
      <c r="AE33" s="8">
        <f t="shared" si="12"/>
        <v>4.3221480230411835E-2</v>
      </c>
      <c r="AF33" s="8">
        <f t="shared" si="9"/>
        <v>4.2868888952392492E-2</v>
      </c>
      <c r="AK33" s="24"/>
      <c r="AL33" s="7"/>
      <c r="AM33" s="7"/>
      <c r="AN33" s="10"/>
    </row>
    <row r="34" spans="14:40">
      <c r="N34" s="13">
        <v>45698</v>
      </c>
      <c r="O34" s="12">
        <v>45699</v>
      </c>
      <c r="P34" s="12" t="str">
        <f t="shared" si="0"/>
        <v>Monday</v>
      </c>
      <c r="Q34" s="15">
        <v>4.3499999999999997E-2</v>
      </c>
      <c r="R34" s="11">
        <f t="shared" si="1"/>
        <v>1</v>
      </c>
      <c r="S34" s="11">
        <f t="shared" si="2"/>
        <v>2.7777777777777779E-3</v>
      </c>
      <c r="T34" s="11">
        <f t="shared" si="3"/>
        <v>1.2083333333333333E-4</v>
      </c>
      <c r="U34" s="11">
        <f t="shared" si="4"/>
        <v>1.0001208333333333</v>
      </c>
      <c r="V34" s="18"/>
      <c r="W34" s="12">
        <f t="shared" si="10"/>
        <v>45804</v>
      </c>
      <c r="X34" s="8">
        <f t="shared" si="18"/>
        <v>4.2599999999999999E-2</v>
      </c>
      <c r="Y34" s="25">
        <v>1</v>
      </c>
      <c r="Z34" s="17">
        <f t="shared" si="5"/>
        <v>2.7777777777777779E-3</v>
      </c>
      <c r="AA34" s="17">
        <f t="shared" si="6"/>
        <v>1.1833333333333334E-4</v>
      </c>
      <c r="AB34">
        <f t="shared" si="7"/>
        <v>1.0001183333333334</v>
      </c>
      <c r="AC34" s="8">
        <f t="shared" si="8"/>
        <v>4.2735004340771911E-2</v>
      </c>
      <c r="AD34" s="8">
        <f t="shared" si="11"/>
        <v>4.2808644327321232E-2</v>
      </c>
      <c r="AE34" s="8">
        <f t="shared" si="12"/>
        <v>4.3224872342308984E-2</v>
      </c>
      <c r="AF34" s="8">
        <f t="shared" si="9"/>
        <v>4.2857492476637837E-2</v>
      </c>
      <c r="AK34" s="24"/>
      <c r="AL34" s="7"/>
      <c r="AM34" s="7"/>
      <c r="AN34" s="10"/>
    </row>
    <row r="35" spans="14:40">
      <c r="N35" s="12">
        <v>45699</v>
      </c>
      <c r="O35" s="13">
        <v>45700</v>
      </c>
      <c r="P35" s="12" t="str">
        <f t="shared" si="0"/>
        <v>Tuesday</v>
      </c>
      <c r="Q35" s="14">
        <v>4.3400000000000001E-2</v>
      </c>
      <c r="R35" s="11">
        <f t="shared" si="1"/>
        <v>1</v>
      </c>
      <c r="S35" s="11">
        <f t="shared" si="2"/>
        <v>2.7777777777777779E-3</v>
      </c>
      <c r="T35" s="11">
        <f t="shared" si="3"/>
        <v>1.2055555555555557E-4</v>
      </c>
      <c r="U35" s="11">
        <f t="shared" si="4"/>
        <v>1.0001205555555555</v>
      </c>
      <c r="V35" s="19"/>
      <c r="W35" s="12">
        <f t="shared" si="10"/>
        <v>45805</v>
      </c>
      <c r="X35" s="8">
        <f t="shared" si="18"/>
        <v>4.2599999999999999E-2</v>
      </c>
      <c r="Y35" s="25">
        <v>1</v>
      </c>
      <c r="Z35" s="17">
        <f t="shared" si="5"/>
        <v>2.7777777777777779E-3</v>
      </c>
      <c r="AA35" s="17">
        <f t="shared" si="6"/>
        <v>1.1833333333333334E-4</v>
      </c>
      <c r="AB35">
        <f t="shared" si="7"/>
        <v>1.0001183333333334</v>
      </c>
      <c r="AC35" s="8">
        <f t="shared" si="8"/>
        <v>4.2757505064233897E-2</v>
      </c>
      <c r="AD35" s="8">
        <f t="shared" si="11"/>
        <v>4.2831222647806477E-2</v>
      </c>
      <c r="AE35" s="8">
        <f t="shared" si="12"/>
        <v>4.3228264457056298E-2</v>
      </c>
      <c r="AF35" s="8">
        <f t="shared" si="9"/>
        <v>4.2846096064466099E-2</v>
      </c>
      <c r="AK35" s="24"/>
      <c r="AL35" s="7"/>
      <c r="AM35" s="7"/>
      <c r="AN35" s="10"/>
    </row>
    <row r="36" spans="14:40">
      <c r="N36" s="13">
        <v>45700</v>
      </c>
      <c r="O36" s="12">
        <v>45701</v>
      </c>
      <c r="P36" s="12" t="str">
        <f t="shared" si="0"/>
        <v>Wednesday</v>
      </c>
      <c r="Q36" s="15">
        <v>4.3200000000000002E-2</v>
      </c>
      <c r="R36" s="11">
        <f t="shared" si="1"/>
        <v>1</v>
      </c>
      <c r="S36" s="11">
        <f t="shared" si="2"/>
        <v>2.7777777777777779E-3</v>
      </c>
      <c r="T36" s="11">
        <f t="shared" si="3"/>
        <v>1.2000000000000002E-4</v>
      </c>
      <c r="U36" s="11">
        <f t="shared" si="4"/>
        <v>1.0001199999999999</v>
      </c>
      <c r="V36" s="18"/>
      <c r="W36" s="12">
        <f t="shared" si="10"/>
        <v>45806</v>
      </c>
      <c r="X36" s="8">
        <f t="shared" si="18"/>
        <v>4.2599999999999999E-2</v>
      </c>
      <c r="Y36" s="25">
        <v>1</v>
      </c>
      <c r="Z36" s="17">
        <f t="shared" si="5"/>
        <v>2.7777777777777779E-3</v>
      </c>
      <c r="AA36" s="17">
        <f t="shared" si="6"/>
        <v>1.1833333333333334E-4</v>
      </c>
      <c r="AB36">
        <f t="shared" si="7"/>
        <v>1.0001183333333334</v>
      </c>
      <c r="AC36" s="8">
        <f t="shared" si="8"/>
        <v>4.2780005787695891E-2</v>
      </c>
      <c r="AD36" s="8">
        <f t="shared" si="11"/>
        <v>4.2853801010612536E-2</v>
      </c>
      <c r="AE36" s="8">
        <f t="shared" si="12"/>
        <v>4.3231656574646671E-2</v>
      </c>
      <c r="AF36" s="8">
        <f t="shared" si="9"/>
        <v>4.2834699715870617E-2</v>
      </c>
      <c r="AK36" s="24"/>
      <c r="AL36" s="7"/>
      <c r="AM36" s="7"/>
      <c r="AN36" s="10"/>
    </row>
    <row r="37" spans="14:40">
      <c r="N37" s="12">
        <v>45701</v>
      </c>
      <c r="O37" s="13">
        <v>45702</v>
      </c>
      <c r="P37" s="12" t="str">
        <f t="shared" si="0"/>
        <v>Thursday</v>
      </c>
      <c r="Q37" s="14">
        <v>4.3299999999999998E-2</v>
      </c>
      <c r="R37" s="11">
        <f t="shared" si="1"/>
        <v>1</v>
      </c>
      <c r="S37" s="11">
        <f t="shared" si="2"/>
        <v>2.7777777777777779E-3</v>
      </c>
      <c r="T37" s="11">
        <f t="shared" si="3"/>
        <v>1.2027777777777777E-4</v>
      </c>
      <c r="U37" s="11">
        <f t="shared" si="4"/>
        <v>1.0001202777777778</v>
      </c>
      <c r="V37" s="19"/>
      <c r="W37" s="12">
        <f t="shared" si="10"/>
        <v>45807</v>
      </c>
      <c r="X37" s="8">
        <f t="shared" si="18"/>
        <v>4.2599999999999999E-2</v>
      </c>
      <c r="Y37" s="25">
        <v>1</v>
      </c>
      <c r="Z37" s="17">
        <f t="shared" si="5"/>
        <v>2.7777777777777779E-3</v>
      </c>
      <c r="AA37" s="17">
        <f t="shared" si="6"/>
        <v>1.1833333333333334E-4</v>
      </c>
      <c r="AB37">
        <f t="shared" si="7"/>
        <v>1.0001183333333334</v>
      </c>
      <c r="AC37" s="8">
        <f t="shared" si="8"/>
        <v>4.2802506511157884E-2</v>
      </c>
      <c r="AD37" s="8">
        <f t="shared" si="11"/>
        <v>4.2876379415758059E-2</v>
      </c>
      <c r="AE37" s="8">
        <f t="shared" si="12"/>
        <v>4.3235048695078326E-2</v>
      </c>
      <c r="AF37" s="8">
        <f t="shared" si="9"/>
        <v>4.2823303430848281E-2</v>
      </c>
      <c r="AK37" s="24"/>
      <c r="AL37" s="7"/>
      <c r="AM37" s="7"/>
      <c r="AN37" s="10"/>
    </row>
    <row r="38" spans="14:40">
      <c r="N38" s="13">
        <v>45702</v>
      </c>
      <c r="O38" s="12">
        <v>45706</v>
      </c>
      <c r="P38" s="12" t="str">
        <f t="shared" si="0"/>
        <v>Friday</v>
      </c>
      <c r="Q38" s="15">
        <v>4.3299999999999998E-2</v>
      </c>
      <c r="R38" s="11">
        <f t="shared" si="1"/>
        <v>4</v>
      </c>
      <c r="S38" s="11">
        <f t="shared" si="2"/>
        <v>1.1111111111111112E-2</v>
      </c>
      <c r="T38" s="11">
        <f t="shared" si="3"/>
        <v>4.8111111111111108E-4</v>
      </c>
      <c r="U38" s="11">
        <f t="shared" si="4"/>
        <v>1.0004811111111112</v>
      </c>
      <c r="V38" s="18"/>
      <c r="W38" s="12">
        <f t="shared" si="10"/>
        <v>45808</v>
      </c>
      <c r="X38" s="8">
        <f t="shared" si="18"/>
        <v>4.2599999999999999E-2</v>
      </c>
      <c r="Y38" s="25">
        <v>1</v>
      </c>
      <c r="Z38" s="17">
        <f t="shared" si="5"/>
        <v>2.7777777777777779E-3</v>
      </c>
      <c r="AA38" s="17">
        <f t="shared" si="6"/>
        <v>1.1833333333333334E-4</v>
      </c>
      <c r="AB38">
        <f t="shared" si="7"/>
        <v>1.0001183333333334</v>
      </c>
      <c r="AC38" s="8">
        <f t="shared" si="8"/>
        <v>4.282500723461987E-2</v>
      </c>
      <c r="AD38" s="8">
        <f t="shared" si="11"/>
        <v>4.289895786323239E-2</v>
      </c>
      <c r="AE38" s="8">
        <f t="shared" si="12"/>
        <v>4.3238440818363699E-2</v>
      </c>
      <c r="AF38" s="8">
        <f t="shared" si="9"/>
        <v>4.2811907209405309E-2</v>
      </c>
      <c r="AK38" s="24"/>
      <c r="AL38" s="7"/>
      <c r="AM38" s="7"/>
      <c r="AN38" s="10"/>
    </row>
    <row r="39" spans="14:40">
      <c r="N39" s="12">
        <v>45706</v>
      </c>
      <c r="O39" s="13">
        <v>45707</v>
      </c>
      <c r="P39" s="12" t="str">
        <f t="shared" si="0"/>
        <v>Tuesday</v>
      </c>
      <c r="Q39" s="14">
        <v>4.3700000000000003E-2</v>
      </c>
      <c r="R39" s="11">
        <f t="shared" si="1"/>
        <v>1</v>
      </c>
      <c r="S39" s="11">
        <f t="shared" si="2"/>
        <v>2.7777777777777779E-3</v>
      </c>
      <c r="T39" s="11">
        <f t="shared" si="3"/>
        <v>1.213888888888889E-4</v>
      </c>
      <c r="U39" s="11">
        <f t="shared" si="4"/>
        <v>1.0001213888888889</v>
      </c>
      <c r="V39" s="19"/>
      <c r="W39" s="12">
        <f t="shared" si="10"/>
        <v>45809</v>
      </c>
      <c r="X39" s="8">
        <f t="shared" si="18"/>
        <v>4.2599999999999999E-2</v>
      </c>
      <c r="Y39" s="25">
        <v>1</v>
      </c>
      <c r="Z39" s="17">
        <f t="shared" si="5"/>
        <v>2.7777777777777779E-3</v>
      </c>
      <c r="AA39" s="17">
        <f t="shared" si="6"/>
        <v>1.1833333333333334E-4</v>
      </c>
      <c r="AB39">
        <f t="shared" si="7"/>
        <v>1.0001183333333334</v>
      </c>
      <c r="AC39" s="8">
        <f t="shared" si="8"/>
        <v>4.2847507958081857E-2</v>
      </c>
      <c r="AD39" s="8">
        <f t="shared" si="11"/>
        <v>4.2921536353038192E-2</v>
      </c>
      <c r="AE39" s="8">
        <f t="shared" si="12"/>
        <v>4.3241832944494796E-2</v>
      </c>
      <c r="AF39" s="8">
        <f t="shared" si="9"/>
        <v>4.280051105153948E-2</v>
      </c>
      <c r="AK39" s="24"/>
      <c r="AL39" s="7"/>
      <c r="AM39" s="7"/>
      <c r="AN39" s="10"/>
    </row>
    <row r="40" spans="14:40">
      <c r="N40" s="13">
        <v>45707</v>
      </c>
      <c r="O40" s="12">
        <v>45708</v>
      </c>
      <c r="P40" s="12" t="str">
        <f t="shared" si="0"/>
        <v>Wednesday</v>
      </c>
      <c r="Q40" s="15">
        <v>4.3499999999999997E-2</v>
      </c>
      <c r="R40" s="11">
        <f t="shared" si="1"/>
        <v>1</v>
      </c>
      <c r="S40" s="11">
        <f t="shared" si="2"/>
        <v>2.7777777777777779E-3</v>
      </c>
      <c r="T40" s="11">
        <f t="shared" si="3"/>
        <v>1.2083333333333333E-4</v>
      </c>
      <c r="U40" s="11">
        <f t="shared" si="4"/>
        <v>1.0001208333333333</v>
      </c>
      <c r="V40" s="18"/>
      <c r="W40" s="12">
        <f t="shared" si="10"/>
        <v>45810</v>
      </c>
      <c r="X40" s="8">
        <f t="shared" si="18"/>
        <v>4.2599999999999999E-2</v>
      </c>
      <c r="Y40" s="25">
        <v>1</v>
      </c>
      <c r="Z40" s="17">
        <f t="shared" si="5"/>
        <v>2.7777777777777779E-3</v>
      </c>
      <c r="AA40" s="17">
        <f t="shared" si="6"/>
        <v>1.1833333333333334E-4</v>
      </c>
      <c r="AB40">
        <f t="shared" si="7"/>
        <v>1.0001183333333334</v>
      </c>
      <c r="AC40" s="8">
        <f t="shared" si="8"/>
        <v>4.287000868154385E-2</v>
      </c>
      <c r="AD40" s="8">
        <f t="shared" si="11"/>
        <v>4.2944114885167473E-2</v>
      </c>
      <c r="AE40" s="8">
        <f t="shared" si="12"/>
        <v>4.3245225073463622E-2</v>
      </c>
      <c r="AF40" s="8">
        <f t="shared" si="9"/>
        <v>4.2789114957243246E-2</v>
      </c>
      <c r="AK40" s="24"/>
      <c r="AL40" s="7"/>
      <c r="AM40" s="7"/>
      <c r="AN40" s="10"/>
    </row>
    <row r="41" spans="14:40">
      <c r="N41" s="12">
        <v>45708</v>
      </c>
      <c r="O41" s="13">
        <v>45709</v>
      </c>
      <c r="P41" s="12" t="str">
        <f t="shared" si="0"/>
        <v>Thursday</v>
      </c>
      <c r="Q41" s="14">
        <v>4.3299999999999998E-2</v>
      </c>
      <c r="R41" s="11">
        <f t="shared" si="1"/>
        <v>1</v>
      </c>
      <c r="S41" s="11">
        <f t="shared" si="2"/>
        <v>2.7777777777777779E-3</v>
      </c>
      <c r="T41" s="11">
        <f t="shared" si="3"/>
        <v>1.2027777777777777E-4</v>
      </c>
      <c r="U41" s="11">
        <f t="shared" si="4"/>
        <v>1.0001202777777778</v>
      </c>
      <c r="V41" s="19"/>
      <c r="W41" s="12">
        <f t="shared" si="10"/>
        <v>45811</v>
      </c>
      <c r="X41" s="8">
        <f t="shared" si="18"/>
        <v>4.2599999999999999E-2</v>
      </c>
      <c r="Y41" s="25">
        <v>1</v>
      </c>
      <c r="Z41" s="17">
        <f t="shared" si="5"/>
        <v>2.7777777777777779E-3</v>
      </c>
      <c r="AA41" s="17">
        <f t="shared" si="6"/>
        <v>1.1833333333333334E-4</v>
      </c>
      <c r="AB41">
        <f t="shared" si="7"/>
        <v>1.0001183333333334</v>
      </c>
      <c r="AC41" s="8">
        <f t="shared" si="8"/>
        <v>4.2892509405005844E-2</v>
      </c>
      <c r="AD41" s="8">
        <f t="shared" si="11"/>
        <v>4.2966693459638883E-2</v>
      </c>
      <c r="AE41" s="8">
        <f t="shared" si="12"/>
        <v>4.3248617205289719E-2</v>
      </c>
      <c r="AF41" s="8">
        <f t="shared" si="9"/>
        <v>4.2777718926528152E-2</v>
      </c>
      <c r="AK41" s="24"/>
      <c r="AL41" s="7"/>
      <c r="AM41" s="7"/>
      <c r="AN41" s="10"/>
    </row>
    <row r="42" spans="14:40">
      <c r="N42" s="13">
        <v>45709</v>
      </c>
      <c r="O42" s="12">
        <v>45712</v>
      </c>
      <c r="P42" s="12" t="str">
        <f t="shared" si="0"/>
        <v>Friday</v>
      </c>
      <c r="Q42" s="15">
        <v>4.3400000000000001E-2</v>
      </c>
      <c r="R42" s="11">
        <f t="shared" si="1"/>
        <v>3</v>
      </c>
      <c r="S42" s="11">
        <f t="shared" si="2"/>
        <v>8.3333333333333332E-3</v>
      </c>
      <c r="T42" s="11">
        <f t="shared" si="3"/>
        <v>3.6166666666666666E-4</v>
      </c>
      <c r="U42" s="11">
        <f t="shared" si="4"/>
        <v>1.0003616666666666</v>
      </c>
      <c r="V42" s="18"/>
      <c r="W42" s="12">
        <f t="shared" si="10"/>
        <v>45812</v>
      </c>
      <c r="X42" s="8">
        <f t="shared" si="18"/>
        <v>4.2599999999999999E-2</v>
      </c>
      <c r="Y42" s="25">
        <v>1</v>
      </c>
      <c r="Z42" s="17">
        <f t="shared" si="5"/>
        <v>2.7777777777777779E-3</v>
      </c>
      <c r="AA42" s="17">
        <f t="shared" si="6"/>
        <v>1.1833333333333334E-4</v>
      </c>
      <c r="AB42">
        <f t="shared" si="7"/>
        <v>1.0001183333333334</v>
      </c>
      <c r="AC42" s="8">
        <f t="shared" si="8"/>
        <v>4.291501012846783E-2</v>
      </c>
      <c r="AD42" s="8">
        <f t="shared" si="11"/>
        <v>4.29892720764391E-2</v>
      </c>
      <c r="AE42" s="8">
        <f t="shared" si="12"/>
        <v>4.325200933995621E-2</v>
      </c>
      <c r="AF42" s="8">
        <f t="shared" si="9"/>
        <v>4.2766322959386649E-2</v>
      </c>
      <c r="AK42" s="24"/>
      <c r="AL42" s="7"/>
      <c r="AM42" s="7"/>
      <c r="AN42" s="10"/>
    </row>
    <row r="43" spans="14:40">
      <c r="N43" s="12">
        <v>45712</v>
      </c>
      <c r="O43" s="13">
        <v>45713</v>
      </c>
      <c r="P43" s="12" t="str">
        <f t="shared" si="0"/>
        <v>Monday</v>
      </c>
      <c r="Q43" s="14">
        <v>4.3400000000000001E-2</v>
      </c>
      <c r="R43" s="11">
        <f t="shared" si="1"/>
        <v>1</v>
      </c>
      <c r="S43" s="11">
        <f t="shared" si="2"/>
        <v>2.7777777777777779E-3</v>
      </c>
      <c r="T43" s="11">
        <f t="shared" si="3"/>
        <v>1.2055555555555557E-4</v>
      </c>
      <c r="U43" s="11">
        <f t="shared" si="4"/>
        <v>1.0001205555555555</v>
      </c>
      <c r="V43" s="19"/>
      <c r="W43" s="12">
        <f t="shared" si="10"/>
        <v>45813</v>
      </c>
      <c r="X43" s="8">
        <f t="shared" si="18"/>
        <v>4.2599999999999999E-2</v>
      </c>
      <c r="Y43" s="25">
        <v>1</v>
      </c>
      <c r="Z43" s="17">
        <f t="shared" si="5"/>
        <v>2.7777777777777779E-3</v>
      </c>
      <c r="AA43" s="17">
        <f t="shared" si="6"/>
        <v>1.1833333333333334E-4</v>
      </c>
      <c r="AB43">
        <f t="shared" si="7"/>
        <v>1.0001183333333334</v>
      </c>
      <c r="AC43" s="8">
        <f t="shared" si="8"/>
        <v>4.2937510851929817E-2</v>
      </c>
      <c r="AD43" s="8">
        <f t="shared" si="11"/>
        <v>4.3011850735570789E-2</v>
      </c>
      <c r="AE43" s="8">
        <f t="shared" si="12"/>
        <v>4.3255401477467537E-2</v>
      </c>
      <c r="AF43" s="8">
        <f t="shared" si="9"/>
        <v>4.275492705581696E-2</v>
      </c>
      <c r="AK43" s="24"/>
      <c r="AL43" s="7"/>
      <c r="AM43" s="7"/>
      <c r="AN43" s="10"/>
    </row>
    <row r="44" spans="14:40">
      <c r="N44" s="13">
        <v>45713</v>
      </c>
      <c r="O44" s="12">
        <v>45714</v>
      </c>
      <c r="P44" s="12" t="str">
        <f t="shared" si="0"/>
        <v>Tuesday</v>
      </c>
      <c r="Q44" s="15">
        <v>4.3299999999999998E-2</v>
      </c>
      <c r="R44" s="11">
        <f t="shared" si="1"/>
        <v>1</v>
      </c>
      <c r="S44" s="11">
        <f t="shared" si="2"/>
        <v>2.7777777777777779E-3</v>
      </c>
      <c r="T44" s="11">
        <f t="shared" si="3"/>
        <v>1.2027777777777777E-4</v>
      </c>
      <c r="U44" s="11">
        <f t="shared" si="4"/>
        <v>1.0001202777777778</v>
      </c>
      <c r="V44" s="18"/>
      <c r="W44" s="12">
        <f t="shared" si="10"/>
        <v>45814</v>
      </c>
      <c r="X44" s="8">
        <f t="shared" si="18"/>
        <v>4.2599999999999999E-2</v>
      </c>
      <c r="Y44" s="25">
        <v>1</v>
      </c>
      <c r="Z44" s="17">
        <f t="shared" si="5"/>
        <v>2.7777777777777779E-3</v>
      </c>
      <c r="AA44" s="17">
        <f t="shared" si="6"/>
        <v>1.1833333333333334E-4</v>
      </c>
      <c r="AB44">
        <f t="shared" si="7"/>
        <v>1.0001183333333334</v>
      </c>
      <c r="AC44" s="8">
        <f t="shared" si="8"/>
        <v>4.296001157539181E-2</v>
      </c>
      <c r="AD44" s="8">
        <f t="shared" si="11"/>
        <v>4.303442943703395E-2</v>
      </c>
      <c r="AE44" s="8">
        <f t="shared" si="12"/>
        <v>4.3258793617827251E-2</v>
      </c>
      <c r="AF44" s="8">
        <f t="shared" si="9"/>
        <v>4.2743531215820862E-2</v>
      </c>
      <c r="AK44" s="24"/>
      <c r="AL44" s="7"/>
      <c r="AM44" s="7"/>
      <c r="AN44" s="10"/>
    </row>
    <row r="45" spans="14:40">
      <c r="N45" s="12">
        <v>45714</v>
      </c>
      <c r="O45" s="13">
        <v>45715</v>
      </c>
      <c r="P45" s="12" t="str">
        <f t="shared" si="0"/>
        <v>Wednesday</v>
      </c>
      <c r="Q45" s="14">
        <v>4.3299999999999998E-2</v>
      </c>
      <c r="R45" s="11">
        <f t="shared" si="1"/>
        <v>1</v>
      </c>
      <c r="S45" s="11">
        <f t="shared" si="2"/>
        <v>2.7777777777777779E-3</v>
      </c>
      <c r="T45" s="11">
        <f t="shared" si="3"/>
        <v>1.2027777777777777E-4</v>
      </c>
      <c r="U45" s="11">
        <f t="shared" si="4"/>
        <v>1.0001202777777778</v>
      </c>
      <c r="V45" s="19"/>
      <c r="W45" s="12">
        <f t="shared" si="10"/>
        <v>45815</v>
      </c>
      <c r="X45" s="8">
        <f t="shared" si="18"/>
        <v>4.2599999999999999E-2</v>
      </c>
      <c r="Y45" s="25">
        <v>1</v>
      </c>
      <c r="Z45" s="17">
        <f t="shared" si="5"/>
        <v>2.7777777777777779E-3</v>
      </c>
      <c r="AA45" s="17">
        <f t="shared" si="6"/>
        <v>1.1833333333333334E-4</v>
      </c>
      <c r="AB45">
        <f t="shared" si="7"/>
        <v>1.0001183333333334</v>
      </c>
      <c r="AC45" s="8">
        <f t="shared" si="8"/>
        <v>4.2982512298853803E-2</v>
      </c>
      <c r="AD45" s="8">
        <f t="shared" si="11"/>
        <v>4.3057008180828582E-2</v>
      </c>
      <c r="AE45" s="8">
        <f t="shared" si="12"/>
        <v>4.3262185761030914E-2</v>
      </c>
      <c r="AF45" s="8">
        <f t="shared" si="9"/>
        <v>4.2732135439400132E-2</v>
      </c>
      <c r="AK45" s="24"/>
      <c r="AL45" s="7"/>
      <c r="AM45" s="7"/>
      <c r="AN45" s="10"/>
    </row>
    <row r="46" spans="14:40">
      <c r="N46" s="13">
        <v>45715</v>
      </c>
      <c r="O46" s="12">
        <v>45716</v>
      </c>
      <c r="P46" s="12" t="str">
        <f t="shared" si="0"/>
        <v>Thursday</v>
      </c>
      <c r="Q46" s="15">
        <v>4.36E-2</v>
      </c>
      <c r="R46" s="11">
        <f t="shared" si="1"/>
        <v>1</v>
      </c>
      <c r="S46" s="11">
        <f t="shared" si="2"/>
        <v>2.7777777777777779E-3</v>
      </c>
      <c r="T46" s="11">
        <f t="shared" si="3"/>
        <v>1.2111111111111112E-4</v>
      </c>
      <c r="U46" s="11">
        <f t="shared" si="4"/>
        <v>1.000121111111111</v>
      </c>
      <c r="V46" s="18"/>
      <c r="W46" s="12">
        <f t="shared" si="10"/>
        <v>45816</v>
      </c>
      <c r="X46" s="8">
        <f t="shared" si="18"/>
        <v>4.2599999999999999E-2</v>
      </c>
      <c r="Y46" s="25">
        <v>1</v>
      </c>
      <c r="Z46" s="17">
        <f t="shared" si="5"/>
        <v>2.7777777777777779E-3</v>
      </c>
      <c r="AA46" s="17">
        <f t="shared" si="6"/>
        <v>1.1833333333333334E-4</v>
      </c>
      <c r="AB46">
        <f t="shared" si="7"/>
        <v>1.0001183333333334</v>
      </c>
      <c r="AC46" s="8">
        <f t="shared" si="8"/>
        <v>4.300501302231579E-2</v>
      </c>
      <c r="AD46" s="8">
        <f t="shared" si="11"/>
        <v>4.3079586966944028E-2</v>
      </c>
      <c r="AE46" s="8">
        <f t="shared" si="12"/>
        <v>4.3265577907077635E-2</v>
      </c>
      <c r="AF46" s="8">
        <f t="shared" si="9"/>
        <v>4.2720739726552104E-2</v>
      </c>
      <c r="AK46" s="24"/>
      <c r="AL46" s="7"/>
      <c r="AM46" s="7"/>
      <c r="AN46" s="10"/>
    </row>
    <row r="47" spans="14:40">
      <c r="N47" s="12">
        <v>45716</v>
      </c>
      <c r="O47" s="13">
        <v>45719</v>
      </c>
      <c r="P47" s="12" t="str">
        <f t="shared" si="0"/>
        <v>Friday</v>
      </c>
      <c r="Q47" s="14">
        <v>4.3899999999999995E-2</v>
      </c>
      <c r="R47" s="11">
        <f t="shared" si="1"/>
        <v>3</v>
      </c>
      <c r="S47" s="11">
        <f t="shared" si="2"/>
        <v>8.3333333333333332E-3</v>
      </c>
      <c r="T47" s="11">
        <f t="shared" si="3"/>
        <v>3.658333333333333E-4</v>
      </c>
      <c r="U47" s="11">
        <f t="shared" si="4"/>
        <v>1.0003658333333334</v>
      </c>
      <c r="V47" s="19"/>
      <c r="W47" s="12">
        <f t="shared" si="10"/>
        <v>45817</v>
      </c>
      <c r="X47" s="8">
        <f t="shared" si="18"/>
        <v>4.2599999999999999E-2</v>
      </c>
      <c r="Y47" s="25">
        <v>1</v>
      </c>
      <c r="Z47" s="17">
        <f t="shared" si="5"/>
        <v>2.7777777777777779E-3</v>
      </c>
      <c r="AA47" s="17">
        <f t="shared" si="6"/>
        <v>1.1833333333333334E-4</v>
      </c>
      <c r="AB47">
        <f t="shared" si="7"/>
        <v>1.0001183333333334</v>
      </c>
      <c r="AC47" s="8">
        <f t="shared" si="8"/>
        <v>4.3027513745777776E-2</v>
      </c>
      <c r="AD47" s="8">
        <f t="shared" si="11"/>
        <v>4.3102165795406933E-2</v>
      </c>
      <c r="AE47" s="8">
        <f t="shared" si="12"/>
        <v>4.3268970055976297E-2</v>
      </c>
      <c r="AF47" s="8">
        <f t="shared" si="9"/>
        <v>4.2709344077275446E-2</v>
      </c>
      <c r="AK47" s="24"/>
      <c r="AL47" s="7"/>
      <c r="AM47" s="7"/>
      <c r="AN47" s="10"/>
    </row>
    <row r="48" spans="14:40">
      <c r="N48" s="13">
        <v>45719</v>
      </c>
      <c r="O48" s="12">
        <v>45720</v>
      </c>
      <c r="P48" s="12" t="str">
        <f t="shared" si="0"/>
        <v>Monday</v>
      </c>
      <c r="Q48" s="15">
        <v>4.3299999999999998E-2</v>
      </c>
      <c r="R48" s="11">
        <f t="shared" si="1"/>
        <v>1</v>
      </c>
      <c r="S48" s="11">
        <f t="shared" si="2"/>
        <v>2.7777777777777779E-3</v>
      </c>
      <c r="T48" s="11">
        <f t="shared" si="3"/>
        <v>1.2027777777777777E-4</v>
      </c>
      <c r="U48" s="11">
        <f t="shared" si="4"/>
        <v>1.0001202777777778</v>
      </c>
      <c r="V48" s="18"/>
      <c r="W48" s="12">
        <f t="shared" si="10"/>
        <v>45818</v>
      </c>
      <c r="X48" s="8">
        <f t="shared" si="18"/>
        <v>4.2599999999999999E-2</v>
      </c>
      <c r="Y48" s="25">
        <v>1</v>
      </c>
      <c r="Z48" s="17">
        <f t="shared" si="5"/>
        <v>2.7777777777777779E-3</v>
      </c>
      <c r="AA48" s="17">
        <f t="shared" si="6"/>
        <v>1.1833333333333334E-4</v>
      </c>
      <c r="AB48">
        <f t="shared" si="7"/>
        <v>1.0001183333333334</v>
      </c>
      <c r="AC48" s="8">
        <f t="shared" si="8"/>
        <v>4.305001446923977E-2</v>
      </c>
      <c r="AD48" s="8">
        <f t="shared" si="11"/>
        <v>4.3124744666193315E-2</v>
      </c>
      <c r="AE48" s="8">
        <f t="shared" si="12"/>
        <v>4.3272362207720683E-2</v>
      </c>
      <c r="AF48" s="8">
        <f t="shared" si="9"/>
        <v>4.2697948491575488E-2</v>
      </c>
      <c r="AK48" s="24"/>
      <c r="AL48" s="7"/>
      <c r="AM48" s="7"/>
      <c r="AN48" s="10"/>
    </row>
    <row r="49" spans="14:40">
      <c r="N49" s="12">
        <v>45720</v>
      </c>
      <c r="O49" s="13">
        <v>45721</v>
      </c>
      <c r="P49" s="12" t="str">
        <f t="shared" si="0"/>
        <v>Tuesday</v>
      </c>
      <c r="Q49" s="14">
        <v>4.3299999999999998E-2</v>
      </c>
      <c r="R49" s="11">
        <f t="shared" si="1"/>
        <v>1</v>
      </c>
      <c r="S49" s="11">
        <f t="shared" si="2"/>
        <v>2.7777777777777779E-3</v>
      </c>
      <c r="T49" s="11">
        <f t="shared" si="3"/>
        <v>1.2027777777777777E-4</v>
      </c>
      <c r="U49" s="11">
        <f t="shared" si="4"/>
        <v>1.0001202777777778</v>
      </c>
      <c r="V49" s="19"/>
      <c r="W49" s="12">
        <f t="shared" si="10"/>
        <v>45819</v>
      </c>
      <c r="X49" s="8">
        <f t="shared" si="18"/>
        <v>4.2599999999999999E-2</v>
      </c>
      <c r="Y49" s="25">
        <v>1</v>
      </c>
      <c r="Z49" s="17">
        <f t="shared" si="5"/>
        <v>2.7777777777777779E-3</v>
      </c>
      <c r="AA49" s="17">
        <f t="shared" si="6"/>
        <v>1.1833333333333334E-4</v>
      </c>
      <c r="AB49">
        <f t="shared" si="7"/>
        <v>1.0001183333333334</v>
      </c>
      <c r="AC49" s="8">
        <f t="shared" si="8"/>
        <v>4.3072515192701763E-2</v>
      </c>
      <c r="AD49" s="8">
        <f t="shared" si="11"/>
        <v>4.3147323579305841E-2</v>
      </c>
      <c r="AE49" s="8">
        <f t="shared" si="12"/>
        <v>4.3275754362305463E-2</v>
      </c>
      <c r="AF49" s="8">
        <f t="shared" si="9"/>
        <v>4.2686552969439351E-2</v>
      </c>
      <c r="AK49" s="24"/>
      <c r="AL49" s="7"/>
      <c r="AM49" s="7"/>
      <c r="AN49" s="10"/>
    </row>
    <row r="50" spans="14:40">
      <c r="N50" s="13">
        <v>45721</v>
      </c>
      <c r="O50" s="12">
        <v>45722</v>
      </c>
      <c r="P50" s="12" t="str">
        <f t="shared" si="0"/>
        <v>Wednesday</v>
      </c>
      <c r="Q50" s="15">
        <v>4.3400000000000001E-2</v>
      </c>
      <c r="R50" s="11">
        <f t="shared" si="1"/>
        <v>1</v>
      </c>
      <c r="S50" s="11">
        <f t="shared" si="2"/>
        <v>2.7777777777777779E-3</v>
      </c>
      <c r="T50" s="11">
        <f t="shared" si="3"/>
        <v>1.2055555555555557E-4</v>
      </c>
      <c r="U50" s="11">
        <f t="shared" si="4"/>
        <v>1.0001205555555555</v>
      </c>
      <c r="V50" s="18"/>
      <c r="W50" s="12">
        <f t="shared" si="10"/>
        <v>45820</v>
      </c>
      <c r="X50" s="8">
        <f t="shared" si="18"/>
        <v>4.2599999999999999E-2</v>
      </c>
      <c r="Y50" s="25">
        <v>1</v>
      </c>
      <c r="Z50" s="17">
        <f t="shared" si="5"/>
        <v>2.7777777777777779E-3</v>
      </c>
      <c r="AA50" s="17">
        <f t="shared" si="6"/>
        <v>1.1833333333333334E-4</v>
      </c>
      <c r="AB50">
        <f t="shared" si="7"/>
        <v>1.0001183333333334</v>
      </c>
      <c r="AC50" s="8">
        <f t="shared" si="8"/>
        <v>4.3095015916163749E-2</v>
      </c>
      <c r="AD50" s="8">
        <f t="shared" si="11"/>
        <v>4.3169902534760496E-2</v>
      </c>
      <c r="AE50" s="8">
        <f t="shared" si="12"/>
        <v>4.3279146519733303E-2</v>
      </c>
      <c r="AF50" s="8">
        <f t="shared" si="9"/>
        <v>4.2675157510879913E-2</v>
      </c>
      <c r="AK50" s="24"/>
      <c r="AL50" s="7"/>
      <c r="AM50" s="7"/>
      <c r="AN50" s="10"/>
    </row>
    <row r="51" spans="14:40">
      <c r="N51" s="12">
        <v>45722</v>
      </c>
      <c r="O51" s="13">
        <v>45723</v>
      </c>
      <c r="P51" s="12" t="str">
        <f t="shared" si="0"/>
        <v>Thursday</v>
      </c>
      <c r="Q51" s="14">
        <v>4.3499999999999997E-2</v>
      </c>
      <c r="R51" s="11">
        <f t="shared" si="1"/>
        <v>1</v>
      </c>
      <c r="S51" s="11">
        <f t="shared" si="2"/>
        <v>2.7777777777777779E-3</v>
      </c>
      <c r="T51" s="11">
        <f t="shared" si="3"/>
        <v>1.2083333333333333E-4</v>
      </c>
      <c r="U51" s="11">
        <f t="shared" si="4"/>
        <v>1.0001208333333333</v>
      </c>
      <c r="V51" s="19"/>
      <c r="W51" s="12">
        <f t="shared" si="10"/>
        <v>45821</v>
      </c>
      <c r="X51" s="8">
        <f t="shared" si="18"/>
        <v>4.2599999999999999E-2</v>
      </c>
      <c r="Y51" s="25">
        <v>1</v>
      </c>
      <c r="Z51" s="17">
        <f t="shared" si="5"/>
        <v>2.7777777777777779E-3</v>
      </c>
      <c r="AA51" s="17">
        <f t="shared" si="6"/>
        <v>1.1833333333333334E-4</v>
      </c>
      <c r="AB51">
        <f t="shared" si="7"/>
        <v>1.0001183333333334</v>
      </c>
      <c r="AC51" s="8">
        <f t="shared" si="8"/>
        <v>4.3117516639625736E-2</v>
      </c>
      <c r="AD51" s="8">
        <f t="shared" si="11"/>
        <v>4.3192481532538629E-2</v>
      </c>
      <c r="AE51" s="8">
        <f t="shared" si="12"/>
        <v>4.3282538680014859E-2</v>
      </c>
      <c r="AF51" s="8">
        <f t="shared" si="9"/>
        <v>4.2663762115893622E-2</v>
      </c>
      <c r="AK51" s="24"/>
      <c r="AL51" s="7"/>
      <c r="AM51" s="7"/>
      <c r="AN51" s="10"/>
    </row>
    <row r="52" spans="14:40">
      <c r="N52" s="13">
        <v>45723</v>
      </c>
      <c r="O52" s="12">
        <v>45726</v>
      </c>
      <c r="P52" s="12" t="str">
        <f t="shared" si="0"/>
        <v>Friday</v>
      </c>
      <c r="Q52" s="15">
        <v>4.3400000000000001E-2</v>
      </c>
      <c r="R52" s="11">
        <f t="shared" si="1"/>
        <v>3</v>
      </c>
      <c r="S52" s="11">
        <f t="shared" si="2"/>
        <v>8.3333333333333332E-3</v>
      </c>
      <c r="T52" s="11">
        <f t="shared" si="3"/>
        <v>3.6166666666666666E-4</v>
      </c>
      <c r="U52" s="11">
        <f t="shared" si="4"/>
        <v>1.0003616666666666</v>
      </c>
      <c r="V52" s="18"/>
      <c r="W52" s="12">
        <f t="shared" si="10"/>
        <v>45822</v>
      </c>
      <c r="X52" s="8">
        <f t="shared" si="18"/>
        <v>4.2599999999999999E-2</v>
      </c>
      <c r="Y52" s="25">
        <v>1</v>
      </c>
      <c r="Z52" s="17">
        <f t="shared" si="5"/>
        <v>2.7777777777777779E-3</v>
      </c>
      <c r="AA52" s="17">
        <f t="shared" si="6"/>
        <v>1.1833333333333334E-4</v>
      </c>
      <c r="AB52">
        <f t="shared" si="7"/>
        <v>1.0001183333333334</v>
      </c>
      <c r="AC52" s="8">
        <f t="shared" si="8"/>
        <v>4.3140017363087729E-2</v>
      </c>
      <c r="AD52" s="8">
        <f t="shared" si="11"/>
        <v>4.3215060572656228E-2</v>
      </c>
      <c r="AE52" s="8">
        <f t="shared" si="12"/>
        <v>4.328593084314214E-2</v>
      </c>
      <c r="AF52" s="8">
        <f t="shared" si="9"/>
        <v>4.2652366784477813E-2</v>
      </c>
      <c r="AK52" s="24"/>
      <c r="AL52" s="7"/>
      <c r="AM52" s="7"/>
      <c r="AN52" s="10"/>
    </row>
    <row r="53" spans="14:40">
      <c r="N53" s="12">
        <v>45726</v>
      </c>
      <c r="O53" s="13">
        <v>45727</v>
      </c>
      <c r="P53" s="12" t="str">
        <f t="shared" si="0"/>
        <v>Monday</v>
      </c>
      <c r="Q53" s="14">
        <v>4.3299999999999998E-2</v>
      </c>
      <c r="R53" s="11">
        <f t="shared" si="1"/>
        <v>1</v>
      </c>
      <c r="S53" s="11">
        <f t="shared" si="2"/>
        <v>2.7777777777777779E-3</v>
      </c>
      <c r="T53" s="11">
        <f t="shared" si="3"/>
        <v>1.2027777777777777E-4</v>
      </c>
      <c r="U53" s="11">
        <f t="shared" si="4"/>
        <v>1.0001202777777778</v>
      </c>
      <c r="V53" s="19"/>
      <c r="W53" s="12">
        <f t="shared" si="10"/>
        <v>45823</v>
      </c>
      <c r="X53" s="8">
        <f t="shared" si="18"/>
        <v>4.2599999999999999E-2</v>
      </c>
      <c r="Y53" s="25">
        <v>1</v>
      </c>
      <c r="Z53" s="17">
        <f t="shared" si="5"/>
        <v>2.7777777777777779E-3</v>
      </c>
      <c r="AA53" s="17">
        <f t="shared" si="6"/>
        <v>1.1833333333333334E-4</v>
      </c>
      <c r="AB53">
        <f t="shared" si="7"/>
        <v>1.0001183333333334</v>
      </c>
      <c r="AC53" s="8">
        <f t="shared" si="8"/>
        <v>4.3162518086549723E-2</v>
      </c>
      <c r="AD53" s="8">
        <f t="shared" si="11"/>
        <v>4.3237639655102633E-2</v>
      </c>
      <c r="AE53" s="8">
        <f t="shared" si="12"/>
        <v>4.3289323009108926E-2</v>
      </c>
      <c r="AF53" s="8">
        <f t="shared" si="9"/>
        <v>4.264097151662849E-2</v>
      </c>
      <c r="AK53" s="24"/>
      <c r="AL53" s="7"/>
      <c r="AM53" s="7"/>
      <c r="AN53" s="10"/>
    </row>
    <row r="54" spans="14:40">
      <c r="N54" s="13">
        <v>45727</v>
      </c>
      <c r="O54" s="12">
        <v>45728</v>
      </c>
      <c r="P54" s="12" t="str">
        <f t="shared" si="0"/>
        <v>Tuesday</v>
      </c>
      <c r="Q54" s="15">
        <v>4.3200000000000002E-2</v>
      </c>
      <c r="R54" s="11">
        <f t="shared" si="1"/>
        <v>1</v>
      </c>
      <c r="S54" s="11">
        <f t="shared" si="2"/>
        <v>2.7777777777777779E-3</v>
      </c>
      <c r="T54" s="11">
        <f t="shared" si="3"/>
        <v>1.2000000000000002E-4</v>
      </c>
      <c r="U54" s="11">
        <f t="shared" si="4"/>
        <v>1.0001199999999999</v>
      </c>
      <c r="V54" s="18"/>
      <c r="W54" s="12">
        <f t="shared" si="10"/>
        <v>45824</v>
      </c>
      <c r="X54" s="8">
        <f t="shared" si="18"/>
        <v>4.2599999999999999E-2</v>
      </c>
      <c r="Y54" s="25">
        <v>1</v>
      </c>
      <c r="Z54" s="17">
        <f t="shared" si="5"/>
        <v>2.7777777777777779E-3</v>
      </c>
      <c r="AA54" s="17">
        <f t="shared" si="6"/>
        <v>1.1833333333333334E-4</v>
      </c>
      <c r="AB54">
        <f t="shared" si="7"/>
        <v>1.0001183333333334</v>
      </c>
      <c r="AC54" s="8">
        <f t="shared" si="8"/>
        <v>4.3185018810011709E-2</v>
      </c>
      <c r="AD54" s="8">
        <f t="shared" si="11"/>
        <v>4.326021877988584E-2</v>
      </c>
      <c r="AE54" s="8">
        <f t="shared" si="12"/>
        <v>4.3292715177929431E-2</v>
      </c>
      <c r="AF54" s="8">
        <f t="shared" si="9"/>
        <v>4.2620530462435191E-2</v>
      </c>
      <c r="AK54" s="24"/>
      <c r="AL54" s="7"/>
      <c r="AM54" s="7"/>
      <c r="AN54" s="10"/>
    </row>
    <row r="55" spans="14:40">
      <c r="N55" s="12">
        <v>45728</v>
      </c>
      <c r="O55" s="13">
        <v>45729</v>
      </c>
      <c r="P55" s="12" t="str">
        <f t="shared" si="0"/>
        <v>Wednesday</v>
      </c>
      <c r="Q55" s="14">
        <v>4.3099999999999999E-2</v>
      </c>
      <c r="R55" s="11">
        <f t="shared" si="1"/>
        <v>1</v>
      </c>
      <c r="S55" s="11">
        <f t="shared" si="2"/>
        <v>2.7777777777777779E-3</v>
      </c>
      <c r="T55" s="11">
        <f t="shared" si="3"/>
        <v>1.1972222222222222E-4</v>
      </c>
      <c r="U55" s="11">
        <f t="shared" si="4"/>
        <v>1.0001197222222222</v>
      </c>
      <c r="V55" s="19"/>
      <c r="W55" s="12">
        <f t="shared" si="10"/>
        <v>45825</v>
      </c>
      <c r="X55" s="8">
        <f t="shared" si="18"/>
        <v>4.2599999999999999E-2</v>
      </c>
      <c r="Y55" s="25">
        <v>1</v>
      </c>
      <c r="Z55" s="17">
        <f t="shared" si="5"/>
        <v>2.7777777777777779E-3</v>
      </c>
      <c r="AA55" s="17">
        <f t="shared" si="6"/>
        <v>1.1833333333333334E-4</v>
      </c>
      <c r="AB55">
        <f t="shared" si="7"/>
        <v>1.0001183333333334</v>
      </c>
      <c r="AC55" s="8">
        <f t="shared" si="8"/>
        <v>4.3207519533473696E-2</v>
      </c>
      <c r="AD55" s="8">
        <f t="shared" si="11"/>
        <v>4.3282797946989859E-2</v>
      </c>
      <c r="AE55" s="8">
        <f t="shared" si="12"/>
        <v>4.3296107349589441E-2</v>
      </c>
      <c r="AF55" s="8">
        <f t="shared" si="9"/>
        <v>4.2600089612795156E-2</v>
      </c>
      <c r="AK55" s="24"/>
      <c r="AL55" s="7"/>
      <c r="AM55" s="7"/>
      <c r="AN55" s="10"/>
    </row>
    <row r="56" spans="14:40">
      <c r="N56" s="13">
        <v>45729</v>
      </c>
      <c r="O56" s="12">
        <v>45730</v>
      </c>
      <c r="P56" s="12" t="str">
        <f t="shared" si="0"/>
        <v>Thursday</v>
      </c>
      <c r="Q56" s="15">
        <v>4.2999999999999997E-2</v>
      </c>
      <c r="R56" s="11">
        <f t="shared" si="1"/>
        <v>1</v>
      </c>
      <c r="S56" s="11">
        <f t="shared" si="2"/>
        <v>2.7777777777777779E-3</v>
      </c>
      <c r="T56" s="11">
        <f t="shared" si="3"/>
        <v>1.1944444444444444E-4</v>
      </c>
      <c r="U56" s="11">
        <f t="shared" si="4"/>
        <v>1.0001194444444443</v>
      </c>
      <c r="V56" s="18"/>
      <c r="W56" s="12">
        <f t="shared" si="10"/>
        <v>45826</v>
      </c>
      <c r="X56" s="8">
        <f t="shared" si="18"/>
        <v>4.2599999999999999E-2</v>
      </c>
      <c r="Y56" s="25">
        <v>1</v>
      </c>
      <c r="Z56" s="17">
        <f t="shared" si="5"/>
        <v>2.7777777777777779E-3</v>
      </c>
      <c r="AA56" s="17">
        <f t="shared" si="6"/>
        <v>1.1833333333333334E-4</v>
      </c>
      <c r="AB56">
        <f t="shared" si="7"/>
        <v>1.0001183333333334</v>
      </c>
      <c r="AC56" s="8">
        <f t="shared" si="8"/>
        <v>4.3230020256935689E-2</v>
      </c>
      <c r="AD56" s="8">
        <f t="shared" si="11"/>
        <v>4.330537715643068E-2</v>
      </c>
      <c r="AE56" s="8">
        <f t="shared" si="12"/>
        <v>4.3299499524098728E-2</v>
      </c>
      <c r="AF56" s="8">
        <f t="shared" si="9"/>
        <v>4.2579648967713712E-2</v>
      </c>
      <c r="AK56" s="24"/>
      <c r="AL56" s="7"/>
      <c r="AM56" s="7"/>
      <c r="AN56" s="10"/>
    </row>
    <row r="57" spans="14:40">
      <c r="N57" s="12">
        <v>45730</v>
      </c>
      <c r="O57" s="13">
        <v>45733</v>
      </c>
      <c r="P57" s="12" t="str">
        <f t="shared" si="0"/>
        <v>Friday</v>
      </c>
      <c r="Q57" s="14">
        <v>4.2999999999999997E-2</v>
      </c>
      <c r="R57" s="11">
        <f t="shared" si="1"/>
        <v>3</v>
      </c>
      <c r="S57" s="11">
        <f t="shared" si="2"/>
        <v>8.3333333333333332E-3</v>
      </c>
      <c r="T57" s="11">
        <f t="shared" si="3"/>
        <v>3.5833333333333328E-4</v>
      </c>
      <c r="U57" s="11">
        <f t="shared" si="4"/>
        <v>1.0003583333333332</v>
      </c>
      <c r="V57" s="19"/>
      <c r="W57" s="12">
        <f t="shared" si="10"/>
        <v>45827</v>
      </c>
      <c r="X57" s="8">
        <f t="shared" si="18"/>
        <v>4.2599999999999999E-2</v>
      </c>
      <c r="Y57" s="25">
        <v>1</v>
      </c>
      <c r="Z57" s="17">
        <f t="shared" si="5"/>
        <v>2.7777777777777779E-3</v>
      </c>
      <c r="AA57" s="17">
        <f t="shared" si="6"/>
        <v>1.1833333333333334E-4</v>
      </c>
      <c r="AB57">
        <f t="shared" si="7"/>
        <v>1.0001183333333334</v>
      </c>
      <c r="AC57" s="8">
        <f t="shared" si="8"/>
        <v>4.3252520980397682E-2</v>
      </c>
      <c r="AD57" s="8">
        <f t="shared" si="11"/>
        <v>4.3327956408208301E-2</v>
      </c>
      <c r="AE57" s="8">
        <f t="shared" si="12"/>
        <v>4.3302891701454627E-2</v>
      </c>
      <c r="AF57" s="8">
        <f t="shared" si="9"/>
        <v>4.2559208527183756E-2</v>
      </c>
      <c r="AK57" s="24"/>
      <c r="AL57" s="7"/>
      <c r="AM57" s="7"/>
      <c r="AN57" s="10"/>
    </row>
    <row r="58" spans="14:40">
      <c r="N58" s="13">
        <v>45733</v>
      </c>
      <c r="O58" s="12">
        <v>45734</v>
      </c>
      <c r="P58" s="12" t="str">
        <f t="shared" si="0"/>
        <v>Monday</v>
      </c>
      <c r="Q58" s="15">
        <v>4.3200000000000002E-2</v>
      </c>
      <c r="R58" s="11">
        <f t="shared" si="1"/>
        <v>1</v>
      </c>
      <c r="S58" s="11">
        <f t="shared" si="2"/>
        <v>2.7777777777777779E-3</v>
      </c>
      <c r="T58" s="11">
        <f t="shared" si="3"/>
        <v>1.2000000000000002E-4</v>
      </c>
      <c r="U58" s="11">
        <f t="shared" si="4"/>
        <v>1.0001199999999999</v>
      </c>
      <c r="V58" s="18"/>
      <c r="W58" s="12">
        <f t="shared" si="10"/>
        <v>45828</v>
      </c>
      <c r="X58" s="8">
        <f t="shared" si="18"/>
        <v>4.3275021703859683E-2</v>
      </c>
      <c r="Y58" s="25">
        <v>1</v>
      </c>
      <c r="Z58" s="17">
        <f t="shared" si="5"/>
        <v>2.7777777777777779E-3</v>
      </c>
      <c r="AA58" s="17">
        <f t="shared" si="6"/>
        <v>1.2020839362183246E-4</v>
      </c>
      <c r="AB58">
        <f t="shared" si="7"/>
        <v>1.0001202083936218</v>
      </c>
      <c r="AC58" s="8">
        <f t="shared" si="8"/>
        <v>4.3275021703859669E-2</v>
      </c>
      <c r="AD58" s="8">
        <f t="shared" si="11"/>
        <v>4.3350535702312065E-2</v>
      </c>
      <c r="AE58" s="8">
        <f t="shared" si="12"/>
        <v>4.3306283881654473E-2</v>
      </c>
      <c r="AF58" s="8">
        <f t="shared" si="9"/>
        <v>4.2538768291204843E-2</v>
      </c>
      <c r="AK58" s="24"/>
      <c r="AL58" s="7"/>
      <c r="AM58" s="7"/>
      <c r="AN58" s="10"/>
    </row>
    <row r="59" spans="14:40">
      <c r="N59" s="12">
        <v>45734</v>
      </c>
      <c r="O59" s="13">
        <v>45735</v>
      </c>
      <c r="P59" s="12" t="str">
        <f t="shared" si="0"/>
        <v>Tuesday</v>
      </c>
      <c r="Q59" s="14">
        <v>4.3099999999999999E-2</v>
      </c>
      <c r="R59" s="11">
        <f t="shared" si="1"/>
        <v>1</v>
      </c>
      <c r="S59" s="11">
        <f t="shared" si="2"/>
        <v>2.7777777777777779E-3</v>
      </c>
      <c r="T59" s="11">
        <f t="shared" si="3"/>
        <v>1.1972222222222222E-4</v>
      </c>
      <c r="U59" s="11">
        <f t="shared" si="4"/>
        <v>1.0001197222222222</v>
      </c>
      <c r="V59" s="19"/>
      <c r="W59" s="12">
        <f t="shared" si="10"/>
        <v>45829</v>
      </c>
      <c r="X59" s="8">
        <f t="shared" si="18"/>
        <v>4.3275021703859683E-2</v>
      </c>
      <c r="Y59" s="25">
        <v>1</v>
      </c>
      <c r="Z59" s="17">
        <f t="shared" si="5"/>
        <v>2.7777777777777779E-3</v>
      </c>
      <c r="AA59" s="17">
        <f t="shared" si="6"/>
        <v>1.2020839362183246E-4</v>
      </c>
      <c r="AB59">
        <f t="shared" si="7"/>
        <v>1.0001202083936218</v>
      </c>
      <c r="AC59" s="8">
        <f t="shared" si="8"/>
        <v>4.3275021703859669E-2</v>
      </c>
      <c r="AD59" s="8">
        <f t="shared" si="11"/>
        <v>4.3350535702312065E-2</v>
      </c>
      <c r="AE59" s="8">
        <f t="shared" si="12"/>
        <v>4.3302095526536633E-2</v>
      </c>
      <c r="AF59" s="8">
        <f t="shared" si="9"/>
        <v>4.2514498875092954E-2</v>
      </c>
      <c r="AK59" s="24"/>
      <c r="AL59" s="7"/>
      <c r="AM59" s="7"/>
      <c r="AN59" s="10"/>
    </row>
    <row r="60" spans="14:40">
      <c r="N60" s="13">
        <v>45735</v>
      </c>
      <c r="O60" s="12">
        <v>45736</v>
      </c>
      <c r="P60" s="12" t="str">
        <f t="shared" si="0"/>
        <v>Wednesday</v>
      </c>
      <c r="Q60" s="15">
        <v>4.2900000000000001E-2</v>
      </c>
      <c r="R60" s="11">
        <f t="shared" si="1"/>
        <v>1</v>
      </c>
      <c r="S60" s="11">
        <f t="shared" si="2"/>
        <v>2.7777777777777779E-3</v>
      </c>
      <c r="T60" s="11">
        <f t="shared" si="3"/>
        <v>1.1916666666666667E-4</v>
      </c>
      <c r="U60" s="11">
        <f t="shared" si="4"/>
        <v>1.0001191666666667</v>
      </c>
      <c r="V60" s="18"/>
      <c r="W60" s="12">
        <f t="shared" si="10"/>
        <v>45830</v>
      </c>
      <c r="X60" s="8">
        <f t="shared" si="18"/>
        <v>4.3275021703859683E-2</v>
      </c>
      <c r="Y60" s="25">
        <v>1</v>
      </c>
      <c r="Z60" s="17">
        <f t="shared" si="5"/>
        <v>2.7777777777777779E-3</v>
      </c>
      <c r="AA60" s="17">
        <f t="shared" si="6"/>
        <v>1.2020839362183246E-4</v>
      </c>
      <c r="AB60">
        <f t="shared" si="7"/>
        <v>1.0001202083936218</v>
      </c>
      <c r="AC60" s="8">
        <f t="shared" si="8"/>
        <v>4.3275021703859669E-2</v>
      </c>
      <c r="AD60" s="8">
        <f t="shared" si="11"/>
        <v>4.3350535702312065E-2</v>
      </c>
      <c r="AE60" s="8">
        <f t="shared" si="12"/>
        <v>4.3286052611799519E-2</v>
      </c>
      <c r="AF60" s="8">
        <f t="shared" si="9"/>
        <v>4.2490229747351282E-2</v>
      </c>
      <c r="AK60" s="24"/>
      <c r="AL60" s="7"/>
      <c r="AM60" s="7"/>
      <c r="AN60" s="10"/>
    </row>
    <row r="61" spans="14:40">
      <c r="N61" s="12">
        <v>45736</v>
      </c>
      <c r="O61" s="13">
        <v>45737</v>
      </c>
      <c r="P61" s="12" t="str">
        <f t="shared" si="0"/>
        <v>Thursday</v>
      </c>
      <c r="Q61" s="14">
        <v>4.2900000000000001E-2</v>
      </c>
      <c r="R61" s="11">
        <f t="shared" si="1"/>
        <v>1</v>
      </c>
      <c r="S61" s="11">
        <f t="shared" si="2"/>
        <v>2.7777777777777779E-3</v>
      </c>
      <c r="T61" s="11">
        <f t="shared" si="3"/>
        <v>1.1916666666666667E-4</v>
      </c>
      <c r="U61" s="11">
        <f t="shared" si="4"/>
        <v>1.0001191666666667</v>
      </c>
      <c r="V61" s="19"/>
      <c r="W61" s="12">
        <f t="shared" si="10"/>
        <v>45831</v>
      </c>
      <c r="X61" s="8">
        <f t="shared" si="18"/>
        <v>4.3275021703859683E-2</v>
      </c>
      <c r="Y61" s="25">
        <v>1</v>
      </c>
      <c r="Z61" s="17">
        <f t="shared" si="5"/>
        <v>2.7777777777777779E-3</v>
      </c>
      <c r="AA61" s="17">
        <f t="shared" si="6"/>
        <v>1.2020839362183246E-4</v>
      </c>
      <c r="AB61">
        <f t="shared" si="7"/>
        <v>1.0001202083936218</v>
      </c>
      <c r="AC61" s="8">
        <f t="shared" si="8"/>
        <v>4.3275021703859669E-2</v>
      </c>
      <c r="AD61" s="8">
        <f t="shared" si="11"/>
        <v>4.3350535702312065E-2</v>
      </c>
      <c r="AE61" s="8">
        <f t="shared" si="12"/>
        <v>4.3270009760711936E-2</v>
      </c>
      <c r="AF61" s="8">
        <f t="shared" si="9"/>
        <v>4.2465960907970501E-2</v>
      </c>
      <c r="AK61" s="24"/>
      <c r="AL61" s="7"/>
      <c r="AM61" s="7"/>
      <c r="AN61" s="10"/>
    </row>
    <row r="62" spans="14:40">
      <c r="N62" s="13">
        <v>45737</v>
      </c>
      <c r="O62" s="12">
        <v>45740</v>
      </c>
      <c r="P62" s="12" t="str">
        <f t="shared" si="0"/>
        <v>Friday</v>
      </c>
      <c r="Q62" s="15">
        <v>4.2999999999999997E-2</v>
      </c>
      <c r="R62" s="11">
        <f t="shared" si="1"/>
        <v>3</v>
      </c>
      <c r="S62" s="11">
        <f t="shared" si="2"/>
        <v>8.3333333333333332E-3</v>
      </c>
      <c r="T62" s="11">
        <f t="shared" si="3"/>
        <v>3.5833333333333328E-4</v>
      </c>
      <c r="U62" s="11">
        <f t="shared" si="4"/>
        <v>1.0003583333333332</v>
      </c>
      <c r="V62" s="18"/>
      <c r="W62" s="12">
        <f t="shared" si="10"/>
        <v>45832</v>
      </c>
      <c r="X62" s="8">
        <f t="shared" si="18"/>
        <v>4.3275021703859683E-2</v>
      </c>
      <c r="Y62" s="25">
        <v>1</v>
      </c>
      <c r="Z62" s="17">
        <f t="shared" si="5"/>
        <v>2.7777777777777779E-3</v>
      </c>
      <c r="AA62" s="17">
        <f t="shared" si="6"/>
        <v>1.2020839362183246E-4</v>
      </c>
      <c r="AB62">
        <f t="shared" si="7"/>
        <v>1.0001202083936218</v>
      </c>
      <c r="AC62" s="8">
        <f t="shared" si="8"/>
        <v>4.3275021703859669E-2</v>
      </c>
      <c r="AD62" s="8">
        <f t="shared" si="11"/>
        <v>4.3350535702312065E-2</v>
      </c>
      <c r="AE62" s="8">
        <f t="shared" si="12"/>
        <v>4.3253966973279212E-2</v>
      </c>
      <c r="AF62" s="8">
        <f t="shared" si="9"/>
        <v>4.2441692356957272E-2</v>
      </c>
      <c r="AK62" s="24"/>
      <c r="AL62" s="7"/>
      <c r="AM62" s="7"/>
      <c r="AN62" s="10"/>
    </row>
    <row r="63" spans="14:40">
      <c r="N63" s="12">
        <v>45740</v>
      </c>
      <c r="O63" s="13">
        <v>45741</v>
      </c>
      <c r="P63" s="12" t="str">
        <f t="shared" si="0"/>
        <v>Monday</v>
      </c>
      <c r="Q63" s="14">
        <v>4.3099999999999999E-2</v>
      </c>
      <c r="R63" s="11">
        <f t="shared" si="1"/>
        <v>1</v>
      </c>
      <c r="S63" s="11">
        <f t="shared" si="2"/>
        <v>2.7777777777777779E-3</v>
      </c>
      <c r="T63" s="11">
        <f t="shared" si="3"/>
        <v>1.1972222222222222E-4</v>
      </c>
      <c r="U63" s="11">
        <f t="shared" si="4"/>
        <v>1.0001197222222222</v>
      </c>
      <c r="V63" s="19"/>
      <c r="W63" s="12">
        <f t="shared" si="10"/>
        <v>45833</v>
      </c>
      <c r="X63" s="8">
        <f t="shared" si="18"/>
        <v>4.3275021703859683E-2</v>
      </c>
      <c r="Y63" s="25">
        <v>1</v>
      </c>
      <c r="Z63" s="17">
        <f t="shared" si="5"/>
        <v>2.7777777777777779E-3</v>
      </c>
      <c r="AA63" s="17">
        <f t="shared" si="6"/>
        <v>1.2020839362183246E-4</v>
      </c>
      <c r="AB63">
        <f t="shared" si="7"/>
        <v>1.0001202083936218</v>
      </c>
      <c r="AC63" s="8">
        <f t="shared" si="8"/>
        <v>4.3275021703859669E-2</v>
      </c>
      <c r="AD63" s="8">
        <f t="shared" si="11"/>
        <v>4.3350535702312065E-2</v>
      </c>
      <c r="AE63" s="8">
        <f t="shared" si="12"/>
        <v>4.3237924249501347E-2</v>
      </c>
      <c r="AF63" s="8">
        <f t="shared" si="9"/>
        <v>4.2417424094298273E-2</v>
      </c>
      <c r="AK63" s="24"/>
      <c r="AL63" s="7"/>
      <c r="AM63" s="7"/>
      <c r="AN63" s="10"/>
    </row>
    <row r="64" spans="14:40">
      <c r="N64" s="13">
        <v>45741</v>
      </c>
      <c r="O64" s="12">
        <v>45742</v>
      </c>
      <c r="P64" s="12" t="str">
        <f t="shared" si="0"/>
        <v>Tuesday</v>
      </c>
      <c r="Q64" s="15">
        <v>4.3299999999999998E-2</v>
      </c>
      <c r="R64" s="11">
        <f t="shared" si="1"/>
        <v>1</v>
      </c>
      <c r="S64" s="11">
        <f t="shared" si="2"/>
        <v>2.7777777777777779E-3</v>
      </c>
      <c r="T64" s="11">
        <f t="shared" si="3"/>
        <v>1.2027777777777777E-4</v>
      </c>
      <c r="U64" s="11">
        <f t="shared" si="4"/>
        <v>1.0001202777777778</v>
      </c>
      <c r="V64" s="18"/>
      <c r="W64" s="12">
        <f t="shared" si="10"/>
        <v>45834</v>
      </c>
      <c r="X64" s="8">
        <f t="shared" si="18"/>
        <v>4.3275021703859683E-2</v>
      </c>
      <c r="Y64" s="25">
        <v>1</v>
      </c>
      <c r="Z64" s="17">
        <f t="shared" si="5"/>
        <v>2.7777777777777779E-3</v>
      </c>
      <c r="AA64" s="17">
        <f t="shared" si="6"/>
        <v>1.2020839362183246E-4</v>
      </c>
      <c r="AB64">
        <f t="shared" si="7"/>
        <v>1.0001202083936218</v>
      </c>
      <c r="AC64" s="8">
        <f t="shared" si="8"/>
        <v>4.3275021703859669E-2</v>
      </c>
      <c r="AD64" s="8">
        <f t="shared" si="11"/>
        <v>4.3350535702312065E-2</v>
      </c>
      <c r="AE64" s="8">
        <f t="shared" si="12"/>
        <v>4.3221881589380118E-2</v>
      </c>
      <c r="AF64" s="8">
        <f t="shared" si="9"/>
        <v>4.2393156119996167E-2</v>
      </c>
      <c r="AK64" s="24"/>
      <c r="AL64" s="7"/>
      <c r="AM64" s="7"/>
      <c r="AN64" s="10"/>
    </row>
    <row r="65" spans="14:40">
      <c r="N65" s="12">
        <v>45742</v>
      </c>
      <c r="O65" s="13">
        <v>45743</v>
      </c>
      <c r="P65" s="12" t="str">
        <f t="shared" si="0"/>
        <v>Wednesday</v>
      </c>
      <c r="Q65" s="14">
        <v>4.3499999999999997E-2</v>
      </c>
      <c r="R65" s="11">
        <f t="shared" si="1"/>
        <v>1</v>
      </c>
      <c r="S65" s="11">
        <f t="shared" si="2"/>
        <v>2.7777777777777779E-3</v>
      </c>
      <c r="T65" s="11">
        <f t="shared" si="3"/>
        <v>1.2083333333333333E-4</v>
      </c>
      <c r="U65" s="11">
        <f t="shared" si="4"/>
        <v>1.0001208333333333</v>
      </c>
      <c r="V65" s="19"/>
      <c r="W65" s="12">
        <f t="shared" si="10"/>
        <v>45835</v>
      </c>
      <c r="X65" s="8">
        <f t="shared" si="18"/>
        <v>4.3275021703859683E-2</v>
      </c>
      <c r="Y65" s="25">
        <v>1</v>
      </c>
      <c r="Z65" s="17">
        <f t="shared" si="5"/>
        <v>2.7777777777777779E-3</v>
      </c>
      <c r="AA65" s="17">
        <f t="shared" si="6"/>
        <v>1.2020839362183246E-4</v>
      </c>
      <c r="AB65">
        <f t="shared" si="7"/>
        <v>1.0001202083936218</v>
      </c>
      <c r="AC65" s="8">
        <f t="shared" si="8"/>
        <v>4.3275021703859669E-2</v>
      </c>
      <c r="AD65" s="8">
        <f t="shared" si="11"/>
        <v>4.3350535702312065E-2</v>
      </c>
      <c r="AE65" s="8">
        <f t="shared" si="12"/>
        <v>4.320583899290753E-2</v>
      </c>
      <c r="AF65" s="8">
        <f t="shared" si="9"/>
        <v>4.2368888434046514E-2</v>
      </c>
      <c r="AK65" s="24"/>
      <c r="AL65" s="7"/>
      <c r="AM65" s="7"/>
      <c r="AN65" s="10"/>
    </row>
    <row r="66" spans="14:40">
      <c r="N66" s="13">
        <v>45743</v>
      </c>
      <c r="O66" s="12">
        <v>45744</v>
      </c>
      <c r="P66" s="12" t="str">
        <f t="shared" si="0"/>
        <v>Thursday</v>
      </c>
      <c r="Q66" s="15">
        <v>4.36E-2</v>
      </c>
      <c r="R66" s="11">
        <f t="shared" si="1"/>
        <v>1</v>
      </c>
      <c r="S66" s="11">
        <f t="shared" si="2"/>
        <v>2.7777777777777779E-3</v>
      </c>
      <c r="T66" s="11">
        <f t="shared" si="3"/>
        <v>1.2111111111111112E-4</v>
      </c>
      <c r="U66" s="11">
        <f t="shared" si="4"/>
        <v>1.000121111111111</v>
      </c>
      <c r="V66" s="18"/>
      <c r="W66" s="12">
        <f t="shared" si="10"/>
        <v>45836</v>
      </c>
      <c r="X66" s="8">
        <f t="shared" si="18"/>
        <v>4.3275021703859683E-2</v>
      </c>
      <c r="Y66" s="25">
        <v>1</v>
      </c>
      <c r="Z66" s="17">
        <f t="shared" si="5"/>
        <v>2.7777777777777779E-3</v>
      </c>
      <c r="AA66" s="17">
        <f t="shared" si="6"/>
        <v>1.2020839362183246E-4</v>
      </c>
      <c r="AB66">
        <f t="shared" si="7"/>
        <v>1.0001202083936218</v>
      </c>
      <c r="AC66" s="8">
        <f t="shared" si="8"/>
        <v>4.3275021703859669E-2</v>
      </c>
      <c r="AD66" s="8">
        <f t="shared" si="11"/>
        <v>4.3350535702312065E-2</v>
      </c>
      <c r="AE66" s="8">
        <f t="shared" si="12"/>
        <v>4.3189796460097796E-2</v>
      </c>
      <c r="AF66" s="8">
        <f t="shared" si="9"/>
        <v>4.234462103644665E-2</v>
      </c>
      <c r="AK66" s="24"/>
      <c r="AL66" s="7"/>
      <c r="AM66" s="7"/>
      <c r="AN66" s="10"/>
    </row>
    <row r="67" spans="14:40">
      <c r="N67" s="12">
        <v>45744</v>
      </c>
      <c r="O67" s="13">
        <v>45747</v>
      </c>
      <c r="P67" s="12" t="str">
        <f t="shared" si="0"/>
        <v>Friday</v>
      </c>
      <c r="Q67" s="14">
        <v>4.3400000000000001E-2</v>
      </c>
      <c r="R67" s="11">
        <f t="shared" si="1"/>
        <v>3</v>
      </c>
      <c r="S67" s="11">
        <f t="shared" si="2"/>
        <v>8.3333333333333332E-3</v>
      </c>
      <c r="T67" s="11">
        <f t="shared" si="3"/>
        <v>3.6166666666666666E-4</v>
      </c>
      <c r="U67" s="11">
        <f t="shared" si="4"/>
        <v>1.0003616666666666</v>
      </c>
      <c r="V67" s="19"/>
      <c r="W67" s="12">
        <f t="shared" si="10"/>
        <v>45837</v>
      </c>
      <c r="X67" s="8">
        <f t="shared" si="18"/>
        <v>4.3275021703859683E-2</v>
      </c>
      <c r="Y67" s="25">
        <v>1</v>
      </c>
      <c r="Z67" s="17">
        <f t="shared" si="5"/>
        <v>2.7777777777777779E-3</v>
      </c>
      <c r="AA67" s="17">
        <f t="shared" si="6"/>
        <v>1.2020839362183246E-4</v>
      </c>
      <c r="AB67">
        <f t="shared" si="7"/>
        <v>1.0001202083936218</v>
      </c>
      <c r="AC67" s="8">
        <f t="shared" si="8"/>
        <v>4.3275021703859669E-2</v>
      </c>
      <c r="AD67" s="8">
        <f t="shared" si="11"/>
        <v>4.3350535702312065E-2</v>
      </c>
      <c r="AE67" s="8">
        <f t="shared" si="12"/>
        <v>4.3173753990935815E-2</v>
      </c>
      <c r="AF67" s="8">
        <f t="shared" si="9"/>
        <v>4.2320353927189469E-2</v>
      </c>
      <c r="AK67" s="24"/>
      <c r="AL67" s="7"/>
      <c r="AM67" s="7"/>
      <c r="AN67" s="10"/>
    </row>
    <row r="68" spans="14:40">
      <c r="N68" s="13">
        <v>45747</v>
      </c>
      <c r="O68" s="12">
        <v>45748</v>
      </c>
      <c r="P68" s="12" t="str">
        <f t="shared" si="0"/>
        <v>Monday</v>
      </c>
      <c r="Q68" s="15">
        <v>4.41E-2</v>
      </c>
      <c r="R68" s="11">
        <f t="shared" si="1"/>
        <v>1</v>
      </c>
      <c r="S68" s="11">
        <f t="shared" si="2"/>
        <v>2.7777777777777779E-3</v>
      </c>
      <c r="T68" s="11">
        <f t="shared" si="3"/>
        <v>1.225E-4</v>
      </c>
      <c r="U68" s="11">
        <f t="shared" si="4"/>
        <v>1.0001225</v>
      </c>
      <c r="V68" s="18"/>
      <c r="W68" s="12">
        <f t="shared" si="10"/>
        <v>45838</v>
      </c>
      <c r="X68" s="8">
        <f t="shared" si="18"/>
        <v>4.3275021703859683E-2</v>
      </c>
      <c r="Y68" s="25">
        <v>1</v>
      </c>
      <c r="Z68" s="17">
        <f t="shared" si="5"/>
        <v>2.7777777777777779E-3</v>
      </c>
      <c r="AA68" s="17">
        <f t="shared" si="6"/>
        <v>1.2020839362183246E-4</v>
      </c>
      <c r="AB68">
        <f t="shared" si="7"/>
        <v>1.0001202083936218</v>
      </c>
      <c r="AC68" s="8">
        <f t="shared" si="8"/>
        <v>4.3275021703859669E-2</v>
      </c>
      <c r="AD68" s="8">
        <f t="shared" si="11"/>
        <v>4.3350535702312065E-2</v>
      </c>
      <c r="AE68" s="8">
        <f t="shared" si="12"/>
        <v>4.3157711585426028E-2</v>
      </c>
      <c r="AF68" s="8">
        <f t="shared" si="9"/>
        <v>4.2296087106274083E-2</v>
      </c>
      <c r="AK68" s="24"/>
      <c r="AL68" s="7"/>
      <c r="AM68" s="7"/>
      <c r="AN68" s="10"/>
    </row>
    <row r="69" spans="14:40">
      <c r="N69" s="12">
        <v>45748</v>
      </c>
      <c r="O69" s="13">
        <v>45749</v>
      </c>
      <c r="P69" s="12" t="str">
        <f t="shared" si="0"/>
        <v>Tuesday</v>
      </c>
      <c r="Q69" s="14">
        <v>4.3899999999999995E-2</v>
      </c>
      <c r="R69" s="11">
        <f t="shared" si="1"/>
        <v>1</v>
      </c>
      <c r="S69" s="11">
        <f t="shared" si="2"/>
        <v>2.7777777777777779E-3</v>
      </c>
      <c r="T69" s="11">
        <f t="shared" si="3"/>
        <v>1.2194444444444443E-4</v>
      </c>
      <c r="U69" s="11">
        <f t="shared" si="4"/>
        <v>1.0001219444444445</v>
      </c>
      <c r="V69" s="19"/>
      <c r="W69" s="12">
        <f t="shared" si="10"/>
        <v>45839</v>
      </c>
      <c r="X69" s="8">
        <f t="shared" si="18"/>
        <v>4.3275021703859683E-2</v>
      </c>
      <c r="Y69" s="25">
        <v>1</v>
      </c>
      <c r="Z69" s="17">
        <f t="shared" si="5"/>
        <v>2.7777777777777779E-3</v>
      </c>
      <c r="AA69" s="17">
        <f t="shared" si="6"/>
        <v>1.2020839362183246E-4</v>
      </c>
      <c r="AB69">
        <f t="shared" si="7"/>
        <v>1.0001202083936218</v>
      </c>
      <c r="AC69" s="8">
        <f t="shared" si="8"/>
        <v>4.3275021703859669E-2</v>
      </c>
      <c r="AD69" s="8">
        <f t="shared" si="11"/>
        <v>4.3350535702312065E-2</v>
      </c>
      <c r="AE69" s="8">
        <f t="shared" si="12"/>
        <v>4.3141669243569325E-2</v>
      </c>
      <c r="AF69" s="8">
        <f t="shared" si="9"/>
        <v>4.2271820573697383E-2</v>
      </c>
      <c r="AK69" s="24"/>
      <c r="AL69" s="7"/>
      <c r="AM69" s="7"/>
      <c r="AN69" s="10"/>
    </row>
    <row r="70" spans="14:40">
      <c r="N70" s="13">
        <v>45749</v>
      </c>
      <c r="O70" s="12">
        <v>45750</v>
      </c>
      <c r="P70" s="12" t="str">
        <f t="shared" si="0"/>
        <v>Wednesday</v>
      </c>
      <c r="Q70" s="15">
        <v>4.3700000000000003E-2</v>
      </c>
      <c r="R70" s="11">
        <f t="shared" si="1"/>
        <v>1</v>
      </c>
      <c r="S70" s="11">
        <f t="shared" si="2"/>
        <v>2.7777777777777779E-3</v>
      </c>
      <c r="T70" s="11">
        <f t="shared" si="3"/>
        <v>1.213888888888889E-4</v>
      </c>
      <c r="U70" s="11">
        <f t="shared" si="4"/>
        <v>1.0001213888888889</v>
      </c>
      <c r="V70" s="18"/>
      <c r="W70" s="12">
        <f t="shared" si="10"/>
        <v>45840</v>
      </c>
      <c r="X70" s="8">
        <f t="shared" si="18"/>
        <v>4.3275021703859683E-2</v>
      </c>
      <c r="Y70" s="25">
        <v>1</v>
      </c>
      <c r="Z70" s="17">
        <f t="shared" si="5"/>
        <v>2.7777777777777779E-3</v>
      </c>
      <c r="AA70" s="17">
        <f t="shared" si="6"/>
        <v>1.2020839362183246E-4</v>
      </c>
      <c r="AB70">
        <f t="shared" si="7"/>
        <v>1.0001202083936218</v>
      </c>
      <c r="AC70" s="8">
        <f t="shared" si="8"/>
        <v>4.3275021703859669E-2</v>
      </c>
      <c r="AD70" s="8">
        <f t="shared" si="11"/>
        <v>4.3350535702312065E-2</v>
      </c>
      <c r="AE70" s="8">
        <f t="shared" si="12"/>
        <v>4.3125626965365704E-2</v>
      </c>
      <c r="AF70" s="8">
        <f t="shared" si="9"/>
        <v>4.2247554329453152E-2</v>
      </c>
      <c r="AK70" s="24"/>
      <c r="AL70" s="7"/>
      <c r="AM70" s="7"/>
      <c r="AN70" s="10"/>
    </row>
    <row r="71" spans="14:40">
      <c r="N71" s="12">
        <v>45750</v>
      </c>
      <c r="O71" s="13">
        <v>45751</v>
      </c>
      <c r="P71" s="12" t="str">
        <f t="shared" si="0"/>
        <v>Thursday</v>
      </c>
      <c r="Q71" s="14">
        <v>4.3899999999999995E-2</v>
      </c>
      <c r="R71" s="11">
        <f t="shared" si="1"/>
        <v>1</v>
      </c>
      <c r="S71" s="11">
        <f t="shared" si="2"/>
        <v>2.7777777777777779E-3</v>
      </c>
      <c r="T71" s="11">
        <f t="shared" si="3"/>
        <v>1.2194444444444443E-4</v>
      </c>
      <c r="U71" s="11">
        <f t="shared" si="4"/>
        <v>1.0001219444444445</v>
      </c>
      <c r="V71" s="19"/>
      <c r="W71" s="12">
        <f t="shared" si="10"/>
        <v>45841</v>
      </c>
      <c r="X71" s="8">
        <f t="shared" si="18"/>
        <v>4.3275021703859683E-2</v>
      </c>
      <c r="Y71" s="25">
        <v>1</v>
      </c>
      <c r="Z71" s="17">
        <f t="shared" si="5"/>
        <v>2.7777777777777779E-3</v>
      </c>
      <c r="AA71" s="17">
        <f t="shared" si="6"/>
        <v>1.2020839362183246E-4</v>
      </c>
      <c r="AB71">
        <f t="shared" si="7"/>
        <v>1.0001202083936218</v>
      </c>
      <c r="AC71" s="8">
        <f t="shared" si="8"/>
        <v>4.326258972379815E-2</v>
      </c>
      <c r="AD71" s="8">
        <f t="shared" si="11"/>
        <v>4.3338060310816218E-2</v>
      </c>
      <c r="AE71" s="8">
        <f t="shared" si="12"/>
        <v>4.3109584750816943E-2</v>
      </c>
      <c r="AF71" s="8">
        <f t="shared" si="9"/>
        <v>4.2223288373544943E-2</v>
      </c>
      <c r="AK71" s="24"/>
      <c r="AL71" s="7"/>
      <c r="AM71" s="7"/>
      <c r="AN71" s="10"/>
    </row>
    <row r="72" spans="14:40">
      <c r="N72" s="13">
        <v>45751</v>
      </c>
      <c r="O72" s="12">
        <v>45754</v>
      </c>
      <c r="P72" s="12" t="str">
        <f t="shared" si="0"/>
        <v>Friday</v>
      </c>
      <c r="Q72" s="15">
        <v>4.3499999999999997E-2</v>
      </c>
      <c r="R72" s="11">
        <f t="shared" si="1"/>
        <v>3</v>
      </c>
      <c r="S72" s="11">
        <f t="shared" si="2"/>
        <v>8.3333333333333332E-3</v>
      </c>
      <c r="T72" s="11">
        <f t="shared" si="3"/>
        <v>3.6249999999999998E-4</v>
      </c>
      <c r="U72" s="11">
        <f t="shared" si="4"/>
        <v>1.0003625</v>
      </c>
      <c r="V72" s="18"/>
      <c r="W72" s="12">
        <f t="shared" si="10"/>
        <v>45842</v>
      </c>
      <c r="X72" s="8">
        <f t="shared" si="18"/>
        <v>4.3275021703859683E-2</v>
      </c>
      <c r="Y72" s="25">
        <v>1</v>
      </c>
      <c r="Z72" s="17">
        <f t="shared" si="5"/>
        <v>2.7777777777777779E-3</v>
      </c>
      <c r="AA72" s="17">
        <f t="shared" si="6"/>
        <v>1.2020839362183246E-4</v>
      </c>
      <c r="AB72">
        <f t="shared" si="7"/>
        <v>1.0001202083936218</v>
      </c>
      <c r="AC72" s="8">
        <f t="shared" si="8"/>
        <v>4.3250157743736625E-2</v>
      </c>
      <c r="AD72" s="8">
        <f t="shared" si="11"/>
        <v>4.3325584932240702E-2</v>
      </c>
      <c r="AE72" s="8">
        <f t="shared" si="12"/>
        <v>4.3093542599911494E-2</v>
      </c>
      <c r="AF72" s="8">
        <f t="shared" si="9"/>
        <v>4.2199022705960321E-2</v>
      </c>
      <c r="AK72" s="24"/>
      <c r="AL72" s="7"/>
      <c r="AM72" s="7"/>
      <c r="AN72" s="10"/>
    </row>
    <row r="73" spans="14:40">
      <c r="N73" s="12">
        <v>45754</v>
      </c>
      <c r="O73" s="13">
        <v>45755</v>
      </c>
      <c r="P73" s="12" t="str">
        <f t="shared" ref="P73:P105" si="19">TEXT(N73,"dddd")</f>
        <v>Monday</v>
      </c>
      <c r="Q73" s="14">
        <v>4.3299999999999998E-2</v>
      </c>
      <c r="R73" s="11">
        <f t="shared" ref="R73:R104" si="20">_xlfn.DAYS(O73,N73)</f>
        <v>1</v>
      </c>
      <c r="S73" s="11">
        <f t="shared" ref="S73:S105" si="21">R73/360</f>
        <v>2.7777777777777779E-3</v>
      </c>
      <c r="T73" s="11">
        <f t="shared" ref="T73:T105" si="22">Q73*S73</f>
        <v>1.2027777777777777E-4</v>
      </c>
      <c r="U73" s="11">
        <f t="shared" ref="U73:U105" si="23">1+T73</f>
        <v>1.0001202777777778</v>
      </c>
      <c r="V73" s="19"/>
      <c r="W73" s="12">
        <f t="shared" si="10"/>
        <v>45843</v>
      </c>
      <c r="X73" s="8">
        <f t="shared" ref="X73:X136" si="24">$K$4 + $K$5*IF(W73&gt;$J$5, 1, 0) + $K$6*IF(W73&gt;$J$6, 1, 0) + $K$7*IF(W73&gt;$J$7, 1, 0) + $K$8*IF(W73&gt;$J$8, 1, 0) + $K$9*IF(W73&gt;$J$9, 1, 0) + $K$10*IF(W73&gt;$J$10, 1, 0) + $K$11*IF(W73&gt;$J$11, 1, 0)</f>
        <v>4.3275021703859683E-2</v>
      </c>
      <c r="Y73" s="25">
        <v>1</v>
      </c>
      <c r="Z73" s="17">
        <f t="shared" ref="Z73:Z136" si="25">Y73/360</f>
        <v>2.7777777777777779E-3</v>
      </c>
      <c r="AA73" s="17">
        <f t="shared" ref="AA73:AA136" si="26">X73*Z73</f>
        <v>1.2020839362183246E-4</v>
      </c>
      <c r="AB73">
        <f t="shared" ref="AB73:AB136" si="27">1+AA73</f>
        <v>1.0001202083936218</v>
      </c>
      <c r="AC73" s="8">
        <f t="shared" ref="AC73:AC136" si="28">SUM(AA73:AA102)*(360/30)</f>
        <v>4.3237725763675107E-2</v>
      </c>
      <c r="AD73" s="8">
        <f t="shared" si="11"/>
        <v>4.3313109566588182E-2</v>
      </c>
      <c r="AE73" s="8">
        <f t="shared" si="12"/>
        <v>4.3077500512663569E-2</v>
      </c>
      <c r="AF73" s="8">
        <f t="shared" ref="AF73:AF136" si="29">(PRODUCT(AB73:AB252)-1)*(360/180)</f>
        <v>4.2174757326699286E-2</v>
      </c>
      <c r="AK73" s="24"/>
      <c r="AL73" s="7"/>
      <c r="AM73" s="7"/>
      <c r="AN73" s="10"/>
    </row>
    <row r="74" spans="14:40">
      <c r="N74" s="13">
        <v>45755</v>
      </c>
      <c r="O74" s="12">
        <v>45756</v>
      </c>
      <c r="P74" s="12" t="str">
        <f t="shared" si="19"/>
        <v>Tuesday</v>
      </c>
      <c r="Q74" s="15">
        <v>4.4000000000000004E-2</v>
      </c>
      <c r="R74" s="11">
        <f t="shared" si="20"/>
        <v>1</v>
      </c>
      <c r="S74" s="11">
        <f t="shared" si="21"/>
        <v>2.7777777777777779E-3</v>
      </c>
      <c r="T74" s="11">
        <f t="shared" si="22"/>
        <v>1.2222222222222224E-4</v>
      </c>
      <c r="U74" s="11">
        <f t="shared" si="23"/>
        <v>1.0001222222222221</v>
      </c>
      <c r="V74" s="18"/>
      <c r="W74" s="12">
        <f t="shared" ref="W74:W137" si="30">W73+1</f>
        <v>45844</v>
      </c>
      <c r="X74" s="8">
        <f t="shared" si="24"/>
        <v>4.3275021703859683E-2</v>
      </c>
      <c r="Y74" s="25">
        <v>1</v>
      </c>
      <c r="Z74" s="17">
        <f t="shared" si="25"/>
        <v>2.7777777777777779E-3</v>
      </c>
      <c r="AA74" s="17">
        <f t="shared" si="26"/>
        <v>1.2020839362183246E-4</v>
      </c>
      <c r="AB74">
        <f t="shared" si="27"/>
        <v>1.0001202083936218</v>
      </c>
      <c r="AC74" s="8">
        <f t="shared" si="28"/>
        <v>4.3225293783613589E-2</v>
      </c>
      <c r="AD74" s="8">
        <f t="shared" ref="AD74:AD137" si="31">(PRODUCT(AB74:AB103)-1)*(360/30)</f>
        <v>4.3300634213861322E-2</v>
      </c>
      <c r="AE74" s="8">
        <f t="shared" ref="AE74:AE137" si="32">(PRODUCT(AB74:AB163)-1)*(360/90)</f>
        <v>4.3061458489066062E-2</v>
      </c>
      <c r="AF74" s="8">
        <f t="shared" si="29"/>
        <v>4.2150492235756953E-2</v>
      </c>
      <c r="AK74" s="24"/>
      <c r="AL74" s="7"/>
      <c r="AM74" s="7"/>
      <c r="AN74" s="10"/>
    </row>
    <row r="75" spans="14:40">
      <c r="N75" s="12">
        <v>45756</v>
      </c>
      <c r="O75" s="13">
        <v>45757</v>
      </c>
      <c r="P75" s="12" t="str">
        <f t="shared" si="19"/>
        <v>Wednesday</v>
      </c>
      <c r="Q75" s="14">
        <v>4.4199999999999996E-2</v>
      </c>
      <c r="R75" s="11">
        <f t="shared" si="20"/>
        <v>1</v>
      </c>
      <c r="S75" s="11">
        <f t="shared" si="21"/>
        <v>2.7777777777777779E-3</v>
      </c>
      <c r="T75" s="11">
        <f t="shared" si="22"/>
        <v>1.2277777777777778E-4</v>
      </c>
      <c r="U75" s="11">
        <f t="shared" si="23"/>
        <v>1.0001227777777777</v>
      </c>
      <c r="V75" s="19"/>
      <c r="W75" s="12">
        <f t="shared" si="30"/>
        <v>45845</v>
      </c>
      <c r="X75" s="8">
        <f t="shared" si="24"/>
        <v>4.3275021703859683E-2</v>
      </c>
      <c r="Y75" s="25">
        <v>1</v>
      </c>
      <c r="Z75" s="17">
        <f t="shared" si="25"/>
        <v>2.7777777777777779E-3</v>
      </c>
      <c r="AA75" s="17">
        <f t="shared" si="26"/>
        <v>1.2020839362183246E-4</v>
      </c>
      <c r="AB75">
        <f t="shared" si="27"/>
        <v>1.0001202083936218</v>
      </c>
      <c r="AC75" s="8">
        <f t="shared" si="28"/>
        <v>4.321286180355207E-2</v>
      </c>
      <c r="AD75" s="8">
        <f t="shared" si="31"/>
        <v>4.3288158874052129E-2</v>
      </c>
      <c r="AE75" s="8">
        <f t="shared" si="32"/>
        <v>4.3045416529115421E-2</v>
      </c>
      <c r="AF75" s="8">
        <f t="shared" si="29"/>
        <v>4.2126227433136876E-2</v>
      </c>
      <c r="AK75" s="24"/>
      <c r="AL75" s="7"/>
      <c r="AM75" s="7"/>
      <c r="AN75" s="10"/>
    </row>
    <row r="76" spans="14:40">
      <c r="N76" s="13">
        <v>45757</v>
      </c>
      <c r="O76" s="12">
        <v>45758</v>
      </c>
      <c r="P76" s="12" t="str">
        <f t="shared" si="19"/>
        <v>Thursday</v>
      </c>
      <c r="Q76" s="15">
        <v>4.3700000000000003E-2</v>
      </c>
      <c r="R76" s="11">
        <f t="shared" si="20"/>
        <v>1</v>
      </c>
      <c r="S76" s="11">
        <f t="shared" si="21"/>
        <v>2.7777777777777779E-3</v>
      </c>
      <c r="T76" s="11">
        <f t="shared" si="22"/>
        <v>1.213888888888889E-4</v>
      </c>
      <c r="U76" s="11">
        <f t="shared" si="23"/>
        <v>1.0001213888888889</v>
      </c>
      <c r="V76" s="18"/>
      <c r="W76" s="12">
        <f t="shared" si="30"/>
        <v>45846</v>
      </c>
      <c r="X76" s="8">
        <f t="shared" si="24"/>
        <v>4.3275021703859683E-2</v>
      </c>
      <c r="Y76" s="25">
        <v>1</v>
      </c>
      <c r="Z76" s="17">
        <f t="shared" si="25"/>
        <v>2.7777777777777779E-3</v>
      </c>
      <c r="AA76" s="17">
        <f t="shared" si="26"/>
        <v>1.2020839362183246E-4</v>
      </c>
      <c r="AB76">
        <f t="shared" si="27"/>
        <v>1.0001202083936218</v>
      </c>
      <c r="AC76" s="8">
        <f t="shared" si="28"/>
        <v>4.3200429823490552E-2</v>
      </c>
      <c r="AD76" s="8">
        <f t="shared" si="31"/>
        <v>4.3275683547165933E-2</v>
      </c>
      <c r="AE76" s="8">
        <f t="shared" si="32"/>
        <v>4.3029374632822304E-2</v>
      </c>
      <c r="AF76" s="8">
        <f t="shared" si="29"/>
        <v>4.2101962918832392E-2</v>
      </c>
      <c r="AK76" s="24"/>
      <c r="AL76" s="7"/>
      <c r="AM76" s="7"/>
      <c r="AN76" s="10"/>
    </row>
    <row r="77" spans="14:40">
      <c r="N77" s="12">
        <v>45758</v>
      </c>
      <c r="O77" s="13">
        <v>45761</v>
      </c>
      <c r="P77" s="12" t="str">
        <f t="shared" si="19"/>
        <v>Friday</v>
      </c>
      <c r="Q77" s="14">
        <v>4.3299999999999998E-2</v>
      </c>
      <c r="R77" s="11">
        <f t="shared" si="20"/>
        <v>3</v>
      </c>
      <c r="S77" s="11">
        <f t="shared" si="21"/>
        <v>8.3333333333333332E-3</v>
      </c>
      <c r="T77" s="11">
        <f t="shared" si="22"/>
        <v>3.6083333333333334E-4</v>
      </c>
      <c r="U77" s="11">
        <f t="shared" si="23"/>
        <v>1.0003608333333334</v>
      </c>
      <c r="V77" s="19"/>
      <c r="W77" s="12">
        <f t="shared" si="30"/>
        <v>45847</v>
      </c>
      <c r="X77" s="8">
        <f t="shared" si="24"/>
        <v>4.3275021703859683E-2</v>
      </c>
      <c r="Y77" s="25">
        <v>1</v>
      </c>
      <c r="Z77" s="17">
        <f t="shared" si="25"/>
        <v>2.7777777777777779E-3</v>
      </c>
      <c r="AA77" s="17">
        <f t="shared" si="26"/>
        <v>1.2020839362183246E-4</v>
      </c>
      <c r="AB77">
        <f t="shared" si="27"/>
        <v>1.0001202083936218</v>
      </c>
      <c r="AC77" s="8">
        <f t="shared" si="28"/>
        <v>4.3187997843429027E-2</v>
      </c>
      <c r="AD77" s="8">
        <f t="shared" si="31"/>
        <v>4.3263208233210726E-2</v>
      </c>
      <c r="AE77" s="8">
        <f t="shared" si="32"/>
        <v>4.3013332800183157E-2</v>
      </c>
      <c r="AF77" s="8">
        <f t="shared" si="29"/>
        <v>4.207769869283462E-2</v>
      </c>
      <c r="AK77" s="24"/>
      <c r="AL77" s="7"/>
      <c r="AM77" s="7"/>
      <c r="AN77" s="10"/>
    </row>
    <row r="78" spans="14:40">
      <c r="N78" s="13">
        <v>45761</v>
      </c>
      <c r="O78" s="12">
        <v>45762</v>
      </c>
      <c r="P78" s="12" t="str">
        <f t="shared" si="19"/>
        <v>Monday</v>
      </c>
      <c r="Q78" s="15">
        <v>4.3299999999999998E-2</v>
      </c>
      <c r="R78" s="11">
        <f t="shared" si="20"/>
        <v>1</v>
      </c>
      <c r="S78" s="11">
        <f t="shared" si="21"/>
        <v>2.7777777777777779E-3</v>
      </c>
      <c r="T78" s="11">
        <f t="shared" si="22"/>
        <v>1.2027777777777777E-4</v>
      </c>
      <c r="U78" s="11">
        <f t="shared" si="23"/>
        <v>1.0001202777777778</v>
      </c>
      <c r="V78" s="18"/>
      <c r="W78" s="12">
        <f t="shared" si="30"/>
        <v>45848</v>
      </c>
      <c r="X78" s="8">
        <f t="shared" si="24"/>
        <v>4.3275021703859683E-2</v>
      </c>
      <c r="Y78" s="25">
        <v>1</v>
      </c>
      <c r="Z78" s="17">
        <f t="shared" si="25"/>
        <v>2.7777777777777779E-3</v>
      </c>
      <c r="AA78" s="17">
        <f t="shared" si="26"/>
        <v>1.2020839362183246E-4</v>
      </c>
      <c r="AB78">
        <f t="shared" si="27"/>
        <v>1.0001202083936218</v>
      </c>
      <c r="AC78" s="8">
        <f t="shared" si="28"/>
        <v>4.3175565863367509E-2</v>
      </c>
      <c r="AD78" s="8">
        <f t="shared" si="31"/>
        <v>4.3250732932170521E-2</v>
      </c>
      <c r="AE78" s="8">
        <f t="shared" si="32"/>
        <v>4.2997291031181994E-2</v>
      </c>
      <c r="AF78" s="8">
        <f t="shared" si="29"/>
        <v>4.2053434755143115E-2</v>
      </c>
      <c r="AK78" s="24"/>
      <c r="AL78" s="7"/>
      <c r="AM78" s="7"/>
      <c r="AN78" s="10"/>
    </row>
    <row r="79" spans="14:40">
      <c r="N79" s="12">
        <v>45762</v>
      </c>
      <c r="O79" s="13">
        <v>45763</v>
      </c>
      <c r="P79" s="12" t="str">
        <f t="shared" si="19"/>
        <v>Tuesday</v>
      </c>
      <c r="Q79" s="14">
        <v>4.36E-2</v>
      </c>
      <c r="R79" s="11">
        <f t="shared" si="20"/>
        <v>1</v>
      </c>
      <c r="S79" s="11">
        <f t="shared" si="21"/>
        <v>2.7777777777777779E-3</v>
      </c>
      <c r="T79" s="11">
        <f t="shared" si="22"/>
        <v>1.2111111111111112E-4</v>
      </c>
      <c r="U79" s="11">
        <f t="shared" si="23"/>
        <v>1.000121111111111</v>
      </c>
      <c r="V79" s="19"/>
      <c r="W79" s="12">
        <f t="shared" si="30"/>
        <v>45849</v>
      </c>
      <c r="X79" s="8">
        <f t="shared" si="24"/>
        <v>4.3275021703859683E-2</v>
      </c>
      <c r="Y79" s="25">
        <v>1</v>
      </c>
      <c r="Z79" s="17">
        <f t="shared" si="25"/>
        <v>2.7777777777777779E-3</v>
      </c>
      <c r="AA79" s="17">
        <f t="shared" si="26"/>
        <v>1.2020839362183246E-4</v>
      </c>
      <c r="AB79">
        <f t="shared" si="27"/>
        <v>1.0001202083936218</v>
      </c>
      <c r="AC79" s="8">
        <f t="shared" si="28"/>
        <v>4.316313388330599E-2</v>
      </c>
      <c r="AD79" s="8">
        <f t="shared" si="31"/>
        <v>4.3238257644058642E-2</v>
      </c>
      <c r="AE79" s="8">
        <f t="shared" si="32"/>
        <v>4.298124932584102E-2</v>
      </c>
      <c r="AF79" s="8">
        <f t="shared" si="29"/>
        <v>4.2029171105759655E-2</v>
      </c>
      <c r="AK79" s="24"/>
      <c r="AL79" s="7"/>
      <c r="AM79" s="7"/>
      <c r="AN79" s="10"/>
    </row>
    <row r="80" spans="14:40">
      <c r="N80" s="13">
        <v>45763</v>
      </c>
      <c r="O80" s="12">
        <v>45764</v>
      </c>
      <c r="P80" s="12" t="str">
        <f t="shared" si="19"/>
        <v>Wednesday</v>
      </c>
      <c r="Q80" s="15">
        <v>4.3099999999999999E-2</v>
      </c>
      <c r="R80" s="11">
        <f t="shared" si="20"/>
        <v>1</v>
      </c>
      <c r="S80" s="11">
        <f t="shared" si="21"/>
        <v>2.7777777777777779E-3</v>
      </c>
      <c r="T80" s="11">
        <f t="shared" si="22"/>
        <v>1.1972222222222222E-4</v>
      </c>
      <c r="U80" s="11">
        <f t="shared" si="23"/>
        <v>1.0001197222222222</v>
      </c>
      <c r="V80" s="18"/>
      <c r="W80" s="12">
        <f t="shared" si="30"/>
        <v>45850</v>
      </c>
      <c r="X80" s="8">
        <f t="shared" si="24"/>
        <v>4.3275021703859683E-2</v>
      </c>
      <c r="Y80" s="25">
        <v>1</v>
      </c>
      <c r="Z80" s="17">
        <f t="shared" si="25"/>
        <v>2.7777777777777779E-3</v>
      </c>
      <c r="AA80" s="17">
        <f t="shared" si="26"/>
        <v>1.2020839362183246E-4</v>
      </c>
      <c r="AB80">
        <f t="shared" si="27"/>
        <v>1.0001202083936218</v>
      </c>
      <c r="AC80" s="8">
        <f t="shared" si="28"/>
        <v>4.3150701903244465E-2</v>
      </c>
      <c r="AD80" s="8">
        <f t="shared" si="31"/>
        <v>4.3225782368867094E-2</v>
      </c>
      <c r="AE80" s="8">
        <f t="shared" si="32"/>
        <v>4.2965207684147799E-2</v>
      </c>
      <c r="AF80" s="8">
        <f t="shared" si="29"/>
        <v>4.2004907744672249E-2</v>
      </c>
      <c r="AK80" s="24"/>
      <c r="AL80" s="7"/>
      <c r="AM80" s="7"/>
      <c r="AN80" s="10"/>
    </row>
    <row r="81" spans="14:40">
      <c r="N81" s="12">
        <v>45764</v>
      </c>
      <c r="O81" s="13">
        <v>45768</v>
      </c>
      <c r="P81" s="12" t="str">
        <f t="shared" si="19"/>
        <v>Thursday</v>
      </c>
      <c r="Q81" s="14">
        <v>4.3200000000000002E-2</v>
      </c>
      <c r="R81" s="11">
        <f t="shared" si="20"/>
        <v>4</v>
      </c>
      <c r="S81" s="11">
        <f t="shared" si="21"/>
        <v>1.1111111111111112E-2</v>
      </c>
      <c r="T81" s="11">
        <f t="shared" si="22"/>
        <v>4.8000000000000007E-4</v>
      </c>
      <c r="U81" s="11">
        <f t="shared" si="23"/>
        <v>1.00048</v>
      </c>
      <c r="V81" s="19"/>
      <c r="W81" s="12">
        <f t="shared" si="30"/>
        <v>45851</v>
      </c>
      <c r="X81" s="8">
        <f t="shared" si="24"/>
        <v>4.3275021703859683E-2</v>
      </c>
      <c r="Y81" s="25">
        <v>1</v>
      </c>
      <c r="Z81" s="17">
        <f t="shared" si="25"/>
        <v>2.7777777777777779E-3</v>
      </c>
      <c r="AA81" s="17">
        <f t="shared" si="26"/>
        <v>1.2020839362183246E-4</v>
      </c>
      <c r="AB81">
        <f t="shared" si="27"/>
        <v>1.0001202083936218</v>
      </c>
      <c r="AC81" s="8">
        <f t="shared" si="28"/>
        <v>4.3138269923182947E-2</v>
      </c>
      <c r="AD81" s="8">
        <f t="shared" si="31"/>
        <v>4.3213307106598542E-2</v>
      </c>
      <c r="AE81" s="8">
        <f t="shared" si="32"/>
        <v>4.2949166106100556E-2</v>
      </c>
      <c r="AF81" s="8">
        <f t="shared" si="29"/>
        <v>4.1980644671884892E-2</v>
      </c>
      <c r="AK81" s="24"/>
      <c r="AL81" s="7"/>
      <c r="AM81" s="7"/>
      <c r="AN81" s="10"/>
    </row>
    <row r="82" spans="14:40">
      <c r="N82" s="13">
        <v>45768</v>
      </c>
      <c r="O82" s="12">
        <v>45769</v>
      </c>
      <c r="P82" s="12" t="str">
        <f t="shared" si="19"/>
        <v>Monday</v>
      </c>
      <c r="Q82" s="15">
        <v>4.3200000000000002E-2</v>
      </c>
      <c r="R82" s="11">
        <f t="shared" si="20"/>
        <v>1</v>
      </c>
      <c r="S82" s="11">
        <f t="shared" si="21"/>
        <v>2.7777777777777779E-3</v>
      </c>
      <c r="T82" s="11">
        <f t="shared" si="22"/>
        <v>1.2000000000000002E-4</v>
      </c>
      <c r="U82" s="11">
        <f t="shared" si="23"/>
        <v>1.0001199999999999</v>
      </c>
      <c r="V82" s="18"/>
      <c r="W82" s="12">
        <f t="shared" si="30"/>
        <v>45852</v>
      </c>
      <c r="X82" s="8">
        <f t="shared" si="24"/>
        <v>4.3275021703859683E-2</v>
      </c>
      <c r="Y82" s="25">
        <v>1</v>
      </c>
      <c r="Z82" s="17">
        <f t="shared" si="25"/>
        <v>2.7777777777777779E-3</v>
      </c>
      <c r="AA82" s="17">
        <f t="shared" si="26"/>
        <v>1.2020839362183246E-4</v>
      </c>
      <c r="AB82">
        <f t="shared" si="27"/>
        <v>1.0001202083936218</v>
      </c>
      <c r="AC82" s="8">
        <f t="shared" si="28"/>
        <v>4.3125837943121428E-2</v>
      </c>
      <c r="AD82" s="8">
        <f t="shared" si="31"/>
        <v>4.3200831857252986E-2</v>
      </c>
      <c r="AE82" s="8">
        <f t="shared" si="32"/>
        <v>4.2933124591708172E-2</v>
      </c>
      <c r="AF82" s="8">
        <f t="shared" si="29"/>
        <v>4.1956381887390481E-2</v>
      </c>
      <c r="AK82" s="24"/>
      <c r="AL82" s="7"/>
      <c r="AM82" s="7"/>
      <c r="AN82" s="10"/>
    </row>
    <row r="83" spans="14:40">
      <c r="N83" s="12">
        <v>45769</v>
      </c>
      <c r="O83" s="13">
        <v>45770</v>
      </c>
      <c r="P83" s="12" t="str">
        <f t="shared" si="19"/>
        <v>Tuesday</v>
      </c>
      <c r="Q83" s="14">
        <v>4.2999999999999997E-2</v>
      </c>
      <c r="R83" s="11">
        <f t="shared" si="20"/>
        <v>1</v>
      </c>
      <c r="S83" s="11">
        <f t="shared" si="21"/>
        <v>2.7777777777777779E-3</v>
      </c>
      <c r="T83" s="11">
        <f t="shared" si="22"/>
        <v>1.1944444444444444E-4</v>
      </c>
      <c r="U83" s="11">
        <f t="shared" si="23"/>
        <v>1.0001194444444443</v>
      </c>
      <c r="V83" s="19"/>
      <c r="W83" s="12">
        <f t="shared" si="30"/>
        <v>45853</v>
      </c>
      <c r="X83" s="8">
        <f t="shared" si="24"/>
        <v>4.3275021703859683E-2</v>
      </c>
      <c r="Y83" s="25">
        <v>1</v>
      </c>
      <c r="Z83" s="17">
        <f t="shared" si="25"/>
        <v>2.7777777777777779E-3</v>
      </c>
      <c r="AA83" s="17">
        <f t="shared" si="26"/>
        <v>1.2020839362183246E-4</v>
      </c>
      <c r="AB83">
        <f t="shared" si="27"/>
        <v>1.0001202083936218</v>
      </c>
      <c r="AC83" s="8">
        <f t="shared" si="28"/>
        <v>4.311340596305991E-2</v>
      </c>
      <c r="AD83" s="8">
        <f t="shared" si="31"/>
        <v>4.3188356620827761E-2</v>
      </c>
      <c r="AE83" s="8">
        <f t="shared" si="32"/>
        <v>4.2917083140963541E-2</v>
      </c>
      <c r="AF83" s="8">
        <f t="shared" si="29"/>
        <v>4.1932119391187683E-2</v>
      </c>
      <c r="AK83" s="24"/>
      <c r="AL83" s="7"/>
      <c r="AM83" s="7"/>
      <c r="AN83" s="10"/>
    </row>
    <row r="84" spans="14:40">
      <c r="N84" s="13">
        <v>45770</v>
      </c>
      <c r="O84" s="12">
        <v>45771</v>
      </c>
      <c r="P84" s="12" t="str">
        <f t="shared" si="19"/>
        <v>Wednesday</v>
      </c>
      <c r="Q84" s="15">
        <v>4.2800000000000005E-2</v>
      </c>
      <c r="R84" s="11">
        <f t="shared" si="20"/>
        <v>1</v>
      </c>
      <c r="S84" s="11">
        <f t="shared" si="21"/>
        <v>2.7777777777777779E-3</v>
      </c>
      <c r="T84" s="11">
        <f t="shared" si="22"/>
        <v>1.188888888888889E-4</v>
      </c>
      <c r="U84" s="11">
        <f t="shared" si="23"/>
        <v>1.0001188888888888</v>
      </c>
      <c r="V84" s="18"/>
      <c r="W84" s="12">
        <f t="shared" si="30"/>
        <v>45854</v>
      </c>
      <c r="X84" s="8">
        <f t="shared" si="24"/>
        <v>4.3275021703859683E-2</v>
      </c>
      <c r="Y84" s="25">
        <v>1</v>
      </c>
      <c r="Z84" s="17">
        <f t="shared" si="25"/>
        <v>2.7777777777777779E-3</v>
      </c>
      <c r="AA84" s="17">
        <f t="shared" si="26"/>
        <v>1.2020839362183246E-4</v>
      </c>
      <c r="AB84">
        <f t="shared" si="27"/>
        <v>1.0001202083936218</v>
      </c>
      <c r="AC84" s="8">
        <f t="shared" si="28"/>
        <v>4.3100973982998392E-2</v>
      </c>
      <c r="AD84" s="8">
        <f t="shared" si="31"/>
        <v>4.3175881397330862E-2</v>
      </c>
      <c r="AE84" s="8">
        <f t="shared" si="32"/>
        <v>4.2901041753865776E-2</v>
      </c>
      <c r="AF84" s="8">
        <f t="shared" si="29"/>
        <v>4.1907857183267616E-2</v>
      </c>
      <c r="AK84" s="24"/>
      <c r="AL84" s="7"/>
      <c r="AM84" s="7"/>
      <c r="AN84" s="10"/>
    </row>
    <row r="85" spans="14:40">
      <c r="N85" s="12">
        <v>45771</v>
      </c>
      <c r="O85" s="13">
        <v>45772</v>
      </c>
      <c r="P85" s="12" t="str">
        <f t="shared" si="19"/>
        <v>Thursday</v>
      </c>
      <c r="Q85" s="14">
        <v>4.2900000000000001E-2</v>
      </c>
      <c r="R85" s="11">
        <f t="shared" si="20"/>
        <v>1</v>
      </c>
      <c r="S85" s="11">
        <f t="shared" si="21"/>
        <v>2.7777777777777779E-3</v>
      </c>
      <c r="T85" s="11">
        <f t="shared" si="22"/>
        <v>1.1916666666666667E-4</v>
      </c>
      <c r="U85" s="11">
        <f t="shared" si="23"/>
        <v>1.0001191666666667</v>
      </c>
      <c r="V85" s="19"/>
      <c r="W85" s="12">
        <f t="shared" si="30"/>
        <v>45855</v>
      </c>
      <c r="X85" s="8">
        <f t="shared" si="24"/>
        <v>4.3275021703859683E-2</v>
      </c>
      <c r="Y85" s="25">
        <v>1</v>
      </c>
      <c r="Z85" s="17">
        <f t="shared" si="25"/>
        <v>2.7777777777777779E-3</v>
      </c>
      <c r="AA85" s="17">
        <f t="shared" si="26"/>
        <v>1.2020839362183246E-4</v>
      </c>
      <c r="AB85">
        <f t="shared" si="27"/>
        <v>1.0001202083936218</v>
      </c>
      <c r="AC85" s="8">
        <f t="shared" si="28"/>
        <v>4.3088542002936867E-2</v>
      </c>
      <c r="AD85" s="8">
        <f t="shared" si="31"/>
        <v>4.3163406186751629E-2</v>
      </c>
      <c r="AE85" s="8">
        <f t="shared" si="32"/>
        <v>4.2885000430413989E-2</v>
      </c>
      <c r="AF85" s="8">
        <f t="shared" si="29"/>
        <v>4.18835952636325E-2</v>
      </c>
      <c r="AK85" s="24"/>
      <c r="AL85" s="7"/>
      <c r="AM85" s="7"/>
      <c r="AN85" s="10"/>
    </row>
    <row r="86" spans="14:40">
      <c r="N86" s="13">
        <v>45772</v>
      </c>
      <c r="O86" s="12">
        <v>45775</v>
      </c>
      <c r="P86" s="12" t="str">
        <f t="shared" si="19"/>
        <v>Friday</v>
      </c>
      <c r="Q86" s="15">
        <v>4.3299999999999998E-2</v>
      </c>
      <c r="R86" s="11">
        <f t="shared" si="20"/>
        <v>3</v>
      </c>
      <c r="S86" s="11">
        <f t="shared" si="21"/>
        <v>8.3333333333333332E-3</v>
      </c>
      <c r="T86" s="11">
        <f t="shared" si="22"/>
        <v>3.6083333333333334E-4</v>
      </c>
      <c r="U86" s="11">
        <f t="shared" si="23"/>
        <v>1.0003608333333334</v>
      </c>
      <c r="V86" s="18"/>
      <c r="W86" s="12">
        <f t="shared" si="30"/>
        <v>45856</v>
      </c>
      <c r="X86" s="8">
        <f t="shared" si="24"/>
        <v>4.3275021703859683E-2</v>
      </c>
      <c r="Y86" s="25">
        <v>1</v>
      </c>
      <c r="Z86" s="17">
        <f t="shared" si="25"/>
        <v>2.7777777777777779E-3</v>
      </c>
      <c r="AA86" s="17">
        <f t="shared" si="26"/>
        <v>1.2020839362183246E-4</v>
      </c>
      <c r="AB86">
        <f t="shared" si="27"/>
        <v>1.0001202083936218</v>
      </c>
      <c r="AC86" s="8">
        <f t="shared" si="28"/>
        <v>4.3076110022875341E-2</v>
      </c>
      <c r="AD86" s="8">
        <f t="shared" si="31"/>
        <v>4.3150930989095393E-2</v>
      </c>
      <c r="AE86" s="8">
        <f t="shared" si="32"/>
        <v>4.2868959170614396E-2</v>
      </c>
      <c r="AF86" s="8">
        <f t="shared" si="29"/>
        <v>4.1859333632275231E-2</v>
      </c>
      <c r="AK86" s="24"/>
      <c r="AL86" s="7"/>
      <c r="AM86" s="7"/>
      <c r="AN86" s="10"/>
    </row>
    <row r="87" spans="14:40">
      <c r="N87" s="12">
        <v>45775</v>
      </c>
      <c r="O87" s="13">
        <v>45776</v>
      </c>
      <c r="P87" s="12" t="str">
        <f t="shared" si="19"/>
        <v>Monday</v>
      </c>
      <c r="Q87" s="14">
        <v>4.36E-2</v>
      </c>
      <c r="R87" s="11">
        <f t="shared" si="20"/>
        <v>1</v>
      </c>
      <c r="S87" s="11">
        <f t="shared" si="21"/>
        <v>2.7777777777777779E-3</v>
      </c>
      <c r="T87" s="11">
        <f t="shared" si="22"/>
        <v>1.2111111111111112E-4</v>
      </c>
      <c r="U87" s="11">
        <f t="shared" si="23"/>
        <v>1.000121111111111</v>
      </c>
      <c r="V87" s="19"/>
      <c r="W87" s="12">
        <f t="shared" si="30"/>
        <v>45857</v>
      </c>
      <c r="X87" s="8">
        <f t="shared" si="24"/>
        <v>4.3275021703859683E-2</v>
      </c>
      <c r="Y87" s="25">
        <v>1</v>
      </c>
      <c r="Z87" s="17">
        <f t="shared" si="25"/>
        <v>2.7777777777777779E-3</v>
      </c>
      <c r="AA87" s="17">
        <f t="shared" si="26"/>
        <v>1.2020839362183246E-4</v>
      </c>
      <c r="AB87">
        <f t="shared" si="27"/>
        <v>1.0001202083936218</v>
      </c>
      <c r="AC87" s="8">
        <f t="shared" si="28"/>
        <v>4.3063678042813816E-2</v>
      </c>
      <c r="AD87" s="8">
        <f t="shared" si="31"/>
        <v>4.3138455804364817E-2</v>
      </c>
      <c r="AE87" s="8">
        <f t="shared" si="32"/>
        <v>4.2852917974461668E-2</v>
      </c>
      <c r="AF87" s="8">
        <f t="shared" si="29"/>
        <v>4.1835072289195807E-2</v>
      </c>
      <c r="AK87" s="24"/>
      <c r="AL87" s="7"/>
      <c r="AM87" s="7"/>
      <c r="AN87" s="10"/>
    </row>
    <row r="88" spans="14:40">
      <c r="N88" s="13">
        <v>45776</v>
      </c>
      <c r="O88" s="12">
        <v>45777</v>
      </c>
      <c r="P88" s="12" t="str">
        <f t="shared" si="19"/>
        <v>Tuesday</v>
      </c>
      <c r="Q88" s="15">
        <v>4.36E-2</v>
      </c>
      <c r="R88" s="11">
        <f t="shared" si="20"/>
        <v>1</v>
      </c>
      <c r="S88" s="11">
        <f t="shared" si="21"/>
        <v>2.7777777777777779E-3</v>
      </c>
      <c r="T88" s="11">
        <f t="shared" si="22"/>
        <v>1.2111111111111112E-4</v>
      </c>
      <c r="U88" s="11">
        <f t="shared" si="23"/>
        <v>1.000121111111111</v>
      </c>
      <c r="V88" s="18"/>
      <c r="W88" s="12">
        <f t="shared" si="30"/>
        <v>45858</v>
      </c>
      <c r="X88" s="8">
        <f t="shared" si="24"/>
        <v>4.3275021703859683E-2</v>
      </c>
      <c r="Y88" s="25">
        <v>1</v>
      </c>
      <c r="Z88" s="17">
        <f t="shared" si="25"/>
        <v>2.7777777777777779E-3</v>
      </c>
      <c r="AA88" s="17">
        <f t="shared" si="26"/>
        <v>1.2020839362183246E-4</v>
      </c>
      <c r="AB88">
        <f t="shared" si="27"/>
        <v>1.0001202083936218</v>
      </c>
      <c r="AC88" s="8">
        <f t="shared" si="28"/>
        <v>4.3051246062752298E-2</v>
      </c>
      <c r="AD88" s="8">
        <f t="shared" si="31"/>
        <v>4.3125980632557237E-2</v>
      </c>
      <c r="AE88" s="8">
        <f t="shared" si="32"/>
        <v>4.2836876841962024E-2</v>
      </c>
      <c r="AF88" s="8">
        <f t="shared" si="29"/>
        <v>4.1810811234395118E-2</v>
      </c>
      <c r="AK88" s="24"/>
      <c r="AL88" s="7"/>
      <c r="AM88" s="7"/>
      <c r="AN88" s="10"/>
    </row>
    <row r="89" spans="14:40">
      <c r="N89" s="12">
        <v>45777</v>
      </c>
      <c r="O89" s="13">
        <v>45778</v>
      </c>
      <c r="P89" s="12" t="str">
        <f t="shared" si="19"/>
        <v>Wednesday</v>
      </c>
      <c r="Q89" s="14">
        <v>4.41E-2</v>
      </c>
      <c r="R89" s="11">
        <f t="shared" si="20"/>
        <v>1</v>
      </c>
      <c r="S89" s="11">
        <f t="shared" si="21"/>
        <v>2.7777777777777779E-3</v>
      </c>
      <c r="T89" s="11">
        <f t="shared" si="22"/>
        <v>1.225E-4</v>
      </c>
      <c r="U89" s="11">
        <f t="shared" si="23"/>
        <v>1.0001225</v>
      </c>
      <c r="V89" s="19"/>
      <c r="W89" s="12">
        <f t="shared" si="30"/>
        <v>45859</v>
      </c>
      <c r="X89" s="8">
        <f t="shared" si="24"/>
        <v>4.3275021703859683E-2</v>
      </c>
      <c r="Y89" s="25">
        <v>1</v>
      </c>
      <c r="Z89" s="17">
        <f t="shared" si="25"/>
        <v>2.7777777777777779E-3</v>
      </c>
      <c r="AA89" s="17">
        <f t="shared" si="26"/>
        <v>1.2020839362183246E-4</v>
      </c>
      <c r="AB89">
        <f t="shared" si="27"/>
        <v>1.0001202083936218</v>
      </c>
      <c r="AC89" s="8">
        <f t="shared" si="28"/>
        <v>4.3038814082690773E-2</v>
      </c>
      <c r="AD89" s="8">
        <f t="shared" si="31"/>
        <v>4.3113505473672653E-2</v>
      </c>
      <c r="AE89" s="8">
        <f t="shared" si="32"/>
        <v>4.2820835773104804E-2</v>
      </c>
      <c r="AF89" s="8">
        <f t="shared" si="29"/>
        <v>4.1786550467856731E-2</v>
      </c>
      <c r="AK89" s="24"/>
      <c r="AL89" s="7"/>
      <c r="AM89" s="7"/>
      <c r="AN89" s="10"/>
    </row>
    <row r="90" spans="14:40">
      <c r="N90" s="13">
        <v>45778</v>
      </c>
      <c r="O90" s="12">
        <v>45779</v>
      </c>
      <c r="P90" s="12" t="str">
        <f t="shared" si="19"/>
        <v>Thursday</v>
      </c>
      <c r="Q90" s="15">
        <v>4.3899999999999995E-2</v>
      </c>
      <c r="R90" s="11">
        <f t="shared" si="20"/>
        <v>1</v>
      </c>
      <c r="S90" s="11">
        <f t="shared" si="21"/>
        <v>2.7777777777777779E-3</v>
      </c>
      <c r="T90" s="11">
        <f t="shared" si="22"/>
        <v>1.2194444444444443E-4</v>
      </c>
      <c r="U90" s="11">
        <f t="shared" si="23"/>
        <v>1.0001219444444445</v>
      </c>
      <c r="V90" s="18"/>
      <c r="W90" s="12">
        <f t="shared" si="30"/>
        <v>45860</v>
      </c>
      <c r="X90" s="8">
        <f t="shared" si="24"/>
        <v>4.3275021703859683E-2</v>
      </c>
      <c r="Y90" s="25">
        <v>1</v>
      </c>
      <c r="Z90" s="17">
        <f t="shared" si="25"/>
        <v>2.7777777777777779E-3</v>
      </c>
      <c r="AA90" s="17">
        <f t="shared" si="26"/>
        <v>1.2020839362183246E-4</v>
      </c>
      <c r="AB90">
        <f t="shared" si="27"/>
        <v>1.0001202083936218</v>
      </c>
      <c r="AC90" s="8">
        <f t="shared" si="28"/>
        <v>4.3026382102629254E-2</v>
      </c>
      <c r="AD90" s="8">
        <f t="shared" si="31"/>
        <v>4.3101030327708401E-2</v>
      </c>
      <c r="AE90" s="8">
        <f t="shared" si="32"/>
        <v>4.2804794767893561E-2</v>
      </c>
      <c r="AF90" s="8">
        <f t="shared" si="29"/>
        <v>4.1762289989585977E-2</v>
      </c>
      <c r="AK90" s="24"/>
      <c r="AL90" s="7"/>
      <c r="AM90" s="7"/>
      <c r="AN90" s="10"/>
    </row>
    <row r="91" spans="14:40">
      <c r="N91" s="12">
        <v>45779</v>
      </c>
      <c r="O91" s="13">
        <v>45782</v>
      </c>
      <c r="P91" s="12" t="str">
        <f t="shared" si="19"/>
        <v>Friday</v>
      </c>
      <c r="Q91" s="14">
        <v>4.36E-2</v>
      </c>
      <c r="R91" s="11">
        <f t="shared" si="20"/>
        <v>3</v>
      </c>
      <c r="S91" s="11">
        <f t="shared" si="21"/>
        <v>8.3333333333333332E-3</v>
      </c>
      <c r="T91" s="11">
        <f t="shared" si="22"/>
        <v>3.6333333333333335E-4</v>
      </c>
      <c r="U91" s="11">
        <f t="shared" si="23"/>
        <v>1.0003633333333333</v>
      </c>
      <c r="V91" s="19"/>
      <c r="W91" s="12">
        <f t="shared" si="30"/>
        <v>45861</v>
      </c>
      <c r="X91" s="8">
        <f t="shared" si="24"/>
        <v>4.3275021703859683E-2</v>
      </c>
      <c r="Y91" s="25">
        <v>1</v>
      </c>
      <c r="Z91" s="17">
        <f t="shared" si="25"/>
        <v>2.7777777777777779E-3</v>
      </c>
      <c r="AA91" s="17">
        <f t="shared" si="26"/>
        <v>1.2020839362183246E-4</v>
      </c>
      <c r="AB91">
        <f t="shared" si="27"/>
        <v>1.0001202083936218</v>
      </c>
      <c r="AC91" s="8">
        <f t="shared" si="28"/>
        <v>4.3013950122567729E-2</v>
      </c>
      <c r="AD91" s="8">
        <f t="shared" si="31"/>
        <v>4.3088555194661815E-2</v>
      </c>
      <c r="AE91" s="8">
        <f t="shared" si="32"/>
        <v>4.2788753826334514E-2</v>
      </c>
      <c r="AF91" s="8">
        <f t="shared" si="29"/>
        <v>4.1738029799581522E-2</v>
      </c>
      <c r="AK91" s="24"/>
      <c r="AL91" s="7"/>
      <c r="AM91" s="7"/>
      <c r="AN91" s="10"/>
    </row>
    <row r="92" spans="14:40">
      <c r="N92" s="13">
        <v>45782</v>
      </c>
      <c r="O92" s="12">
        <v>45783</v>
      </c>
      <c r="P92" s="12" t="str">
        <f t="shared" si="19"/>
        <v>Monday</v>
      </c>
      <c r="Q92" s="15">
        <v>4.3299999999999998E-2</v>
      </c>
      <c r="R92" s="11">
        <f t="shared" si="20"/>
        <v>1</v>
      </c>
      <c r="S92" s="11">
        <f t="shared" si="21"/>
        <v>2.7777777777777779E-3</v>
      </c>
      <c r="T92" s="11">
        <f t="shared" si="22"/>
        <v>1.2027777777777777E-4</v>
      </c>
      <c r="U92" s="11">
        <f t="shared" si="23"/>
        <v>1.0001202777777778</v>
      </c>
      <c r="V92" s="18"/>
      <c r="W92" s="12">
        <f t="shared" si="30"/>
        <v>45862</v>
      </c>
      <c r="X92" s="8">
        <f t="shared" si="24"/>
        <v>4.3275021703859683E-2</v>
      </c>
      <c r="Y92" s="25">
        <v>1</v>
      </c>
      <c r="Z92" s="17">
        <f t="shared" si="25"/>
        <v>2.7777777777777779E-3</v>
      </c>
      <c r="AA92" s="17">
        <f t="shared" si="26"/>
        <v>1.2020839362183246E-4</v>
      </c>
      <c r="AB92">
        <f t="shared" si="27"/>
        <v>1.0001202083936218</v>
      </c>
      <c r="AC92" s="8">
        <f t="shared" si="28"/>
        <v>4.3001518142506204E-2</v>
      </c>
      <c r="AD92" s="8">
        <f t="shared" si="31"/>
        <v>4.3076080074546219E-2</v>
      </c>
      <c r="AE92" s="8">
        <f t="shared" si="32"/>
        <v>4.2772712948413449E-2</v>
      </c>
      <c r="AF92" s="8">
        <f t="shared" si="29"/>
        <v>4.1713769897828268E-2</v>
      </c>
      <c r="AK92" s="24"/>
      <c r="AL92" s="7"/>
      <c r="AM92" s="7"/>
      <c r="AN92" s="10"/>
    </row>
    <row r="93" spans="14:40">
      <c r="N93" s="12">
        <v>45783</v>
      </c>
      <c r="O93" s="13">
        <v>45784</v>
      </c>
      <c r="P93" s="12" t="str">
        <f t="shared" si="19"/>
        <v>Tuesday</v>
      </c>
      <c r="Q93" s="14">
        <v>4.3200000000000002E-2</v>
      </c>
      <c r="R93" s="11">
        <f t="shared" si="20"/>
        <v>1</v>
      </c>
      <c r="S93" s="11">
        <f t="shared" si="21"/>
        <v>2.7777777777777779E-3</v>
      </c>
      <c r="T93" s="11">
        <f t="shared" si="22"/>
        <v>1.2000000000000002E-4</v>
      </c>
      <c r="U93" s="11">
        <f t="shared" si="23"/>
        <v>1.0001199999999999</v>
      </c>
      <c r="V93" s="19"/>
      <c r="W93" s="12">
        <f t="shared" si="30"/>
        <v>45863</v>
      </c>
      <c r="X93" s="8">
        <f t="shared" si="24"/>
        <v>4.3275021703859683E-2</v>
      </c>
      <c r="Y93" s="25">
        <v>1</v>
      </c>
      <c r="Z93" s="17">
        <f t="shared" si="25"/>
        <v>2.7777777777777779E-3</v>
      </c>
      <c r="AA93" s="17">
        <f t="shared" si="26"/>
        <v>1.2020839362183246E-4</v>
      </c>
      <c r="AB93">
        <f t="shared" si="27"/>
        <v>1.0001202083936218</v>
      </c>
      <c r="AC93" s="8">
        <f t="shared" si="28"/>
        <v>4.2989086162444685E-2</v>
      </c>
      <c r="AD93" s="8">
        <f t="shared" si="31"/>
        <v>4.3063604967350955E-2</v>
      </c>
      <c r="AE93" s="8">
        <f t="shared" si="32"/>
        <v>4.2756672134149021E-2</v>
      </c>
      <c r="AF93" s="8">
        <f t="shared" si="29"/>
        <v>4.1689510284336428E-2</v>
      </c>
      <c r="AK93" s="24"/>
      <c r="AL93" s="7"/>
      <c r="AM93" s="7"/>
      <c r="AN93" s="10"/>
    </row>
    <row r="94" spans="14:40">
      <c r="N94" s="13">
        <v>45784</v>
      </c>
      <c r="O94" s="12">
        <v>45785</v>
      </c>
      <c r="P94" s="12" t="str">
        <f t="shared" si="19"/>
        <v>Wednesday</v>
      </c>
      <c r="Q94" s="15">
        <v>4.2999999999999997E-2</v>
      </c>
      <c r="R94" s="11">
        <f t="shared" si="20"/>
        <v>1</v>
      </c>
      <c r="S94" s="11">
        <f t="shared" si="21"/>
        <v>2.7777777777777779E-3</v>
      </c>
      <c r="T94" s="11">
        <f t="shared" si="22"/>
        <v>1.1944444444444444E-4</v>
      </c>
      <c r="U94" s="11">
        <f t="shared" si="23"/>
        <v>1.0001194444444443</v>
      </c>
      <c r="V94" s="18"/>
      <c r="W94" s="12">
        <f t="shared" si="30"/>
        <v>45864</v>
      </c>
      <c r="X94" s="8">
        <f t="shared" si="24"/>
        <v>4.3275021703859683E-2</v>
      </c>
      <c r="Y94" s="25">
        <v>1</v>
      </c>
      <c r="Z94" s="17">
        <f t="shared" si="25"/>
        <v>2.7777777777777779E-3</v>
      </c>
      <c r="AA94" s="17">
        <f t="shared" si="26"/>
        <v>1.2020839362183246E-4</v>
      </c>
      <c r="AB94">
        <f t="shared" si="27"/>
        <v>1.0001202083936218</v>
      </c>
      <c r="AC94" s="8">
        <f t="shared" si="28"/>
        <v>4.297665418238316E-2</v>
      </c>
      <c r="AD94" s="8">
        <f t="shared" si="31"/>
        <v>4.3051129873076022E-2</v>
      </c>
      <c r="AE94" s="8">
        <f t="shared" si="32"/>
        <v>4.2740631383527017E-2</v>
      </c>
      <c r="AF94" s="8">
        <f t="shared" si="29"/>
        <v>4.1665250959095346E-2</v>
      </c>
      <c r="AK94" s="24"/>
      <c r="AL94" s="7"/>
      <c r="AM94" s="7"/>
      <c r="AN94" s="10"/>
    </row>
    <row r="95" spans="14:40">
      <c r="N95" s="12">
        <v>45785</v>
      </c>
      <c r="O95" s="13">
        <v>45786</v>
      </c>
      <c r="P95" s="12" t="str">
        <f t="shared" si="19"/>
        <v>Thursday</v>
      </c>
      <c r="Q95" s="14">
        <v>4.2900000000000001E-2</v>
      </c>
      <c r="R95" s="11">
        <f t="shared" si="20"/>
        <v>1</v>
      </c>
      <c r="S95" s="11">
        <f t="shared" si="21"/>
        <v>2.7777777777777779E-3</v>
      </c>
      <c r="T95" s="11">
        <f t="shared" si="22"/>
        <v>1.1916666666666667E-4</v>
      </c>
      <c r="U95" s="11">
        <f t="shared" si="23"/>
        <v>1.0001191666666667</v>
      </c>
      <c r="V95" s="19"/>
      <c r="W95" s="12">
        <f t="shared" si="30"/>
        <v>45865</v>
      </c>
      <c r="X95" s="8">
        <f t="shared" si="24"/>
        <v>4.3275021703859683E-2</v>
      </c>
      <c r="Y95" s="25">
        <v>1</v>
      </c>
      <c r="Z95" s="17">
        <f t="shared" si="25"/>
        <v>2.7777777777777779E-3</v>
      </c>
      <c r="AA95" s="17">
        <f t="shared" si="26"/>
        <v>1.2020839362183246E-4</v>
      </c>
      <c r="AB95">
        <f t="shared" si="27"/>
        <v>1.0001202083936218</v>
      </c>
      <c r="AC95" s="8">
        <f t="shared" si="28"/>
        <v>4.2964222202321642E-2</v>
      </c>
      <c r="AD95" s="8">
        <f t="shared" si="31"/>
        <v>4.303865479172142E-2</v>
      </c>
      <c r="AE95" s="8">
        <f t="shared" si="32"/>
        <v>4.2724590696549214E-2</v>
      </c>
      <c r="AF95" s="8">
        <f t="shared" si="29"/>
        <v>4.1640991922104575E-2</v>
      </c>
      <c r="AK95" s="24"/>
      <c r="AL95" s="7"/>
      <c r="AM95" s="7"/>
      <c r="AN95" s="10"/>
    </row>
    <row r="96" spans="14:40">
      <c r="N96" s="13">
        <v>45786</v>
      </c>
      <c r="O96" s="12">
        <v>45789</v>
      </c>
      <c r="P96" s="12" t="str">
        <f t="shared" si="19"/>
        <v>Friday</v>
      </c>
      <c r="Q96" s="15">
        <v>4.2800000000000005E-2</v>
      </c>
      <c r="R96" s="11">
        <f t="shared" si="20"/>
        <v>3</v>
      </c>
      <c r="S96" s="11">
        <f t="shared" si="21"/>
        <v>8.3333333333333332E-3</v>
      </c>
      <c r="T96" s="11">
        <f t="shared" si="22"/>
        <v>3.566666666666667E-4</v>
      </c>
      <c r="U96" s="11">
        <f t="shared" si="23"/>
        <v>1.0003566666666666</v>
      </c>
      <c r="V96" s="18"/>
      <c r="W96" s="12">
        <f t="shared" si="30"/>
        <v>45866</v>
      </c>
      <c r="X96" s="8">
        <f t="shared" si="24"/>
        <v>4.3275021703859683E-2</v>
      </c>
      <c r="Y96" s="25">
        <v>1</v>
      </c>
      <c r="Z96" s="17">
        <f t="shared" si="25"/>
        <v>2.7777777777777779E-3</v>
      </c>
      <c r="AA96" s="17">
        <f t="shared" si="26"/>
        <v>1.2020839362183246E-4</v>
      </c>
      <c r="AB96">
        <f t="shared" si="27"/>
        <v>1.0001202083936218</v>
      </c>
      <c r="AC96" s="8">
        <f t="shared" si="28"/>
        <v>4.2951790222260124E-2</v>
      </c>
      <c r="AD96" s="8">
        <f t="shared" si="31"/>
        <v>4.3026179723300473E-2</v>
      </c>
      <c r="AE96" s="8">
        <f t="shared" si="32"/>
        <v>4.2708550073225382E-2</v>
      </c>
      <c r="AF96" s="8">
        <f t="shared" si="29"/>
        <v>4.1616733173362785E-2</v>
      </c>
      <c r="AK96" s="24"/>
      <c r="AL96" s="7"/>
      <c r="AM96" s="7"/>
      <c r="AN96" s="10"/>
    </row>
    <row r="97" spans="14:40">
      <c r="N97" s="12">
        <v>45789</v>
      </c>
      <c r="O97" s="13">
        <v>45790</v>
      </c>
      <c r="P97" s="12" t="str">
        <f t="shared" si="19"/>
        <v>Monday</v>
      </c>
      <c r="Q97" s="14">
        <v>4.2800000000000005E-2</v>
      </c>
      <c r="R97" s="11">
        <f t="shared" si="20"/>
        <v>1</v>
      </c>
      <c r="S97" s="11">
        <f t="shared" si="21"/>
        <v>2.7777777777777779E-3</v>
      </c>
      <c r="T97" s="11">
        <f t="shared" si="22"/>
        <v>1.188888888888889E-4</v>
      </c>
      <c r="U97" s="11">
        <f t="shared" si="23"/>
        <v>1.0001188888888888</v>
      </c>
      <c r="V97" s="19"/>
      <c r="W97" s="12">
        <f t="shared" si="30"/>
        <v>45867</v>
      </c>
      <c r="X97" s="8">
        <f t="shared" si="24"/>
        <v>4.3275021703859683E-2</v>
      </c>
      <c r="Y97" s="25">
        <v>1</v>
      </c>
      <c r="Z97" s="17">
        <f t="shared" si="25"/>
        <v>2.7777777777777779E-3</v>
      </c>
      <c r="AA97" s="17">
        <f t="shared" si="26"/>
        <v>1.2020839362183246E-4</v>
      </c>
      <c r="AB97">
        <f t="shared" si="27"/>
        <v>1.0001202083936218</v>
      </c>
      <c r="AC97" s="8">
        <f t="shared" si="28"/>
        <v>4.2939358242198605E-2</v>
      </c>
      <c r="AD97" s="8">
        <f t="shared" si="31"/>
        <v>4.3013704667794528E-2</v>
      </c>
      <c r="AE97" s="8">
        <f t="shared" si="32"/>
        <v>4.2692509513535093E-2</v>
      </c>
      <c r="AF97" s="8">
        <f t="shared" si="29"/>
        <v>4.1592474712853544E-2</v>
      </c>
      <c r="AK97" s="24"/>
      <c r="AL97" s="7"/>
      <c r="AM97" s="7"/>
      <c r="AN97" s="10"/>
    </row>
    <row r="98" spans="14:40">
      <c r="N98" s="13">
        <v>45790</v>
      </c>
      <c r="O98" s="12">
        <v>45791</v>
      </c>
      <c r="P98" s="12" t="str">
        <f t="shared" si="19"/>
        <v>Tuesday</v>
      </c>
      <c r="Q98" s="15">
        <v>4.2999999999999997E-2</v>
      </c>
      <c r="R98" s="11">
        <f t="shared" si="20"/>
        <v>1</v>
      </c>
      <c r="S98" s="11">
        <f t="shared" si="21"/>
        <v>2.7777777777777779E-3</v>
      </c>
      <c r="T98" s="11">
        <f t="shared" si="22"/>
        <v>1.1944444444444444E-4</v>
      </c>
      <c r="U98" s="11">
        <f t="shared" si="23"/>
        <v>1.0001194444444443</v>
      </c>
      <c r="V98" s="18"/>
      <c r="W98" s="12">
        <f t="shared" si="30"/>
        <v>45868</v>
      </c>
      <c r="X98" s="8">
        <f t="shared" si="24"/>
        <v>4.3275021703859683E-2</v>
      </c>
      <c r="Y98" s="25">
        <v>1</v>
      </c>
      <c r="Z98" s="17">
        <f t="shared" si="25"/>
        <v>2.7777777777777779E-3</v>
      </c>
      <c r="AA98" s="17">
        <f t="shared" si="26"/>
        <v>1.2020839362183246E-4</v>
      </c>
      <c r="AB98">
        <f t="shared" si="27"/>
        <v>1.0001202083936218</v>
      </c>
      <c r="AC98" s="8">
        <f t="shared" si="28"/>
        <v>4.292692626213708E-2</v>
      </c>
      <c r="AD98" s="8">
        <f t="shared" si="31"/>
        <v>4.3001229625200921E-2</v>
      </c>
      <c r="AE98" s="8">
        <f t="shared" si="32"/>
        <v>4.2676469017491669E-2</v>
      </c>
      <c r="AF98" s="8">
        <f t="shared" si="29"/>
        <v>4.1568216540589287E-2</v>
      </c>
      <c r="AK98" s="24"/>
      <c r="AL98" s="7"/>
      <c r="AM98" s="7"/>
      <c r="AN98" s="10"/>
    </row>
    <row r="99" spans="14:40">
      <c r="N99" s="12">
        <v>45791</v>
      </c>
      <c r="O99" s="13">
        <v>45792</v>
      </c>
      <c r="P99" s="12" t="str">
        <f t="shared" si="19"/>
        <v>Wednesday</v>
      </c>
      <c r="Q99" s="14">
        <v>4.2900000000000001E-2</v>
      </c>
      <c r="R99" s="11">
        <f t="shared" si="20"/>
        <v>1</v>
      </c>
      <c r="S99" s="11">
        <f t="shared" si="21"/>
        <v>2.7777777777777779E-3</v>
      </c>
      <c r="T99" s="11">
        <f t="shared" si="22"/>
        <v>1.1916666666666667E-4</v>
      </c>
      <c r="U99" s="11">
        <f t="shared" si="23"/>
        <v>1.0001191666666667</v>
      </c>
      <c r="V99" s="19"/>
      <c r="W99" s="12">
        <f t="shared" si="30"/>
        <v>45869</v>
      </c>
      <c r="X99" s="8">
        <f t="shared" si="24"/>
        <v>4.3275021703859683E-2</v>
      </c>
      <c r="Y99" s="25">
        <v>1</v>
      </c>
      <c r="Z99" s="17">
        <f t="shared" si="25"/>
        <v>2.7777777777777779E-3</v>
      </c>
      <c r="AA99" s="17">
        <f t="shared" si="26"/>
        <v>1.2020839362183246E-4</v>
      </c>
      <c r="AB99">
        <f t="shared" si="27"/>
        <v>1.0001202083936218</v>
      </c>
      <c r="AC99" s="8">
        <f t="shared" si="28"/>
        <v>4.2914494282075555E-2</v>
      </c>
      <c r="AD99" s="8">
        <f t="shared" si="31"/>
        <v>4.2988754595546297E-2</v>
      </c>
      <c r="AE99" s="8">
        <f t="shared" si="32"/>
        <v>4.2660428585099552E-2</v>
      </c>
      <c r="AF99" s="8">
        <f t="shared" si="29"/>
        <v>4.1543958656561131E-2</v>
      </c>
      <c r="AK99" s="24"/>
      <c r="AL99" s="7"/>
      <c r="AM99" s="7"/>
      <c r="AN99" s="10"/>
    </row>
    <row r="100" spans="14:40">
      <c r="N100" s="13">
        <v>45792</v>
      </c>
      <c r="O100" s="12">
        <v>45793</v>
      </c>
      <c r="P100" s="12" t="str">
        <f t="shared" si="19"/>
        <v>Thursday</v>
      </c>
      <c r="Q100" s="15">
        <v>4.3099999999999999E-2</v>
      </c>
      <c r="R100" s="11">
        <f t="shared" si="20"/>
        <v>1</v>
      </c>
      <c r="S100" s="11">
        <f t="shared" si="21"/>
        <v>2.7777777777777779E-3</v>
      </c>
      <c r="T100" s="11">
        <f t="shared" si="22"/>
        <v>1.1972222222222222E-4</v>
      </c>
      <c r="U100" s="11">
        <f t="shared" si="23"/>
        <v>1.0001197222222222</v>
      </c>
      <c r="V100" s="18"/>
      <c r="W100" s="12">
        <f t="shared" si="30"/>
        <v>45870</v>
      </c>
      <c r="X100" s="8">
        <f t="shared" si="24"/>
        <v>4.2902062302014057E-2</v>
      </c>
      <c r="Y100" s="25">
        <v>1</v>
      </c>
      <c r="Z100" s="17">
        <f t="shared" si="25"/>
        <v>2.7777777777777779E-3</v>
      </c>
      <c r="AA100" s="17">
        <f t="shared" si="26"/>
        <v>1.1917239528337239E-4</v>
      </c>
      <c r="AB100">
        <f t="shared" si="27"/>
        <v>1.0001191723952834</v>
      </c>
      <c r="AC100" s="8">
        <f t="shared" si="28"/>
        <v>4.2902062302014037E-2</v>
      </c>
      <c r="AD100" s="8">
        <f t="shared" si="31"/>
        <v>4.2976279578801346E-2</v>
      </c>
      <c r="AE100" s="8">
        <f t="shared" si="32"/>
        <v>4.2644388216350748E-2</v>
      </c>
      <c r="AF100" s="8">
        <f t="shared" si="29"/>
        <v>4.1519701060760639E-2</v>
      </c>
      <c r="AK100" s="24"/>
      <c r="AL100" s="7"/>
      <c r="AM100" s="7"/>
      <c r="AN100" s="10"/>
    </row>
    <row r="101" spans="14:40">
      <c r="N101" s="12">
        <v>45793</v>
      </c>
      <c r="O101" s="13">
        <v>45796</v>
      </c>
      <c r="P101" s="12" t="str">
        <f t="shared" si="19"/>
        <v>Friday</v>
      </c>
      <c r="Q101" s="14">
        <v>4.2999999999999997E-2</v>
      </c>
      <c r="R101" s="11">
        <f t="shared" si="20"/>
        <v>3</v>
      </c>
      <c r="S101" s="11">
        <f t="shared" si="21"/>
        <v>8.3333333333333332E-3</v>
      </c>
      <c r="T101" s="11">
        <f t="shared" si="22"/>
        <v>3.5833333333333328E-4</v>
      </c>
      <c r="U101" s="11">
        <f t="shared" si="23"/>
        <v>1.0003583333333332</v>
      </c>
      <c r="V101" s="19"/>
      <c r="W101" s="12">
        <f t="shared" si="30"/>
        <v>45871</v>
      </c>
      <c r="X101" s="8">
        <f t="shared" si="24"/>
        <v>4.2902062302014057E-2</v>
      </c>
      <c r="Y101" s="25">
        <v>1</v>
      </c>
      <c r="Z101" s="17">
        <f t="shared" si="25"/>
        <v>2.7777777777777779E-3</v>
      </c>
      <c r="AA101" s="17">
        <f t="shared" si="26"/>
        <v>1.1917239528337239E-4</v>
      </c>
      <c r="AB101">
        <f t="shared" si="27"/>
        <v>1.0001191723952834</v>
      </c>
      <c r="AC101" s="8">
        <f t="shared" si="28"/>
        <v>4.2902062302014037E-2</v>
      </c>
      <c r="AD101" s="8">
        <f t="shared" si="31"/>
        <v>4.2976279578801346E-2</v>
      </c>
      <c r="AE101" s="8">
        <f t="shared" si="32"/>
        <v>4.2632535568446706E-2</v>
      </c>
      <c r="AF101" s="8">
        <f t="shared" si="29"/>
        <v>4.1497558487063824E-2</v>
      </c>
      <c r="AK101" s="24"/>
      <c r="AL101" s="7"/>
      <c r="AM101" s="7"/>
      <c r="AN101" s="10"/>
    </row>
    <row r="102" spans="14:40">
      <c r="N102" s="13">
        <v>45796</v>
      </c>
      <c r="O102" s="12">
        <v>45797</v>
      </c>
      <c r="P102" s="12" t="str">
        <f t="shared" si="19"/>
        <v>Monday</v>
      </c>
      <c r="Q102" s="15">
        <v>4.2900000000000001E-2</v>
      </c>
      <c r="R102" s="11">
        <f t="shared" si="20"/>
        <v>1</v>
      </c>
      <c r="S102" s="11">
        <f t="shared" si="21"/>
        <v>2.7777777777777779E-3</v>
      </c>
      <c r="T102" s="11">
        <f t="shared" si="22"/>
        <v>1.1916666666666667E-4</v>
      </c>
      <c r="U102" s="11">
        <f t="shared" si="23"/>
        <v>1.0001191666666667</v>
      </c>
      <c r="V102" s="18"/>
      <c r="W102" s="12">
        <f t="shared" si="30"/>
        <v>45872</v>
      </c>
      <c r="X102" s="8">
        <f t="shared" si="24"/>
        <v>4.2902062302014057E-2</v>
      </c>
      <c r="Y102" s="25">
        <v>1</v>
      </c>
      <c r="Z102" s="17">
        <f t="shared" si="25"/>
        <v>2.7777777777777779E-3</v>
      </c>
      <c r="AA102" s="17">
        <f t="shared" si="26"/>
        <v>1.1917239528337239E-4</v>
      </c>
      <c r="AB102">
        <f t="shared" si="27"/>
        <v>1.0001191723952834</v>
      </c>
      <c r="AC102" s="8">
        <f t="shared" si="28"/>
        <v>4.2902062302014037E-2</v>
      </c>
      <c r="AD102" s="8">
        <f t="shared" si="31"/>
        <v>4.2976279578801346E-2</v>
      </c>
      <c r="AE102" s="8">
        <f t="shared" si="32"/>
        <v>4.2606591490506496E-2</v>
      </c>
      <c r="AF102" s="8">
        <f t="shared" si="29"/>
        <v>4.147541615352468E-2</v>
      </c>
      <c r="AK102" s="24"/>
      <c r="AL102" s="7"/>
      <c r="AM102" s="7"/>
      <c r="AN102" s="10"/>
    </row>
    <row r="103" spans="14:40">
      <c r="N103" s="12">
        <v>45797</v>
      </c>
      <c r="O103" s="13">
        <v>45798</v>
      </c>
      <c r="P103" s="12" t="str">
        <f t="shared" si="19"/>
        <v>Tuesday</v>
      </c>
      <c r="Q103" s="14">
        <v>4.2699999999999995E-2</v>
      </c>
      <c r="R103" s="11">
        <f t="shared" si="20"/>
        <v>1</v>
      </c>
      <c r="S103" s="11">
        <f t="shared" si="21"/>
        <v>2.7777777777777779E-3</v>
      </c>
      <c r="T103" s="11">
        <f t="shared" si="22"/>
        <v>1.186111111111111E-4</v>
      </c>
      <c r="U103" s="11">
        <f t="shared" si="23"/>
        <v>1.0001186111111111</v>
      </c>
      <c r="V103" s="19"/>
      <c r="W103" s="12">
        <f t="shared" si="30"/>
        <v>45873</v>
      </c>
      <c r="X103" s="8">
        <f t="shared" si="24"/>
        <v>4.2902062302014057E-2</v>
      </c>
      <c r="Y103" s="25">
        <v>1</v>
      </c>
      <c r="Z103" s="17">
        <f t="shared" si="25"/>
        <v>2.7777777777777779E-3</v>
      </c>
      <c r="AA103" s="17">
        <f t="shared" si="26"/>
        <v>1.1917239528337239E-4</v>
      </c>
      <c r="AB103">
        <f t="shared" si="27"/>
        <v>1.0001191723952834</v>
      </c>
      <c r="AC103" s="8">
        <f t="shared" si="28"/>
        <v>4.2902062302014037E-2</v>
      </c>
      <c r="AD103" s="8">
        <f t="shared" si="31"/>
        <v>4.2976279578801346E-2</v>
      </c>
      <c r="AE103" s="8">
        <f t="shared" si="32"/>
        <v>4.2580647579065989E-2</v>
      </c>
      <c r="AF103" s="8">
        <f t="shared" si="29"/>
        <v>4.1446860376494588E-2</v>
      </c>
      <c r="AK103" s="24"/>
      <c r="AL103" s="7"/>
      <c r="AM103" s="7"/>
      <c r="AN103" s="10"/>
    </row>
    <row r="104" spans="14:40">
      <c r="N104" s="13">
        <v>45798</v>
      </c>
      <c r="O104" s="12">
        <v>45799</v>
      </c>
      <c r="P104" s="12" t="str">
        <f t="shared" si="19"/>
        <v>Wednesday</v>
      </c>
      <c r="Q104" s="15">
        <v>4.2599999999999999E-2</v>
      </c>
      <c r="R104" s="11">
        <f t="shared" si="20"/>
        <v>1</v>
      </c>
      <c r="S104" s="11">
        <f t="shared" si="21"/>
        <v>2.7777777777777779E-3</v>
      </c>
      <c r="T104" s="11">
        <f t="shared" si="22"/>
        <v>1.1833333333333334E-4</v>
      </c>
      <c r="U104" s="11">
        <f t="shared" si="23"/>
        <v>1.0001183333333334</v>
      </c>
      <c r="V104" s="18"/>
      <c r="W104" s="12">
        <f t="shared" si="30"/>
        <v>45874</v>
      </c>
      <c r="X104" s="8">
        <f t="shared" si="24"/>
        <v>4.2902062302014057E-2</v>
      </c>
      <c r="Y104" s="25">
        <v>1</v>
      </c>
      <c r="Z104" s="17">
        <f t="shared" si="25"/>
        <v>2.7777777777777779E-3</v>
      </c>
      <c r="AA104" s="17">
        <f t="shared" si="26"/>
        <v>1.1917239528337239E-4</v>
      </c>
      <c r="AB104">
        <f t="shared" si="27"/>
        <v>1.0001191723952834</v>
      </c>
      <c r="AC104" s="8">
        <f t="shared" si="28"/>
        <v>4.2902062302014037E-2</v>
      </c>
      <c r="AD104" s="8">
        <f t="shared" si="31"/>
        <v>4.2976279578801346E-2</v>
      </c>
      <c r="AE104" s="8">
        <f t="shared" si="32"/>
        <v>4.2554703834125185E-2</v>
      </c>
      <c r="AF104" s="8">
        <f t="shared" si="29"/>
        <v>4.1418304998900979E-2</v>
      </c>
      <c r="AK104" s="24"/>
      <c r="AL104" s="7"/>
      <c r="AM104" s="7"/>
      <c r="AN104" s="10"/>
    </row>
    <row r="105" spans="14:40">
      <c r="N105" s="12">
        <v>45799</v>
      </c>
      <c r="O105" s="12">
        <v>45800</v>
      </c>
      <c r="P105" s="12" t="str">
        <f t="shared" si="19"/>
        <v>Thursday</v>
      </c>
      <c r="Q105" s="14">
        <v>4.2599999999999999E-2</v>
      </c>
      <c r="R105" s="11">
        <f>_xlfn.DAYS(O105,N105)</f>
        <v>1</v>
      </c>
      <c r="S105" s="11">
        <f t="shared" si="21"/>
        <v>2.7777777777777779E-3</v>
      </c>
      <c r="T105" s="11">
        <f t="shared" si="22"/>
        <v>1.1833333333333334E-4</v>
      </c>
      <c r="U105" s="11">
        <f t="shared" si="23"/>
        <v>1.0001183333333334</v>
      </c>
      <c r="V105" s="19"/>
      <c r="W105" s="12">
        <f t="shared" si="30"/>
        <v>45875</v>
      </c>
      <c r="X105" s="8">
        <f t="shared" si="24"/>
        <v>4.2902062302014057E-2</v>
      </c>
      <c r="Y105" s="25">
        <v>1</v>
      </c>
      <c r="Z105" s="17">
        <f t="shared" si="25"/>
        <v>2.7777777777777779E-3</v>
      </c>
      <c r="AA105" s="17">
        <f t="shared" si="26"/>
        <v>1.1917239528337239E-4</v>
      </c>
      <c r="AB105">
        <f t="shared" si="27"/>
        <v>1.0001191723952834</v>
      </c>
      <c r="AC105" s="8">
        <f t="shared" si="28"/>
        <v>4.2902062302014037E-2</v>
      </c>
      <c r="AD105" s="8">
        <f t="shared" si="31"/>
        <v>4.2976279578801346E-2</v>
      </c>
      <c r="AE105" s="8">
        <f t="shared" si="32"/>
        <v>4.2528760255680531E-2</v>
      </c>
      <c r="AF105" s="8">
        <f t="shared" si="29"/>
        <v>4.1389750020733196E-2</v>
      </c>
      <c r="AK105" s="24"/>
      <c r="AL105" s="7"/>
      <c r="AM105" s="7"/>
      <c r="AN105" s="10"/>
    </row>
    <row r="106" spans="14:40">
      <c r="W106" s="12">
        <f t="shared" si="30"/>
        <v>45876</v>
      </c>
      <c r="X106" s="8">
        <f t="shared" si="24"/>
        <v>4.2902062302014057E-2</v>
      </c>
      <c r="Y106" s="25">
        <v>1</v>
      </c>
      <c r="Z106" s="17">
        <f t="shared" si="25"/>
        <v>2.7777777777777779E-3</v>
      </c>
      <c r="AA106" s="17">
        <f t="shared" si="26"/>
        <v>1.1917239528337239E-4</v>
      </c>
      <c r="AB106">
        <f t="shared" si="27"/>
        <v>1.0001191723952834</v>
      </c>
      <c r="AC106" s="8">
        <f t="shared" si="28"/>
        <v>4.2902062302014037E-2</v>
      </c>
      <c r="AD106" s="8">
        <f t="shared" si="31"/>
        <v>4.2976279578801346E-2</v>
      </c>
      <c r="AE106" s="8">
        <f t="shared" si="32"/>
        <v>4.2502816843733804E-2</v>
      </c>
      <c r="AF106" s="8">
        <f t="shared" si="29"/>
        <v>4.136119544199035E-2</v>
      </c>
      <c r="AK106" s="24"/>
      <c r="AL106" s="7"/>
      <c r="AM106" s="7"/>
      <c r="AN106" s="10"/>
    </row>
    <row r="107" spans="14:40">
      <c r="W107" s="12">
        <f t="shared" si="30"/>
        <v>45877</v>
      </c>
      <c r="X107" s="8">
        <f t="shared" si="24"/>
        <v>4.2902062302014057E-2</v>
      </c>
      <c r="Y107" s="25">
        <v>1</v>
      </c>
      <c r="Z107" s="17">
        <f t="shared" si="25"/>
        <v>2.7777777777777779E-3</v>
      </c>
      <c r="AA107" s="17">
        <f t="shared" si="26"/>
        <v>1.1917239528337239E-4</v>
      </c>
      <c r="AB107">
        <f t="shared" si="27"/>
        <v>1.0001191723952834</v>
      </c>
      <c r="AC107" s="8">
        <f t="shared" si="28"/>
        <v>4.2902062302014037E-2</v>
      </c>
      <c r="AD107" s="8">
        <f t="shared" si="31"/>
        <v>4.2976279578801346E-2</v>
      </c>
      <c r="AE107" s="8">
        <f t="shared" si="32"/>
        <v>4.2476873598279674E-2</v>
      </c>
      <c r="AF107" s="8">
        <f t="shared" si="29"/>
        <v>4.1332641262658232E-2</v>
      </c>
      <c r="AK107" s="24"/>
      <c r="AL107" s="7"/>
      <c r="AM107" s="7"/>
      <c r="AN107" s="10"/>
    </row>
    <row r="108" spans="14:40">
      <c r="W108" s="12">
        <f t="shared" si="30"/>
        <v>45878</v>
      </c>
      <c r="X108" s="8">
        <f t="shared" si="24"/>
        <v>4.2902062302014057E-2</v>
      </c>
      <c r="Y108" s="25">
        <v>1</v>
      </c>
      <c r="Z108" s="17">
        <f t="shared" si="25"/>
        <v>2.7777777777777779E-3</v>
      </c>
      <c r="AA108" s="17">
        <f t="shared" si="26"/>
        <v>1.1917239528337239E-4</v>
      </c>
      <c r="AB108">
        <f t="shared" si="27"/>
        <v>1.0001191723952834</v>
      </c>
      <c r="AC108" s="8">
        <f t="shared" si="28"/>
        <v>4.2902062302014037E-2</v>
      </c>
      <c r="AD108" s="8">
        <f t="shared" si="31"/>
        <v>4.2976279578801346E-2</v>
      </c>
      <c r="AE108" s="8">
        <f t="shared" si="32"/>
        <v>4.2450930519319918E-2</v>
      </c>
      <c r="AF108" s="8">
        <f t="shared" si="29"/>
        <v>4.1304087482741281E-2</v>
      </c>
      <c r="AK108" s="24"/>
      <c r="AL108" s="7"/>
      <c r="AM108" s="7"/>
      <c r="AN108" s="10"/>
    </row>
    <row r="109" spans="14:40">
      <c r="W109" s="12">
        <f t="shared" si="30"/>
        <v>45879</v>
      </c>
      <c r="X109" s="8">
        <f t="shared" si="24"/>
        <v>4.2902062302014057E-2</v>
      </c>
      <c r="Y109" s="25">
        <v>1</v>
      </c>
      <c r="Z109" s="17">
        <f t="shared" si="25"/>
        <v>2.7777777777777779E-3</v>
      </c>
      <c r="AA109" s="17">
        <f t="shared" si="26"/>
        <v>1.1917239528337239E-4</v>
      </c>
      <c r="AB109">
        <f t="shared" si="27"/>
        <v>1.0001191723952834</v>
      </c>
      <c r="AC109" s="8">
        <f t="shared" si="28"/>
        <v>4.2902062302014037E-2</v>
      </c>
      <c r="AD109" s="8">
        <f t="shared" si="31"/>
        <v>4.2976279578801346E-2</v>
      </c>
      <c r="AE109" s="8">
        <f t="shared" si="32"/>
        <v>4.2424987606850095E-2</v>
      </c>
      <c r="AF109" s="8">
        <f t="shared" si="29"/>
        <v>4.1275534102223954E-2</v>
      </c>
      <c r="AK109" s="24"/>
      <c r="AL109" s="7"/>
      <c r="AM109" s="7"/>
      <c r="AN109" s="10"/>
    </row>
    <row r="110" spans="14:40">
      <c r="W110" s="12">
        <f t="shared" si="30"/>
        <v>45880</v>
      </c>
      <c r="X110" s="8">
        <f t="shared" si="24"/>
        <v>4.2902062302014057E-2</v>
      </c>
      <c r="Y110" s="25">
        <v>1</v>
      </c>
      <c r="Z110" s="17">
        <f t="shared" si="25"/>
        <v>2.7777777777777779E-3</v>
      </c>
      <c r="AA110" s="17">
        <f t="shared" si="26"/>
        <v>1.1917239528337239E-4</v>
      </c>
      <c r="AB110">
        <f t="shared" si="27"/>
        <v>1.0001191723952834</v>
      </c>
      <c r="AC110" s="8">
        <f t="shared" si="28"/>
        <v>4.2902062302014037E-2</v>
      </c>
      <c r="AD110" s="8">
        <f t="shared" si="31"/>
        <v>4.2976279578801346E-2</v>
      </c>
      <c r="AE110" s="8">
        <f t="shared" si="32"/>
        <v>4.2399044860876423E-2</v>
      </c>
      <c r="AF110" s="8">
        <f t="shared" si="29"/>
        <v>4.1246981121109805E-2</v>
      </c>
      <c r="AK110" s="24"/>
      <c r="AL110" s="7"/>
      <c r="AM110" s="7"/>
      <c r="AN110" s="10"/>
    </row>
    <row r="111" spans="14:40">
      <c r="W111" s="12">
        <f t="shared" si="30"/>
        <v>45881</v>
      </c>
      <c r="X111" s="8">
        <f t="shared" si="24"/>
        <v>4.2902062302014057E-2</v>
      </c>
      <c r="Y111" s="25">
        <v>1</v>
      </c>
      <c r="Z111" s="17">
        <f t="shared" si="25"/>
        <v>2.7777777777777779E-3</v>
      </c>
      <c r="AA111" s="17">
        <f t="shared" si="26"/>
        <v>1.1917239528337239E-4</v>
      </c>
      <c r="AB111">
        <f t="shared" si="27"/>
        <v>1.0001191723952834</v>
      </c>
      <c r="AC111" s="8">
        <f t="shared" si="28"/>
        <v>4.2902062302014037E-2</v>
      </c>
      <c r="AD111" s="8">
        <f t="shared" si="31"/>
        <v>4.2976279578801346E-2</v>
      </c>
      <c r="AE111" s="8">
        <f t="shared" si="32"/>
        <v>4.2373102281396235E-2</v>
      </c>
      <c r="AF111" s="8">
        <f t="shared" si="29"/>
        <v>4.1218428539389951E-2</v>
      </c>
      <c r="AK111" s="24"/>
      <c r="AL111" s="7"/>
      <c r="AM111" s="7"/>
      <c r="AN111" s="10"/>
    </row>
    <row r="112" spans="14:40">
      <c r="W112" s="12">
        <f t="shared" si="30"/>
        <v>45882</v>
      </c>
      <c r="X112" s="8">
        <f t="shared" si="24"/>
        <v>4.2902062302014057E-2</v>
      </c>
      <c r="Y112" s="25">
        <v>1</v>
      </c>
      <c r="Z112" s="17">
        <f t="shared" si="25"/>
        <v>2.7777777777777779E-3</v>
      </c>
      <c r="AA112" s="17">
        <f t="shared" si="26"/>
        <v>1.1917239528337239E-4</v>
      </c>
      <c r="AB112">
        <f t="shared" si="27"/>
        <v>1.0001191723952834</v>
      </c>
      <c r="AC112" s="8">
        <f t="shared" si="28"/>
        <v>4.2902062302014037E-2</v>
      </c>
      <c r="AD112" s="8">
        <f t="shared" si="31"/>
        <v>4.2976279578801346E-2</v>
      </c>
      <c r="AE112" s="8">
        <f t="shared" si="32"/>
        <v>4.2347159868403317E-2</v>
      </c>
      <c r="AF112" s="8">
        <f t="shared" si="29"/>
        <v>4.1189876357060395E-2</v>
      </c>
      <c r="AK112" s="24"/>
      <c r="AL112" s="7"/>
      <c r="AM112" s="7"/>
      <c r="AN112" s="10"/>
    </row>
    <row r="113" spans="23:40">
      <c r="W113" s="12">
        <f t="shared" si="30"/>
        <v>45883</v>
      </c>
      <c r="X113" s="8">
        <f t="shared" si="24"/>
        <v>4.2902062302014057E-2</v>
      </c>
      <c r="Y113" s="25">
        <v>1</v>
      </c>
      <c r="Z113" s="17">
        <f t="shared" si="25"/>
        <v>2.7777777777777779E-3</v>
      </c>
      <c r="AA113" s="17">
        <f t="shared" si="26"/>
        <v>1.1917239528337239E-4</v>
      </c>
      <c r="AB113">
        <f t="shared" si="27"/>
        <v>1.0001191723952834</v>
      </c>
      <c r="AC113" s="8">
        <f t="shared" si="28"/>
        <v>4.2902062302014037E-2</v>
      </c>
      <c r="AD113" s="8">
        <f t="shared" si="31"/>
        <v>4.2976279578801346E-2</v>
      </c>
      <c r="AE113" s="8">
        <f t="shared" si="32"/>
        <v>4.2321217621893226E-2</v>
      </c>
      <c r="AF113" s="8">
        <f t="shared" si="29"/>
        <v>4.116132457410826E-2</v>
      </c>
      <c r="AK113" s="24"/>
      <c r="AL113" s="7"/>
      <c r="AM113" s="7"/>
      <c r="AN113" s="10"/>
    </row>
    <row r="114" spans="23:40">
      <c r="W114" s="12">
        <f t="shared" si="30"/>
        <v>45884</v>
      </c>
      <c r="X114" s="8">
        <f t="shared" si="24"/>
        <v>4.2902062302014057E-2</v>
      </c>
      <c r="Y114" s="25">
        <v>1</v>
      </c>
      <c r="Z114" s="17">
        <f t="shared" si="25"/>
        <v>2.7777777777777779E-3</v>
      </c>
      <c r="AA114" s="17">
        <f t="shared" si="26"/>
        <v>1.1917239528337239E-4</v>
      </c>
      <c r="AB114">
        <f t="shared" si="27"/>
        <v>1.0001191723952834</v>
      </c>
      <c r="AC114" s="8">
        <f t="shared" si="28"/>
        <v>4.2902062302014037E-2</v>
      </c>
      <c r="AD114" s="8">
        <f t="shared" si="31"/>
        <v>4.2976279578801346E-2</v>
      </c>
      <c r="AE114" s="8">
        <f t="shared" si="32"/>
        <v>4.229527554187662E-2</v>
      </c>
      <c r="AF114" s="8">
        <f t="shared" si="29"/>
        <v>4.1132773190535321E-2</v>
      </c>
      <c r="AK114" s="24"/>
      <c r="AL114" s="7"/>
      <c r="AM114" s="7"/>
      <c r="AN114" s="10"/>
    </row>
    <row r="115" spans="23:40">
      <c r="W115" s="12">
        <f t="shared" si="30"/>
        <v>45885</v>
      </c>
      <c r="X115" s="8">
        <f t="shared" si="24"/>
        <v>4.2902062302014057E-2</v>
      </c>
      <c r="Y115" s="25">
        <v>1</v>
      </c>
      <c r="Z115" s="17">
        <f t="shared" si="25"/>
        <v>2.7777777777777779E-3</v>
      </c>
      <c r="AA115" s="17">
        <f t="shared" si="26"/>
        <v>1.1917239528337239E-4</v>
      </c>
      <c r="AB115">
        <f t="shared" si="27"/>
        <v>1.0001191723952834</v>
      </c>
      <c r="AC115" s="8">
        <f t="shared" si="28"/>
        <v>4.2902062302014037E-2</v>
      </c>
      <c r="AD115" s="8">
        <f t="shared" si="31"/>
        <v>4.2976279578801346E-2</v>
      </c>
      <c r="AE115" s="8">
        <f t="shared" si="32"/>
        <v>4.2269333628342842E-2</v>
      </c>
      <c r="AF115" s="8">
        <f t="shared" si="29"/>
        <v>4.1104222206331809E-2</v>
      </c>
      <c r="AK115" s="24"/>
      <c r="AL115" s="7"/>
      <c r="AM115" s="7"/>
      <c r="AN115" s="10"/>
    </row>
    <row r="116" spans="23:40">
      <c r="W116" s="12">
        <f t="shared" si="30"/>
        <v>45886</v>
      </c>
      <c r="X116" s="8">
        <f t="shared" si="24"/>
        <v>4.2902062302014057E-2</v>
      </c>
      <c r="Y116" s="25">
        <v>1</v>
      </c>
      <c r="Z116" s="17">
        <f t="shared" si="25"/>
        <v>2.7777777777777779E-3</v>
      </c>
      <c r="AA116" s="17">
        <f t="shared" si="26"/>
        <v>1.1917239528337239E-4</v>
      </c>
      <c r="AB116">
        <f t="shared" si="27"/>
        <v>1.0001191723952834</v>
      </c>
      <c r="AC116" s="8">
        <f t="shared" si="28"/>
        <v>4.2902062302014037E-2</v>
      </c>
      <c r="AD116" s="8">
        <f t="shared" si="31"/>
        <v>4.2976279578801346E-2</v>
      </c>
      <c r="AE116" s="8">
        <f t="shared" si="32"/>
        <v>4.2243391881301662E-2</v>
      </c>
      <c r="AF116" s="8">
        <f t="shared" si="29"/>
        <v>4.1075671621500831E-2</v>
      </c>
      <c r="AK116" s="24"/>
      <c r="AL116" s="7"/>
      <c r="AM116" s="7"/>
      <c r="AN116" s="10"/>
    </row>
    <row r="117" spans="23:40">
      <c r="W117" s="12">
        <f t="shared" si="30"/>
        <v>45887</v>
      </c>
      <c r="X117" s="8">
        <f t="shared" si="24"/>
        <v>4.2902062302014057E-2</v>
      </c>
      <c r="Y117" s="25">
        <v>1</v>
      </c>
      <c r="Z117" s="17">
        <f t="shared" si="25"/>
        <v>2.7777777777777779E-3</v>
      </c>
      <c r="AA117" s="17">
        <f t="shared" si="26"/>
        <v>1.1917239528337239E-4</v>
      </c>
      <c r="AB117">
        <f t="shared" si="27"/>
        <v>1.0001191723952834</v>
      </c>
      <c r="AC117" s="8">
        <f t="shared" si="28"/>
        <v>4.2902062302014037E-2</v>
      </c>
      <c r="AD117" s="8">
        <f t="shared" si="31"/>
        <v>4.2976279578801346E-2</v>
      </c>
      <c r="AE117" s="8">
        <f t="shared" si="32"/>
        <v>4.2217450300734427E-2</v>
      </c>
      <c r="AF117" s="8">
        <f t="shared" si="29"/>
        <v>4.1047121436024181E-2</v>
      </c>
      <c r="AK117" s="24"/>
      <c r="AL117" s="7"/>
      <c r="AM117" s="7"/>
      <c r="AN117" s="10"/>
    </row>
    <row r="118" spans="23:40">
      <c r="W118" s="12">
        <f t="shared" si="30"/>
        <v>45888</v>
      </c>
      <c r="X118" s="8">
        <f t="shared" si="24"/>
        <v>4.2902062302014057E-2</v>
      </c>
      <c r="Y118" s="25">
        <v>1</v>
      </c>
      <c r="Z118" s="17">
        <f t="shared" si="25"/>
        <v>2.7777777777777779E-3</v>
      </c>
      <c r="AA118" s="17">
        <f t="shared" si="26"/>
        <v>1.1917239528337239E-4</v>
      </c>
      <c r="AB118">
        <f t="shared" si="27"/>
        <v>1.0001191723952834</v>
      </c>
      <c r="AC118" s="8">
        <f t="shared" si="28"/>
        <v>4.2902062302014037E-2</v>
      </c>
      <c r="AD118" s="8">
        <f t="shared" si="31"/>
        <v>4.2976279578801346E-2</v>
      </c>
      <c r="AE118" s="8">
        <f t="shared" si="32"/>
        <v>4.2191508886657125E-2</v>
      </c>
      <c r="AF118" s="8">
        <f t="shared" si="29"/>
        <v>4.1018571649903635E-2</v>
      </c>
      <c r="AK118" s="24"/>
      <c r="AL118" s="7"/>
      <c r="AM118" s="7"/>
      <c r="AN118" s="10"/>
    </row>
    <row r="119" spans="23:40">
      <c r="W119" s="12">
        <f t="shared" si="30"/>
        <v>45889</v>
      </c>
      <c r="X119" s="8">
        <f t="shared" si="24"/>
        <v>4.2902062302014057E-2</v>
      </c>
      <c r="Y119" s="25">
        <v>1</v>
      </c>
      <c r="Z119" s="17">
        <f t="shared" si="25"/>
        <v>2.7777777777777779E-3</v>
      </c>
      <c r="AA119" s="17">
        <f t="shared" si="26"/>
        <v>1.1917239528337239E-4</v>
      </c>
      <c r="AB119">
        <f t="shared" si="27"/>
        <v>1.0001191723952834</v>
      </c>
      <c r="AC119" s="8">
        <f t="shared" si="28"/>
        <v>4.2902062302014037E-2</v>
      </c>
      <c r="AD119" s="8">
        <f t="shared" si="31"/>
        <v>4.2976279578801346E-2</v>
      </c>
      <c r="AE119" s="8">
        <f t="shared" si="32"/>
        <v>4.216556763905821E-2</v>
      </c>
      <c r="AF119" s="8">
        <f t="shared" si="29"/>
        <v>4.0990022263128534E-2</v>
      </c>
      <c r="AK119" s="24"/>
      <c r="AL119" s="7"/>
      <c r="AM119" s="7"/>
      <c r="AN119" s="10"/>
    </row>
    <row r="120" spans="23:40">
      <c r="W120" s="12">
        <f t="shared" si="30"/>
        <v>45890</v>
      </c>
      <c r="X120" s="8">
        <f t="shared" si="24"/>
        <v>4.2902062302014057E-2</v>
      </c>
      <c r="Y120" s="25">
        <v>1</v>
      </c>
      <c r="Z120" s="17">
        <f t="shared" si="25"/>
        <v>2.7777777777777779E-3</v>
      </c>
      <c r="AA120" s="17">
        <f t="shared" si="26"/>
        <v>1.1917239528337239E-4</v>
      </c>
      <c r="AB120">
        <f t="shared" si="27"/>
        <v>1.0001191723952834</v>
      </c>
      <c r="AC120" s="8">
        <f t="shared" si="28"/>
        <v>4.2866875253308644E-2</v>
      </c>
      <c r="AD120" s="8">
        <f t="shared" si="31"/>
        <v>4.294097072056946E-2</v>
      </c>
      <c r="AE120" s="8">
        <f t="shared" si="32"/>
        <v>4.2139626557943899E-2</v>
      </c>
      <c r="AF120" s="8">
        <f t="shared" si="29"/>
        <v>4.0961473275701987E-2</v>
      </c>
      <c r="AK120" s="24"/>
      <c r="AL120" s="7"/>
      <c r="AM120" s="7"/>
      <c r="AN120" s="10"/>
    </row>
    <row r="121" spans="23:40">
      <c r="W121" s="12">
        <f t="shared" si="30"/>
        <v>45891</v>
      </c>
      <c r="X121" s="8">
        <f t="shared" si="24"/>
        <v>4.2902062302014057E-2</v>
      </c>
      <c r="Y121" s="25">
        <v>1</v>
      </c>
      <c r="Z121" s="17">
        <f t="shared" si="25"/>
        <v>2.7777777777777779E-3</v>
      </c>
      <c r="AA121" s="17">
        <f t="shared" si="26"/>
        <v>1.1917239528337239E-4</v>
      </c>
      <c r="AB121">
        <f t="shared" si="27"/>
        <v>1.0001191723952834</v>
      </c>
      <c r="AC121" s="8">
        <f t="shared" si="28"/>
        <v>4.2831688204603244E-2</v>
      </c>
      <c r="AD121" s="8">
        <f t="shared" si="31"/>
        <v>4.2905661965857433E-2</v>
      </c>
      <c r="AE121" s="8">
        <f t="shared" si="32"/>
        <v>4.2113685643307086E-2</v>
      </c>
      <c r="AF121" s="8">
        <f t="shared" si="29"/>
        <v>4.0932924687612893E-2</v>
      </c>
      <c r="AK121" s="24"/>
      <c r="AL121" s="7"/>
      <c r="AM121" s="7"/>
      <c r="AN121" s="10"/>
    </row>
    <row r="122" spans="23:40">
      <c r="W122" s="12">
        <f t="shared" si="30"/>
        <v>45892</v>
      </c>
      <c r="X122" s="8">
        <f t="shared" si="24"/>
        <v>4.2902062302014057E-2</v>
      </c>
      <c r="Y122" s="25">
        <v>1</v>
      </c>
      <c r="Z122" s="17">
        <f t="shared" si="25"/>
        <v>2.7777777777777779E-3</v>
      </c>
      <c r="AA122" s="17">
        <f t="shared" si="26"/>
        <v>1.1917239528337239E-4</v>
      </c>
      <c r="AB122">
        <f t="shared" si="27"/>
        <v>1.0001191723952834</v>
      </c>
      <c r="AC122" s="8">
        <f t="shared" si="28"/>
        <v>4.2796501155897851E-2</v>
      </c>
      <c r="AD122" s="8">
        <f t="shared" si="31"/>
        <v>4.2870353314670595E-2</v>
      </c>
      <c r="AE122" s="8">
        <f t="shared" si="32"/>
        <v>4.2087744895153101E-2</v>
      </c>
      <c r="AF122" s="8">
        <f t="shared" si="29"/>
        <v>4.0904376498855477E-2</v>
      </c>
      <c r="AK122" s="24"/>
      <c r="AL122" s="7"/>
      <c r="AM122" s="7"/>
      <c r="AN122" s="10"/>
    </row>
    <row r="123" spans="23:40">
      <c r="W123" s="12">
        <f t="shared" si="30"/>
        <v>45893</v>
      </c>
      <c r="X123" s="8">
        <f t="shared" si="24"/>
        <v>4.2902062302014057E-2</v>
      </c>
      <c r="Y123" s="25">
        <v>1</v>
      </c>
      <c r="Z123" s="17">
        <f t="shared" si="25"/>
        <v>2.7777777777777779E-3</v>
      </c>
      <c r="AA123" s="17">
        <f t="shared" si="26"/>
        <v>1.1917239528337239E-4</v>
      </c>
      <c r="AB123">
        <f t="shared" si="27"/>
        <v>1.0001191723952834</v>
      </c>
      <c r="AC123" s="8">
        <f t="shared" si="28"/>
        <v>4.2761314107192458E-2</v>
      </c>
      <c r="AD123" s="8">
        <f t="shared" si="31"/>
        <v>4.2835044767000952E-2</v>
      </c>
      <c r="AE123" s="8">
        <f t="shared" si="32"/>
        <v>4.2061804313472173E-2</v>
      </c>
      <c r="AF123" s="8">
        <f t="shared" si="29"/>
        <v>4.0875828709423079E-2</v>
      </c>
      <c r="AK123" s="24"/>
      <c r="AL123" s="7"/>
      <c r="AM123" s="7"/>
      <c r="AN123" s="10"/>
    </row>
    <row r="124" spans="23:40">
      <c r="W124" s="12">
        <f t="shared" si="30"/>
        <v>45894</v>
      </c>
      <c r="X124" s="8">
        <f t="shared" si="24"/>
        <v>4.2902062302014057E-2</v>
      </c>
      <c r="Y124" s="25">
        <v>1</v>
      </c>
      <c r="Z124" s="17">
        <f t="shared" si="25"/>
        <v>2.7777777777777779E-3</v>
      </c>
      <c r="AA124" s="17">
        <f t="shared" si="26"/>
        <v>1.1917239528337239E-4</v>
      </c>
      <c r="AB124">
        <f t="shared" si="27"/>
        <v>1.0001191723952834</v>
      </c>
      <c r="AC124" s="8">
        <f t="shared" si="28"/>
        <v>4.2726127058487065E-2</v>
      </c>
      <c r="AD124" s="8">
        <f t="shared" si="31"/>
        <v>4.2799736322856496E-2</v>
      </c>
      <c r="AE124" s="8">
        <f t="shared" si="32"/>
        <v>4.2035863898268744E-2</v>
      </c>
      <c r="AF124" s="8">
        <f t="shared" si="29"/>
        <v>4.0847281319310813E-2</v>
      </c>
      <c r="AK124" s="24"/>
      <c r="AL124" s="7"/>
      <c r="AM124" s="7"/>
      <c r="AN124" s="10"/>
    </row>
    <row r="125" spans="23:40">
      <c r="W125" s="12">
        <f t="shared" si="30"/>
        <v>45895</v>
      </c>
      <c r="X125" s="8">
        <f t="shared" si="24"/>
        <v>4.2902062302014057E-2</v>
      </c>
      <c r="Y125" s="25">
        <v>1</v>
      </c>
      <c r="Z125" s="17">
        <f t="shared" si="25"/>
        <v>2.7777777777777779E-3</v>
      </c>
      <c r="AA125" s="17">
        <f t="shared" si="26"/>
        <v>1.1917239528337239E-4</v>
      </c>
      <c r="AB125">
        <f t="shared" si="27"/>
        <v>1.0001191723952834</v>
      </c>
      <c r="AC125" s="8">
        <f t="shared" si="28"/>
        <v>4.2690940009781672E-2</v>
      </c>
      <c r="AD125" s="8">
        <f t="shared" si="31"/>
        <v>4.2764427982234565E-2</v>
      </c>
      <c r="AE125" s="8">
        <f t="shared" si="32"/>
        <v>4.2009923649544589E-2</v>
      </c>
      <c r="AF125" s="8">
        <f t="shared" si="29"/>
        <v>4.0818734328520012E-2</v>
      </c>
      <c r="AK125" s="24"/>
      <c r="AL125" s="7"/>
      <c r="AM125" s="7"/>
      <c r="AN125" s="10"/>
    </row>
    <row r="126" spans="23:40">
      <c r="W126" s="12">
        <f t="shared" si="30"/>
        <v>45896</v>
      </c>
      <c r="X126" s="8">
        <f t="shared" si="24"/>
        <v>4.2902062302014057E-2</v>
      </c>
      <c r="Y126" s="25">
        <v>1</v>
      </c>
      <c r="Z126" s="17">
        <f t="shared" si="25"/>
        <v>2.7777777777777779E-3</v>
      </c>
      <c r="AA126" s="17">
        <f t="shared" si="26"/>
        <v>1.1917239528337239E-4</v>
      </c>
      <c r="AB126">
        <f t="shared" si="27"/>
        <v>1.0001191723952834</v>
      </c>
      <c r="AC126" s="8">
        <f t="shared" si="28"/>
        <v>4.2655752961076272E-2</v>
      </c>
      <c r="AD126" s="8">
        <f t="shared" si="31"/>
        <v>4.2729119745127164E-2</v>
      </c>
      <c r="AE126" s="8">
        <f t="shared" si="32"/>
        <v>4.1983983567292604E-2</v>
      </c>
      <c r="AF126" s="8">
        <f t="shared" si="29"/>
        <v>4.0790187737033357E-2</v>
      </c>
      <c r="AK126" s="24"/>
      <c r="AL126" s="7"/>
      <c r="AM126" s="7"/>
      <c r="AN126" s="10"/>
    </row>
    <row r="127" spans="23:40">
      <c r="W127" s="12">
        <f t="shared" si="30"/>
        <v>45897</v>
      </c>
      <c r="X127" s="8">
        <f t="shared" si="24"/>
        <v>4.2902062302014057E-2</v>
      </c>
      <c r="Y127" s="25">
        <v>1</v>
      </c>
      <c r="Z127" s="17">
        <f t="shared" si="25"/>
        <v>2.7777777777777779E-3</v>
      </c>
      <c r="AA127" s="17">
        <f t="shared" si="26"/>
        <v>1.1917239528337239E-4</v>
      </c>
      <c r="AB127">
        <f t="shared" si="27"/>
        <v>1.0001191723952834</v>
      </c>
      <c r="AC127" s="8">
        <f t="shared" si="28"/>
        <v>4.2620565912370879E-2</v>
      </c>
      <c r="AD127" s="8">
        <f t="shared" si="31"/>
        <v>4.2693811611539623E-2</v>
      </c>
      <c r="AE127" s="8">
        <f t="shared" si="32"/>
        <v>4.1958043651514565E-2</v>
      </c>
      <c r="AF127" s="8">
        <f t="shared" si="29"/>
        <v>4.0761641544855287E-2</v>
      </c>
      <c r="AK127" s="24"/>
      <c r="AL127" s="7"/>
      <c r="AM127" s="7"/>
      <c r="AN127" s="10"/>
    </row>
    <row r="128" spans="23:40">
      <c r="W128" s="12">
        <f t="shared" si="30"/>
        <v>45898</v>
      </c>
      <c r="X128" s="8">
        <f t="shared" si="24"/>
        <v>4.2902062302014057E-2</v>
      </c>
      <c r="Y128" s="25">
        <v>1</v>
      </c>
      <c r="Z128" s="17">
        <f t="shared" si="25"/>
        <v>2.7777777777777779E-3</v>
      </c>
      <c r="AA128" s="17">
        <f t="shared" si="26"/>
        <v>1.1917239528337239E-4</v>
      </c>
      <c r="AB128">
        <f t="shared" si="27"/>
        <v>1.0001191723952834</v>
      </c>
      <c r="AC128" s="8">
        <f t="shared" si="28"/>
        <v>4.2585378863665486E-2</v>
      </c>
      <c r="AD128" s="8">
        <f t="shared" si="31"/>
        <v>4.265850358147727E-2</v>
      </c>
      <c r="AE128" s="8">
        <f t="shared" si="32"/>
        <v>4.1932103902202478E-2</v>
      </c>
      <c r="AF128" s="8">
        <f t="shared" si="29"/>
        <v>4.0733095751968929E-2</v>
      </c>
      <c r="AK128" s="24"/>
      <c r="AL128" s="7"/>
      <c r="AM128" s="7"/>
      <c r="AN128" s="10"/>
    </row>
    <row r="129" spans="23:40">
      <c r="W129" s="12">
        <f t="shared" si="30"/>
        <v>45899</v>
      </c>
      <c r="X129" s="8">
        <f t="shared" si="24"/>
        <v>4.2902062302014057E-2</v>
      </c>
      <c r="Y129" s="25">
        <v>1</v>
      </c>
      <c r="Z129" s="17">
        <f t="shared" si="25"/>
        <v>2.7777777777777779E-3</v>
      </c>
      <c r="AA129" s="17">
        <f t="shared" si="26"/>
        <v>1.1917239528337239E-4</v>
      </c>
      <c r="AB129">
        <f t="shared" si="27"/>
        <v>1.0001191723952834</v>
      </c>
      <c r="AC129" s="8">
        <f t="shared" si="28"/>
        <v>4.2550191814960087E-2</v>
      </c>
      <c r="AD129" s="8">
        <f t="shared" si="31"/>
        <v>4.2623195654932111E-2</v>
      </c>
      <c r="AE129" s="8">
        <f t="shared" si="32"/>
        <v>4.190616431937233E-2</v>
      </c>
      <c r="AF129" s="8">
        <f t="shared" si="29"/>
        <v>4.0704550358385827E-2</v>
      </c>
      <c r="AK129" s="24"/>
      <c r="AL129" s="7"/>
      <c r="AM129" s="7"/>
      <c r="AN129" s="10"/>
    </row>
    <row r="130" spans="23:40">
      <c r="W130" s="12">
        <f t="shared" si="30"/>
        <v>45900</v>
      </c>
      <c r="X130" s="8">
        <f t="shared" si="24"/>
        <v>4.2902062302014057E-2</v>
      </c>
      <c r="Y130" s="25">
        <v>1</v>
      </c>
      <c r="Z130" s="17">
        <f t="shared" si="25"/>
        <v>2.7777777777777779E-3</v>
      </c>
      <c r="AA130" s="17">
        <f t="shared" si="26"/>
        <v>1.1917239528337239E-4</v>
      </c>
      <c r="AB130">
        <f t="shared" si="27"/>
        <v>1.0001191723952834</v>
      </c>
      <c r="AC130" s="8">
        <f t="shared" si="28"/>
        <v>4.2515004766254694E-2</v>
      </c>
      <c r="AD130" s="8">
        <f t="shared" si="31"/>
        <v>4.2587887831912141E-2</v>
      </c>
      <c r="AE130" s="8">
        <f t="shared" si="32"/>
        <v>4.1880224903009022E-2</v>
      </c>
      <c r="AF130" s="8">
        <f t="shared" si="29"/>
        <v>4.0676005364082002E-2</v>
      </c>
      <c r="AK130" s="24"/>
      <c r="AL130" s="7"/>
      <c r="AM130" s="7"/>
      <c r="AN130" s="10"/>
    </row>
    <row r="131" spans="23:40">
      <c r="W131" s="12">
        <f t="shared" si="30"/>
        <v>45901</v>
      </c>
      <c r="X131" s="8">
        <f t="shared" si="24"/>
        <v>4.2902062302014057E-2</v>
      </c>
      <c r="Y131" s="25">
        <v>1</v>
      </c>
      <c r="Z131" s="17">
        <f t="shared" si="25"/>
        <v>2.7777777777777779E-3</v>
      </c>
      <c r="AA131" s="17">
        <f t="shared" si="26"/>
        <v>1.1917239528337239E-4</v>
      </c>
      <c r="AB131">
        <f t="shared" si="27"/>
        <v>1.0001191723952834</v>
      </c>
      <c r="AC131" s="8">
        <f t="shared" si="28"/>
        <v>4.2479817717549301E-2</v>
      </c>
      <c r="AD131" s="8">
        <f t="shared" si="31"/>
        <v>4.2552580112406702E-2</v>
      </c>
      <c r="AE131" s="8">
        <f t="shared" si="32"/>
        <v>4.1854285653116108E-2</v>
      </c>
      <c r="AF131" s="8">
        <f t="shared" si="29"/>
        <v>4.0647460769065002E-2</v>
      </c>
      <c r="AK131" s="24"/>
      <c r="AL131" s="7"/>
      <c r="AM131" s="7"/>
      <c r="AN131" s="10"/>
    </row>
    <row r="132" spans="23:40">
      <c r="W132" s="12">
        <f t="shared" si="30"/>
        <v>45902</v>
      </c>
      <c r="X132" s="8">
        <f t="shared" si="24"/>
        <v>4.2902062302014057E-2</v>
      </c>
      <c r="Y132" s="25">
        <v>1</v>
      </c>
      <c r="Z132" s="17">
        <f t="shared" si="25"/>
        <v>2.7777777777777779E-3</v>
      </c>
      <c r="AA132" s="17">
        <f t="shared" si="26"/>
        <v>1.1917239528337239E-4</v>
      </c>
      <c r="AB132">
        <f t="shared" si="27"/>
        <v>1.0001191723952834</v>
      </c>
      <c r="AC132" s="8">
        <f t="shared" si="28"/>
        <v>4.2444630668843908E-2</v>
      </c>
      <c r="AD132" s="8">
        <f t="shared" si="31"/>
        <v>4.2517272496418457E-2</v>
      </c>
      <c r="AE132" s="8">
        <f t="shared" si="32"/>
        <v>4.1828346569690034E-2</v>
      </c>
      <c r="AF132" s="8">
        <f t="shared" si="29"/>
        <v>4.0618916573324171E-2</v>
      </c>
      <c r="AK132" s="24"/>
      <c r="AL132" s="7"/>
      <c r="AM132" s="7"/>
      <c r="AN132" s="10"/>
    </row>
    <row r="133" spans="23:40">
      <c r="W133" s="12">
        <f t="shared" si="30"/>
        <v>45903</v>
      </c>
      <c r="X133" s="8">
        <f t="shared" si="24"/>
        <v>4.2902062302014057E-2</v>
      </c>
      <c r="Y133" s="25">
        <v>1</v>
      </c>
      <c r="Z133" s="17">
        <f t="shared" si="25"/>
        <v>2.7777777777777779E-3</v>
      </c>
      <c r="AA133" s="17">
        <f t="shared" si="26"/>
        <v>1.1917239528337239E-4</v>
      </c>
      <c r="AB133">
        <f t="shared" si="27"/>
        <v>1.0001191723952834</v>
      </c>
      <c r="AC133" s="8">
        <f t="shared" si="28"/>
        <v>4.2409443620138515E-2</v>
      </c>
      <c r="AD133" s="8">
        <f t="shared" si="31"/>
        <v>4.2481964983944742E-2</v>
      </c>
      <c r="AE133" s="8">
        <f t="shared" si="32"/>
        <v>4.1802407652729023E-2</v>
      </c>
      <c r="AF133" s="8">
        <f t="shared" si="29"/>
        <v>4.0590372776851513E-2</v>
      </c>
      <c r="AK133" s="24"/>
      <c r="AL133" s="7"/>
      <c r="AM133" s="7"/>
      <c r="AN133" s="10"/>
    </row>
    <row r="134" spans="23:40">
      <c r="W134" s="12">
        <f t="shared" si="30"/>
        <v>45904</v>
      </c>
      <c r="X134" s="8">
        <f t="shared" si="24"/>
        <v>4.2902062302014057E-2</v>
      </c>
      <c r="Y134" s="25">
        <v>1</v>
      </c>
      <c r="Z134" s="17">
        <f t="shared" si="25"/>
        <v>2.7777777777777779E-3</v>
      </c>
      <c r="AA134" s="17">
        <f t="shared" si="26"/>
        <v>1.1917239528337239E-4</v>
      </c>
      <c r="AB134">
        <f t="shared" si="27"/>
        <v>1.0001191723952834</v>
      </c>
      <c r="AC134" s="8">
        <f t="shared" si="28"/>
        <v>4.2374256571433115E-2</v>
      </c>
      <c r="AD134" s="8">
        <f t="shared" si="31"/>
        <v>4.2446657574993552E-2</v>
      </c>
      <c r="AE134" s="8">
        <f t="shared" si="32"/>
        <v>4.1776468902233965E-2</v>
      </c>
      <c r="AF134" s="8">
        <f t="shared" si="29"/>
        <v>4.0561829379647918E-2</v>
      </c>
      <c r="AK134" s="24"/>
      <c r="AL134" s="7"/>
      <c r="AM134" s="7"/>
      <c r="AN134" s="10"/>
    </row>
    <row r="135" spans="23:40">
      <c r="W135" s="12">
        <f t="shared" si="30"/>
        <v>45905</v>
      </c>
      <c r="X135" s="8">
        <f t="shared" si="24"/>
        <v>4.2902062302014057E-2</v>
      </c>
      <c r="Y135" s="25">
        <v>1</v>
      </c>
      <c r="Z135" s="17">
        <f t="shared" si="25"/>
        <v>2.7777777777777779E-3</v>
      </c>
      <c r="AA135" s="17">
        <f t="shared" si="26"/>
        <v>1.1917239528337239E-4</v>
      </c>
      <c r="AB135">
        <f t="shared" si="27"/>
        <v>1.0001191723952834</v>
      </c>
      <c r="AC135" s="8">
        <f t="shared" si="28"/>
        <v>4.2339069522727722E-2</v>
      </c>
      <c r="AD135" s="8">
        <f t="shared" si="31"/>
        <v>4.2411350269567549E-2</v>
      </c>
      <c r="AE135" s="8">
        <f t="shared" si="32"/>
        <v>4.1750530318205747E-2</v>
      </c>
      <c r="AF135" s="8">
        <f t="shared" si="29"/>
        <v>4.0533286381699174E-2</v>
      </c>
      <c r="AK135" s="24"/>
      <c r="AL135" s="7"/>
      <c r="AM135" s="7"/>
      <c r="AN135" s="10"/>
    </row>
    <row r="136" spans="23:40">
      <c r="W136" s="12">
        <f t="shared" si="30"/>
        <v>45906</v>
      </c>
      <c r="X136" s="8">
        <f t="shared" si="24"/>
        <v>4.2902062302014057E-2</v>
      </c>
      <c r="Y136" s="25">
        <v>1</v>
      </c>
      <c r="Z136" s="17">
        <f t="shared" si="25"/>
        <v>2.7777777777777779E-3</v>
      </c>
      <c r="AA136" s="17">
        <f t="shared" si="26"/>
        <v>1.1917239528337239E-4</v>
      </c>
      <c r="AB136">
        <f t="shared" si="27"/>
        <v>1.0001191723952834</v>
      </c>
      <c r="AC136" s="8">
        <f t="shared" si="28"/>
        <v>4.2303882474022329E-2</v>
      </c>
      <c r="AD136" s="8">
        <f t="shared" si="31"/>
        <v>4.2376043067645419E-2</v>
      </c>
      <c r="AE136" s="8">
        <f t="shared" si="32"/>
        <v>4.1724591900640817E-2</v>
      </c>
      <c r="AF136" s="8">
        <f t="shared" si="29"/>
        <v>4.050474378300839E-2</v>
      </c>
      <c r="AK136" s="24"/>
      <c r="AL136" s="7"/>
      <c r="AM136" s="7"/>
      <c r="AN136" s="10"/>
    </row>
    <row r="137" spans="23:40">
      <c r="W137" s="12">
        <f t="shared" si="30"/>
        <v>45907</v>
      </c>
      <c r="X137" s="8">
        <f t="shared" ref="X137:X200" si="33">$K$4 + $K$5*IF(W137&gt;$J$5, 1, 0) + $K$6*IF(W137&gt;$J$6, 1, 0) + $K$7*IF(W137&gt;$J$7, 1, 0) + $K$8*IF(W137&gt;$J$8, 1, 0) + $K$9*IF(W137&gt;$J$9, 1, 0) + $K$10*IF(W137&gt;$J$10, 1, 0) + $K$11*IF(W137&gt;$J$11, 1, 0)</f>
        <v>4.2902062302014057E-2</v>
      </c>
      <c r="Y137" s="25">
        <v>1</v>
      </c>
      <c r="Z137" s="17">
        <f t="shared" ref="Z137:Z200" si="34">Y137/360</f>
        <v>2.7777777777777779E-3</v>
      </c>
      <c r="AA137" s="17">
        <f t="shared" ref="AA137:AA200" si="35">X137*Z137</f>
        <v>1.1917239528337239E-4</v>
      </c>
      <c r="AB137">
        <f t="shared" ref="AB137:AB200" si="36">1+AA137</f>
        <v>1.0001191723952834</v>
      </c>
      <c r="AC137" s="8">
        <f t="shared" ref="AC137:AC200" si="37">SUM(AA137:AA166)*(360/30)</f>
        <v>4.2268695425316929E-2</v>
      </c>
      <c r="AD137" s="8">
        <f t="shared" si="31"/>
        <v>4.2340735969256471E-2</v>
      </c>
      <c r="AE137" s="8">
        <f t="shared" si="32"/>
        <v>4.1698653649539175E-2</v>
      </c>
      <c r="AF137" s="8">
        <f t="shared" ref="AF137:AF200" si="38">(PRODUCT(AB137:AB316)-1)*(360/180)</f>
        <v>4.0476201583563132E-2</v>
      </c>
      <c r="AK137" s="24"/>
      <c r="AL137" s="7"/>
      <c r="AM137" s="7"/>
      <c r="AN137" s="10"/>
    </row>
    <row r="138" spans="23:40">
      <c r="W138" s="12">
        <f t="shared" ref="W138:W201" si="39">W137+1</f>
        <v>45908</v>
      </c>
      <c r="X138" s="8">
        <f t="shared" si="33"/>
        <v>4.2902062302014057E-2</v>
      </c>
      <c r="Y138" s="25">
        <v>1</v>
      </c>
      <c r="Z138" s="17">
        <f t="shared" si="34"/>
        <v>2.7777777777777779E-3</v>
      </c>
      <c r="AA138" s="17">
        <f t="shared" si="35"/>
        <v>1.1917239528337239E-4</v>
      </c>
      <c r="AB138">
        <f t="shared" si="36"/>
        <v>1.0001191723952834</v>
      </c>
      <c r="AC138" s="8">
        <f t="shared" si="37"/>
        <v>4.2233508376611537E-2</v>
      </c>
      <c r="AD138" s="8">
        <f t="shared" ref="AD138:AD201" si="40">(PRODUCT(AB138:AB167)-1)*(360/30)</f>
        <v>4.2305428974376724E-2</v>
      </c>
      <c r="AE138" s="8">
        <f t="shared" ref="AE138:AE201" si="41">(PRODUCT(AB138:AB227)-1)*(360/90)</f>
        <v>4.1672715564898155E-2</v>
      </c>
      <c r="AF138" s="8">
        <f t="shared" si="38"/>
        <v>4.0447659783360734E-2</v>
      </c>
      <c r="AK138" s="24"/>
      <c r="AL138" s="7"/>
      <c r="AM138" s="7"/>
      <c r="AN138" s="10"/>
    </row>
    <row r="139" spans="23:40">
      <c r="W139" s="12">
        <f t="shared" si="39"/>
        <v>45909</v>
      </c>
      <c r="X139" s="8">
        <f t="shared" si="33"/>
        <v>4.2902062302014057E-2</v>
      </c>
      <c r="Y139" s="25">
        <v>1</v>
      </c>
      <c r="Z139" s="17">
        <f t="shared" si="34"/>
        <v>2.7777777777777779E-3</v>
      </c>
      <c r="AA139" s="17">
        <f t="shared" si="35"/>
        <v>1.1917239528337239E-4</v>
      </c>
      <c r="AB139">
        <f t="shared" si="36"/>
        <v>1.0001191723952834</v>
      </c>
      <c r="AC139" s="8">
        <f t="shared" si="37"/>
        <v>4.2198321327906144E-2</v>
      </c>
      <c r="AD139" s="8">
        <f t="shared" si="40"/>
        <v>4.2270122083014172E-2</v>
      </c>
      <c r="AE139" s="8">
        <f t="shared" si="41"/>
        <v>4.1646777646723088E-2</v>
      </c>
      <c r="AF139" s="8">
        <f t="shared" si="38"/>
        <v>4.0419118382399866E-2</v>
      </c>
      <c r="AK139" s="24"/>
      <c r="AL139" s="7"/>
      <c r="AM139" s="7"/>
      <c r="AN139" s="10"/>
    </row>
    <row r="140" spans="23:40">
      <c r="W140" s="12">
        <f t="shared" si="39"/>
        <v>45910</v>
      </c>
      <c r="X140" s="8">
        <f t="shared" si="33"/>
        <v>4.2902062302014057E-2</v>
      </c>
      <c r="Y140" s="25">
        <v>1</v>
      </c>
      <c r="Z140" s="17">
        <f t="shared" si="34"/>
        <v>2.7777777777777779E-3</v>
      </c>
      <c r="AA140" s="17">
        <f t="shared" si="35"/>
        <v>1.1917239528337239E-4</v>
      </c>
      <c r="AB140">
        <f t="shared" si="36"/>
        <v>1.0001191723952834</v>
      </c>
      <c r="AC140" s="8">
        <f t="shared" si="37"/>
        <v>4.2163134279200751E-2</v>
      </c>
      <c r="AD140" s="8">
        <f t="shared" si="40"/>
        <v>4.2234815295171479E-2</v>
      </c>
      <c r="AE140" s="8">
        <f t="shared" si="41"/>
        <v>4.1620839895005091E-2</v>
      </c>
      <c r="AF140" s="8">
        <f t="shared" si="38"/>
        <v>4.03905773806712E-2</v>
      </c>
      <c r="AK140" s="24"/>
      <c r="AL140" s="7"/>
      <c r="AM140" s="7"/>
      <c r="AN140" s="10"/>
    </row>
    <row r="141" spans="23:40">
      <c r="W141" s="12">
        <f t="shared" si="39"/>
        <v>45911</v>
      </c>
      <c r="X141" s="8">
        <f t="shared" si="33"/>
        <v>4.2902062302014057E-2</v>
      </c>
      <c r="Y141" s="25">
        <v>1</v>
      </c>
      <c r="Z141" s="17">
        <f t="shared" si="34"/>
        <v>2.7777777777777779E-3</v>
      </c>
      <c r="AA141" s="17">
        <f t="shared" si="35"/>
        <v>1.1917239528337239E-4</v>
      </c>
      <c r="AB141">
        <f t="shared" si="36"/>
        <v>1.0001191723952834</v>
      </c>
      <c r="AC141" s="8">
        <f t="shared" si="37"/>
        <v>4.2127947230495351E-2</v>
      </c>
      <c r="AD141" s="8">
        <f t="shared" si="40"/>
        <v>4.2199508610845982E-2</v>
      </c>
      <c r="AE141" s="8">
        <f t="shared" si="41"/>
        <v>4.1594902309746828E-2</v>
      </c>
      <c r="AF141" s="8">
        <f t="shared" si="38"/>
        <v>4.0362036778167187E-2</v>
      </c>
      <c r="AK141" s="24"/>
      <c r="AL141" s="7"/>
      <c r="AM141" s="7"/>
      <c r="AN141" s="10"/>
    </row>
    <row r="142" spans="23:40">
      <c r="W142" s="12">
        <f t="shared" si="39"/>
        <v>45912</v>
      </c>
      <c r="X142" s="8">
        <f t="shared" si="33"/>
        <v>4.2902062302014057E-2</v>
      </c>
      <c r="Y142" s="25">
        <v>1</v>
      </c>
      <c r="Z142" s="17">
        <f t="shared" si="34"/>
        <v>2.7777777777777779E-3</v>
      </c>
      <c r="AA142" s="17">
        <f t="shared" si="35"/>
        <v>1.1917239528337239E-4</v>
      </c>
      <c r="AB142">
        <f t="shared" si="36"/>
        <v>1.0001191723952834</v>
      </c>
      <c r="AC142" s="8">
        <f t="shared" si="37"/>
        <v>4.2092760181789951E-2</v>
      </c>
      <c r="AD142" s="8">
        <f t="shared" si="40"/>
        <v>4.216420203002702E-2</v>
      </c>
      <c r="AE142" s="8">
        <f t="shared" si="41"/>
        <v>4.1568964890938531E-2</v>
      </c>
      <c r="AF142" s="8">
        <f t="shared" si="38"/>
        <v>4.0333496574879835E-2</v>
      </c>
      <c r="AK142" s="24"/>
      <c r="AL142" s="7"/>
      <c r="AM142" s="7"/>
      <c r="AN142" s="10"/>
    </row>
    <row r="143" spans="23:40">
      <c r="W143" s="12">
        <f t="shared" si="39"/>
        <v>45913</v>
      </c>
      <c r="X143" s="8">
        <f t="shared" si="33"/>
        <v>4.2902062302014057E-2</v>
      </c>
      <c r="Y143" s="25">
        <v>1</v>
      </c>
      <c r="Z143" s="17">
        <f t="shared" si="34"/>
        <v>2.7777777777777779E-3</v>
      </c>
      <c r="AA143" s="17">
        <f t="shared" si="35"/>
        <v>1.1917239528337239E-4</v>
      </c>
      <c r="AB143">
        <f t="shared" si="36"/>
        <v>1.0001191723952834</v>
      </c>
      <c r="AC143" s="8">
        <f t="shared" si="37"/>
        <v>4.2057573133084558E-2</v>
      </c>
      <c r="AD143" s="8">
        <f t="shared" si="40"/>
        <v>4.2128895552719925E-2</v>
      </c>
      <c r="AE143" s="8">
        <f t="shared" si="41"/>
        <v>4.154302763859441E-2</v>
      </c>
      <c r="AF143" s="8">
        <f t="shared" si="38"/>
        <v>4.0304956770810474E-2</v>
      </c>
      <c r="AK143" s="24"/>
      <c r="AL143" s="7"/>
      <c r="AM143" s="7"/>
      <c r="AN143" s="10"/>
    </row>
    <row r="144" spans="23:40">
      <c r="W144" s="12">
        <f t="shared" si="39"/>
        <v>45914</v>
      </c>
      <c r="X144" s="8">
        <f t="shared" si="33"/>
        <v>4.2902062302014057E-2</v>
      </c>
      <c r="Y144" s="25">
        <v>1</v>
      </c>
      <c r="Z144" s="17">
        <f t="shared" si="34"/>
        <v>2.7777777777777779E-3</v>
      </c>
      <c r="AA144" s="17">
        <f t="shared" si="35"/>
        <v>1.1917239528337239E-4</v>
      </c>
      <c r="AB144">
        <f t="shared" si="36"/>
        <v>1.0001191723952834</v>
      </c>
      <c r="AC144" s="8">
        <f t="shared" si="37"/>
        <v>4.2022386084379165E-2</v>
      </c>
      <c r="AD144" s="8">
        <f t="shared" si="40"/>
        <v>4.2093589178938018E-2</v>
      </c>
      <c r="AE144" s="8">
        <f t="shared" si="41"/>
        <v>4.149919256597201E-2</v>
      </c>
      <c r="AF144" s="8">
        <f t="shared" si="38"/>
        <v>4.0276417365951556E-2</v>
      </c>
      <c r="AK144" s="24"/>
      <c r="AL144" s="7"/>
      <c r="AM144" s="7"/>
      <c r="AN144" s="10"/>
    </row>
    <row r="145" spans="23:40">
      <c r="W145" s="12">
        <f t="shared" si="39"/>
        <v>45915</v>
      </c>
      <c r="X145" s="8">
        <f t="shared" si="33"/>
        <v>4.2902062302014057E-2</v>
      </c>
      <c r="Y145" s="25">
        <v>1</v>
      </c>
      <c r="Z145" s="17">
        <f t="shared" si="34"/>
        <v>2.7777777777777779E-3</v>
      </c>
      <c r="AA145" s="17">
        <f t="shared" si="35"/>
        <v>1.1917239528337239E-4</v>
      </c>
      <c r="AB145">
        <f t="shared" si="36"/>
        <v>1.0001191723952834</v>
      </c>
      <c r="AC145" s="8">
        <f t="shared" si="37"/>
        <v>4.1987199035673765E-2</v>
      </c>
      <c r="AD145" s="8">
        <f t="shared" si="40"/>
        <v>4.205828290867597E-2</v>
      </c>
      <c r="AE145" s="8">
        <f t="shared" si="41"/>
        <v>4.1455357968797735E-2</v>
      </c>
      <c r="AF145" s="8">
        <f t="shared" si="38"/>
        <v>4.0247878360296863E-2</v>
      </c>
      <c r="AK145" s="24"/>
      <c r="AL145" s="7"/>
      <c r="AM145" s="7"/>
      <c r="AN145" s="10"/>
    </row>
    <row r="146" spans="23:40">
      <c r="W146" s="12">
        <f t="shared" si="39"/>
        <v>45916</v>
      </c>
      <c r="X146" s="8">
        <f t="shared" si="33"/>
        <v>4.2902062302014057E-2</v>
      </c>
      <c r="Y146" s="25">
        <v>1</v>
      </c>
      <c r="Z146" s="17">
        <f t="shared" si="34"/>
        <v>2.7777777777777779E-3</v>
      </c>
      <c r="AA146" s="17">
        <f t="shared" si="35"/>
        <v>1.1917239528337239E-4</v>
      </c>
      <c r="AB146">
        <f t="shared" si="36"/>
        <v>1.0001191723952834</v>
      </c>
      <c r="AC146" s="8">
        <f t="shared" si="37"/>
        <v>4.1952011986968372E-2</v>
      </c>
      <c r="AD146" s="8">
        <f t="shared" si="40"/>
        <v>4.2022976741925788E-2</v>
      </c>
      <c r="AE146" s="8">
        <f t="shared" si="41"/>
        <v>4.1411523847057374E-2</v>
      </c>
      <c r="AF146" s="8">
        <f t="shared" si="38"/>
        <v>4.0219339753840178E-2</v>
      </c>
      <c r="AK146" s="24"/>
      <c r="AL146" s="7"/>
      <c r="AM146" s="7"/>
      <c r="AN146" s="10"/>
    </row>
    <row r="147" spans="23:40">
      <c r="W147" s="12">
        <f t="shared" si="39"/>
        <v>45917</v>
      </c>
      <c r="X147" s="8">
        <f t="shared" si="33"/>
        <v>4.2902062302014057E-2</v>
      </c>
      <c r="Y147" s="25">
        <v>1</v>
      </c>
      <c r="Z147" s="17">
        <f t="shared" si="34"/>
        <v>2.7777777777777779E-3</v>
      </c>
      <c r="AA147" s="17">
        <f t="shared" si="35"/>
        <v>1.1917239528337239E-4</v>
      </c>
      <c r="AB147">
        <f t="shared" si="36"/>
        <v>1.0001191723952834</v>
      </c>
      <c r="AC147" s="8">
        <f t="shared" si="37"/>
        <v>4.1916824938262973E-2</v>
      </c>
      <c r="AD147" s="8">
        <f t="shared" si="40"/>
        <v>4.1987670678676814E-2</v>
      </c>
      <c r="AE147" s="8">
        <f t="shared" si="41"/>
        <v>4.1367690200735829E-2</v>
      </c>
      <c r="AF147" s="8">
        <f t="shared" si="38"/>
        <v>4.0190801546571731E-2</v>
      </c>
      <c r="AK147" s="24"/>
      <c r="AL147" s="7"/>
      <c r="AM147" s="7"/>
      <c r="AN147" s="10"/>
    </row>
    <row r="148" spans="23:40">
      <c r="W148" s="12">
        <f t="shared" si="39"/>
        <v>45918</v>
      </c>
      <c r="X148" s="8">
        <f t="shared" si="33"/>
        <v>4.2902062302014057E-2</v>
      </c>
      <c r="Y148" s="25">
        <v>1</v>
      </c>
      <c r="Z148" s="17">
        <f t="shared" si="34"/>
        <v>2.7777777777777779E-3</v>
      </c>
      <c r="AA148" s="17">
        <f t="shared" si="35"/>
        <v>1.1917239528337239E-4</v>
      </c>
      <c r="AB148">
        <f t="shared" si="36"/>
        <v>1.0001191723952834</v>
      </c>
      <c r="AC148" s="8">
        <f t="shared" si="37"/>
        <v>4.188163788955758E-2</v>
      </c>
      <c r="AD148" s="8">
        <f t="shared" si="40"/>
        <v>4.1952364718955693E-2</v>
      </c>
      <c r="AE148" s="8">
        <f t="shared" si="41"/>
        <v>4.1323857029848199E-2</v>
      </c>
      <c r="AF148" s="8">
        <f t="shared" si="38"/>
        <v>4.0162263738495074E-2</v>
      </c>
      <c r="AK148" s="24"/>
      <c r="AL148" s="7"/>
      <c r="AM148" s="7"/>
      <c r="AN148" s="10"/>
    </row>
    <row r="149" spans="23:40">
      <c r="W149" s="12">
        <f t="shared" si="39"/>
        <v>45919</v>
      </c>
      <c r="X149" s="8">
        <f t="shared" si="33"/>
        <v>4.184645084085218E-2</v>
      </c>
      <c r="Y149" s="25">
        <v>1</v>
      </c>
      <c r="Z149" s="17">
        <f t="shared" si="34"/>
        <v>2.7777777777777779E-3</v>
      </c>
      <c r="AA149" s="17">
        <f t="shared" si="35"/>
        <v>1.1624014122458939E-4</v>
      </c>
      <c r="AB149">
        <f t="shared" si="36"/>
        <v>1.0001162401412247</v>
      </c>
      <c r="AC149" s="8">
        <f t="shared" si="37"/>
        <v>4.184645084085218E-2</v>
      </c>
      <c r="AD149" s="8">
        <f t="shared" si="40"/>
        <v>4.1917058862735779E-2</v>
      </c>
      <c r="AE149" s="8">
        <f t="shared" si="41"/>
        <v>4.128002433438116E-2</v>
      </c>
      <c r="AF149" s="8">
        <f t="shared" si="38"/>
        <v>4.0133726329595998E-2</v>
      </c>
      <c r="AK149" s="24"/>
      <c r="AL149" s="7"/>
      <c r="AM149" s="7"/>
      <c r="AN149" s="10"/>
    </row>
    <row r="150" spans="23:40">
      <c r="W150" s="12">
        <f t="shared" si="39"/>
        <v>45920</v>
      </c>
      <c r="X150" s="8">
        <f t="shared" si="33"/>
        <v>4.184645084085218E-2</v>
      </c>
      <c r="Y150" s="25">
        <v>1</v>
      </c>
      <c r="Z150" s="17">
        <f t="shared" si="34"/>
        <v>2.7777777777777779E-3</v>
      </c>
      <c r="AA150" s="17">
        <f t="shared" si="35"/>
        <v>1.1624014122458939E-4</v>
      </c>
      <c r="AB150">
        <f t="shared" si="36"/>
        <v>1.0001162401412247</v>
      </c>
      <c r="AC150" s="8">
        <f t="shared" si="37"/>
        <v>4.184645084085218E-2</v>
      </c>
      <c r="AD150" s="8">
        <f t="shared" si="40"/>
        <v>4.1917058862735779E-2</v>
      </c>
      <c r="AE150" s="8">
        <f t="shared" si="41"/>
        <v>4.1248040668280694E-2</v>
      </c>
      <c r="AF150" s="8">
        <f t="shared" si="38"/>
        <v>4.0111170731321533E-2</v>
      </c>
      <c r="AK150" s="24"/>
      <c r="AL150" s="7"/>
      <c r="AM150" s="7"/>
      <c r="AN150" s="10"/>
    </row>
    <row r="151" spans="23:40">
      <c r="W151" s="12">
        <f t="shared" si="39"/>
        <v>45921</v>
      </c>
      <c r="X151" s="8">
        <f t="shared" si="33"/>
        <v>4.184645084085218E-2</v>
      </c>
      <c r="Y151" s="25">
        <v>1</v>
      </c>
      <c r="Z151" s="17">
        <f t="shared" si="34"/>
        <v>2.7777777777777779E-3</v>
      </c>
      <c r="AA151" s="17">
        <f t="shared" si="35"/>
        <v>1.1624014122458939E-4</v>
      </c>
      <c r="AB151">
        <f t="shared" si="36"/>
        <v>1.0001162401412247</v>
      </c>
      <c r="AC151" s="8">
        <f t="shared" si="37"/>
        <v>4.184645084085218E-2</v>
      </c>
      <c r="AD151" s="8">
        <f t="shared" si="40"/>
        <v>4.1917058862735779E-2</v>
      </c>
      <c r="AE151" s="8">
        <f t="shared" si="41"/>
        <v>4.1216057255299532E-2</v>
      </c>
      <c r="AF151" s="8">
        <f t="shared" si="38"/>
        <v>4.0088615382412929E-2</v>
      </c>
      <c r="AK151" s="24"/>
      <c r="AL151" s="7"/>
      <c r="AM151" s="7"/>
      <c r="AN151" s="10"/>
    </row>
    <row r="152" spans="23:40">
      <c r="W152" s="12">
        <f t="shared" si="39"/>
        <v>45922</v>
      </c>
      <c r="X152" s="8">
        <f t="shared" si="33"/>
        <v>4.184645084085218E-2</v>
      </c>
      <c r="Y152" s="25">
        <v>1</v>
      </c>
      <c r="Z152" s="17">
        <f t="shared" si="34"/>
        <v>2.7777777777777779E-3</v>
      </c>
      <c r="AA152" s="17">
        <f t="shared" si="35"/>
        <v>1.1624014122458939E-4</v>
      </c>
      <c r="AB152">
        <f t="shared" si="36"/>
        <v>1.0001162401412247</v>
      </c>
      <c r="AC152" s="8">
        <f t="shared" si="37"/>
        <v>4.184645084085218E-2</v>
      </c>
      <c r="AD152" s="8">
        <f t="shared" si="40"/>
        <v>4.1917058862735779E-2</v>
      </c>
      <c r="AE152" s="8">
        <f t="shared" si="41"/>
        <v>4.1184074095446555E-2</v>
      </c>
      <c r="AF152" s="8">
        <f t="shared" si="38"/>
        <v>4.0060447400485533E-2</v>
      </c>
      <c r="AK152" s="24"/>
      <c r="AL152" s="7"/>
      <c r="AM152" s="7"/>
      <c r="AN152" s="10"/>
    </row>
    <row r="153" spans="23:40">
      <c r="W153" s="12">
        <f t="shared" si="39"/>
        <v>45923</v>
      </c>
      <c r="X153" s="8">
        <f t="shared" si="33"/>
        <v>4.184645084085218E-2</v>
      </c>
      <c r="Y153" s="25">
        <v>1</v>
      </c>
      <c r="Z153" s="17">
        <f t="shared" si="34"/>
        <v>2.7777777777777779E-3</v>
      </c>
      <c r="AA153" s="17">
        <f t="shared" si="35"/>
        <v>1.1624014122458939E-4</v>
      </c>
      <c r="AB153">
        <f t="shared" si="36"/>
        <v>1.0001162401412247</v>
      </c>
      <c r="AC153" s="8">
        <f t="shared" si="37"/>
        <v>4.184645084085218E-2</v>
      </c>
      <c r="AD153" s="8">
        <f t="shared" si="40"/>
        <v>4.1917058862735779E-2</v>
      </c>
      <c r="AE153" s="8">
        <f t="shared" si="41"/>
        <v>4.115209118871288E-2</v>
      </c>
      <c r="AF153" s="8">
        <f t="shared" si="38"/>
        <v>4.0032279807474147E-2</v>
      </c>
      <c r="AK153" s="24"/>
      <c r="AL153" s="7"/>
      <c r="AM153" s="7"/>
      <c r="AN153" s="10"/>
    </row>
    <row r="154" spans="23:40">
      <c r="W154" s="12">
        <f t="shared" si="39"/>
        <v>45924</v>
      </c>
      <c r="X154" s="8">
        <f t="shared" si="33"/>
        <v>4.184645084085218E-2</v>
      </c>
      <c r="Y154" s="25">
        <v>1</v>
      </c>
      <c r="Z154" s="17">
        <f t="shared" si="34"/>
        <v>2.7777777777777779E-3</v>
      </c>
      <c r="AA154" s="17">
        <f t="shared" si="35"/>
        <v>1.1624014122458939E-4</v>
      </c>
      <c r="AB154">
        <f t="shared" si="36"/>
        <v>1.0001162401412247</v>
      </c>
      <c r="AC154" s="8">
        <f t="shared" si="37"/>
        <v>4.184645084085218E-2</v>
      </c>
      <c r="AD154" s="8">
        <f t="shared" si="40"/>
        <v>4.1917058862735779E-2</v>
      </c>
      <c r="AE154" s="8">
        <f t="shared" si="41"/>
        <v>4.112010853509851E-2</v>
      </c>
      <c r="AF154" s="8">
        <f t="shared" si="38"/>
        <v>4.0004112603385433E-2</v>
      </c>
      <c r="AK154" s="24"/>
      <c r="AL154" s="7"/>
      <c r="AM154" s="7"/>
      <c r="AN154" s="10"/>
    </row>
    <row r="155" spans="23:40">
      <c r="W155" s="12">
        <f t="shared" si="39"/>
        <v>45925</v>
      </c>
      <c r="X155" s="8">
        <f t="shared" si="33"/>
        <v>4.184645084085218E-2</v>
      </c>
      <c r="Y155" s="25">
        <v>1</v>
      </c>
      <c r="Z155" s="17">
        <f t="shared" si="34"/>
        <v>2.7777777777777779E-3</v>
      </c>
      <c r="AA155" s="17">
        <f t="shared" si="35"/>
        <v>1.1624014122458939E-4</v>
      </c>
      <c r="AB155">
        <f t="shared" si="36"/>
        <v>1.0001162401412247</v>
      </c>
      <c r="AC155" s="8">
        <f t="shared" si="37"/>
        <v>4.184645084085218E-2</v>
      </c>
      <c r="AD155" s="8">
        <f t="shared" si="40"/>
        <v>4.1917058862735779E-2</v>
      </c>
      <c r="AE155" s="8">
        <f t="shared" si="41"/>
        <v>4.1088126134608771E-2</v>
      </c>
      <c r="AF155" s="8">
        <f t="shared" si="38"/>
        <v>3.9975945788205181E-2</v>
      </c>
      <c r="AK155" s="24"/>
      <c r="AL155" s="7"/>
      <c r="AM155" s="7"/>
      <c r="AN155" s="10"/>
    </row>
    <row r="156" spans="23:40">
      <c r="W156" s="12">
        <f t="shared" si="39"/>
        <v>45926</v>
      </c>
      <c r="X156" s="8">
        <f t="shared" si="33"/>
        <v>4.184645084085218E-2</v>
      </c>
      <c r="Y156" s="25">
        <v>1</v>
      </c>
      <c r="Z156" s="17">
        <f t="shared" si="34"/>
        <v>2.7777777777777779E-3</v>
      </c>
      <c r="AA156" s="17">
        <f t="shared" si="35"/>
        <v>1.1624014122458939E-4</v>
      </c>
      <c r="AB156">
        <f t="shared" si="36"/>
        <v>1.0001162401412247</v>
      </c>
      <c r="AC156" s="8">
        <f t="shared" si="37"/>
        <v>4.184645084085218E-2</v>
      </c>
      <c r="AD156" s="8">
        <f t="shared" si="40"/>
        <v>4.1917058862735779E-2</v>
      </c>
      <c r="AE156" s="8">
        <f t="shared" si="41"/>
        <v>4.1056143987231231E-2</v>
      </c>
      <c r="AF156" s="8">
        <f t="shared" si="38"/>
        <v>3.9947779361932056E-2</v>
      </c>
      <c r="AK156" s="24"/>
      <c r="AL156" s="7"/>
      <c r="AM156" s="7"/>
      <c r="AN156" s="10"/>
    </row>
    <row r="157" spans="23:40">
      <c r="W157" s="12">
        <f t="shared" si="39"/>
        <v>45927</v>
      </c>
      <c r="X157" s="8">
        <f t="shared" si="33"/>
        <v>4.184645084085218E-2</v>
      </c>
      <c r="Y157" s="25">
        <v>1</v>
      </c>
      <c r="Z157" s="17">
        <f t="shared" si="34"/>
        <v>2.7777777777777779E-3</v>
      </c>
      <c r="AA157" s="17">
        <f t="shared" si="35"/>
        <v>1.1624014122458939E-4</v>
      </c>
      <c r="AB157">
        <f t="shared" si="36"/>
        <v>1.0001162401412247</v>
      </c>
      <c r="AC157" s="8">
        <f t="shared" si="37"/>
        <v>4.184645084085218E-2</v>
      </c>
      <c r="AD157" s="8">
        <f t="shared" si="40"/>
        <v>4.1917058862735779E-2</v>
      </c>
      <c r="AE157" s="8">
        <f t="shared" si="41"/>
        <v>4.1024162092971217E-2</v>
      </c>
      <c r="AF157" s="8">
        <f t="shared" si="38"/>
        <v>3.9919613324558512E-2</v>
      </c>
      <c r="AK157" s="24"/>
      <c r="AL157" s="7"/>
      <c r="AM157" s="7"/>
      <c r="AN157" s="10"/>
    </row>
    <row r="158" spans="23:40">
      <c r="W158" s="12">
        <f t="shared" si="39"/>
        <v>45928</v>
      </c>
      <c r="X158" s="8">
        <f t="shared" si="33"/>
        <v>4.184645084085218E-2</v>
      </c>
      <c r="Y158" s="25">
        <v>1</v>
      </c>
      <c r="Z158" s="17">
        <f t="shared" si="34"/>
        <v>2.7777777777777779E-3</v>
      </c>
      <c r="AA158" s="17">
        <f t="shared" si="35"/>
        <v>1.1624014122458939E-4</v>
      </c>
      <c r="AB158">
        <f t="shared" si="36"/>
        <v>1.0001162401412247</v>
      </c>
      <c r="AC158" s="8">
        <f t="shared" si="37"/>
        <v>4.184645084085218E-2</v>
      </c>
      <c r="AD158" s="8">
        <f t="shared" si="40"/>
        <v>4.1917058862735779E-2</v>
      </c>
      <c r="AE158" s="8">
        <f t="shared" si="41"/>
        <v>4.0992180451822513E-2</v>
      </c>
      <c r="AF158" s="8">
        <f t="shared" si="38"/>
        <v>3.9891447676080105E-2</v>
      </c>
      <c r="AK158" s="24"/>
      <c r="AL158" s="7"/>
      <c r="AM158" s="7"/>
      <c r="AN158" s="10"/>
    </row>
    <row r="159" spans="23:40">
      <c r="W159" s="12">
        <f t="shared" si="39"/>
        <v>45929</v>
      </c>
      <c r="X159" s="8">
        <f t="shared" si="33"/>
        <v>4.184645084085218E-2</v>
      </c>
      <c r="Y159" s="25">
        <v>1</v>
      </c>
      <c r="Z159" s="17">
        <f t="shared" si="34"/>
        <v>2.7777777777777779E-3</v>
      </c>
      <c r="AA159" s="17">
        <f t="shared" si="35"/>
        <v>1.1624014122458939E-4</v>
      </c>
      <c r="AB159">
        <f t="shared" si="36"/>
        <v>1.0001162401412247</v>
      </c>
      <c r="AC159" s="8">
        <f t="shared" si="37"/>
        <v>4.184645084085218E-2</v>
      </c>
      <c r="AD159" s="8">
        <f t="shared" si="40"/>
        <v>4.1917058862735779E-2</v>
      </c>
      <c r="AE159" s="8">
        <f t="shared" si="41"/>
        <v>4.0960199063786007E-2</v>
      </c>
      <c r="AF159" s="8">
        <f t="shared" si="38"/>
        <v>3.9863282416491064E-2</v>
      </c>
      <c r="AK159" s="24"/>
      <c r="AL159" s="7"/>
      <c r="AM159" s="7"/>
      <c r="AN159" s="10"/>
    </row>
    <row r="160" spans="23:40">
      <c r="W160" s="12">
        <f t="shared" si="39"/>
        <v>45930</v>
      </c>
      <c r="X160" s="8">
        <f t="shared" si="33"/>
        <v>4.184645084085218E-2</v>
      </c>
      <c r="Y160" s="25">
        <v>1</v>
      </c>
      <c r="Z160" s="17">
        <f t="shared" si="34"/>
        <v>2.7777777777777779E-3</v>
      </c>
      <c r="AA160" s="17">
        <f t="shared" si="35"/>
        <v>1.1624014122458939E-4</v>
      </c>
      <c r="AB160">
        <f t="shared" si="36"/>
        <v>1.0001162401412247</v>
      </c>
      <c r="AC160" s="8">
        <f t="shared" si="37"/>
        <v>4.184645084085218E-2</v>
      </c>
      <c r="AD160" s="8">
        <f t="shared" si="40"/>
        <v>4.1917058862735779E-2</v>
      </c>
      <c r="AE160" s="8">
        <f t="shared" si="41"/>
        <v>4.0928217928854593E-2</v>
      </c>
      <c r="AF160" s="8">
        <f t="shared" si="38"/>
        <v>3.9835117545786058E-2</v>
      </c>
      <c r="AK160" s="24"/>
      <c r="AL160" s="7"/>
      <c r="AM160" s="7"/>
      <c r="AN160" s="10"/>
    </row>
    <row r="161" spans="23:40">
      <c r="W161" s="12">
        <f t="shared" si="39"/>
        <v>45931</v>
      </c>
      <c r="X161" s="8">
        <f t="shared" si="33"/>
        <v>4.184645084085218E-2</v>
      </c>
      <c r="Y161" s="25">
        <v>1</v>
      </c>
      <c r="Z161" s="17">
        <f t="shared" si="34"/>
        <v>2.7777777777777779E-3</v>
      </c>
      <c r="AA161" s="17">
        <f t="shared" si="35"/>
        <v>1.1624014122458939E-4</v>
      </c>
      <c r="AB161">
        <f t="shared" si="36"/>
        <v>1.0001162401412247</v>
      </c>
      <c r="AC161" s="8">
        <f t="shared" si="37"/>
        <v>4.184645084085218E-2</v>
      </c>
      <c r="AD161" s="8">
        <f t="shared" si="40"/>
        <v>4.1917058862735779E-2</v>
      </c>
      <c r="AE161" s="8">
        <f t="shared" si="41"/>
        <v>4.0896237047025608E-2</v>
      </c>
      <c r="AF161" s="8">
        <f t="shared" si="38"/>
        <v>3.9806953063957096E-2</v>
      </c>
      <c r="AK161" s="24"/>
      <c r="AL161" s="7"/>
      <c r="AM161" s="7"/>
      <c r="AN161" s="10"/>
    </row>
    <row r="162" spans="23:40">
      <c r="W162" s="12">
        <f t="shared" si="39"/>
        <v>45932</v>
      </c>
      <c r="X162" s="8">
        <f t="shared" si="33"/>
        <v>4.184645084085218E-2</v>
      </c>
      <c r="Y162" s="25">
        <v>1</v>
      </c>
      <c r="Z162" s="17">
        <f t="shared" si="34"/>
        <v>2.7777777777777779E-3</v>
      </c>
      <c r="AA162" s="17">
        <f t="shared" si="35"/>
        <v>1.1624014122458939E-4</v>
      </c>
      <c r="AB162">
        <f t="shared" si="36"/>
        <v>1.0001162401412247</v>
      </c>
      <c r="AC162" s="8">
        <f t="shared" si="37"/>
        <v>4.1804617276296259E-2</v>
      </c>
      <c r="AD162" s="8">
        <f t="shared" si="40"/>
        <v>4.1875084049004307E-2</v>
      </c>
      <c r="AE162" s="8">
        <f t="shared" si="41"/>
        <v>4.0864256418305267E-2</v>
      </c>
      <c r="AF162" s="8">
        <f t="shared" si="38"/>
        <v>3.9778788971006396E-2</v>
      </c>
      <c r="AK162" s="24"/>
      <c r="AL162" s="7"/>
      <c r="AM162" s="7"/>
      <c r="AN162" s="10"/>
    </row>
    <row r="163" spans="23:40">
      <c r="W163" s="12">
        <f t="shared" si="39"/>
        <v>45933</v>
      </c>
      <c r="X163" s="8">
        <f t="shared" si="33"/>
        <v>4.184645084085218E-2</v>
      </c>
      <c r="Y163" s="25">
        <v>1</v>
      </c>
      <c r="Z163" s="17">
        <f t="shared" si="34"/>
        <v>2.7777777777777779E-3</v>
      </c>
      <c r="AA163" s="17">
        <f t="shared" si="35"/>
        <v>1.1624014122458939E-4</v>
      </c>
      <c r="AB163">
        <f t="shared" si="36"/>
        <v>1.0001162401412247</v>
      </c>
      <c r="AC163" s="8">
        <f t="shared" si="37"/>
        <v>4.1762783711740338E-2</v>
      </c>
      <c r="AD163" s="8">
        <f t="shared" si="40"/>
        <v>4.1833109381587796E-2</v>
      </c>
      <c r="AE163" s="8">
        <f t="shared" si="41"/>
        <v>4.0832276042691795E-2</v>
      </c>
      <c r="AF163" s="8">
        <f>(PRODUCT(AB163:AB342)-1)*(360/180)</f>
        <v>3.9750625266923745E-2</v>
      </c>
      <c r="AK163" s="24"/>
      <c r="AL163" s="7"/>
      <c r="AM163" s="7"/>
      <c r="AN163" s="10"/>
    </row>
    <row r="164" spans="23:40">
      <c r="W164" s="12">
        <f t="shared" si="39"/>
        <v>45934</v>
      </c>
      <c r="X164" s="8">
        <f t="shared" si="33"/>
        <v>4.184645084085218E-2</v>
      </c>
      <c r="Y164" s="25">
        <v>1</v>
      </c>
      <c r="Z164" s="17">
        <f t="shared" si="34"/>
        <v>2.7777777777777779E-3</v>
      </c>
      <c r="AA164" s="17">
        <f t="shared" si="35"/>
        <v>1.1624014122458939E-4</v>
      </c>
      <c r="AB164">
        <f t="shared" si="36"/>
        <v>1.0001162401412247</v>
      </c>
      <c r="AC164" s="8">
        <f t="shared" si="37"/>
        <v>4.172095014718441E-2</v>
      </c>
      <c r="AD164" s="8">
        <f t="shared" si="40"/>
        <v>4.1791134860480916E-2</v>
      </c>
      <c r="AE164" s="8">
        <f t="shared" si="41"/>
        <v>4.0800295920174534E-2</v>
      </c>
      <c r="AF164" s="8">
        <f t="shared" si="38"/>
        <v>3.9722461951704258E-2</v>
      </c>
      <c r="AK164" s="24"/>
      <c r="AL164" s="7"/>
      <c r="AM164" s="7"/>
      <c r="AN164" s="10"/>
    </row>
    <row r="165" spans="23:40">
      <c r="W165" s="12">
        <f t="shared" si="39"/>
        <v>45935</v>
      </c>
      <c r="X165" s="8">
        <f t="shared" si="33"/>
        <v>4.184645084085218E-2</v>
      </c>
      <c r="Y165" s="25">
        <v>1</v>
      </c>
      <c r="Z165" s="17">
        <f t="shared" si="34"/>
        <v>2.7777777777777779E-3</v>
      </c>
      <c r="AA165" s="17">
        <f t="shared" si="35"/>
        <v>1.1624014122458939E-4</v>
      </c>
      <c r="AB165">
        <f t="shared" si="36"/>
        <v>1.0001162401412247</v>
      </c>
      <c r="AC165" s="8">
        <f t="shared" si="37"/>
        <v>4.1679116582628489E-2</v>
      </c>
      <c r="AD165" s="8">
        <f t="shared" si="40"/>
        <v>4.1749160485691661E-2</v>
      </c>
      <c r="AE165" s="8">
        <f t="shared" si="41"/>
        <v>4.0768316050756148E-2</v>
      </c>
      <c r="AK165" s="24"/>
      <c r="AL165" s="7"/>
      <c r="AM165" s="7"/>
      <c r="AN165" s="10"/>
    </row>
    <row r="166" spans="23:40">
      <c r="W166" s="12">
        <f t="shared" si="39"/>
        <v>45936</v>
      </c>
      <c r="X166" s="8">
        <f t="shared" si="33"/>
        <v>4.184645084085218E-2</v>
      </c>
      <c r="Y166" s="25">
        <v>1</v>
      </c>
      <c r="Z166" s="17">
        <f t="shared" si="34"/>
        <v>2.7777777777777779E-3</v>
      </c>
      <c r="AA166" s="17">
        <f t="shared" si="35"/>
        <v>1.1624014122458939E-4</v>
      </c>
      <c r="AB166">
        <f t="shared" si="36"/>
        <v>1.0001162401412247</v>
      </c>
      <c r="AC166" s="8">
        <f t="shared" si="37"/>
        <v>4.1637283018072568E-2</v>
      </c>
      <c r="AD166" s="8">
        <f t="shared" si="40"/>
        <v>4.1707186257206708E-2</v>
      </c>
      <c r="AE166" s="8">
        <f t="shared" si="41"/>
        <v>4.0736336434434861E-2</v>
      </c>
      <c r="AK166" s="24"/>
      <c r="AL166" s="7"/>
      <c r="AM166" s="7"/>
      <c r="AN166" s="10"/>
    </row>
    <row r="167" spans="23:40">
      <c r="W167" s="12">
        <f t="shared" si="39"/>
        <v>45937</v>
      </c>
      <c r="X167" s="8">
        <f t="shared" si="33"/>
        <v>4.184645084085218E-2</v>
      </c>
      <c r="Y167" s="25">
        <v>1</v>
      </c>
      <c r="Z167" s="17">
        <f t="shared" si="34"/>
        <v>2.7777777777777779E-3</v>
      </c>
      <c r="AA167" s="17">
        <f t="shared" si="35"/>
        <v>1.1624014122458939E-4</v>
      </c>
      <c r="AB167">
        <f t="shared" si="36"/>
        <v>1.0001162401412247</v>
      </c>
      <c r="AC167" s="8">
        <f t="shared" si="37"/>
        <v>4.1595449453516647E-2</v>
      </c>
      <c r="AD167" s="8">
        <f t="shared" si="40"/>
        <v>4.166521217503405E-2</v>
      </c>
      <c r="AE167" s="8">
        <f t="shared" si="41"/>
        <v>4.0704357071208008E-2</v>
      </c>
      <c r="AK167" s="24"/>
      <c r="AL167" s="7"/>
      <c r="AM167" s="7"/>
      <c r="AN167" s="10"/>
    </row>
    <row r="168" spans="23:40">
      <c r="W168" s="12">
        <f t="shared" si="39"/>
        <v>45938</v>
      </c>
      <c r="X168" s="8">
        <f t="shared" si="33"/>
        <v>4.184645084085218E-2</v>
      </c>
      <c r="Y168" s="25">
        <v>1</v>
      </c>
      <c r="Z168" s="17">
        <f t="shared" si="34"/>
        <v>2.7777777777777779E-3</v>
      </c>
      <c r="AA168" s="17">
        <f t="shared" si="35"/>
        <v>1.1624014122458939E-4</v>
      </c>
      <c r="AB168">
        <f t="shared" si="36"/>
        <v>1.0001162401412247</v>
      </c>
      <c r="AC168" s="8">
        <f t="shared" si="37"/>
        <v>4.1553615888960727E-2</v>
      </c>
      <c r="AD168" s="8">
        <f t="shared" si="40"/>
        <v>4.1623238239176352E-2</v>
      </c>
      <c r="AE168" s="8">
        <f t="shared" si="41"/>
        <v>4.0672377961072925E-2</v>
      </c>
      <c r="AK168" s="24"/>
      <c r="AL168" s="7"/>
      <c r="AM168" s="7"/>
      <c r="AN168" s="10"/>
    </row>
    <row r="169" spans="23:40">
      <c r="W169" s="12">
        <f t="shared" si="39"/>
        <v>45939</v>
      </c>
      <c r="X169" s="8">
        <f t="shared" si="33"/>
        <v>4.184645084085218E-2</v>
      </c>
      <c r="Y169" s="25">
        <v>1</v>
      </c>
      <c r="Z169" s="17">
        <f t="shared" si="34"/>
        <v>2.7777777777777779E-3</v>
      </c>
      <c r="AA169" s="17">
        <f t="shared" si="35"/>
        <v>1.1624014122458939E-4</v>
      </c>
      <c r="AB169">
        <f t="shared" si="36"/>
        <v>1.0001162401412247</v>
      </c>
      <c r="AC169" s="8">
        <f t="shared" si="37"/>
        <v>4.1511782324404799E-2</v>
      </c>
      <c r="AD169" s="8">
        <f t="shared" si="40"/>
        <v>4.1581264449620292E-2</v>
      </c>
      <c r="AE169" s="8">
        <f t="shared" si="41"/>
        <v>4.0640399104028724E-2</v>
      </c>
      <c r="AK169" s="24"/>
      <c r="AL169" s="7"/>
      <c r="AM169" s="7"/>
      <c r="AN169" s="10"/>
    </row>
    <row r="170" spans="23:40">
      <c r="W170" s="12">
        <f t="shared" si="39"/>
        <v>45940</v>
      </c>
      <c r="X170" s="8">
        <f t="shared" si="33"/>
        <v>4.184645084085218E-2</v>
      </c>
      <c r="Y170" s="25">
        <v>1</v>
      </c>
      <c r="Z170" s="17">
        <f t="shared" si="34"/>
        <v>2.7777777777777779E-3</v>
      </c>
      <c r="AA170" s="17">
        <f t="shared" si="35"/>
        <v>1.1624014122458939E-4</v>
      </c>
      <c r="AB170">
        <f t="shared" si="36"/>
        <v>1.0001162401412247</v>
      </c>
      <c r="AC170" s="8">
        <f t="shared" si="37"/>
        <v>4.1469948759848878E-2</v>
      </c>
      <c r="AD170" s="8">
        <f t="shared" si="40"/>
        <v>4.1539290806381857E-2</v>
      </c>
      <c r="AE170" s="8">
        <f t="shared" si="41"/>
        <v>4.0608420500072739E-2</v>
      </c>
      <c r="AK170" s="24"/>
      <c r="AL170" s="7"/>
      <c r="AM170" s="7"/>
      <c r="AN170" s="10"/>
    </row>
    <row r="171" spans="23:40">
      <c r="W171" s="12">
        <f t="shared" si="39"/>
        <v>45941</v>
      </c>
      <c r="X171" s="8">
        <f t="shared" si="33"/>
        <v>4.184645084085218E-2</v>
      </c>
      <c r="Y171" s="25">
        <v>1</v>
      </c>
      <c r="Z171" s="17">
        <f t="shared" si="34"/>
        <v>2.7777777777777779E-3</v>
      </c>
      <c r="AA171" s="17">
        <f t="shared" si="35"/>
        <v>1.1624014122458939E-4</v>
      </c>
      <c r="AB171">
        <f t="shared" si="36"/>
        <v>1.0001162401412247</v>
      </c>
      <c r="AC171" s="8">
        <f t="shared" si="37"/>
        <v>4.1428115195292957E-2</v>
      </c>
      <c r="AD171" s="8">
        <f t="shared" si="40"/>
        <v>4.1497317309447723E-2</v>
      </c>
      <c r="AE171" s="8">
        <f t="shared" si="41"/>
        <v>4.0576442149204084E-2</v>
      </c>
      <c r="AK171" s="24"/>
      <c r="AL171" s="7"/>
      <c r="AM171" s="7"/>
      <c r="AN171" s="10"/>
    </row>
    <row r="172" spans="23:40">
      <c r="W172" s="12">
        <f t="shared" si="39"/>
        <v>45942</v>
      </c>
      <c r="X172" s="8">
        <f t="shared" si="33"/>
        <v>4.184645084085218E-2</v>
      </c>
      <c r="Y172" s="25">
        <v>1</v>
      </c>
      <c r="Z172" s="17">
        <f t="shared" si="34"/>
        <v>2.7777777777777779E-3</v>
      </c>
      <c r="AA172" s="17">
        <f t="shared" si="35"/>
        <v>1.1624014122458939E-4</v>
      </c>
      <c r="AB172">
        <f t="shared" si="36"/>
        <v>1.0001162401412247</v>
      </c>
      <c r="AC172" s="8">
        <f t="shared" si="37"/>
        <v>4.1386281630737029E-2</v>
      </c>
      <c r="AD172" s="8">
        <f t="shared" si="40"/>
        <v>4.1455343958817892E-2</v>
      </c>
      <c r="AE172" s="8">
        <f t="shared" si="41"/>
        <v>4.0544464051415652E-2</v>
      </c>
      <c r="AK172" s="24"/>
      <c r="AL172" s="7"/>
      <c r="AM172" s="7"/>
      <c r="AN172" s="10"/>
    </row>
    <row r="173" spans="23:40">
      <c r="W173" s="12">
        <f t="shared" si="39"/>
        <v>45943</v>
      </c>
      <c r="X173" s="8">
        <f t="shared" si="33"/>
        <v>4.184645084085218E-2</v>
      </c>
      <c r="Y173" s="25">
        <v>1</v>
      </c>
      <c r="Z173" s="17">
        <f t="shared" si="34"/>
        <v>2.7777777777777779E-3</v>
      </c>
      <c r="AA173" s="17">
        <f t="shared" si="35"/>
        <v>1.1624014122458939E-4</v>
      </c>
      <c r="AB173">
        <f t="shared" si="36"/>
        <v>1.0001162401412247</v>
      </c>
      <c r="AC173" s="8">
        <f t="shared" si="37"/>
        <v>4.1344448066181108E-2</v>
      </c>
      <c r="AD173" s="8">
        <f t="shared" si="40"/>
        <v>4.1413370754497691E-2</v>
      </c>
      <c r="AE173" s="8">
        <f t="shared" si="41"/>
        <v>4.0512486206710996E-2</v>
      </c>
      <c r="AK173" s="24"/>
      <c r="AL173" s="7"/>
      <c r="AM173" s="7"/>
      <c r="AN173" s="10"/>
    </row>
    <row r="174" spans="23:40">
      <c r="W174" s="12">
        <f t="shared" si="39"/>
        <v>45944</v>
      </c>
      <c r="X174" s="8">
        <f t="shared" si="33"/>
        <v>4.184645084085218E-2</v>
      </c>
      <c r="Y174" s="25">
        <v>1</v>
      </c>
      <c r="Z174" s="17">
        <f t="shared" si="34"/>
        <v>2.7777777777777779E-3</v>
      </c>
      <c r="AA174" s="17">
        <f t="shared" si="35"/>
        <v>1.1624014122458939E-4</v>
      </c>
      <c r="AB174">
        <f t="shared" si="36"/>
        <v>1.0001162401412247</v>
      </c>
      <c r="AC174" s="8">
        <f t="shared" si="37"/>
        <v>4.1302614501625187E-2</v>
      </c>
      <c r="AD174" s="8">
        <f t="shared" si="40"/>
        <v>4.1371397696487122E-2</v>
      </c>
      <c r="AE174" s="8">
        <f t="shared" si="41"/>
        <v>4.0480508615093669E-2</v>
      </c>
      <c r="AK174" s="24"/>
      <c r="AL174" s="7"/>
      <c r="AM174" s="7"/>
      <c r="AN174" s="10"/>
    </row>
    <row r="175" spans="23:40">
      <c r="W175" s="12">
        <f t="shared" si="39"/>
        <v>45945</v>
      </c>
      <c r="X175" s="8">
        <f t="shared" si="33"/>
        <v>4.184645084085218E-2</v>
      </c>
      <c r="Y175" s="25">
        <v>1</v>
      </c>
      <c r="Z175" s="17">
        <f t="shared" si="34"/>
        <v>2.7777777777777779E-3</v>
      </c>
      <c r="AA175" s="17">
        <f t="shared" si="35"/>
        <v>1.1624014122458939E-4</v>
      </c>
      <c r="AB175">
        <f t="shared" si="36"/>
        <v>1.0001162401412247</v>
      </c>
      <c r="AC175" s="8">
        <f t="shared" si="37"/>
        <v>4.1260780937069266E-2</v>
      </c>
      <c r="AD175" s="8">
        <f t="shared" si="40"/>
        <v>4.1329424784783519E-2</v>
      </c>
      <c r="AE175" s="8">
        <f t="shared" si="41"/>
        <v>4.044853127654946E-2</v>
      </c>
      <c r="AK175" s="24"/>
      <c r="AL175" s="7"/>
      <c r="AM175" s="7"/>
      <c r="AN175" s="10"/>
    </row>
    <row r="176" spans="23:40">
      <c r="W176" s="12">
        <f t="shared" si="39"/>
        <v>45946</v>
      </c>
      <c r="X176" s="8">
        <f t="shared" si="33"/>
        <v>4.184645084085218E-2</v>
      </c>
      <c r="Y176" s="25">
        <v>1</v>
      </c>
      <c r="Z176" s="17">
        <f t="shared" si="34"/>
        <v>2.7777777777777779E-3</v>
      </c>
      <c r="AA176" s="17">
        <f t="shared" si="35"/>
        <v>1.1624014122458939E-4</v>
      </c>
      <c r="AB176">
        <f t="shared" si="36"/>
        <v>1.0001162401412247</v>
      </c>
      <c r="AC176" s="8">
        <f t="shared" si="37"/>
        <v>4.1218947372513345E-2</v>
      </c>
      <c r="AD176" s="8">
        <f t="shared" si="40"/>
        <v>4.1287452019381554E-2</v>
      </c>
      <c r="AE176" s="8">
        <f t="shared" si="41"/>
        <v>4.0416554191080145E-2</v>
      </c>
      <c r="AK176" s="24"/>
      <c r="AL176" s="7"/>
      <c r="AM176" s="7"/>
      <c r="AN176" s="10"/>
    </row>
    <row r="177" spans="23:40">
      <c r="W177" s="12">
        <f t="shared" si="39"/>
        <v>45947</v>
      </c>
      <c r="X177" s="8">
        <f t="shared" si="33"/>
        <v>4.184645084085218E-2</v>
      </c>
      <c r="Y177" s="25">
        <v>1</v>
      </c>
      <c r="Z177" s="17">
        <f t="shared" si="34"/>
        <v>2.7777777777777779E-3</v>
      </c>
      <c r="AA177" s="17">
        <f t="shared" si="35"/>
        <v>1.1624014122458939E-4</v>
      </c>
      <c r="AB177">
        <f t="shared" si="36"/>
        <v>1.0001162401412247</v>
      </c>
      <c r="AC177" s="8">
        <f t="shared" si="37"/>
        <v>4.1177113807957424E-2</v>
      </c>
      <c r="AD177" s="8">
        <f t="shared" si="40"/>
        <v>4.124547940028922E-2</v>
      </c>
      <c r="AE177" s="8">
        <f t="shared" si="41"/>
        <v>4.0384577358688389E-2</v>
      </c>
      <c r="AK177" s="24"/>
      <c r="AL177" s="7"/>
      <c r="AM177" s="7"/>
      <c r="AN177" s="10"/>
    </row>
    <row r="178" spans="23:40">
      <c r="W178" s="12">
        <f t="shared" si="39"/>
        <v>45948</v>
      </c>
      <c r="X178" s="8">
        <f t="shared" si="33"/>
        <v>4.184645084085218E-2</v>
      </c>
      <c r="Y178" s="25">
        <v>1</v>
      </c>
      <c r="Z178" s="17">
        <f t="shared" si="34"/>
        <v>2.7777777777777779E-3</v>
      </c>
      <c r="AA178" s="17">
        <f t="shared" si="35"/>
        <v>1.1624014122458939E-4</v>
      </c>
      <c r="AB178">
        <f t="shared" si="36"/>
        <v>1.0001162401412247</v>
      </c>
      <c r="AC178" s="8">
        <f t="shared" si="37"/>
        <v>4.1135280243401504E-2</v>
      </c>
      <c r="AD178" s="8">
        <f t="shared" si="40"/>
        <v>4.1203506927495859E-2</v>
      </c>
      <c r="AE178" s="8">
        <f t="shared" si="41"/>
        <v>4.0352600779365311E-2</v>
      </c>
      <c r="AK178" s="24"/>
      <c r="AL178" s="7"/>
      <c r="AM178" s="7"/>
      <c r="AN178" s="10"/>
    </row>
    <row r="179" spans="23:40">
      <c r="W179" s="12">
        <f t="shared" si="39"/>
        <v>45949</v>
      </c>
      <c r="X179" s="8">
        <f t="shared" si="33"/>
        <v>4.184645084085218E-2</v>
      </c>
      <c r="Y179" s="25">
        <v>1</v>
      </c>
      <c r="Z179" s="17">
        <f t="shared" si="34"/>
        <v>2.7777777777777779E-3</v>
      </c>
      <c r="AA179" s="17">
        <f t="shared" si="35"/>
        <v>1.1624014122458939E-4</v>
      </c>
      <c r="AB179">
        <f t="shared" si="36"/>
        <v>1.0001162401412247</v>
      </c>
      <c r="AC179" s="8">
        <f t="shared" si="37"/>
        <v>4.1093446678845583E-2</v>
      </c>
      <c r="AD179" s="8">
        <f t="shared" si="40"/>
        <v>4.1161534601017458E-2</v>
      </c>
      <c r="AE179" s="8">
        <f t="shared" si="41"/>
        <v>4.032062445311535E-2</v>
      </c>
      <c r="AK179" s="24"/>
      <c r="AL179" s="7"/>
      <c r="AM179" s="7"/>
      <c r="AN179" s="10"/>
    </row>
    <row r="180" spans="23:40">
      <c r="W180" s="12">
        <f t="shared" si="39"/>
        <v>45950</v>
      </c>
      <c r="X180" s="8">
        <f t="shared" si="33"/>
        <v>4.184645084085218E-2</v>
      </c>
      <c r="Y180" s="25">
        <v>1</v>
      </c>
      <c r="Z180" s="17">
        <f t="shared" si="34"/>
        <v>2.7777777777777779E-3</v>
      </c>
      <c r="AA180" s="17">
        <f t="shared" si="35"/>
        <v>1.1624014122458939E-4</v>
      </c>
      <c r="AB180">
        <f t="shared" si="36"/>
        <v>1.0001162401412247</v>
      </c>
      <c r="AC180" s="8">
        <f t="shared" si="37"/>
        <v>4.1051613114289655E-2</v>
      </c>
      <c r="AD180" s="8">
        <f t="shared" si="40"/>
        <v>4.1119562420835365E-2</v>
      </c>
      <c r="AE180" s="8">
        <f t="shared" si="41"/>
        <v>4.0288648379931402E-2</v>
      </c>
      <c r="AK180" s="24"/>
      <c r="AL180" s="7"/>
      <c r="AM180" s="7"/>
      <c r="AN180" s="10"/>
    </row>
    <row r="181" spans="23:40">
      <c r="W181" s="12">
        <f t="shared" si="39"/>
        <v>45951</v>
      </c>
      <c r="X181" s="8">
        <f t="shared" si="33"/>
        <v>4.184645084085218E-2</v>
      </c>
      <c r="Y181" s="25">
        <v>1</v>
      </c>
      <c r="Z181" s="17">
        <f t="shared" si="34"/>
        <v>2.7777777777777779E-3</v>
      </c>
      <c r="AA181" s="17">
        <f t="shared" si="35"/>
        <v>1.1624014122458939E-4</v>
      </c>
      <c r="AB181">
        <f t="shared" si="36"/>
        <v>1.0001162401412247</v>
      </c>
      <c r="AC181" s="8">
        <f t="shared" si="37"/>
        <v>4.1009779549733734E-2</v>
      </c>
      <c r="AD181" s="8">
        <f t="shared" si="40"/>
        <v>4.1077590386960239E-2</v>
      </c>
      <c r="AE181" s="8">
        <f t="shared" si="41"/>
        <v>4.0256672559814355E-2</v>
      </c>
      <c r="AK181" s="24"/>
      <c r="AL181" s="7"/>
      <c r="AM181" s="7"/>
      <c r="AN181" s="10"/>
    </row>
    <row r="182" spans="23:40">
      <c r="W182" s="12">
        <f t="shared" si="39"/>
        <v>45952</v>
      </c>
      <c r="X182" s="8">
        <f t="shared" si="33"/>
        <v>4.184645084085218E-2</v>
      </c>
      <c r="Y182" s="25">
        <v>1</v>
      </c>
      <c r="Z182" s="17">
        <f t="shared" si="34"/>
        <v>2.7777777777777779E-3</v>
      </c>
      <c r="AA182" s="17">
        <f t="shared" si="35"/>
        <v>1.1624014122458939E-4</v>
      </c>
      <c r="AB182">
        <f t="shared" si="36"/>
        <v>1.0001162401412247</v>
      </c>
      <c r="AC182" s="8">
        <f t="shared" si="37"/>
        <v>4.0967945985177813E-2</v>
      </c>
      <c r="AD182" s="8">
        <f t="shared" si="40"/>
        <v>4.1035618499389415E-2</v>
      </c>
      <c r="AE182" s="8">
        <f t="shared" si="41"/>
        <v>4.0224696992767761E-2</v>
      </c>
      <c r="AK182" s="24"/>
      <c r="AL182" s="7"/>
      <c r="AM182" s="7"/>
      <c r="AN182" s="10"/>
    </row>
    <row r="183" spans="23:40">
      <c r="W183" s="12">
        <f t="shared" si="39"/>
        <v>45953</v>
      </c>
      <c r="X183" s="8">
        <f t="shared" si="33"/>
        <v>4.184645084085218E-2</v>
      </c>
      <c r="Y183" s="25">
        <v>1</v>
      </c>
      <c r="Z183" s="17">
        <f t="shared" si="34"/>
        <v>2.7777777777777779E-3</v>
      </c>
      <c r="AA183" s="17">
        <f t="shared" si="35"/>
        <v>1.1624014122458939E-4</v>
      </c>
      <c r="AB183">
        <f t="shared" si="36"/>
        <v>1.0001162401412247</v>
      </c>
      <c r="AC183" s="8">
        <f t="shared" si="37"/>
        <v>4.0926112420621885E-2</v>
      </c>
      <c r="AD183" s="8">
        <f t="shared" si="40"/>
        <v>4.0993646758112234E-2</v>
      </c>
      <c r="AE183" s="8">
        <f t="shared" si="41"/>
        <v>4.0192721678776522E-2</v>
      </c>
      <c r="AK183" s="24"/>
      <c r="AL183" s="7"/>
      <c r="AM183" s="7"/>
      <c r="AN183" s="10"/>
    </row>
    <row r="184" spans="23:40">
      <c r="W184" s="12">
        <f t="shared" si="39"/>
        <v>45954</v>
      </c>
      <c r="X184" s="8">
        <f t="shared" si="33"/>
        <v>4.184645084085218E-2</v>
      </c>
      <c r="Y184" s="25">
        <v>1</v>
      </c>
      <c r="Z184" s="17">
        <f t="shared" si="34"/>
        <v>2.7777777777777779E-3</v>
      </c>
      <c r="AA184" s="17">
        <f t="shared" si="35"/>
        <v>1.1624014122458939E-4</v>
      </c>
      <c r="AB184">
        <f t="shared" si="36"/>
        <v>1.0001162401412247</v>
      </c>
      <c r="AC184" s="8">
        <f t="shared" si="37"/>
        <v>4.0884278856065964E-2</v>
      </c>
      <c r="AD184" s="8">
        <f t="shared" si="40"/>
        <v>4.095167516314735E-2</v>
      </c>
      <c r="AE184" s="8">
        <f t="shared" si="41"/>
        <v>4.0160746617853071E-2</v>
      </c>
      <c r="AK184" s="24"/>
      <c r="AL184" s="7"/>
      <c r="AM184" s="7"/>
      <c r="AN184" s="10"/>
    </row>
    <row r="185" spans="23:40">
      <c r="W185" s="12">
        <f t="shared" si="39"/>
        <v>45955</v>
      </c>
      <c r="X185" s="8">
        <f t="shared" si="33"/>
        <v>4.184645084085218E-2</v>
      </c>
      <c r="Y185" s="25">
        <v>1</v>
      </c>
      <c r="Z185" s="17">
        <f t="shared" si="34"/>
        <v>2.7777777777777779E-3</v>
      </c>
      <c r="AA185" s="17">
        <f t="shared" si="35"/>
        <v>1.1624014122458939E-4</v>
      </c>
      <c r="AB185">
        <f t="shared" si="36"/>
        <v>1.0001162401412247</v>
      </c>
      <c r="AC185" s="8">
        <f t="shared" si="37"/>
        <v>4.0842445291510043E-2</v>
      </c>
      <c r="AD185" s="8">
        <f t="shared" si="40"/>
        <v>4.090970371447078E-2</v>
      </c>
      <c r="AE185" s="8">
        <f t="shared" si="41"/>
        <v>4.0128771809971653E-2</v>
      </c>
      <c r="AK185" s="24"/>
      <c r="AL185" s="7"/>
      <c r="AM185" s="7"/>
      <c r="AN185" s="10"/>
    </row>
    <row r="186" spans="23:40">
      <c r="W186" s="12">
        <f t="shared" si="39"/>
        <v>45956</v>
      </c>
      <c r="X186" s="8">
        <f t="shared" si="33"/>
        <v>4.184645084085218E-2</v>
      </c>
      <c r="Y186" s="25">
        <v>1</v>
      </c>
      <c r="Z186" s="17">
        <f t="shared" si="34"/>
        <v>2.7777777777777779E-3</v>
      </c>
      <c r="AA186" s="17">
        <f t="shared" si="35"/>
        <v>1.1624014122458939E-4</v>
      </c>
      <c r="AB186">
        <f t="shared" si="36"/>
        <v>1.0001162401412247</v>
      </c>
      <c r="AC186" s="8">
        <f t="shared" si="37"/>
        <v>4.0800611726954122E-2</v>
      </c>
      <c r="AD186" s="8">
        <f t="shared" si="40"/>
        <v>4.0867732412111835E-2</v>
      </c>
      <c r="AE186" s="8">
        <f t="shared" si="41"/>
        <v>4.0096797255163352E-2</v>
      </c>
      <c r="AK186" s="24"/>
      <c r="AL186" s="7"/>
      <c r="AM186" s="7"/>
      <c r="AN186" s="10"/>
    </row>
    <row r="187" spans="23:40">
      <c r="W187" s="12">
        <f t="shared" si="39"/>
        <v>45957</v>
      </c>
      <c r="X187" s="8">
        <f t="shared" si="33"/>
        <v>4.184645084085218E-2</v>
      </c>
      <c r="Y187" s="25">
        <v>1</v>
      </c>
      <c r="Z187" s="17">
        <f t="shared" si="34"/>
        <v>2.7777777777777779E-3</v>
      </c>
      <c r="AA187" s="17">
        <f t="shared" si="35"/>
        <v>1.1624014122458939E-4</v>
      </c>
      <c r="AB187">
        <f t="shared" si="36"/>
        <v>1.0001162401412247</v>
      </c>
      <c r="AC187" s="8">
        <f t="shared" si="37"/>
        <v>4.0758778162398202E-2</v>
      </c>
      <c r="AD187" s="8">
        <f t="shared" si="40"/>
        <v>4.0825761256035875E-2</v>
      </c>
      <c r="AE187" s="8">
        <f t="shared" si="41"/>
        <v>4.0064822953395307E-2</v>
      </c>
      <c r="AK187" s="24"/>
      <c r="AL187" s="7"/>
      <c r="AM187" s="7"/>
      <c r="AN187" s="10"/>
    </row>
    <row r="188" spans="23:40">
      <c r="W188" s="12">
        <f t="shared" si="39"/>
        <v>45958</v>
      </c>
      <c r="X188" s="8">
        <f t="shared" si="33"/>
        <v>4.184645084085218E-2</v>
      </c>
      <c r="Y188" s="25">
        <v>1</v>
      </c>
      <c r="Z188" s="17">
        <f t="shared" si="34"/>
        <v>2.7777777777777779E-3</v>
      </c>
      <c r="AA188" s="17">
        <f t="shared" si="35"/>
        <v>1.1624014122458939E-4</v>
      </c>
      <c r="AB188">
        <f t="shared" si="36"/>
        <v>1.0001162401412247</v>
      </c>
      <c r="AC188" s="8">
        <f t="shared" si="37"/>
        <v>4.0716944597842274E-2</v>
      </c>
      <c r="AD188" s="8">
        <f t="shared" si="40"/>
        <v>4.0783790246272211E-2</v>
      </c>
      <c r="AE188" s="8">
        <f t="shared" si="41"/>
        <v>4.0032848904693275E-2</v>
      </c>
      <c r="AK188" s="24"/>
      <c r="AL188" s="7"/>
      <c r="AM188" s="7"/>
      <c r="AN188" s="10"/>
    </row>
    <row r="189" spans="23:40">
      <c r="W189" s="12">
        <f t="shared" si="39"/>
        <v>45959</v>
      </c>
      <c r="X189" s="8">
        <f t="shared" si="33"/>
        <v>4.184645084085218E-2</v>
      </c>
      <c r="Y189" s="25">
        <v>1</v>
      </c>
      <c r="Z189" s="17">
        <f t="shared" si="34"/>
        <v>2.7777777777777779E-3</v>
      </c>
      <c r="AA189" s="17">
        <f t="shared" si="35"/>
        <v>1.1624014122458939E-4</v>
      </c>
      <c r="AB189">
        <f t="shared" si="36"/>
        <v>1.0001162401412247</v>
      </c>
      <c r="AC189" s="8">
        <f t="shared" si="37"/>
        <v>4.0675111033286353E-2</v>
      </c>
      <c r="AD189" s="8">
        <f t="shared" si="40"/>
        <v>4.0741819382804856E-2</v>
      </c>
      <c r="AE189" s="8">
        <f t="shared" si="41"/>
        <v>4.0000875109038603E-2</v>
      </c>
      <c r="AK189" s="24"/>
      <c r="AL189" s="7"/>
      <c r="AM189" s="7"/>
      <c r="AN189" s="10"/>
    </row>
    <row r="190" spans="23:40">
      <c r="W190" s="12">
        <f t="shared" si="39"/>
        <v>45960</v>
      </c>
      <c r="X190" s="8">
        <f t="shared" si="33"/>
        <v>4.184645084085218E-2</v>
      </c>
      <c r="Y190" s="25">
        <v>1</v>
      </c>
      <c r="Z190" s="17">
        <f t="shared" si="34"/>
        <v>2.7777777777777779E-3</v>
      </c>
      <c r="AA190" s="17">
        <f t="shared" si="35"/>
        <v>1.1624014122458939E-4</v>
      </c>
      <c r="AB190">
        <f t="shared" si="36"/>
        <v>1.0001162401412247</v>
      </c>
      <c r="AC190" s="8">
        <f t="shared" si="37"/>
        <v>4.0633277468730432E-2</v>
      </c>
      <c r="AD190" s="8">
        <f t="shared" si="40"/>
        <v>4.0699848665631144E-2</v>
      </c>
      <c r="AE190" s="8">
        <f t="shared" si="41"/>
        <v>3.9968901566429516E-2</v>
      </c>
      <c r="AK190" s="24"/>
      <c r="AL190" s="7"/>
      <c r="AM190" s="7"/>
      <c r="AN190" s="10"/>
    </row>
    <row r="191" spans="23:40">
      <c r="W191" s="12">
        <f t="shared" si="39"/>
        <v>45961</v>
      </c>
      <c r="X191" s="8">
        <f t="shared" si="33"/>
        <v>4.0591443904174518E-2</v>
      </c>
      <c r="Y191" s="25">
        <v>1</v>
      </c>
      <c r="Z191" s="17">
        <f t="shared" si="34"/>
        <v>2.7777777777777779E-3</v>
      </c>
      <c r="AA191" s="17">
        <f t="shared" si="35"/>
        <v>1.1275401084492921E-4</v>
      </c>
      <c r="AB191">
        <f t="shared" si="36"/>
        <v>1.000112754010845</v>
      </c>
      <c r="AC191" s="8">
        <f t="shared" si="37"/>
        <v>4.0591443904174511E-2</v>
      </c>
      <c r="AD191" s="8">
        <f t="shared" si="40"/>
        <v>4.0657878094767064E-2</v>
      </c>
      <c r="AE191" s="8">
        <f t="shared" si="41"/>
        <v>3.9936928276865125E-2</v>
      </c>
      <c r="AK191" s="24"/>
      <c r="AL191" s="7"/>
      <c r="AM191" s="7"/>
      <c r="AN191" s="10"/>
    </row>
    <row r="192" spans="23:40">
      <c r="W192" s="12">
        <f t="shared" si="39"/>
        <v>45962</v>
      </c>
      <c r="X192" s="8">
        <f t="shared" si="33"/>
        <v>4.0591443904174518E-2</v>
      </c>
      <c r="Y192" s="25">
        <v>1</v>
      </c>
      <c r="Z192" s="17">
        <f t="shared" si="34"/>
        <v>2.7777777777777779E-3</v>
      </c>
      <c r="AA192" s="17">
        <f t="shared" si="35"/>
        <v>1.1275401084492921E-4</v>
      </c>
      <c r="AB192">
        <f t="shared" si="36"/>
        <v>1.000112754010845</v>
      </c>
      <c r="AC192" s="8">
        <f t="shared" si="37"/>
        <v>4.0591443904174511E-2</v>
      </c>
      <c r="AD192" s="8">
        <f t="shared" si="40"/>
        <v>4.0657878094767064E-2</v>
      </c>
      <c r="AE192" s="8">
        <f t="shared" si="41"/>
        <v>3.991903728793833E-2</v>
      </c>
      <c r="AK192" s="24"/>
      <c r="AL192" s="7"/>
      <c r="AM192" s="7"/>
      <c r="AN192" s="10"/>
    </row>
    <row r="193" spans="23:40">
      <c r="W193" s="12">
        <f t="shared" si="39"/>
        <v>45963</v>
      </c>
      <c r="X193" s="8">
        <f t="shared" si="33"/>
        <v>4.0591443904174518E-2</v>
      </c>
      <c r="Y193" s="25">
        <v>1</v>
      </c>
      <c r="Z193" s="17">
        <f t="shared" si="34"/>
        <v>2.7777777777777779E-3</v>
      </c>
      <c r="AA193" s="17">
        <f t="shared" si="35"/>
        <v>1.1275401084492921E-4</v>
      </c>
      <c r="AB193">
        <f t="shared" si="36"/>
        <v>1.000112754010845</v>
      </c>
      <c r="AC193" s="8">
        <f t="shared" si="37"/>
        <v>4.0591443904174511E-2</v>
      </c>
      <c r="AD193" s="8">
        <f t="shared" si="40"/>
        <v>4.0657878094767064E-2</v>
      </c>
      <c r="AE193" s="8">
        <f t="shared" si="41"/>
        <v>3.9888454122068318E-2</v>
      </c>
      <c r="AK193" s="24"/>
      <c r="AL193" s="7"/>
      <c r="AM193" s="7"/>
      <c r="AN193" s="10"/>
    </row>
    <row r="194" spans="23:40">
      <c r="W194" s="12">
        <f t="shared" si="39"/>
        <v>45964</v>
      </c>
      <c r="X194" s="8">
        <f t="shared" si="33"/>
        <v>4.0591443904174518E-2</v>
      </c>
      <c r="Y194" s="25">
        <v>1</v>
      </c>
      <c r="Z194" s="17">
        <f t="shared" si="34"/>
        <v>2.7777777777777779E-3</v>
      </c>
      <c r="AA194" s="17">
        <f t="shared" si="35"/>
        <v>1.1275401084492921E-4</v>
      </c>
      <c r="AB194">
        <f t="shared" si="36"/>
        <v>1.000112754010845</v>
      </c>
      <c r="AC194" s="8">
        <f t="shared" si="37"/>
        <v>4.0591443904174511E-2</v>
      </c>
      <c r="AD194" s="8">
        <f t="shared" si="40"/>
        <v>4.0657878094767064E-2</v>
      </c>
      <c r="AE194" s="8">
        <f t="shared" si="41"/>
        <v>3.9857871187716221E-2</v>
      </c>
      <c r="AK194" s="24"/>
      <c r="AL194" s="7"/>
      <c r="AM194" s="7"/>
      <c r="AN194" s="10"/>
    </row>
    <row r="195" spans="23:40">
      <c r="W195" s="12">
        <f t="shared" si="39"/>
        <v>45965</v>
      </c>
      <c r="X195" s="8">
        <f t="shared" si="33"/>
        <v>4.0591443904174518E-2</v>
      </c>
      <c r="Y195" s="25">
        <v>1</v>
      </c>
      <c r="Z195" s="17">
        <f t="shared" si="34"/>
        <v>2.7777777777777779E-3</v>
      </c>
      <c r="AA195" s="17">
        <f t="shared" si="35"/>
        <v>1.1275401084492921E-4</v>
      </c>
      <c r="AB195">
        <f t="shared" si="36"/>
        <v>1.000112754010845</v>
      </c>
      <c r="AC195" s="8">
        <f t="shared" si="37"/>
        <v>4.0591443904174511E-2</v>
      </c>
      <c r="AD195" s="8">
        <f t="shared" si="40"/>
        <v>4.0657878094767064E-2</v>
      </c>
      <c r="AE195" s="8">
        <f t="shared" si="41"/>
        <v>3.9827288484886481E-2</v>
      </c>
      <c r="AK195" s="24"/>
      <c r="AL195" s="7"/>
      <c r="AM195" s="7"/>
      <c r="AN195" s="10"/>
    </row>
    <row r="196" spans="23:40">
      <c r="W196" s="12">
        <f t="shared" si="39"/>
        <v>45966</v>
      </c>
      <c r="X196" s="8">
        <f t="shared" si="33"/>
        <v>4.0591443904174518E-2</v>
      </c>
      <c r="Y196" s="25">
        <v>1</v>
      </c>
      <c r="Z196" s="17">
        <f t="shared" si="34"/>
        <v>2.7777777777777779E-3</v>
      </c>
      <c r="AA196" s="17">
        <f t="shared" si="35"/>
        <v>1.1275401084492921E-4</v>
      </c>
      <c r="AB196">
        <f t="shared" si="36"/>
        <v>1.000112754010845</v>
      </c>
      <c r="AC196" s="8">
        <f t="shared" si="37"/>
        <v>4.0591443904174511E-2</v>
      </c>
      <c r="AD196" s="8">
        <f t="shared" si="40"/>
        <v>4.0657878094767064E-2</v>
      </c>
      <c r="AE196" s="8">
        <f t="shared" si="41"/>
        <v>3.9796706013576433E-2</v>
      </c>
      <c r="AK196" s="24"/>
      <c r="AL196" s="7"/>
      <c r="AM196" s="7"/>
      <c r="AN196" s="10"/>
    </row>
    <row r="197" spans="23:40">
      <c r="W197" s="12">
        <f t="shared" si="39"/>
        <v>45967</v>
      </c>
      <c r="X197" s="8">
        <f t="shared" si="33"/>
        <v>4.0591443904174518E-2</v>
      </c>
      <c r="Y197" s="25">
        <v>1</v>
      </c>
      <c r="Z197" s="17">
        <f t="shared" si="34"/>
        <v>2.7777777777777779E-3</v>
      </c>
      <c r="AA197" s="17">
        <f t="shared" si="35"/>
        <v>1.1275401084492921E-4</v>
      </c>
      <c r="AB197">
        <f t="shared" si="36"/>
        <v>1.000112754010845</v>
      </c>
      <c r="AC197" s="8">
        <f t="shared" si="37"/>
        <v>4.0591443904174511E-2</v>
      </c>
      <c r="AD197" s="8">
        <f t="shared" si="40"/>
        <v>4.0657878094767064E-2</v>
      </c>
      <c r="AE197" s="8">
        <f t="shared" si="41"/>
        <v>3.9766123773781636E-2</v>
      </c>
      <c r="AK197" s="24"/>
      <c r="AL197" s="7"/>
      <c r="AM197" s="7"/>
      <c r="AN197" s="10"/>
    </row>
    <row r="198" spans="23:40">
      <c r="W198" s="12">
        <f t="shared" si="39"/>
        <v>45968</v>
      </c>
      <c r="X198" s="8">
        <f t="shared" si="33"/>
        <v>4.0591443904174518E-2</v>
      </c>
      <c r="Y198" s="25">
        <v>1</v>
      </c>
      <c r="Z198" s="17">
        <f t="shared" si="34"/>
        <v>2.7777777777777779E-3</v>
      </c>
      <c r="AA198" s="17">
        <f t="shared" si="35"/>
        <v>1.1275401084492921E-4</v>
      </c>
      <c r="AB198">
        <f t="shared" si="36"/>
        <v>1.000112754010845</v>
      </c>
      <c r="AC198" s="8">
        <f t="shared" si="37"/>
        <v>4.0591443904174511E-2</v>
      </c>
      <c r="AD198" s="8">
        <f t="shared" si="40"/>
        <v>4.0657878094767064E-2</v>
      </c>
      <c r="AE198" s="8">
        <f t="shared" si="41"/>
        <v>3.9735541765498539E-2</v>
      </c>
      <c r="AK198" s="24"/>
      <c r="AL198" s="7"/>
      <c r="AM198" s="7"/>
      <c r="AN198" s="10"/>
    </row>
    <row r="199" spans="23:40">
      <c r="W199" s="12">
        <f t="shared" si="39"/>
        <v>45969</v>
      </c>
      <c r="X199" s="8">
        <f t="shared" si="33"/>
        <v>4.0591443904174518E-2</v>
      </c>
      <c r="Y199" s="25">
        <v>1</v>
      </c>
      <c r="Z199" s="17">
        <f t="shared" si="34"/>
        <v>2.7777777777777779E-3</v>
      </c>
      <c r="AA199" s="17">
        <f t="shared" si="35"/>
        <v>1.1275401084492921E-4</v>
      </c>
      <c r="AB199">
        <f t="shared" si="36"/>
        <v>1.000112754010845</v>
      </c>
      <c r="AC199" s="8">
        <f t="shared" si="37"/>
        <v>4.0591443904174511E-2</v>
      </c>
      <c r="AD199" s="8">
        <f t="shared" si="40"/>
        <v>4.0657878094767064E-2</v>
      </c>
      <c r="AE199" s="8">
        <f t="shared" si="41"/>
        <v>3.9704959988735133E-2</v>
      </c>
      <c r="AK199" s="24"/>
      <c r="AL199" s="7"/>
      <c r="AM199" s="7"/>
      <c r="AN199" s="10"/>
    </row>
    <row r="200" spans="23:40">
      <c r="W200" s="12">
        <f t="shared" si="39"/>
        <v>45970</v>
      </c>
      <c r="X200" s="8">
        <f t="shared" si="33"/>
        <v>4.0591443904174518E-2</v>
      </c>
      <c r="Y200" s="25">
        <v>1</v>
      </c>
      <c r="Z200" s="17">
        <f t="shared" si="34"/>
        <v>2.7777777777777779E-3</v>
      </c>
      <c r="AA200" s="17">
        <f t="shared" si="35"/>
        <v>1.1275401084492921E-4</v>
      </c>
      <c r="AB200">
        <f t="shared" si="36"/>
        <v>1.000112754010845</v>
      </c>
      <c r="AC200" s="8">
        <f t="shared" si="37"/>
        <v>4.0591443904174511E-2</v>
      </c>
      <c r="AD200" s="8">
        <f t="shared" si="40"/>
        <v>4.0657878094767064E-2</v>
      </c>
      <c r="AE200" s="8">
        <f t="shared" si="41"/>
        <v>3.9674378443483427E-2</v>
      </c>
      <c r="AK200" s="24"/>
      <c r="AL200" s="7"/>
      <c r="AM200" s="7"/>
      <c r="AN200" s="10"/>
    </row>
    <row r="201" spans="23:40">
      <c r="W201" s="12">
        <f t="shared" si="39"/>
        <v>45971</v>
      </c>
      <c r="X201" s="8">
        <f t="shared" ref="X201:X264" si="42">$K$4 + $K$5*IF(W201&gt;$J$5, 1, 0) + $K$6*IF(W201&gt;$J$6, 1, 0) + $K$7*IF(W201&gt;$J$7, 1, 0) + $K$8*IF(W201&gt;$J$8, 1, 0) + $K$9*IF(W201&gt;$J$9, 1, 0) + $K$10*IF(W201&gt;$J$10, 1, 0) + $K$11*IF(W201&gt;$J$11, 1, 0)</f>
        <v>4.0591443904174518E-2</v>
      </c>
      <c r="Y201" s="25">
        <v>1</v>
      </c>
      <c r="Z201" s="17">
        <f t="shared" ref="Z201:Z264" si="43">Y201/360</f>
        <v>2.7777777777777779E-3</v>
      </c>
      <c r="AA201" s="17">
        <f t="shared" ref="AA201:AA264" si="44">X201*Z201</f>
        <v>1.1275401084492921E-4</v>
      </c>
      <c r="AB201">
        <f t="shared" ref="AB201:AB264" si="45">1+AA201</f>
        <v>1.000112754010845</v>
      </c>
      <c r="AC201" s="8">
        <f t="shared" ref="AC201:AC264" si="46">SUM(AA201:AA230)*(360/30)</f>
        <v>4.0591443904174511E-2</v>
      </c>
      <c r="AD201" s="8">
        <f t="shared" si="40"/>
        <v>4.0657878094767064E-2</v>
      </c>
      <c r="AE201" s="8">
        <f t="shared" si="41"/>
        <v>3.9643797129740754E-2</v>
      </c>
      <c r="AK201" s="24"/>
      <c r="AL201" s="7"/>
      <c r="AM201" s="7"/>
      <c r="AN201" s="10"/>
    </row>
    <row r="202" spans="23:40">
      <c r="W202" s="12">
        <f t="shared" ref="W202:W265" si="47">W201+1</f>
        <v>45972</v>
      </c>
      <c r="X202" s="8">
        <f t="shared" si="42"/>
        <v>4.0591443904174518E-2</v>
      </c>
      <c r="Y202" s="25">
        <v>1</v>
      </c>
      <c r="Z202" s="17">
        <f t="shared" si="43"/>
        <v>2.7777777777777779E-3</v>
      </c>
      <c r="AA202" s="17">
        <f t="shared" si="44"/>
        <v>1.1275401084492921E-4</v>
      </c>
      <c r="AB202">
        <f t="shared" si="45"/>
        <v>1.000112754010845</v>
      </c>
      <c r="AC202" s="8">
        <f t="shared" si="46"/>
        <v>4.0591443904174511E-2</v>
      </c>
      <c r="AD202" s="8">
        <f t="shared" ref="AD202:AD265" si="48">(PRODUCT(AB202:AB231)-1)*(360/30)</f>
        <v>4.0657878094767064E-2</v>
      </c>
      <c r="AE202" s="8">
        <f t="shared" ref="AE202:AE265" si="49">(PRODUCT(AB202:AB291)-1)*(360/90)</f>
        <v>3.9613216047503563E-2</v>
      </c>
      <c r="AK202" s="24"/>
      <c r="AL202" s="7"/>
      <c r="AM202" s="7"/>
      <c r="AN202" s="10"/>
    </row>
    <row r="203" spans="23:40">
      <c r="W203" s="12">
        <f t="shared" si="47"/>
        <v>45973</v>
      </c>
      <c r="X203" s="8">
        <f t="shared" si="42"/>
        <v>4.0591443904174518E-2</v>
      </c>
      <c r="Y203" s="25">
        <v>1</v>
      </c>
      <c r="Z203" s="17">
        <f t="shared" si="43"/>
        <v>2.7777777777777779E-3</v>
      </c>
      <c r="AA203" s="17">
        <f t="shared" si="44"/>
        <v>1.1275401084492921E-4</v>
      </c>
      <c r="AB203">
        <f t="shared" si="45"/>
        <v>1.000112754010845</v>
      </c>
      <c r="AC203" s="8">
        <f t="shared" si="46"/>
        <v>4.0591443904174511E-2</v>
      </c>
      <c r="AD203" s="8">
        <f t="shared" si="48"/>
        <v>4.0657878094767064E-2</v>
      </c>
      <c r="AE203" s="8">
        <f t="shared" si="49"/>
        <v>3.9582635196771854E-2</v>
      </c>
      <c r="AK203" s="24"/>
      <c r="AL203" s="7"/>
      <c r="AM203" s="7"/>
      <c r="AN203" s="10"/>
    </row>
    <row r="204" spans="23:40">
      <c r="W204" s="12">
        <f t="shared" si="47"/>
        <v>45974</v>
      </c>
      <c r="X204" s="8">
        <f t="shared" si="42"/>
        <v>4.0591443904174518E-2</v>
      </c>
      <c r="Y204" s="25">
        <v>1</v>
      </c>
      <c r="Z204" s="17">
        <f t="shared" si="43"/>
        <v>2.7777777777777779E-3</v>
      </c>
      <c r="AA204" s="17">
        <f t="shared" si="44"/>
        <v>1.1275401084492921E-4</v>
      </c>
      <c r="AB204">
        <f t="shared" si="45"/>
        <v>1.000112754010845</v>
      </c>
      <c r="AC204" s="8">
        <f t="shared" si="46"/>
        <v>4.053829553123231E-2</v>
      </c>
      <c r="AD204" s="8">
        <f t="shared" si="48"/>
        <v>4.0604555659137453E-2</v>
      </c>
      <c r="AE204" s="8">
        <f t="shared" si="49"/>
        <v>3.9552054577543849E-2</v>
      </c>
      <c r="AK204" s="24"/>
      <c r="AL204" s="7"/>
      <c r="AM204" s="7"/>
      <c r="AN204" s="10"/>
    </row>
    <row r="205" spans="23:40">
      <c r="W205" s="12">
        <f t="shared" si="47"/>
        <v>45975</v>
      </c>
      <c r="X205" s="8">
        <f t="shared" si="42"/>
        <v>4.0591443904174518E-2</v>
      </c>
      <c r="Y205" s="25">
        <v>1</v>
      </c>
      <c r="Z205" s="17">
        <f t="shared" si="43"/>
        <v>2.7777777777777779E-3</v>
      </c>
      <c r="AA205" s="17">
        <f t="shared" si="44"/>
        <v>1.1275401084492921E-4</v>
      </c>
      <c r="AB205">
        <f t="shared" si="45"/>
        <v>1.000112754010845</v>
      </c>
      <c r="AC205" s="8">
        <f t="shared" si="46"/>
        <v>4.0485147158290102E-2</v>
      </c>
      <c r="AD205" s="8">
        <f t="shared" si="48"/>
        <v>4.0551233459646951E-2</v>
      </c>
      <c r="AE205" s="8">
        <f t="shared" si="49"/>
        <v>3.952147418981955E-2</v>
      </c>
      <c r="AK205" s="24"/>
      <c r="AL205" s="7"/>
      <c r="AM205" s="7"/>
      <c r="AN205" s="10"/>
    </row>
    <row r="206" spans="23:40">
      <c r="W206" s="12">
        <f t="shared" si="47"/>
        <v>45976</v>
      </c>
      <c r="X206" s="8">
        <f t="shared" si="42"/>
        <v>4.0591443904174518E-2</v>
      </c>
      <c r="Y206" s="25">
        <v>1</v>
      </c>
      <c r="Z206" s="17">
        <f t="shared" si="43"/>
        <v>2.7777777777777779E-3</v>
      </c>
      <c r="AA206" s="17">
        <f t="shared" si="44"/>
        <v>1.1275401084492921E-4</v>
      </c>
      <c r="AB206">
        <f t="shared" si="45"/>
        <v>1.000112754010845</v>
      </c>
      <c r="AC206" s="8">
        <f t="shared" si="46"/>
        <v>4.0431998785347895E-2</v>
      </c>
      <c r="AD206" s="8">
        <f t="shared" si="48"/>
        <v>4.0497911496295558E-2</v>
      </c>
      <c r="AE206" s="8">
        <f t="shared" si="49"/>
        <v>3.9490894033598956E-2</v>
      </c>
      <c r="AK206" s="24"/>
      <c r="AL206" s="7"/>
      <c r="AM206" s="7"/>
      <c r="AN206" s="10"/>
    </row>
    <row r="207" spans="23:40">
      <c r="W207" s="12">
        <f t="shared" si="47"/>
        <v>45977</v>
      </c>
      <c r="X207" s="8">
        <f t="shared" si="42"/>
        <v>4.0591443904174518E-2</v>
      </c>
      <c r="Y207" s="25">
        <v>1</v>
      </c>
      <c r="Z207" s="17">
        <f t="shared" si="43"/>
        <v>2.7777777777777779E-3</v>
      </c>
      <c r="AA207" s="17">
        <f t="shared" si="44"/>
        <v>1.1275401084492921E-4</v>
      </c>
      <c r="AB207">
        <f t="shared" si="45"/>
        <v>1.000112754010845</v>
      </c>
      <c r="AC207" s="8">
        <f t="shared" si="46"/>
        <v>4.0378850412405687E-2</v>
      </c>
      <c r="AD207" s="8">
        <f t="shared" si="48"/>
        <v>4.0444589769083272E-2</v>
      </c>
      <c r="AE207" s="8">
        <f t="shared" si="49"/>
        <v>3.9460314108873185E-2</v>
      </c>
      <c r="AK207" s="24"/>
      <c r="AL207" s="7"/>
      <c r="AM207" s="7"/>
      <c r="AN207" s="10"/>
    </row>
    <row r="208" spans="23:40">
      <c r="W208" s="12">
        <f t="shared" si="47"/>
        <v>45978</v>
      </c>
      <c r="X208" s="8">
        <f t="shared" si="42"/>
        <v>4.0591443904174518E-2</v>
      </c>
      <c r="Y208" s="25">
        <v>1</v>
      </c>
      <c r="Z208" s="17">
        <f t="shared" si="43"/>
        <v>2.7777777777777779E-3</v>
      </c>
      <c r="AA208" s="17">
        <f t="shared" si="44"/>
        <v>1.1275401084492921E-4</v>
      </c>
      <c r="AB208">
        <f t="shared" si="45"/>
        <v>1.000112754010845</v>
      </c>
      <c r="AC208" s="8">
        <f t="shared" si="46"/>
        <v>4.0325702039463479E-2</v>
      </c>
      <c r="AD208" s="8">
        <f t="shared" si="48"/>
        <v>4.039126827801276E-2</v>
      </c>
      <c r="AE208" s="8">
        <f t="shared" si="49"/>
        <v>3.9429734415652007E-2</v>
      </c>
      <c r="AK208" s="24"/>
      <c r="AL208" s="7"/>
      <c r="AM208" s="7"/>
      <c r="AN208" s="10"/>
    </row>
    <row r="209" spans="23:40">
      <c r="W209" s="12">
        <f t="shared" si="47"/>
        <v>45979</v>
      </c>
      <c r="X209" s="8">
        <f t="shared" si="42"/>
        <v>4.0591443904174518E-2</v>
      </c>
      <c r="Y209" s="25">
        <v>1</v>
      </c>
      <c r="Z209" s="17">
        <f t="shared" si="43"/>
        <v>2.7777777777777779E-3</v>
      </c>
      <c r="AA209" s="17">
        <f t="shared" si="44"/>
        <v>1.1275401084492921E-4</v>
      </c>
      <c r="AB209">
        <f t="shared" si="45"/>
        <v>1.000112754010845</v>
      </c>
      <c r="AC209" s="8">
        <f t="shared" si="46"/>
        <v>4.0272553666521278E-2</v>
      </c>
      <c r="AD209" s="8">
        <f t="shared" si="48"/>
        <v>4.0337947023070697E-2</v>
      </c>
      <c r="AE209" s="8">
        <f t="shared" si="49"/>
        <v>3.9399154953915883E-2</v>
      </c>
      <c r="AK209" s="24"/>
      <c r="AL209" s="7"/>
      <c r="AM209" s="7"/>
      <c r="AN209" s="10"/>
    </row>
    <row r="210" spans="23:40">
      <c r="W210" s="12">
        <f t="shared" si="47"/>
        <v>45980</v>
      </c>
      <c r="X210" s="8">
        <f t="shared" si="42"/>
        <v>4.0591443904174518E-2</v>
      </c>
      <c r="Y210" s="25">
        <v>1</v>
      </c>
      <c r="Z210" s="17">
        <f t="shared" si="43"/>
        <v>2.7777777777777779E-3</v>
      </c>
      <c r="AA210" s="17">
        <f t="shared" si="44"/>
        <v>1.1275401084492921E-4</v>
      </c>
      <c r="AB210">
        <f t="shared" si="45"/>
        <v>1.000112754010845</v>
      </c>
      <c r="AC210" s="8">
        <f t="shared" si="46"/>
        <v>4.0219405293579071E-2</v>
      </c>
      <c r="AD210" s="8">
        <f t="shared" si="48"/>
        <v>4.0284626004265078E-2</v>
      </c>
      <c r="AE210" s="8">
        <f t="shared" si="49"/>
        <v>3.936857572368524E-2</v>
      </c>
      <c r="AK210" s="24"/>
      <c r="AL210" s="7"/>
      <c r="AM210" s="7"/>
      <c r="AN210" s="10"/>
    </row>
    <row r="211" spans="23:40">
      <c r="W211" s="12">
        <f t="shared" si="47"/>
        <v>45981</v>
      </c>
      <c r="X211" s="8">
        <f t="shared" si="42"/>
        <v>4.0591443904174518E-2</v>
      </c>
      <c r="Y211" s="25">
        <v>1</v>
      </c>
      <c r="Z211" s="17">
        <f t="shared" si="43"/>
        <v>2.7777777777777779E-3</v>
      </c>
      <c r="AA211" s="17">
        <f t="shared" si="44"/>
        <v>1.1275401084492921E-4</v>
      </c>
      <c r="AB211">
        <f t="shared" si="45"/>
        <v>1.000112754010845</v>
      </c>
      <c r="AC211" s="8">
        <f t="shared" si="46"/>
        <v>4.0166256920636863E-2</v>
      </c>
      <c r="AD211" s="8">
        <f t="shared" si="48"/>
        <v>4.0231305221593239E-2</v>
      </c>
      <c r="AE211" s="8">
        <f t="shared" si="49"/>
        <v>3.9337996724937874E-2</v>
      </c>
      <c r="AK211" s="24"/>
      <c r="AL211" s="7"/>
      <c r="AM211" s="7"/>
      <c r="AN211" s="10"/>
    </row>
    <row r="212" spans="23:40">
      <c r="W212" s="12">
        <f t="shared" si="47"/>
        <v>45982</v>
      </c>
      <c r="X212" s="8">
        <f t="shared" si="42"/>
        <v>4.0591443904174518E-2</v>
      </c>
      <c r="Y212" s="25">
        <v>1</v>
      </c>
      <c r="Z212" s="17">
        <f t="shared" si="43"/>
        <v>2.7777777777777779E-3</v>
      </c>
      <c r="AA212" s="17">
        <f t="shared" si="44"/>
        <v>1.1275401084492921E-4</v>
      </c>
      <c r="AB212">
        <f t="shared" si="45"/>
        <v>1.000112754010845</v>
      </c>
      <c r="AC212" s="8">
        <f t="shared" si="46"/>
        <v>4.0113108547694662E-2</v>
      </c>
      <c r="AD212" s="8">
        <f t="shared" si="48"/>
        <v>4.0177984675057843E-2</v>
      </c>
      <c r="AE212" s="8">
        <f t="shared" si="49"/>
        <v>3.9307417957683555E-2</v>
      </c>
      <c r="AK212" s="24"/>
      <c r="AL212" s="7"/>
      <c r="AM212" s="7"/>
      <c r="AN212" s="10"/>
    </row>
    <row r="213" spans="23:40">
      <c r="W213" s="12">
        <f t="shared" si="47"/>
        <v>45983</v>
      </c>
      <c r="X213" s="8">
        <f t="shared" si="42"/>
        <v>4.0591443904174518E-2</v>
      </c>
      <c r="Y213" s="25">
        <v>1</v>
      </c>
      <c r="Z213" s="17">
        <f t="shared" si="43"/>
        <v>2.7777777777777779E-3</v>
      </c>
      <c r="AA213" s="17">
        <f t="shared" si="44"/>
        <v>1.1275401084492921E-4</v>
      </c>
      <c r="AB213">
        <f t="shared" si="45"/>
        <v>1.000112754010845</v>
      </c>
      <c r="AC213" s="8">
        <f t="shared" si="46"/>
        <v>4.0059960174752454E-2</v>
      </c>
      <c r="AD213" s="8">
        <f t="shared" si="48"/>
        <v>4.0124664364650897E-2</v>
      </c>
      <c r="AE213" s="8">
        <f t="shared" si="49"/>
        <v>3.9276839421920506E-2</v>
      </c>
      <c r="AK213" s="24"/>
      <c r="AL213" s="7"/>
      <c r="AM213" s="7"/>
      <c r="AN213" s="10"/>
    </row>
    <row r="214" spans="23:40">
      <c r="W214" s="12">
        <f t="shared" si="47"/>
        <v>45984</v>
      </c>
      <c r="X214" s="8">
        <f t="shared" si="42"/>
        <v>4.0591443904174518E-2</v>
      </c>
      <c r="Y214" s="25">
        <v>1</v>
      </c>
      <c r="Z214" s="17">
        <f t="shared" si="43"/>
        <v>2.7777777777777779E-3</v>
      </c>
      <c r="AA214" s="17">
        <f t="shared" si="44"/>
        <v>1.1275401084492921E-4</v>
      </c>
      <c r="AB214">
        <f t="shared" si="45"/>
        <v>1.000112754010845</v>
      </c>
      <c r="AC214" s="8">
        <f t="shared" si="46"/>
        <v>4.0006811801810246E-2</v>
      </c>
      <c r="AD214" s="8">
        <f t="shared" si="48"/>
        <v>4.0071344290372402E-2</v>
      </c>
      <c r="AE214" s="8">
        <f t="shared" si="49"/>
        <v>3.9246261117639847E-2</v>
      </c>
      <c r="AK214" s="24"/>
      <c r="AL214" s="7"/>
      <c r="AM214" s="7"/>
      <c r="AN214" s="10"/>
    </row>
    <row r="215" spans="23:40">
      <c r="W215" s="12">
        <f t="shared" si="47"/>
        <v>45985</v>
      </c>
      <c r="X215" s="8">
        <f t="shared" si="42"/>
        <v>4.0591443904174518E-2</v>
      </c>
      <c r="Y215" s="25">
        <v>1</v>
      </c>
      <c r="Z215" s="17">
        <f t="shared" si="43"/>
        <v>2.7777777777777779E-3</v>
      </c>
      <c r="AA215" s="17">
        <f t="shared" si="44"/>
        <v>1.1275401084492921E-4</v>
      </c>
      <c r="AB215">
        <f t="shared" si="45"/>
        <v>1.000112754010845</v>
      </c>
      <c r="AC215" s="8">
        <f t="shared" si="46"/>
        <v>3.9953663428868039E-2</v>
      </c>
      <c r="AD215" s="8">
        <f t="shared" si="48"/>
        <v>4.001802445223035E-2</v>
      </c>
      <c r="AE215" s="8">
        <f t="shared" si="49"/>
        <v>3.9215683044852234E-2</v>
      </c>
      <c r="AK215" s="24"/>
      <c r="AL215" s="7"/>
      <c r="AM215" s="7"/>
      <c r="AN215" s="10"/>
    </row>
    <row r="216" spans="23:40">
      <c r="W216" s="12">
        <f t="shared" si="47"/>
        <v>45986</v>
      </c>
      <c r="X216" s="8">
        <f t="shared" si="42"/>
        <v>4.0591443904174518E-2</v>
      </c>
      <c r="Y216" s="25">
        <v>1</v>
      </c>
      <c r="Z216" s="17">
        <f t="shared" si="43"/>
        <v>2.7777777777777779E-3</v>
      </c>
      <c r="AA216" s="17">
        <f t="shared" si="44"/>
        <v>1.1275401084492921E-4</v>
      </c>
      <c r="AB216">
        <f t="shared" si="45"/>
        <v>1.000112754010845</v>
      </c>
      <c r="AC216" s="8">
        <f t="shared" si="46"/>
        <v>3.9900515055925831E-2</v>
      </c>
      <c r="AD216" s="8">
        <f t="shared" si="48"/>
        <v>3.996470485020609E-2</v>
      </c>
      <c r="AE216" s="8">
        <f t="shared" si="49"/>
        <v>3.9185105203539905E-2</v>
      </c>
      <c r="AK216" s="24"/>
      <c r="AL216" s="7"/>
      <c r="AM216" s="7"/>
      <c r="AN216" s="10"/>
    </row>
    <row r="217" spans="23:40">
      <c r="W217" s="12">
        <f t="shared" si="47"/>
        <v>45987</v>
      </c>
      <c r="X217" s="8">
        <f t="shared" si="42"/>
        <v>4.0591443904174518E-2</v>
      </c>
      <c r="Y217" s="25">
        <v>1</v>
      </c>
      <c r="Z217" s="17">
        <f t="shared" si="43"/>
        <v>2.7777777777777779E-3</v>
      </c>
      <c r="AA217" s="17">
        <f t="shared" si="44"/>
        <v>1.1275401084492921E-4</v>
      </c>
      <c r="AB217">
        <f t="shared" si="45"/>
        <v>1.000112754010845</v>
      </c>
      <c r="AC217" s="8">
        <f t="shared" si="46"/>
        <v>3.9847366682983623E-2</v>
      </c>
      <c r="AD217" s="8">
        <f t="shared" si="48"/>
        <v>3.9911385484318274E-2</v>
      </c>
      <c r="AE217" s="8">
        <f t="shared" si="49"/>
        <v>3.9154527593713517E-2</v>
      </c>
      <c r="AK217" s="24"/>
      <c r="AL217" s="7"/>
      <c r="AM217" s="7"/>
      <c r="AN217" s="10"/>
    </row>
    <row r="218" spans="23:40">
      <c r="W218" s="12">
        <f t="shared" si="47"/>
        <v>45988</v>
      </c>
      <c r="X218" s="8">
        <f t="shared" si="42"/>
        <v>4.0591443904174518E-2</v>
      </c>
      <c r="Y218" s="25">
        <v>1</v>
      </c>
      <c r="Z218" s="17">
        <f t="shared" si="43"/>
        <v>2.7777777777777779E-3</v>
      </c>
      <c r="AA218" s="17">
        <f t="shared" si="44"/>
        <v>1.1275401084492921E-4</v>
      </c>
      <c r="AB218">
        <f t="shared" si="45"/>
        <v>1.000112754010845</v>
      </c>
      <c r="AC218" s="8">
        <f t="shared" si="46"/>
        <v>3.9794218310041415E-2</v>
      </c>
      <c r="AD218" s="8">
        <f t="shared" si="48"/>
        <v>3.9858066354558908E-2</v>
      </c>
      <c r="AE218" s="8">
        <f t="shared" si="49"/>
        <v>3.9123950215365966E-2</v>
      </c>
      <c r="AK218" s="24"/>
      <c r="AL218" s="7"/>
      <c r="AM218" s="7"/>
      <c r="AN218" s="10"/>
    </row>
    <row r="219" spans="23:40">
      <c r="W219" s="12">
        <f t="shared" si="47"/>
        <v>45989</v>
      </c>
      <c r="X219" s="8">
        <f t="shared" si="42"/>
        <v>4.0591443904174518E-2</v>
      </c>
      <c r="Y219" s="25">
        <v>1</v>
      </c>
      <c r="Z219" s="17">
        <f t="shared" si="43"/>
        <v>2.7777777777777779E-3</v>
      </c>
      <c r="AA219" s="17">
        <f t="shared" si="44"/>
        <v>1.1275401084492921E-4</v>
      </c>
      <c r="AB219">
        <f t="shared" si="45"/>
        <v>1.000112754010845</v>
      </c>
      <c r="AC219" s="8">
        <f t="shared" si="46"/>
        <v>3.9741069937099208E-2</v>
      </c>
      <c r="AD219" s="8">
        <f t="shared" si="48"/>
        <v>3.9804747460917334E-2</v>
      </c>
      <c r="AE219" s="8">
        <f t="shared" si="49"/>
        <v>3.9093373068493698E-2</v>
      </c>
      <c r="AK219" s="24"/>
      <c r="AL219" s="7"/>
      <c r="AM219" s="7"/>
      <c r="AN219" s="10"/>
    </row>
    <row r="220" spans="23:40">
      <c r="W220" s="12">
        <f t="shared" si="47"/>
        <v>45990</v>
      </c>
      <c r="X220" s="8">
        <f t="shared" si="42"/>
        <v>4.0591443904174518E-2</v>
      </c>
      <c r="Y220" s="25">
        <v>1</v>
      </c>
      <c r="Z220" s="17">
        <f t="shared" si="43"/>
        <v>2.7777777777777779E-3</v>
      </c>
      <c r="AA220" s="17">
        <f t="shared" si="44"/>
        <v>1.1275401084492921E-4</v>
      </c>
      <c r="AB220">
        <f t="shared" si="45"/>
        <v>1.000112754010845</v>
      </c>
      <c r="AC220" s="8">
        <f t="shared" si="46"/>
        <v>3.9687921564156993E-2</v>
      </c>
      <c r="AD220" s="8">
        <f t="shared" si="48"/>
        <v>3.975142880340421E-2</v>
      </c>
      <c r="AE220" s="8">
        <f t="shared" si="49"/>
        <v>3.9062796153102042E-2</v>
      </c>
      <c r="AK220" s="24"/>
      <c r="AL220" s="7"/>
      <c r="AM220" s="7"/>
      <c r="AN220" s="10"/>
    </row>
    <row r="221" spans="23:40">
      <c r="W221" s="12">
        <f t="shared" si="47"/>
        <v>45991</v>
      </c>
      <c r="X221" s="8">
        <f t="shared" si="42"/>
        <v>4.0591443904174518E-2</v>
      </c>
      <c r="Y221" s="25">
        <v>1</v>
      </c>
      <c r="Z221" s="17">
        <f t="shared" si="43"/>
        <v>2.7777777777777779E-3</v>
      </c>
      <c r="AA221" s="17">
        <f t="shared" si="44"/>
        <v>1.1275401084492921E-4</v>
      </c>
      <c r="AB221">
        <f t="shared" si="45"/>
        <v>1.000112754010845</v>
      </c>
      <c r="AC221" s="8">
        <f t="shared" si="46"/>
        <v>3.9634773191214792E-2</v>
      </c>
      <c r="AD221" s="8">
        <f t="shared" si="48"/>
        <v>3.9698110382014207E-2</v>
      </c>
      <c r="AE221" s="8">
        <f t="shared" si="49"/>
        <v>3.9032219469179452E-2</v>
      </c>
      <c r="AK221" s="24"/>
      <c r="AL221" s="7"/>
      <c r="AM221" s="7"/>
      <c r="AN221" s="10"/>
    </row>
    <row r="222" spans="23:40">
      <c r="W222" s="12">
        <f t="shared" si="47"/>
        <v>45992</v>
      </c>
      <c r="X222" s="8">
        <f t="shared" si="42"/>
        <v>4.0591443904174518E-2</v>
      </c>
      <c r="Y222" s="25">
        <v>1</v>
      </c>
      <c r="Z222" s="17">
        <f t="shared" si="43"/>
        <v>2.7777777777777779E-3</v>
      </c>
      <c r="AA222" s="17">
        <f t="shared" si="44"/>
        <v>1.1275401084492921E-4</v>
      </c>
      <c r="AB222">
        <f t="shared" si="45"/>
        <v>1.000112754010845</v>
      </c>
      <c r="AC222" s="8">
        <f t="shared" si="46"/>
        <v>3.9581624818272577E-2</v>
      </c>
      <c r="AD222" s="8">
        <f t="shared" si="48"/>
        <v>3.964479219674466E-2</v>
      </c>
      <c r="AE222" s="8">
        <f t="shared" si="49"/>
        <v>3.900164301674014E-2</v>
      </c>
      <c r="AK222" s="24"/>
      <c r="AL222" s="7"/>
      <c r="AM222" s="7"/>
      <c r="AN222" s="10"/>
    </row>
    <row r="223" spans="23:40">
      <c r="W223" s="12">
        <f t="shared" si="47"/>
        <v>45993</v>
      </c>
      <c r="X223" s="8">
        <f t="shared" si="42"/>
        <v>4.0591443904174518E-2</v>
      </c>
      <c r="Y223" s="25">
        <v>1</v>
      </c>
      <c r="Z223" s="17">
        <f t="shared" si="43"/>
        <v>2.7777777777777779E-3</v>
      </c>
      <c r="AA223" s="17">
        <f t="shared" si="44"/>
        <v>1.1275401084492921E-4</v>
      </c>
      <c r="AB223">
        <f t="shared" si="45"/>
        <v>1.000112754010845</v>
      </c>
      <c r="AC223" s="8">
        <f t="shared" si="46"/>
        <v>3.952847644533037E-2</v>
      </c>
      <c r="AD223" s="8">
        <f t="shared" si="48"/>
        <v>3.9591474247592906E-2</v>
      </c>
      <c r="AE223" s="8">
        <f t="shared" si="49"/>
        <v>3.8971066795760123E-2</v>
      </c>
      <c r="AK223" s="24"/>
      <c r="AL223" s="7"/>
      <c r="AM223" s="7"/>
      <c r="AN223" s="10"/>
    </row>
    <row r="224" spans="23:40">
      <c r="W224" s="12">
        <f t="shared" si="47"/>
        <v>45994</v>
      </c>
      <c r="X224" s="8">
        <f t="shared" si="42"/>
        <v>4.0591443904174518E-2</v>
      </c>
      <c r="Y224" s="25">
        <v>1</v>
      </c>
      <c r="Z224" s="17">
        <f t="shared" si="43"/>
        <v>2.7777777777777779E-3</v>
      </c>
      <c r="AA224" s="17">
        <f t="shared" si="44"/>
        <v>1.1275401084492921E-4</v>
      </c>
      <c r="AB224">
        <f t="shared" si="45"/>
        <v>1.000112754010845</v>
      </c>
      <c r="AC224" s="8">
        <f t="shared" si="46"/>
        <v>3.9475328072388162E-2</v>
      </c>
      <c r="AD224" s="8">
        <f t="shared" si="48"/>
        <v>3.9538156534569602E-2</v>
      </c>
      <c r="AE224" s="8">
        <f t="shared" si="49"/>
        <v>3.8940490806256278E-2</v>
      </c>
      <c r="AK224" s="24"/>
      <c r="AL224" s="7"/>
      <c r="AM224" s="7"/>
      <c r="AN224" s="10"/>
    </row>
    <row r="225" spans="23:40">
      <c r="W225" s="12">
        <f t="shared" si="47"/>
        <v>45995</v>
      </c>
      <c r="X225" s="8">
        <f t="shared" si="42"/>
        <v>4.0591443904174518E-2</v>
      </c>
      <c r="Y225" s="25">
        <v>1</v>
      </c>
      <c r="Z225" s="17">
        <f t="shared" si="43"/>
        <v>2.7777777777777779E-3</v>
      </c>
      <c r="AA225" s="17">
        <f t="shared" si="44"/>
        <v>1.1275401084492921E-4</v>
      </c>
      <c r="AB225">
        <f t="shared" si="45"/>
        <v>1.000112754010845</v>
      </c>
      <c r="AC225" s="8">
        <f t="shared" si="46"/>
        <v>3.9422179699445954E-2</v>
      </c>
      <c r="AD225" s="8">
        <f t="shared" si="48"/>
        <v>3.948483905765876E-2</v>
      </c>
      <c r="AE225" s="8">
        <f t="shared" si="49"/>
        <v>3.8909915048220611E-2</v>
      </c>
      <c r="AK225" s="24"/>
      <c r="AL225" s="7"/>
      <c r="AM225" s="7"/>
      <c r="AN225" s="10"/>
    </row>
    <row r="226" spans="23:40">
      <c r="W226" s="12">
        <f t="shared" si="47"/>
        <v>45996</v>
      </c>
      <c r="X226" s="8">
        <f t="shared" si="42"/>
        <v>4.0591443904174518E-2</v>
      </c>
      <c r="Y226" s="25">
        <v>1</v>
      </c>
      <c r="Z226" s="17">
        <f t="shared" si="43"/>
        <v>2.7777777777777779E-3</v>
      </c>
      <c r="AA226" s="17">
        <f t="shared" si="44"/>
        <v>1.1275401084492921E-4</v>
      </c>
      <c r="AB226">
        <f t="shared" si="45"/>
        <v>1.000112754010845</v>
      </c>
      <c r="AC226" s="8">
        <f t="shared" si="46"/>
        <v>3.9369031326503739E-2</v>
      </c>
      <c r="AD226" s="8">
        <f t="shared" si="48"/>
        <v>3.9431521816873705E-2</v>
      </c>
      <c r="AE226" s="8">
        <f t="shared" si="49"/>
        <v>3.8879339521648681E-2</v>
      </c>
      <c r="AK226" s="24"/>
      <c r="AL226" s="7"/>
      <c r="AM226" s="7"/>
      <c r="AN226" s="10"/>
    </row>
    <row r="227" spans="23:40">
      <c r="W227" s="12">
        <f t="shared" si="47"/>
        <v>45997</v>
      </c>
      <c r="X227" s="8">
        <f t="shared" si="42"/>
        <v>4.0591443904174518E-2</v>
      </c>
      <c r="Y227" s="25">
        <v>1</v>
      </c>
      <c r="Z227" s="17">
        <f t="shared" si="43"/>
        <v>2.7777777777777779E-3</v>
      </c>
      <c r="AA227" s="17">
        <f t="shared" si="44"/>
        <v>1.1275401084492921E-4</v>
      </c>
      <c r="AB227">
        <f t="shared" si="45"/>
        <v>1.000112754010845</v>
      </c>
      <c r="AC227" s="8">
        <f t="shared" si="46"/>
        <v>3.9315882953561539E-2</v>
      </c>
      <c r="AD227" s="8">
        <f t="shared" si="48"/>
        <v>3.9378204812201112E-2</v>
      </c>
      <c r="AE227" s="8">
        <f t="shared" si="49"/>
        <v>3.8848764226541377E-2</v>
      </c>
      <c r="AK227" s="24"/>
      <c r="AL227" s="7"/>
      <c r="AM227" s="7"/>
      <c r="AN227" s="10"/>
    </row>
    <row r="228" spans="23:40">
      <c r="W228" s="12">
        <f t="shared" si="47"/>
        <v>45998</v>
      </c>
      <c r="X228" s="8">
        <f t="shared" si="42"/>
        <v>4.0591443904174518E-2</v>
      </c>
      <c r="Y228" s="25">
        <v>1</v>
      </c>
      <c r="Z228" s="17">
        <f t="shared" si="43"/>
        <v>2.7777777777777779E-3</v>
      </c>
      <c r="AA228" s="17">
        <f t="shared" si="44"/>
        <v>1.1275401084492921E-4</v>
      </c>
      <c r="AB228">
        <f t="shared" si="45"/>
        <v>1.000112754010845</v>
      </c>
      <c r="AC228" s="8">
        <f t="shared" si="46"/>
        <v>3.9262734580619331E-2</v>
      </c>
      <c r="AD228" s="8">
        <f t="shared" si="48"/>
        <v>3.932488804365164E-2</v>
      </c>
      <c r="AE228" s="8">
        <f t="shared" si="49"/>
        <v>3.8818189162893368E-2</v>
      </c>
      <c r="AK228" s="24"/>
      <c r="AL228" s="7"/>
      <c r="AM228" s="7"/>
      <c r="AN228" s="10"/>
    </row>
    <row r="229" spans="23:40">
      <c r="W229" s="12">
        <f t="shared" si="47"/>
        <v>45999</v>
      </c>
      <c r="X229" s="8">
        <f t="shared" si="42"/>
        <v>4.0591443904174518E-2</v>
      </c>
      <c r="Y229" s="25">
        <v>1</v>
      </c>
      <c r="Z229" s="17">
        <f t="shared" si="43"/>
        <v>2.7777777777777779E-3</v>
      </c>
      <c r="AA229" s="17">
        <f t="shared" si="44"/>
        <v>1.1275401084492921E-4</v>
      </c>
      <c r="AB229">
        <f t="shared" si="45"/>
        <v>1.000112754010845</v>
      </c>
      <c r="AC229" s="8">
        <f t="shared" si="46"/>
        <v>3.9209586207677123E-2</v>
      </c>
      <c r="AD229" s="8">
        <f t="shared" si="48"/>
        <v>3.9271571511193315E-2</v>
      </c>
      <c r="AE229" s="8">
        <f t="shared" si="49"/>
        <v>3.8787614330706432E-2</v>
      </c>
      <c r="AK229" s="24"/>
      <c r="AL229" s="7"/>
      <c r="AM229" s="7"/>
      <c r="AN229" s="10"/>
    </row>
    <row r="230" spans="23:40">
      <c r="W230" s="12">
        <f t="shared" si="47"/>
        <v>46000</v>
      </c>
      <c r="X230" s="8">
        <f t="shared" si="42"/>
        <v>4.0591443904174518E-2</v>
      </c>
      <c r="Y230" s="25">
        <v>1</v>
      </c>
      <c r="Z230" s="17">
        <f t="shared" si="43"/>
        <v>2.7777777777777779E-3</v>
      </c>
      <c r="AA230" s="17">
        <f t="shared" si="44"/>
        <v>1.1275401084492921E-4</v>
      </c>
      <c r="AB230">
        <f t="shared" si="45"/>
        <v>1.000112754010845</v>
      </c>
      <c r="AC230" s="8">
        <f t="shared" si="46"/>
        <v>3.9156437834734915E-2</v>
      </c>
      <c r="AD230" s="8">
        <f t="shared" si="48"/>
        <v>3.9218255214868769E-2</v>
      </c>
      <c r="AE230" s="8">
        <f t="shared" si="49"/>
        <v>3.8757039729981457E-2</v>
      </c>
      <c r="AK230" s="24"/>
      <c r="AL230" s="7"/>
      <c r="AM230" s="7"/>
      <c r="AN230" s="10"/>
    </row>
    <row r="231" spans="23:40">
      <c r="W231" s="12">
        <f t="shared" si="47"/>
        <v>46001</v>
      </c>
      <c r="X231" s="8">
        <f t="shared" si="42"/>
        <v>4.0591443904174518E-2</v>
      </c>
      <c r="Y231" s="25">
        <v>1</v>
      </c>
      <c r="Z231" s="17">
        <f t="shared" si="43"/>
        <v>2.7777777777777779E-3</v>
      </c>
      <c r="AA231" s="17">
        <f t="shared" si="44"/>
        <v>1.1275401084492921E-4</v>
      </c>
      <c r="AB231">
        <f t="shared" si="45"/>
        <v>1.000112754010845</v>
      </c>
      <c r="AC231" s="8">
        <f t="shared" si="46"/>
        <v>3.9103289461792708E-2</v>
      </c>
      <c r="AD231" s="8">
        <f t="shared" si="48"/>
        <v>3.9164939154659351E-2</v>
      </c>
      <c r="AE231" s="8">
        <f t="shared" si="49"/>
        <v>3.8726465360714002E-2</v>
      </c>
      <c r="AK231" s="24"/>
      <c r="AL231" s="7"/>
      <c r="AM231" s="7"/>
      <c r="AN231" s="10"/>
    </row>
    <row r="232" spans="23:40">
      <c r="W232" s="12">
        <f t="shared" si="47"/>
        <v>46002</v>
      </c>
      <c r="X232" s="8">
        <f t="shared" si="42"/>
        <v>4.0591443904174518E-2</v>
      </c>
      <c r="Y232" s="25">
        <v>1</v>
      </c>
      <c r="Z232" s="17">
        <f t="shared" si="43"/>
        <v>2.7777777777777779E-3</v>
      </c>
      <c r="AA232" s="17">
        <f t="shared" si="44"/>
        <v>1.1275401084492921E-4</v>
      </c>
      <c r="AB232">
        <f t="shared" si="45"/>
        <v>1.000112754010845</v>
      </c>
      <c r="AC232" s="8">
        <f t="shared" si="46"/>
        <v>3.9050141088850493E-2</v>
      </c>
      <c r="AD232" s="8">
        <f t="shared" si="48"/>
        <v>3.9111623330554401E-2</v>
      </c>
      <c r="AE232" s="8">
        <f t="shared" si="49"/>
        <v>3.8695891222898737E-2</v>
      </c>
      <c r="AK232" s="24"/>
      <c r="AL232" s="7"/>
      <c r="AM232" s="7"/>
      <c r="AN232" s="10"/>
    </row>
    <row r="233" spans="23:40">
      <c r="W233" s="12">
        <f t="shared" si="47"/>
        <v>46003</v>
      </c>
      <c r="X233" s="8">
        <f t="shared" si="42"/>
        <v>3.8996992715908271E-2</v>
      </c>
      <c r="Y233" s="25">
        <v>1</v>
      </c>
      <c r="Z233" s="17">
        <f t="shared" si="43"/>
        <v>2.7777777777777779E-3</v>
      </c>
      <c r="AA233" s="17">
        <f t="shared" si="44"/>
        <v>1.0832497976641187E-4</v>
      </c>
      <c r="AB233">
        <f t="shared" si="45"/>
        <v>1.0001083249797664</v>
      </c>
      <c r="AC233" s="8">
        <f t="shared" si="46"/>
        <v>3.8996992715908292E-2</v>
      </c>
      <c r="AD233" s="8">
        <f t="shared" si="48"/>
        <v>3.9058307742569909E-2</v>
      </c>
      <c r="AE233" s="8">
        <f t="shared" si="49"/>
        <v>3.866531731654721E-2</v>
      </c>
    </row>
    <row r="234" spans="23:40">
      <c r="W234" s="12">
        <f t="shared" si="47"/>
        <v>46004</v>
      </c>
      <c r="X234" s="8">
        <f t="shared" si="42"/>
        <v>3.8996992715908271E-2</v>
      </c>
      <c r="Y234" s="25">
        <v>1</v>
      </c>
      <c r="Z234" s="17">
        <f t="shared" si="43"/>
        <v>2.7777777777777779E-3</v>
      </c>
      <c r="AA234" s="17">
        <f t="shared" si="44"/>
        <v>1.0832497976641187E-4</v>
      </c>
      <c r="AB234">
        <f t="shared" si="45"/>
        <v>1.0001083249797664</v>
      </c>
      <c r="AC234" s="8">
        <f t="shared" si="46"/>
        <v>3.8996992715908292E-2</v>
      </c>
      <c r="AD234" s="8">
        <f t="shared" si="48"/>
        <v>3.9058307742569909E-2</v>
      </c>
      <c r="AE234" s="8">
        <f t="shared" si="49"/>
        <v>3.8652628943006029E-2</v>
      </c>
    </row>
    <row r="235" spans="23:40">
      <c r="W235" s="12">
        <f t="shared" si="47"/>
        <v>46005</v>
      </c>
      <c r="X235" s="8">
        <f t="shared" si="42"/>
        <v>3.8996992715908271E-2</v>
      </c>
      <c r="Y235" s="25">
        <v>1</v>
      </c>
      <c r="Z235" s="17">
        <f t="shared" si="43"/>
        <v>2.7777777777777779E-3</v>
      </c>
      <c r="AA235" s="17">
        <f t="shared" si="44"/>
        <v>1.0832497976641187E-4</v>
      </c>
      <c r="AB235">
        <f t="shared" si="45"/>
        <v>1.0001083249797664</v>
      </c>
      <c r="AC235" s="8">
        <f t="shared" si="46"/>
        <v>3.8996992715908292E-2</v>
      </c>
      <c r="AD235" s="8">
        <f t="shared" si="48"/>
        <v>3.9058307742569909E-2</v>
      </c>
      <c r="AE235" s="8">
        <f t="shared" si="49"/>
        <v>3.8639940609329848E-2</v>
      </c>
    </row>
    <row r="236" spans="23:40">
      <c r="W236" s="12">
        <f t="shared" si="47"/>
        <v>46006</v>
      </c>
      <c r="X236" s="8">
        <f t="shared" si="42"/>
        <v>3.8996992715908271E-2</v>
      </c>
      <c r="Y236" s="25">
        <v>1</v>
      </c>
      <c r="Z236" s="17">
        <f t="shared" si="43"/>
        <v>2.7777777777777779E-3</v>
      </c>
      <c r="AA236" s="17">
        <f t="shared" si="44"/>
        <v>1.0832497976641187E-4</v>
      </c>
      <c r="AB236">
        <f t="shared" si="45"/>
        <v>1.0001083249797664</v>
      </c>
      <c r="AC236" s="8">
        <f t="shared" si="46"/>
        <v>3.8996992715908292E-2</v>
      </c>
      <c r="AD236" s="8">
        <f t="shared" si="48"/>
        <v>3.9058307742569909E-2</v>
      </c>
      <c r="AE236" s="8">
        <f t="shared" si="49"/>
        <v>3.8627252315520444E-2</v>
      </c>
    </row>
    <row r="237" spans="23:40">
      <c r="W237" s="12">
        <f t="shared" si="47"/>
        <v>46007</v>
      </c>
      <c r="X237" s="8">
        <f t="shared" si="42"/>
        <v>3.8996992715908271E-2</v>
      </c>
      <c r="Y237" s="25">
        <v>1</v>
      </c>
      <c r="Z237" s="17">
        <f t="shared" si="43"/>
        <v>2.7777777777777779E-3</v>
      </c>
      <c r="AA237" s="17">
        <f t="shared" si="44"/>
        <v>1.0832497976641187E-4</v>
      </c>
      <c r="AB237">
        <f t="shared" si="45"/>
        <v>1.0001083249797664</v>
      </c>
      <c r="AC237" s="8">
        <f t="shared" si="46"/>
        <v>3.8996992715908292E-2</v>
      </c>
      <c r="AD237" s="8">
        <f t="shared" si="48"/>
        <v>3.9058307742569909E-2</v>
      </c>
      <c r="AE237" s="8">
        <f t="shared" si="49"/>
        <v>3.8614564061572487E-2</v>
      </c>
    </row>
    <row r="238" spans="23:40">
      <c r="W238" s="12">
        <f t="shared" si="47"/>
        <v>46008</v>
      </c>
      <c r="X238" s="8">
        <f t="shared" si="42"/>
        <v>3.8996992715908271E-2</v>
      </c>
      <c r="Y238" s="25">
        <v>1</v>
      </c>
      <c r="Z238" s="17">
        <f t="shared" si="43"/>
        <v>2.7777777777777779E-3</v>
      </c>
      <c r="AA238" s="17">
        <f t="shared" si="44"/>
        <v>1.0832497976641187E-4</v>
      </c>
      <c r="AB238">
        <f t="shared" si="45"/>
        <v>1.0001083249797664</v>
      </c>
      <c r="AC238" s="8">
        <f t="shared" si="46"/>
        <v>3.8996992715908292E-2</v>
      </c>
      <c r="AD238" s="8">
        <f t="shared" si="48"/>
        <v>3.9058307742569909E-2</v>
      </c>
      <c r="AE238" s="8">
        <f t="shared" si="49"/>
        <v>3.8601875847487754E-2</v>
      </c>
    </row>
    <row r="239" spans="23:40">
      <c r="W239" s="12">
        <f t="shared" si="47"/>
        <v>46009</v>
      </c>
      <c r="X239" s="8">
        <f t="shared" si="42"/>
        <v>3.8996992715908271E-2</v>
      </c>
      <c r="Y239" s="25">
        <v>1</v>
      </c>
      <c r="Z239" s="17">
        <f t="shared" si="43"/>
        <v>2.7777777777777779E-3</v>
      </c>
      <c r="AA239" s="17">
        <f t="shared" si="44"/>
        <v>1.0832497976641187E-4</v>
      </c>
      <c r="AB239">
        <f t="shared" si="45"/>
        <v>1.0001083249797664</v>
      </c>
      <c r="AC239" s="8">
        <f t="shared" si="46"/>
        <v>3.8996992715908292E-2</v>
      </c>
      <c r="AD239" s="8">
        <f t="shared" si="48"/>
        <v>3.9058307742569909E-2</v>
      </c>
      <c r="AE239" s="8">
        <f t="shared" si="49"/>
        <v>3.8589187673266245E-2</v>
      </c>
    </row>
    <row r="240" spans="23:40">
      <c r="W240" s="12">
        <f t="shared" si="47"/>
        <v>46010</v>
      </c>
      <c r="X240" s="8">
        <f t="shared" si="42"/>
        <v>3.8996992715908271E-2</v>
      </c>
      <c r="Y240" s="25">
        <v>1</v>
      </c>
      <c r="Z240" s="17">
        <f t="shared" si="43"/>
        <v>2.7777777777777779E-3</v>
      </c>
      <c r="AA240" s="17">
        <f t="shared" si="44"/>
        <v>1.0832497976641187E-4</v>
      </c>
      <c r="AB240">
        <f t="shared" si="45"/>
        <v>1.0001083249797664</v>
      </c>
      <c r="AC240" s="8">
        <f t="shared" si="46"/>
        <v>3.8996992715908292E-2</v>
      </c>
      <c r="AD240" s="8">
        <f t="shared" si="48"/>
        <v>3.9058307742569909E-2</v>
      </c>
      <c r="AE240" s="8">
        <f t="shared" si="49"/>
        <v>3.8576499538904407E-2</v>
      </c>
    </row>
    <row r="241" spans="23:31">
      <c r="W241" s="12">
        <f t="shared" si="47"/>
        <v>46011</v>
      </c>
      <c r="X241" s="8">
        <f t="shared" si="42"/>
        <v>3.8996992715908271E-2</v>
      </c>
      <c r="Y241" s="25">
        <v>1</v>
      </c>
      <c r="Z241" s="17">
        <f t="shared" si="43"/>
        <v>2.7777777777777779E-3</v>
      </c>
      <c r="AA241" s="17">
        <f t="shared" si="44"/>
        <v>1.0832497976641187E-4</v>
      </c>
      <c r="AB241">
        <f t="shared" si="45"/>
        <v>1.0001083249797664</v>
      </c>
      <c r="AC241" s="8">
        <f t="shared" si="46"/>
        <v>3.8996992715908292E-2</v>
      </c>
      <c r="AD241" s="8">
        <f t="shared" si="48"/>
        <v>3.9058307742569909E-2</v>
      </c>
      <c r="AE241" s="8">
        <f t="shared" si="49"/>
        <v>3.8563811444410234E-2</v>
      </c>
    </row>
    <row r="242" spans="23:31">
      <c r="W242" s="12">
        <f t="shared" si="47"/>
        <v>46012</v>
      </c>
      <c r="X242" s="8">
        <f t="shared" si="42"/>
        <v>3.8996992715908271E-2</v>
      </c>
      <c r="Y242" s="25">
        <v>1</v>
      </c>
      <c r="Z242" s="17">
        <f t="shared" si="43"/>
        <v>2.7777777777777779E-3</v>
      </c>
      <c r="AA242" s="17">
        <f t="shared" si="44"/>
        <v>1.0832497976641187E-4</v>
      </c>
      <c r="AB242">
        <f t="shared" si="45"/>
        <v>1.0001083249797664</v>
      </c>
      <c r="AC242" s="8">
        <f t="shared" si="46"/>
        <v>3.8996992715908292E-2</v>
      </c>
      <c r="AD242" s="8">
        <f t="shared" si="48"/>
        <v>3.9058307742569909E-2</v>
      </c>
      <c r="AE242" s="8">
        <f t="shared" si="49"/>
        <v>3.8540012027771908E-2</v>
      </c>
    </row>
    <row r="243" spans="23:31">
      <c r="W243" s="12">
        <f t="shared" si="47"/>
        <v>46013</v>
      </c>
      <c r="X243" s="8">
        <f t="shared" si="42"/>
        <v>3.8996992715908271E-2</v>
      </c>
      <c r="Y243" s="25">
        <v>1</v>
      </c>
      <c r="Z243" s="17">
        <f t="shared" si="43"/>
        <v>2.7777777777777779E-3</v>
      </c>
      <c r="AA243" s="17">
        <f t="shared" si="44"/>
        <v>1.0832497976641187E-4</v>
      </c>
      <c r="AB243">
        <f t="shared" si="45"/>
        <v>1.0001083249797664</v>
      </c>
      <c r="AC243" s="8">
        <f t="shared" si="46"/>
        <v>3.8996992715908292E-2</v>
      </c>
      <c r="AD243" s="8">
        <f t="shared" si="48"/>
        <v>3.9058307742569909E-2</v>
      </c>
      <c r="AE243" s="8">
        <f t="shared" si="49"/>
        <v>3.8516212751392942E-2</v>
      </c>
    </row>
    <row r="244" spans="23:31">
      <c r="W244" s="12">
        <f t="shared" si="47"/>
        <v>46014</v>
      </c>
      <c r="X244" s="8">
        <f t="shared" si="42"/>
        <v>3.8996992715908271E-2</v>
      </c>
      <c r="Y244" s="25">
        <v>1</v>
      </c>
      <c r="Z244" s="17">
        <f t="shared" si="43"/>
        <v>2.7777777777777779E-3</v>
      </c>
      <c r="AA244" s="17">
        <f t="shared" si="44"/>
        <v>1.0832497976641187E-4</v>
      </c>
      <c r="AB244">
        <f t="shared" si="45"/>
        <v>1.0001083249797664</v>
      </c>
      <c r="AC244" s="8">
        <f t="shared" si="46"/>
        <v>3.8996992715908292E-2</v>
      </c>
      <c r="AD244" s="8">
        <f t="shared" si="48"/>
        <v>3.9058307742569909E-2</v>
      </c>
      <c r="AE244" s="8">
        <f t="shared" si="49"/>
        <v>3.8492413615263565E-2</v>
      </c>
    </row>
    <row r="245" spans="23:31">
      <c r="W245" s="12">
        <f t="shared" si="47"/>
        <v>46015</v>
      </c>
      <c r="X245" s="8">
        <f t="shared" si="42"/>
        <v>3.8996992715908271E-2</v>
      </c>
      <c r="Y245" s="25">
        <v>1</v>
      </c>
      <c r="Z245" s="17">
        <f t="shared" si="43"/>
        <v>2.7777777777777779E-3</v>
      </c>
      <c r="AA245" s="17">
        <f t="shared" si="44"/>
        <v>1.0832497976641187E-4</v>
      </c>
      <c r="AB245">
        <f t="shared" si="45"/>
        <v>1.0001083249797664</v>
      </c>
      <c r="AC245" s="8">
        <f t="shared" si="46"/>
        <v>3.8996992715908292E-2</v>
      </c>
      <c r="AD245" s="8">
        <f t="shared" si="48"/>
        <v>3.9058307742569909E-2</v>
      </c>
      <c r="AE245" s="8">
        <f t="shared" si="49"/>
        <v>3.8468614619377561E-2</v>
      </c>
    </row>
    <row r="246" spans="23:31">
      <c r="W246" s="12">
        <f t="shared" si="47"/>
        <v>46016</v>
      </c>
      <c r="X246" s="8">
        <f t="shared" si="42"/>
        <v>3.8996992715908271E-2</v>
      </c>
      <c r="Y246" s="25">
        <v>1</v>
      </c>
      <c r="Z246" s="17">
        <f t="shared" si="43"/>
        <v>2.7777777777777779E-3</v>
      </c>
      <c r="AA246" s="17">
        <f t="shared" si="44"/>
        <v>1.0832497976641187E-4</v>
      </c>
      <c r="AB246">
        <f t="shared" si="45"/>
        <v>1.0001083249797664</v>
      </c>
      <c r="AC246" s="8">
        <f t="shared" si="46"/>
        <v>3.8996992715908292E-2</v>
      </c>
      <c r="AD246" s="8">
        <f t="shared" si="48"/>
        <v>3.9058307742569909E-2</v>
      </c>
      <c r="AE246" s="8">
        <f t="shared" si="49"/>
        <v>3.8444815763740259E-2</v>
      </c>
    </row>
    <row r="247" spans="23:31">
      <c r="W247" s="12">
        <f t="shared" si="47"/>
        <v>46017</v>
      </c>
      <c r="X247" s="8">
        <f t="shared" si="42"/>
        <v>3.8996992715908271E-2</v>
      </c>
      <c r="Y247" s="25">
        <v>1</v>
      </c>
      <c r="Z247" s="17">
        <f t="shared" si="43"/>
        <v>2.7777777777777779E-3</v>
      </c>
      <c r="AA247" s="17">
        <f t="shared" si="44"/>
        <v>1.0832497976641187E-4</v>
      </c>
      <c r="AB247">
        <f t="shared" si="45"/>
        <v>1.0001083249797664</v>
      </c>
      <c r="AC247" s="8">
        <f t="shared" si="46"/>
        <v>3.8996992715908292E-2</v>
      </c>
      <c r="AD247" s="8">
        <f t="shared" si="48"/>
        <v>3.9058307742569909E-2</v>
      </c>
      <c r="AE247" s="8">
        <f t="shared" si="49"/>
        <v>3.8421017048348993E-2</v>
      </c>
    </row>
    <row r="248" spans="23:31">
      <c r="W248" s="12">
        <f t="shared" si="47"/>
        <v>46018</v>
      </c>
      <c r="X248" s="8">
        <f t="shared" si="42"/>
        <v>3.8996992715908271E-2</v>
      </c>
      <c r="Y248" s="25">
        <v>1</v>
      </c>
      <c r="Z248" s="17">
        <f t="shared" si="43"/>
        <v>2.7777777777777779E-3</v>
      </c>
      <c r="AA248" s="17">
        <f t="shared" si="44"/>
        <v>1.0832497976641187E-4</v>
      </c>
      <c r="AB248">
        <f t="shared" si="45"/>
        <v>1.0001083249797664</v>
      </c>
      <c r="AC248" s="8">
        <f t="shared" si="46"/>
        <v>3.8996992715908292E-2</v>
      </c>
      <c r="AD248" s="8">
        <f t="shared" si="48"/>
        <v>3.9058307742569909E-2</v>
      </c>
      <c r="AE248" s="8">
        <f t="shared" si="49"/>
        <v>3.8397218473211758E-2</v>
      </c>
    </row>
    <row r="249" spans="23:31">
      <c r="W249" s="12">
        <f t="shared" si="47"/>
        <v>46019</v>
      </c>
      <c r="X249" s="8">
        <f t="shared" si="42"/>
        <v>3.8996992715908271E-2</v>
      </c>
      <c r="Y249" s="25">
        <v>1</v>
      </c>
      <c r="Z249" s="17">
        <f t="shared" si="43"/>
        <v>2.7777777777777779E-3</v>
      </c>
      <c r="AA249" s="17">
        <f t="shared" si="44"/>
        <v>1.0832497976641187E-4</v>
      </c>
      <c r="AB249">
        <f t="shared" si="45"/>
        <v>1.0001083249797664</v>
      </c>
      <c r="AC249" s="8">
        <f t="shared" si="46"/>
        <v>3.8996992715908292E-2</v>
      </c>
      <c r="AD249" s="8">
        <f t="shared" si="48"/>
        <v>3.9058307742569909E-2</v>
      </c>
      <c r="AE249" s="8">
        <f t="shared" si="49"/>
        <v>3.8373420038314343E-2</v>
      </c>
    </row>
    <row r="250" spans="23:31">
      <c r="W250" s="12">
        <f t="shared" si="47"/>
        <v>46020</v>
      </c>
      <c r="X250" s="8">
        <f t="shared" si="42"/>
        <v>3.8996992715908271E-2</v>
      </c>
      <c r="Y250" s="25">
        <v>1</v>
      </c>
      <c r="Z250" s="17">
        <f t="shared" si="43"/>
        <v>2.7777777777777779E-3</v>
      </c>
      <c r="AA250" s="17">
        <f t="shared" si="44"/>
        <v>1.0832497976641187E-4</v>
      </c>
      <c r="AB250">
        <f t="shared" si="45"/>
        <v>1.0001083249797664</v>
      </c>
      <c r="AC250" s="8">
        <f t="shared" si="46"/>
        <v>3.8996992715908292E-2</v>
      </c>
      <c r="AD250" s="8">
        <f t="shared" si="48"/>
        <v>3.9058307742569909E-2</v>
      </c>
      <c r="AE250" s="8">
        <f t="shared" si="49"/>
        <v>3.8349621743665629E-2</v>
      </c>
    </row>
    <row r="251" spans="23:31">
      <c r="W251" s="12">
        <f t="shared" si="47"/>
        <v>46021</v>
      </c>
      <c r="X251" s="8">
        <f t="shared" si="42"/>
        <v>3.8996992715908271E-2</v>
      </c>
      <c r="Y251" s="25">
        <v>1</v>
      </c>
      <c r="Z251" s="17">
        <f t="shared" si="43"/>
        <v>2.7777777777777779E-3</v>
      </c>
      <c r="AA251" s="17">
        <f t="shared" si="44"/>
        <v>1.0832497976641187E-4</v>
      </c>
      <c r="AB251">
        <f t="shared" si="45"/>
        <v>1.0001083249797664</v>
      </c>
      <c r="AC251" s="8">
        <f t="shared" si="46"/>
        <v>3.8996992715908292E-2</v>
      </c>
      <c r="AD251" s="8">
        <f t="shared" si="48"/>
        <v>3.9058307742569909E-2</v>
      </c>
      <c r="AE251" s="8">
        <f t="shared" si="49"/>
        <v>3.8325823589260288E-2</v>
      </c>
    </row>
    <row r="252" spans="23:31">
      <c r="W252" s="12">
        <f t="shared" si="47"/>
        <v>46022</v>
      </c>
      <c r="X252" s="8">
        <f t="shared" si="42"/>
        <v>3.8996992715908271E-2</v>
      </c>
      <c r="Y252" s="25">
        <v>1</v>
      </c>
      <c r="Z252" s="17">
        <f t="shared" si="43"/>
        <v>2.7777777777777779E-3</v>
      </c>
      <c r="AA252" s="17">
        <f t="shared" si="44"/>
        <v>1.0832497976641187E-4</v>
      </c>
      <c r="AB252">
        <f t="shared" si="45"/>
        <v>1.0001083249797664</v>
      </c>
      <c r="AC252" s="8">
        <f t="shared" si="46"/>
        <v>3.8996992715908292E-2</v>
      </c>
      <c r="AD252" s="8">
        <f t="shared" si="48"/>
        <v>3.9058307742569909E-2</v>
      </c>
      <c r="AE252" s="8">
        <f t="shared" si="49"/>
        <v>3.830202557509832E-2</v>
      </c>
    </row>
    <row r="253" spans="23:31">
      <c r="W253" s="12">
        <f t="shared" si="47"/>
        <v>46023</v>
      </c>
      <c r="X253" s="8">
        <f t="shared" si="42"/>
        <v>3.8996992715908271E-2</v>
      </c>
      <c r="Y253" s="25">
        <v>1</v>
      </c>
      <c r="Z253" s="17">
        <f t="shared" si="43"/>
        <v>2.7777777777777779E-3</v>
      </c>
      <c r="AA253" s="17">
        <f t="shared" si="44"/>
        <v>1.0832497976641187E-4</v>
      </c>
      <c r="AB253">
        <f t="shared" si="45"/>
        <v>1.0001083249797664</v>
      </c>
      <c r="AC253" s="8">
        <f t="shared" si="46"/>
        <v>3.8959287938685055E-2</v>
      </c>
      <c r="AD253" s="8">
        <f t="shared" si="48"/>
        <v>3.9020484338832873E-2</v>
      </c>
      <c r="AE253" s="8">
        <f>(PRODUCT(AB253:AB342)-1)*(360/90)</f>
        <v>3.8278227701180612E-2</v>
      </c>
    </row>
    <row r="254" spans="23:31">
      <c r="W254" s="12">
        <f t="shared" si="47"/>
        <v>46024</v>
      </c>
      <c r="X254" s="8">
        <f t="shared" si="42"/>
        <v>3.8996992715908271E-2</v>
      </c>
      <c r="Y254" s="25">
        <v>1</v>
      </c>
      <c r="Z254" s="17">
        <f t="shared" si="43"/>
        <v>2.7777777777777779E-3</v>
      </c>
      <c r="AA254" s="17">
        <f t="shared" si="44"/>
        <v>1.0832497976641187E-4</v>
      </c>
      <c r="AB254">
        <f t="shared" si="45"/>
        <v>1.0001083249797664</v>
      </c>
      <c r="AC254" s="8">
        <f t="shared" si="46"/>
        <v>3.8921583161461826E-2</v>
      </c>
      <c r="AD254" s="8">
        <f t="shared" si="48"/>
        <v>3.898266105392878E-2</v>
      </c>
      <c r="AE254" s="8">
        <f>(PRODUCT(AB254:AB343)-1)*(360/90)</f>
        <v>3.8254429967500947E-2</v>
      </c>
    </row>
    <row r="255" spans="23:31">
      <c r="W255" s="12">
        <f t="shared" si="47"/>
        <v>46025</v>
      </c>
      <c r="X255" s="8">
        <f t="shared" si="42"/>
        <v>3.8996992715908271E-2</v>
      </c>
      <c r="Y255" s="25">
        <v>1</v>
      </c>
      <c r="Z255" s="17">
        <f t="shared" si="43"/>
        <v>2.7777777777777779E-3</v>
      </c>
      <c r="AA255" s="17">
        <f t="shared" si="44"/>
        <v>1.0832497976641187E-4</v>
      </c>
      <c r="AB255">
        <f t="shared" si="45"/>
        <v>1.0001083249797664</v>
      </c>
      <c r="AC255" s="8">
        <f t="shared" si="46"/>
        <v>3.8883878384238596E-2</v>
      </c>
      <c r="AD255" s="8">
        <f t="shared" si="48"/>
        <v>3.8944837887852302E-2</v>
      </c>
    </row>
    <row r="256" spans="23:31">
      <c r="W256" s="12">
        <f t="shared" si="47"/>
        <v>46026</v>
      </c>
      <c r="X256" s="8">
        <f t="shared" si="42"/>
        <v>3.8996992715908271E-2</v>
      </c>
      <c r="Y256" s="25">
        <v>1</v>
      </c>
      <c r="Z256" s="17">
        <f t="shared" si="43"/>
        <v>2.7777777777777779E-3</v>
      </c>
      <c r="AA256" s="17">
        <f t="shared" si="44"/>
        <v>1.0832497976641187E-4</v>
      </c>
      <c r="AB256">
        <f t="shared" si="45"/>
        <v>1.0001083249797664</v>
      </c>
      <c r="AC256" s="8">
        <f t="shared" si="46"/>
        <v>3.8846173607015366E-2</v>
      </c>
      <c r="AD256" s="8">
        <f t="shared" si="48"/>
        <v>3.8907014840606102E-2</v>
      </c>
    </row>
    <row r="257" spans="23:30">
      <c r="W257" s="12">
        <f t="shared" si="47"/>
        <v>46027</v>
      </c>
      <c r="X257" s="8">
        <f t="shared" si="42"/>
        <v>3.8996992715908271E-2</v>
      </c>
      <c r="Y257" s="25">
        <v>1</v>
      </c>
      <c r="Z257" s="17">
        <f t="shared" si="43"/>
        <v>2.7777777777777779E-3</v>
      </c>
      <c r="AA257" s="17">
        <f t="shared" si="44"/>
        <v>1.0832497976641187E-4</v>
      </c>
      <c r="AB257">
        <f t="shared" si="45"/>
        <v>1.0001083249797664</v>
      </c>
      <c r="AC257" s="8">
        <f t="shared" si="46"/>
        <v>3.8808468829792137E-2</v>
      </c>
      <c r="AD257" s="8">
        <f t="shared" si="48"/>
        <v>3.8869191912190182E-2</v>
      </c>
    </row>
    <row r="258" spans="23:30">
      <c r="W258" s="12">
        <f t="shared" si="47"/>
        <v>46028</v>
      </c>
      <c r="X258" s="8">
        <f t="shared" si="42"/>
        <v>3.8996992715908271E-2</v>
      </c>
      <c r="Y258" s="25">
        <v>1</v>
      </c>
      <c r="Z258" s="17">
        <f t="shared" si="43"/>
        <v>2.7777777777777779E-3</v>
      </c>
      <c r="AA258" s="17">
        <f t="shared" si="44"/>
        <v>1.0832497976641187E-4</v>
      </c>
      <c r="AB258">
        <f t="shared" si="45"/>
        <v>1.0001083249797664</v>
      </c>
      <c r="AC258" s="8">
        <f t="shared" si="46"/>
        <v>3.87707640525689E-2</v>
      </c>
      <c r="AD258" s="8">
        <f t="shared" si="48"/>
        <v>3.8831369102601876E-2</v>
      </c>
    </row>
    <row r="259" spans="23:30">
      <c r="W259" s="12">
        <f t="shared" si="47"/>
        <v>46029</v>
      </c>
      <c r="X259" s="8">
        <f t="shared" si="42"/>
        <v>3.8996992715908271E-2</v>
      </c>
      <c r="Y259" s="25">
        <v>1</v>
      </c>
      <c r="Z259" s="17">
        <f t="shared" si="43"/>
        <v>2.7777777777777779E-3</v>
      </c>
      <c r="AA259" s="17">
        <f t="shared" si="44"/>
        <v>1.0832497976641187E-4</v>
      </c>
      <c r="AB259">
        <f t="shared" si="45"/>
        <v>1.0001083249797664</v>
      </c>
      <c r="AC259" s="8">
        <f t="shared" si="46"/>
        <v>3.873305927534567E-2</v>
      </c>
      <c r="AD259" s="8">
        <f t="shared" si="48"/>
        <v>3.8793546411849178E-2</v>
      </c>
    </row>
    <row r="260" spans="23:30">
      <c r="W260" s="12">
        <f t="shared" si="47"/>
        <v>46030</v>
      </c>
      <c r="X260" s="8">
        <f t="shared" si="42"/>
        <v>3.8996992715908271E-2</v>
      </c>
      <c r="Y260" s="25">
        <v>1</v>
      </c>
      <c r="Z260" s="17">
        <f t="shared" si="43"/>
        <v>2.7777777777777779E-3</v>
      </c>
      <c r="AA260" s="17">
        <f t="shared" si="44"/>
        <v>1.0832497976641187E-4</v>
      </c>
      <c r="AB260">
        <f t="shared" si="45"/>
        <v>1.0001083249797664</v>
      </c>
      <c r="AC260" s="8">
        <f t="shared" si="46"/>
        <v>3.869535449812244E-2</v>
      </c>
      <c r="AD260" s="8">
        <f t="shared" si="48"/>
        <v>3.8755723839916101E-2</v>
      </c>
    </row>
    <row r="261" spans="23:30">
      <c r="W261" s="12">
        <f t="shared" si="47"/>
        <v>46031</v>
      </c>
      <c r="X261" s="8">
        <f t="shared" si="42"/>
        <v>3.8996992715908271E-2</v>
      </c>
      <c r="Y261" s="25">
        <v>1</v>
      </c>
      <c r="Z261" s="17">
        <f t="shared" si="43"/>
        <v>2.7777777777777779E-3</v>
      </c>
      <c r="AA261" s="17">
        <f t="shared" si="44"/>
        <v>1.0832497976641187E-4</v>
      </c>
      <c r="AB261">
        <f t="shared" si="45"/>
        <v>1.0001083249797664</v>
      </c>
      <c r="AC261" s="8">
        <f t="shared" si="46"/>
        <v>3.8657649720899204E-2</v>
      </c>
      <c r="AD261" s="8">
        <f t="shared" si="48"/>
        <v>3.8717901386818632E-2</v>
      </c>
    </row>
    <row r="262" spans="23:30">
      <c r="W262" s="12">
        <f t="shared" si="47"/>
        <v>46032</v>
      </c>
      <c r="X262" s="8">
        <f t="shared" si="42"/>
        <v>3.8996992715908271E-2</v>
      </c>
      <c r="Y262" s="25">
        <v>1</v>
      </c>
      <c r="Z262" s="17">
        <f t="shared" si="43"/>
        <v>2.7777777777777779E-3</v>
      </c>
      <c r="AA262" s="17">
        <f t="shared" si="44"/>
        <v>1.0832497976641187E-4</v>
      </c>
      <c r="AB262">
        <f t="shared" si="45"/>
        <v>1.0001083249797664</v>
      </c>
      <c r="AC262" s="8">
        <f t="shared" si="46"/>
        <v>3.8619944943675974E-2</v>
      </c>
      <c r="AD262" s="8">
        <f t="shared" si="48"/>
        <v>3.8680079052546112E-2</v>
      </c>
    </row>
    <row r="263" spans="23:30">
      <c r="W263" s="12">
        <f t="shared" si="47"/>
        <v>46033</v>
      </c>
      <c r="X263" s="8">
        <f t="shared" si="42"/>
        <v>3.8996992715908271E-2</v>
      </c>
      <c r="Y263" s="25">
        <v>1</v>
      </c>
      <c r="Z263" s="17">
        <f t="shared" si="43"/>
        <v>2.7777777777777779E-3</v>
      </c>
      <c r="AA263" s="17">
        <f t="shared" si="44"/>
        <v>1.0832497976641187E-4</v>
      </c>
      <c r="AB263">
        <f t="shared" si="45"/>
        <v>1.0001083249797664</v>
      </c>
      <c r="AC263" s="8">
        <f t="shared" si="46"/>
        <v>3.8582240166452744E-2</v>
      </c>
      <c r="AD263" s="8">
        <f t="shared" si="48"/>
        <v>3.8642256837093214E-2</v>
      </c>
    </row>
    <row r="264" spans="23:30">
      <c r="W264" s="12">
        <f t="shared" si="47"/>
        <v>46034</v>
      </c>
      <c r="X264" s="8">
        <f t="shared" si="42"/>
        <v>3.8996992715908271E-2</v>
      </c>
      <c r="Y264" s="25">
        <v>1</v>
      </c>
      <c r="Z264" s="17">
        <f t="shared" si="43"/>
        <v>2.7777777777777779E-3</v>
      </c>
      <c r="AA264" s="17">
        <f t="shared" si="44"/>
        <v>1.0832497976641187E-4</v>
      </c>
      <c r="AB264">
        <f t="shared" si="45"/>
        <v>1.0001083249797664</v>
      </c>
      <c r="AC264" s="8">
        <f t="shared" si="46"/>
        <v>3.8544535389229514E-2</v>
      </c>
      <c r="AD264" s="8">
        <f t="shared" si="48"/>
        <v>3.8604434740478588E-2</v>
      </c>
    </row>
    <row r="265" spans="23:30">
      <c r="W265" s="12">
        <f t="shared" si="47"/>
        <v>46035</v>
      </c>
      <c r="X265" s="8">
        <f t="shared" ref="X265:X328" si="50">$K$4 + $K$5*IF(W265&gt;$J$5, 1, 0) + $K$6*IF(W265&gt;$J$6, 1, 0) + $K$7*IF(W265&gt;$J$7, 1, 0) + $K$8*IF(W265&gt;$J$8, 1, 0) + $K$9*IF(W265&gt;$J$9, 1, 0) + $K$10*IF(W265&gt;$J$10, 1, 0) + $K$11*IF(W265&gt;$J$11, 1, 0)</f>
        <v>3.8996992715908271E-2</v>
      </c>
      <c r="Y265" s="25">
        <v>1</v>
      </c>
      <c r="Z265" s="17">
        <f t="shared" ref="Z265:Z328" si="51">Y265/360</f>
        <v>2.7777777777777779E-3</v>
      </c>
      <c r="AA265" s="17">
        <f t="shared" ref="AA265:AA328" si="52">X265*Z265</f>
        <v>1.0832497976641187E-4</v>
      </c>
      <c r="AB265">
        <f t="shared" ref="AB265:AB328" si="53">1+AA265</f>
        <v>1.0001083249797664</v>
      </c>
      <c r="AC265" s="8">
        <f t="shared" ref="AC265:AC328" si="54">SUM(AA265:AA294)*(360/30)</f>
        <v>3.8506830612006285E-2</v>
      </c>
      <c r="AD265" s="8">
        <f t="shared" si="48"/>
        <v>3.8566612762686248E-2</v>
      </c>
    </row>
    <row r="266" spans="23:30">
      <c r="W266" s="12">
        <f t="shared" ref="W266:W329" si="55">W265+1</f>
        <v>46036</v>
      </c>
      <c r="X266" s="8">
        <f t="shared" si="50"/>
        <v>3.8996992715908271E-2</v>
      </c>
      <c r="Y266" s="25">
        <v>1</v>
      </c>
      <c r="Z266" s="17">
        <f t="shared" si="51"/>
        <v>2.7777777777777779E-3</v>
      </c>
      <c r="AA266" s="17">
        <f t="shared" si="52"/>
        <v>1.0832497976641187E-4</v>
      </c>
      <c r="AB266">
        <f t="shared" si="53"/>
        <v>1.0001083249797664</v>
      </c>
      <c r="AC266" s="8">
        <f t="shared" si="54"/>
        <v>3.8469125834783048E-2</v>
      </c>
      <c r="AD266" s="8">
        <f t="shared" ref="AD266:AD329" si="56">(PRODUCT(AB266:AB295)-1)*(360/30)</f>
        <v>3.8528790903713528E-2</v>
      </c>
    </row>
    <row r="267" spans="23:30">
      <c r="W267" s="12">
        <f t="shared" si="55"/>
        <v>46037</v>
      </c>
      <c r="X267" s="8">
        <f t="shared" si="50"/>
        <v>3.8996992715908271E-2</v>
      </c>
      <c r="Y267" s="25">
        <v>1</v>
      </c>
      <c r="Z267" s="17">
        <f t="shared" si="51"/>
        <v>2.7777777777777779E-3</v>
      </c>
      <c r="AA267" s="17">
        <f t="shared" si="52"/>
        <v>1.0832497976641187E-4</v>
      </c>
      <c r="AB267">
        <f t="shared" si="53"/>
        <v>1.0001083249797664</v>
      </c>
      <c r="AC267" s="8">
        <f t="shared" si="54"/>
        <v>3.8431421057559818E-2</v>
      </c>
      <c r="AD267" s="8">
        <f t="shared" si="56"/>
        <v>3.849096916358441E-2</v>
      </c>
    </row>
    <row r="268" spans="23:30">
      <c r="W268" s="12">
        <f t="shared" si="55"/>
        <v>46038</v>
      </c>
      <c r="X268" s="8">
        <f t="shared" si="50"/>
        <v>3.8996992715908271E-2</v>
      </c>
      <c r="Y268" s="25">
        <v>1</v>
      </c>
      <c r="Z268" s="17">
        <f t="shared" si="51"/>
        <v>2.7777777777777779E-3</v>
      </c>
      <c r="AA268" s="17">
        <f t="shared" si="52"/>
        <v>1.0832497976641187E-4</v>
      </c>
      <c r="AB268">
        <f t="shared" si="53"/>
        <v>1.0001083249797664</v>
      </c>
      <c r="AC268" s="8">
        <f t="shared" si="54"/>
        <v>3.8393716280336589E-2</v>
      </c>
      <c r="AD268" s="8">
        <f t="shared" si="56"/>
        <v>3.8453147542266919E-2</v>
      </c>
    </row>
    <row r="269" spans="23:30">
      <c r="W269" s="12">
        <f t="shared" si="55"/>
        <v>46039</v>
      </c>
      <c r="X269" s="8">
        <f t="shared" si="50"/>
        <v>3.8996992715908271E-2</v>
      </c>
      <c r="Y269" s="25">
        <v>1</v>
      </c>
      <c r="Z269" s="17">
        <f t="shared" si="51"/>
        <v>2.7777777777777779E-3</v>
      </c>
      <c r="AA269" s="17">
        <f t="shared" si="52"/>
        <v>1.0832497976641187E-4</v>
      </c>
      <c r="AB269">
        <f t="shared" si="53"/>
        <v>1.0001083249797664</v>
      </c>
      <c r="AC269" s="8">
        <f t="shared" si="54"/>
        <v>3.8356011503113352E-2</v>
      </c>
      <c r="AD269" s="8">
        <f t="shared" si="56"/>
        <v>3.8415326039774378E-2</v>
      </c>
    </row>
    <row r="270" spans="23:30">
      <c r="W270" s="12">
        <f t="shared" si="55"/>
        <v>46040</v>
      </c>
      <c r="X270" s="8">
        <f t="shared" si="50"/>
        <v>3.8996992715908271E-2</v>
      </c>
      <c r="Y270" s="25">
        <v>1</v>
      </c>
      <c r="Z270" s="17">
        <f t="shared" si="51"/>
        <v>2.7777777777777779E-3</v>
      </c>
      <c r="AA270" s="17">
        <f t="shared" si="52"/>
        <v>1.0832497976641187E-4</v>
      </c>
      <c r="AB270">
        <f t="shared" si="53"/>
        <v>1.0001083249797664</v>
      </c>
      <c r="AC270" s="8">
        <f t="shared" si="54"/>
        <v>3.8318306725890122E-2</v>
      </c>
      <c r="AD270" s="8">
        <f t="shared" si="56"/>
        <v>3.8377504656109451E-2</v>
      </c>
    </row>
    <row r="271" spans="23:30">
      <c r="W271" s="12">
        <f t="shared" si="55"/>
        <v>46041</v>
      </c>
      <c r="X271" s="8">
        <f t="shared" si="50"/>
        <v>3.8996992715908271E-2</v>
      </c>
      <c r="Y271" s="25">
        <v>1</v>
      </c>
      <c r="Z271" s="17">
        <f t="shared" si="51"/>
        <v>2.7777777777777779E-3</v>
      </c>
      <c r="AA271" s="17">
        <f t="shared" si="52"/>
        <v>1.0832497976641187E-4</v>
      </c>
      <c r="AB271">
        <f t="shared" si="53"/>
        <v>1.0001083249797664</v>
      </c>
      <c r="AC271" s="8">
        <f t="shared" si="54"/>
        <v>3.8280601948666892E-2</v>
      </c>
      <c r="AD271" s="8">
        <f t="shared" si="56"/>
        <v>3.8339683391269475E-2</v>
      </c>
    </row>
    <row r="272" spans="23:30">
      <c r="W272" s="12">
        <f t="shared" si="55"/>
        <v>46042</v>
      </c>
      <c r="X272" s="8">
        <f t="shared" si="50"/>
        <v>3.8996992715908271E-2</v>
      </c>
      <c r="Y272" s="25">
        <v>1</v>
      </c>
      <c r="Z272" s="17">
        <f t="shared" si="51"/>
        <v>2.7777777777777779E-3</v>
      </c>
      <c r="AA272" s="17">
        <f t="shared" si="52"/>
        <v>1.0832497976641187E-4</v>
      </c>
      <c r="AB272">
        <f t="shared" si="53"/>
        <v>1.0001083249797664</v>
      </c>
      <c r="AC272" s="8">
        <f t="shared" si="54"/>
        <v>3.8242897171443663E-2</v>
      </c>
      <c r="AD272" s="8">
        <f t="shared" si="56"/>
        <v>3.8301862245257112E-2</v>
      </c>
    </row>
    <row r="273" spans="23:30">
      <c r="W273" s="12">
        <f t="shared" si="55"/>
        <v>46043</v>
      </c>
      <c r="X273" s="8">
        <f t="shared" si="50"/>
        <v>3.8996992715908271E-2</v>
      </c>
      <c r="Y273" s="25">
        <v>1</v>
      </c>
      <c r="Z273" s="17">
        <f t="shared" si="51"/>
        <v>2.7777777777777779E-3</v>
      </c>
      <c r="AA273" s="17">
        <f t="shared" si="52"/>
        <v>1.0832497976641187E-4</v>
      </c>
      <c r="AB273">
        <f t="shared" si="53"/>
        <v>1.0001083249797664</v>
      </c>
      <c r="AC273" s="8">
        <f t="shared" si="54"/>
        <v>3.8205192394220433E-2</v>
      </c>
      <c r="AD273" s="8">
        <f t="shared" si="56"/>
        <v>3.8264041218061706E-2</v>
      </c>
    </row>
    <row r="274" spans="23:30">
      <c r="W274" s="12">
        <f t="shared" si="55"/>
        <v>46044</v>
      </c>
      <c r="X274" s="8">
        <f t="shared" si="50"/>
        <v>3.8996992715908271E-2</v>
      </c>
      <c r="Y274" s="25">
        <v>1</v>
      </c>
      <c r="Z274" s="17">
        <f t="shared" si="51"/>
        <v>2.7777777777777779E-3</v>
      </c>
      <c r="AA274" s="17">
        <f t="shared" si="52"/>
        <v>1.0832497976641187E-4</v>
      </c>
      <c r="AB274">
        <f t="shared" si="53"/>
        <v>1.0001083249797664</v>
      </c>
      <c r="AC274" s="8">
        <f t="shared" si="54"/>
        <v>3.8167487616997196E-2</v>
      </c>
      <c r="AD274" s="8">
        <f t="shared" si="56"/>
        <v>3.822622030969125E-2</v>
      </c>
    </row>
    <row r="275" spans="23:30">
      <c r="W275" s="12">
        <f t="shared" si="55"/>
        <v>46045</v>
      </c>
      <c r="X275" s="8">
        <f t="shared" si="50"/>
        <v>3.8996992715908271E-2</v>
      </c>
      <c r="Y275" s="25">
        <v>1</v>
      </c>
      <c r="Z275" s="17">
        <f t="shared" si="51"/>
        <v>2.7777777777777779E-3</v>
      </c>
      <c r="AA275" s="17">
        <f t="shared" si="52"/>
        <v>1.0832497976641187E-4</v>
      </c>
      <c r="AB275">
        <f t="shared" si="53"/>
        <v>1.0001083249797664</v>
      </c>
      <c r="AC275" s="8">
        <f t="shared" si="54"/>
        <v>3.8129782839773967E-2</v>
      </c>
      <c r="AD275" s="8">
        <f t="shared" si="56"/>
        <v>3.8188399520140415E-2</v>
      </c>
    </row>
    <row r="276" spans="23:30">
      <c r="W276" s="12">
        <f t="shared" si="55"/>
        <v>46046</v>
      </c>
      <c r="X276" s="8">
        <f t="shared" si="50"/>
        <v>3.8996992715908271E-2</v>
      </c>
      <c r="Y276" s="25">
        <v>1</v>
      </c>
      <c r="Z276" s="17">
        <f t="shared" si="51"/>
        <v>2.7777777777777779E-3</v>
      </c>
      <c r="AA276" s="17">
        <f t="shared" si="52"/>
        <v>1.0832497976641187E-4</v>
      </c>
      <c r="AB276">
        <f t="shared" si="53"/>
        <v>1.0001083249797664</v>
      </c>
      <c r="AC276" s="8">
        <f t="shared" si="54"/>
        <v>3.8092078062550737E-2</v>
      </c>
      <c r="AD276" s="8">
        <f t="shared" si="56"/>
        <v>3.8150578849422523E-2</v>
      </c>
    </row>
    <row r="277" spans="23:30">
      <c r="W277" s="12">
        <f t="shared" si="55"/>
        <v>46047</v>
      </c>
      <c r="X277" s="8">
        <f t="shared" si="50"/>
        <v>3.8996992715908271E-2</v>
      </c>
      <c r="Y277" s="25">
        <v>1</v>
      </c>
      <c r="Z277" s="17">
        <f t="shared" si="51"/>
        <v>2.7777777777777779E-3</v>
      </c>
      <c r="AA277" s="17">
        <f t="shared" si="52"/>
        <v>1.0832497976641187E-4</v>
      </c>
      <c r="AB277">
        <f t="shared" si="53"/>
        <v>1.0001083249797664</v>
      </c>
      <c r="AC277" s="8">
        <f t="shared" si="54"/>
        <v>3.80543732853275E-2</v>
      </c>
      <c r="AD277" s="8">
        <f t="shared" si="56"/>
        <v>3.8112758297510929E-2</v>
      </c>
    </row>
    <row r="278" spans="23:30">
      <c r="W278" s="12">
        <f t="shared" si="55"/>
        <v>46048</v>
      </c>
      <c r="X278" s="8">
        <f t="shared" si="50"/>
        <v>3.8996992715908271E-2</v>
      </c>
      <c r="Y278" s="25">
        <v>1</v>
      </c>
      <c r="Z278" s="17">
        <f t="shared" si="51"/>
        <v>2.7777777777777779E-3</v>
      </c>
      <c r="AA278" s="17">
        <f t="shared" si="52"/>
        <v>1.0832497976641187E-4</v>
      </c>
      <c r="AB278">
        <f t="shared" si="53"/>
        <v>1.0001083249797664</v>
      </c>
      <c r="AC278" s="8">
        <f t="shared" si="54"/>
        <v>3.801666850810427E-2</v>
      </c>
      <c r="AD278" s="8">
        <f t="shared" si="56"/>
        <v>3.8074937864445602E-2</v>
      </c>
    </row>
    <row r="279" spans="23:30">
      <c r="W279" s="12">
        <f t="shared" si="55"/>
        <v>46049</v>
      </c>
      <c r="X279" s="8">
        <f t="shared" si="50"/>
        <v>3.8996992715908271E-2</v>
      </c>
      <c r="Y279" s="25">
        <v>1</v>
      </c>
      <c r="Z279" s="17">
        <f t="shared" si="51"/>
        <v>2.7777777777777779E-3</v>
      </c>
      <c r="AA279" s="17">
        <f t="shared" si="52"/>
        <v>1.0832497976641187E-4</v>
      </c>
      <c r="AB279">
        <f t="shared" si="53"/>
        <v>1.0001083249797664</v>
      </c>
      <c r="AC279" s="8">
        <f t="shared" si="54"/>
        <v>3.7978963730881041E-2</v>
      </c>
      <c r="AD279" s="8">
        <f t="shared" si="56"/>
        <v>3.8037117550178579E-2</v>
      </c>
    </row>
    <row r="280" spans="23:30">
      <c r="W280" s="12">
        <f t="shared" si="55"/>
        <v>46050</v>
      </c>
      <c r="X280" s="8">
        <f t="shared" si="50"/>
        <v>3.8996992715908271E-2</v>
      </c>
      <c r="Y280" s="25">
        <v>1</v>
      </c>
      <c r="Z280" s="17">
        <f t="shared" si="51"/>
        <v>2.7777777777777779E-3</v>
      </c>
      <c r="AA280" s="17">
        <f t="shared" si="52"/>
        <v>1.0832497976641187E-4</v>
      </c>
      <c r="AB280">
        <f t="shared" si="53"/>
        <v>1.0001083249797664</v>
      </c>
      <c r="AC280" s="8">
        <f t="shared" si="54"/>
        <v>3.7941258953657811E-2</v>
      </c>
      <c r="AD280" s="8">
        <f t="shared" si="56"/>
        <v>3.7999297354733841E-2</v>
      </c>
    </row>
    <row r="281" spans="23:30">
      <c r="W281" s="12">
        <f t="shared" si="55"/>
        <v>46051</v>
      </c>
      <c r="X281" s="8">
        <f t="shared" si="50"/>
        <v>3.8996992715908271E-2</v>
      </c>
      <c r="Y281" s="25">
        <v>1</v>
      </c>
      <c r="Z281" s="17">
        <f t="shared" si="51"/>
        <v>2.7777777777777779E-3</v>
      </c>
      <c r="AA281" s="17">
        <f t="shared" si="52"/>
        <v>1.0832497976641187E-4</v>
      </c>
      <c r="AB281">
        <f t="shared" si="53"/>
        <v>1.0001083249797664</v>
      </c>
      <c r="AC281" s="8">
        <f t="shared" si="54"/>
        <v>3.7903554176434581E-2</v>
      </c>
      <c r="AD281" s="8">
        <f t="shared" si="56"/>
        <v>3.7961477278114053E-2</v>
      </c>
    </row>
    <row r="282" spans="23:30">
      <c r="W282" s="12">
        <f t="shared" si="55"/>
        <v>46052</v>
      </c>
      <c r="X282" s="8">
        <f t="shared" si="50"/>
        <v>3.7865849399211331E-2</v>
      </c>
      <c r="Y282" s="25">
        <v>1</v>
      </c>
      <c r="Z282" s="17">
        <f t="shared" si="51"/>
        <v>2.7777777777777779E-3</v>
      </c>
      <c r="AA282" s="17">
        <f t="shared" si="52"/>
        <v>1.0518291499780926E-4</v>
      </c>
      <c r="AB282">
        <f t="shared" si="53"/>
        <v>1.0001051829149978</v>
      </c>
      <c r="AC282" s="8">
        <f t="shared" si="54"/>
        <v>3.7865849399211345E-2</v>
      </c>
      <c r="AD282" s="8">
        <f t="shared" si="56"/>
        <v>3.7923657320327209E-2</v>
      </c>
    </row>
    <row r="283" spans="23:30">
      <c r="W283" s="12">
        <f t="shared" si="55"/>
        <v>46053</v>
      </c>
      <c r="X283" s="8">
        <f t="shared" si="50"/>
        <v>3.7865849399211331E-2</v>
      </c>
      <c r="Y283" s="25">
        <v>1</v>
      </c>
      <c r="Z283" s="17">
        <f t="shared" si="51"/>
        <v>2.7777777777777779E-3</v>
      </c>
      <c r="AA283" s="17">
        <f t="shared" si="52"/>
        <v>1.0518291499780926E-4</v>
      </c>
      <c r="AB283">
        <f t="shared" si="53"/>
        <v>1.0001051829149978</v>
      </c>
      <c r="AC283" s="8">
        <f t="shared" si="54"/>
        <v>3.7865849399211345E-2</v>
      </c>
      <c r="AD283" s="8">
        <f t="shared" si="56"/>
        <v>3.7923657320327209E-2</v>
      </c>
    </row>
    <row r="284" spans="23:30">
      <c r="W284" s="12">
        <f t="shared" si="55"/>
        <v>46054</v>
      </c>
      <c r="X284" s="8">
        <f t="shared" si="50"/>
        <v>3.7865849399211331E-2</v>
      </c>
      <c r="Y284" s="25">
        <v>1</v>
      </c>
      <c r="Z284" s="17">
        <f t="shared" si="51"/>
        <v>2.7777777777777779E-3</v>
      </c>
      <c r="AA284" s="17">
        <f t="shared" si="52"/>
        <v>1.0518291499780926E-4</v>
      </c>
      <c r="AB284">
        <f t="shared" si="53"/>
        <v>1.0001051829149978</v>
      </c>
      <c r="AC284" s="8">
        <f t="shared" si="54"/>
        <v>3.7865849399211345E-2</v>
      </c>
      <c r="AD284" s="8">
        <f t="shared" si="56"/>
        <v>3.7923657320327209E-2</v>
      </c>
    </row>
    <row r="285" spans="23:30">
      <c r="W285" s="12">
        <f t="shared" si="55"/>
        <v>46055</v>
      </c>
      <c r="X285" s="8">
        <f t="shared" si="50"/>
        <v>3.7865849399211331E-2</v>
      </c>
      <c r="Y285" s="25">
        <v>1</v>
      </c>
      <c r="Z285" s="17">
        <f t="shared" si="51"/>
        <v>2.7777777777777779E-3</v>
      </c>
      <c r="AA285" s="17">
        <f t="shared" si="52"/>
        <v>1.0518291499780926E-4</v>
      </c>
      <c r="AB285">
        <f t="shared" si="53"/>
        <v>1.0001051829149978</v>
      </c>
      <c r="AC285" s="8">
        <f t="shared" si="54"/>
        <v>3.7865849399211345E-2</v>
      </c>
      <c r="AD285" s="8">
        <f t="shared" si="56"/>
        <v>3.7923657320327209E-2</v>
      </c>
    </row>
    <row r="286" spans="23:30">
      <c r="W286" s="12">
        <f t="shared" si="55"/>
        <v>46056</v>
      </c>
      <c r="X286" s="8">
        <f t="shared" si="50"/>
        <v>3.7865849399211331E-2</v>
      </c>
      <c r="Y286" s="25">
        <v>1</v>
      </c>
      <c r="Z286" s="17">
        <f t="shared" si="51"/>
        <v>2.7777777777777779E-3</v>
      </c>
      <c r="AA286" s="17">
        <f t="shared" si="52"/>
        <v>1.0518291499780926E-4</v>
      </c>
      <c r="AB286">
        <f t="shared" si="53"/>
        <v>1.0001051829149978</v>
      </c>
      <c r="AC286" s="8">
        <f t="shared" si="54"/>
        <v>3.7865849399211345E-2</v>
      </c>
      <c r="AD286" s="8">
        <f t="shared" si="56"/>
        <v>3.7923657320327209E-2</v>
      </c>
    </row>
    <row r="287" spans="23:30">
      <c r="W287" s="12">
        <f t="shared" si="55"/>
        <v>46057</v>
      </c>
      <c r="X287" s="8">
        <f t="shared" si="50"/>
        <v>3.7865849399211331E-2</v>
      </c>
      <c r="Y287" s="25">
        <v>1</v>
      </c>
      <c r="Z287" s="17">
        <f t="shared" si="51"/>
        <v>2.7777777777777779E-3</v>
      </c>
      <c r="AA287" s="17">
        <f t="shared" si="52"/>
        <v>1.0518291499780926E-4</v>
      </c>
      <c r="AB287">
        <f t="shared" si="53"/>
        <v>1.0001051829149978</v>
      </c>
      <c r="AC287" s="8">
        <f t="shared" si="54"/>
        <v>3.7865849399211345E-2</v>
      </c>
      <c r="AD287" s="8">
        <f t="shared" si="56"/>
        <v>3.7923657320327209E-2</v>
      </c>
    </row>
    <row r="288" spans="23:30">
      <c r="W288" s="12">
        <f t="shared" si="55"/>
        <v>46058</v>
      </c>
      <c r="X288" s="8">
        <f t="shared" si="50"/>
        <v>3.7865849399211331E-2</v>
      </c>
      <c r="Y288" s="25">
        <v>1</v>
      </c>
      <c r="Z288" s="17">
        <f t="shared" si="51"/>
        <v>2.7777777777777779E-3</v>
      </c>
      <c r="AA288" s="17">
        <f t="shared" si="52"/>
        <v>1.0518291499780926E-4</v>
      </c>
      <c r="AB288">
        <f t="shared" si="53"/>
        <v>1.0001051829149978</v>
      </c>
      <c r="AC288" s="8">
        <f t="shared" si="54"/>
        <v>3.7865849399211345E-2</v>
      </c>
      <c r="AD288" s="8">
        <f t="shared" si="56"/>
        <v>3.7923657320327209E-2</v>
      </c>
    </row>
    <row r="289" spans="23:30">
      <c r="W289" s="12">
        <f t="shared" si="55"/>
        <v>46059</v>
      </c>
      <c r="X289" s="8">
        <f t="shared" si="50"/>
        <v>3.7865849399211331E-2</v>
      </c>
      <c r="Y289" s="25">
        <v>1</v>
      </c>
      <c r="Z289" s="17">
        <f t="shared" si="51"/>
        <v>2.7777777777777779E-3</v>
      </c>
      <c r="AA289" s="17">
        <f t="shared" si="52"/>
        <v>1.0518291499780926E-4</v>
      </c>
      <c r="AB289">
        <f t="shared" si="53"/>
        <v>1.0001051829149978</v>
      </c>
      <c r="AC289" s="8">
        <f t="shared" si="54"/>
        <v>3.7865849399211345E-2</v>
      </c>
      <c r="AD289" s="8">
        <f t="shared" si="56"/>
        <v>3.7923657320327209E-2</v>
      </c>
    </row>
    <row r="290" spans="23:30">
      <c r="W290" s="12">
        <f t="shared" si="55"/>
        <v>46060</v>
      </c>
      <c r="X290" s="8">
        <f t="shared" si="50"/>
        <v>3.7865849399211331E-2</v>
      </c>
      <c r="Y290" s="25">
        <v>1</v>
      </c>
      <c r="Z290" s="17">
        <f t="shared" si="51"/>
        <v>2.7777777777777779E-3</v>
      </c>
      <c r="AA290" s="17">
        <f t="shared" si="52"/>
        <v>1.0518291499780926E-4</v>
      </c>
      <c r="AB290">
        <f t="shared" si="53"/>
        <v>1.0001051829149978</v>
      </c>
      <c r="AC290" s="8">
        <f t="shared" si="54"/>
        <v>3.7865849399211345E-2</v>
      </c>
      <c r="AD290" s="8">
        <f t="shared" si="56"/>
        <v>3.7923657320327209E-2</v>
      </c>
    </row>
    <row r="291" spans="23:30">
      <c r="W291" s="12">
        <f t="shared" si="55"/>
        <v>46061</v>
      </c>
      <c r="X291" s="8">
        <f t="shared" si="50"/>
        <v>3.7865849399211331E-2</v>
      </c>
      <c r="Y291" s="25">
        <v>1</v>
      </c>
      <c r="Z291" s="17">
        <f t="shared" si="51"/>
        <v>2.7777777777777779E-3</v>
      </c>
      <c r="AA291" s="17">
        <f t="shared" si="52"/>
        <v>1.0518291499780926E-4</v>
      </c>
      <c r="AB291">
        <f t="shared" si="53"/>
        <v>1.0001051829149978</v>
      </c>
      <c r="AC291" s="8">
        <f t="shared" si="54"/>
        <v>3.7865849399211345E-2</v>
      </c>
      <c r="AD291" s="8">
        <f t="shared" si="56"/>
        <v>3.7923657320327209E-2</v>
      </c>
    </row>
    <row r="292" spans="23:30">
      <c r="W292" s="12">
        <f t="shared" si="55"/>
        <v>46062</v>
      </c>
      <c r="X292" s="8">
        <f t="shared" si="50"/>
        <v>3.7865849399211331E-2</v>
      </c>
      <c r="Y292" s="25">
        <v>1</v>
      </c>
      <c r="Z292" s="17">
        <f t="shared" si="51"/>
        <v>2.7777777777777779E-3</v>
      </c>
      <c r="AA292" s="17">
        <f t="shared" si="52"/>
        <v>1.0518291499780926E-4</v>
      </c>
      <c r="AB292">
        <f t="shared" si="53"/>
        <v>1.0001051829149978</v>
      </c>
      <c r="AC292" s="8">
        <f t="shared" si="54"/>
        <v>3.7865849399211345E-2</v>
      </c>
      <c r="AD292" s="8">
        <f t="shared" si="56"/>
        <v>3.7923657320327209E-2</v>
      </c>
    </row>
    <row r="293" spans="23:30">
      <c r="W293" s="12">
        <f t="shared" si="55"/>
        <v>46063</v>
      </c>
      <c r="X293" s="8">
        <f t="shared" si="50"/>
        <v>3.7865849399211331E-2</v>
      </c>
      <c r="Y293" s="25">
        <v>1</v>
      </c>
      <c r="Z293" s="17">
        <f t="shared" si="51"/>
        <v>2.7777777777777779E-3</v>
      </c>
      <c r="AA293" s="17">
        <f t="shared" si="52"/>
        <v>1.0518291499780926E-4</v>
      </c>
      <c r="AB293">
        <f t="shared" si="53"/>
        <v>1.0001051829149978</v>
      </c>
      <c r="AC293" s="8">
        <f t="shared" si="54"/>
        <v>3.7865849399211345E-2</v>
      </c>
      <c r="AD293" s="8">
        <f t="shared" si="56"/>
        <v>3.7923657320327209E-2</v>
      </c>
    </row>
    <row r="294" spans="23:30">
      <c r="W294" s="12">
        <f t="shared" si="55"/>
        <v>46064</v>
      </c>
      <c r="X294" s="8">
        <f t="shared" si="50"/>
        <v>3.7865849399211331E-2</v>
      </c>
      <c r="Y294" s="25">
        <v>1</v>
      </c>
      <c r="Z294" s="17">
        <f t="shared" si="51"/>
        <v>2.7777777777777779E-3</v>
      </c>
      <c r="AA294" s="17">
        <f t="shared" si="52"/>
        <v>1.0518291499780926E-4</v>
      </c>
      <c r="AB294">
        <f t="shared" si="53"/>
        <v>1.0001051829149978</v>
      </c>
      <c r="AC294" s="8">
        <f t="shared" si="54"/>
        <v>3.7865849399211345E-2</v>
      </c>
      <c r="AD294" s="8">
        <f t="shared" si="56"/>
        <v>3.7923657320327209E-2</v>
      </c>
    </row>
    <row r="295" spans="23:30">
      <c r="W295" s="12">
        <f t="shared" si="55"/>
        <v>46065</v>
      </c>
      <c r="X295" s="8">
        <f t="shared" si="50"/>
        <v>3.7865849399211331E-2</v>
      </c>
      <c r="Y295" s="25">
        <v>1</v>
      </c>
      <c r="Z295" s="17">
        <f t="shared" si="51"/>
        <v>2.7777777777777779E-3</v>
      </c>
      <c r="AA295" s="17">
        <f t="shared" si="52"/>
        <v>1.0518291499780926E-4</v>
      </c>
      <c r="AB295">
        <f t="shared" si="53"/>
        <v>1.0001051829149978</v>
      </c>
      <c r="AC295" s="8">
        <f t="shared" si="54"/>
        <v>3.7865849399211345E-2</v>
      </c>
      <c r="AD295" s="8">
        <f t="shared" si="56"/>
        <v>3.7923657320327209E-2</v>
      </c>
    </row>
    <row r="296" spans="23:30">
      <c r="W296" s="12">
        <f t="shared" si="55"/>
        <v>46066</v>
      </c>
      <c r="X296" s="8">
        <f t="shared" si="50"/>
        <v>3.7865849399211331E-2</v>
      </c>
      <c r="Y296" s="25">
        <v>1</v>
      </c>
      <c r="Z296" s="17">
        <f t="shared" si="51"/>
        <v>2.7777777777777779E-3</v>
      </c>
      <c r="AA296" s="17">
        <f t="shared" si="52"/>
        <v>1.0518291499780926E-4</v>
      </c>
      <c r="AB296">
        <f t="shared" si="53"/>
        <v>1.0001051829149978</v>
      </c>
      <c r="AC296" s="8">
        <f t="shared" si="54"/>
        <v>3.7865849399211345E-2</v>
      </c>
      <c r="AD296" s="8">
        <f t="shared" si="56"/>
        <v>3.7923657320327209E-2</v>
      </c>
    </row>
    <row r="297" spans="23:30">
      <c r="W297" s="12">
        <f t="shared" si="55"/>
        <v>46067</v>
      </c>
      <c r="X297" s="8">
        <f t="shared" si="50"/>
        <v>3.7865849399211331E-2</v>
      </c>
      <c r="Y297" s="25">
        <v>1</v>
      </c>
      <c r="Z297" s="17">
        <f t="shared" si="51"/>
        <v>2.7777777777777779E-3</v>
      </c>
      <c r="AA297" s="17">
        <f t="shared" si="52"/>
        <v>1.0518291499780926E-4</v>
      </c>
      <c r="AB297">
        <f t="shared" si="53"/>
        <v>1.0001051829149978</v>
      </c>
      <c r="AC297" s="8">
        <f t="shared" si="54"/>
        <v>3.7865849399211345E-2</v>
      </c>
      <c r="AD297" s="8">
        <f t="shared" si="56"/>
        <v>3.7923657320327209E-2</v>
      </c>
    </row>
    <row r="298" spans="23:30">
      <c r="W298" s="12">
        <f t="shared" si="55"/>
        <v>46068</v>
      </c>
      <c r="X298" s="8">
        <f t="shared" si="50"/>
        <v>3.7865849399211331E-2</v>
      </c>
      <c r="Y298" s="25">
        <v>1</v>
      </c>
      <c r="Z298" s="17">
        <f t="shared" si="51"/>
        <v>2.7777777777777779E-3</v>
      </c>
      <c r="AA298" s="17">
        <f t="shared" si="52"/>
        <v>1.0518291499780926E-4</v>
      </c>
      <c r="AB298">
        <f t="shared" si="53"/>
        <v>1.0001051829149978</v>
      </c>
      <c r="AC298" s="8">
        <f t="shared" si="54"/>
        <v>3.7865849399211345E-2</v>
      </c>
      <c r="AD298" s="8">
        <f t="shared" si="56"/>
        <v>3.7923657320327209E-2</v>
      </c>
    </row>
    <row r="299" spans="23:30">
      <c r="W299" s="12">
        <f t="shared" si="55"/>
        <v>46069</v>
      </c>
      <c r="X299" s="8">
        <f t="shared" si="50"/>
        <v>3.7865849399211331E-2</v>
      </c>
      <c r="Y299" s="25">
        <v>1</v>
      </c>
      <c r="Z299" s="17">
        <f t="shared" si="51"/>
        <v>2.7777777777777779E-3</v>
      </c>
      <c r="AA299" s="17">
        <f t="shared" si="52"/>
        <v>1.0518291499780926E-4</v>
      </c>
      <c r="AB299">
        <f t="shared" si="53"/>
        <v>1.0001051829149978</v>
      </c>
      <c r="AC299" s="8">
        <f t="shared" si="54"/>
        <v>3.7865849399211345E-2</v>
      </c>
      <c r="AD299" s="8">
        <f t="shared" si="56"/>
        <v>3.7923657320327209E-2</v>
      </c>
    </row>
    <row r="300" spans="23:30">
      <c r="W300" s="12">
        <f t="shared" si="55"/>
        <v>46070</v>
      </c>
      <c r="X300" s="8">
        <f t="shared" si="50"/>
        <v>3.7865849399211331E-2</v>
      </c>
      <c r="Y300" s="25">
        <v>1</v>
      </c>
      <c r="Z300" s="17">
        <f t="shared" si="51"/>
        <v>2.7777777777777779E-3</v>
      </c>
      <c r="AA300" s="17">
        <f t="shared" si="52"/>
        <v>1.0518291499780926E-4</v>
      </c>
      <c r="AB300">
        <f t="shared" si="53"/>
        <v>1.0001051829149978</v>
      </c>
      <c r="AC300" s="8">
        <f t="shared" si="54"/>
        <v>3.7865849399211345E-2</v>
      </c>
      <c r="AD300" s="8">
        <f t="shared" si="56"/>
        <v>3.7923657320327209E-2</v>
      </c>
    </row>
    <row r="301" spans="23:30">
      <c r="W301" s="12">
        <f t="shared" si="55"/>
        <v>46071</v>
      </c>
      <c r="X301" s="8">
        <f t="shared" si="50"/>
        <v>3.7865849399211331E-2</v>
      </c>
      <c r="Y301" s="25">
        <v>1</v>
      </c>
      <c r="Z301" s="17">
        <f t="shared" si="51"/>
        <v>2.7777777777777779E-3</v>
      </c>
      <c r="AA301" s="17">
        <f t="shared" si="52"/>
        <v>1.0518291499780926E-4</v>
      </c>
      <c r="AB301">
        <f t="shared" si="53"/>
        <v>1.0001051829149978</v>
      </c>
      <c r="AC301" s="8">
        <f t="shared" si="54"/>
        <v>3.7865849399211345E-2</v>
      </c>
      <c r="AD301" s="8">
        <f t="shared" si="56"/>
        <v>3.7923657320327209E-2</v>
      </c>
    </row>
    <row r="302" spans="23:30">
      <c r="W302" s="12">
        <f t="shared" si="55"/>
        <v>46072</v>
      </c>
      <c r="X302" s="8">
        <f t="shared" si="50"/>
        <v>3.7865849399211331E-2</v>
      </c>
      <c r="Y302" s="25">
        <v>1</v>
      </c>
      <c r="Z302" s="17">
        <f t="shared" si="51"/>
        <v>2.7777777777777779E-3</v>
      </c>
      <c r="AA302" s="17">
        <f t="shared" si="52"/>
        <v>1.0518291499780926E-4</v>
      </c>
      <c r="AB302">
        <f t="shared" si="53"/>
        <v>1.0001051829149978</v>
      </c>
      <c r="AC302" s="8">
        <f t="shared" si="54"/>
        <v>3.7832830040381599E-2</v>
      </c>
      <c r="AD302" s="8">
        <f t="shared" si="56"/>
        <v>3.7890537093939081E-2</v>
      </c>
    </row>
    <row r="303" spans="23:30">
      <c r="W303" s="12">
        <f t="shared" si="55"/>
        <v>46073</v>
      </c>
      <c r="X303" s="8">
        <f t="shared" si="50"/>
        <v>3.7865849399211331E-2</v>
      </c>
      <c r="Y303" s="25">
        <v>1</v>
      </c>
      <c r="Z303" s="17">
        <f t="shared" si="51"/>
        <v>2.7777777777777779E-3</v>
      </c>
      <c r="AA303" s="17">
        <f t="shared" si="52"/>
        <v>1.0518291499780926E-4</v>
      </c>
      <c r="AB303">
        <f t="shared" si="53"/>
        <v>1.0001051829149978</v>
      </c>
      <c r="AC303" s="8">
        <f t="shared" si="54"/>
        <v>3.7799810681551846E-2</v>
      </c>
      <c r="AD303" s="8">
        <f t="shared" si="56"/>
        <v>3.7857416958678058E-2</v>
      </c>
    </row>
    <row r="304" spans="23:30">
      <c r="W304" s="12">
        <f t="shared" si="55"/>
        <v>46074</v>
      </c>
      <c r="X304" s="8">
        <f t="shared" si="50"/>
        <v>3.7865849399211331E-2</v>
      </c>
      <c r="Y304" s="25">
        <v>1</v>
      </c>
      <c r="Z304" s="17">
        <f t="shared" si="51"/>
        <v>2.7777777777777779E-3</v>
      </c>
      <c r="AA304" s="17">
        <f t="shared" si="52"/>
        <v>1.0518291499780926E-4</v>
      </c>
      <c r="AB304">
        <f t="shared" si="53"/>
        <v>1.0001051829149978</v>
      </c>
      <c r="AC304" s="8">
        <f t="shared" si="54"/>
        <v>3.77667913227221E-2</v>
      </c>
      <c r="AD304" s="8">
        <f t="shared" si="56"/>
        <v>3.7824296914536149E-2</v>
      </c>
    </row>
    <row r="305" spans="23:30">
      <c r="W305" s="12">
        <f t="shared" si="55"/>
        <v>46075</v>
      </c>
      <c r="X305" s="8">
        <f t="shared" si="50"/>
        <v>3.7865849399211331E-2</v>
      </c>
      <c r="Y305" s="25">
        <v>1</v>
      </c>
      <c r="Z305" s="17">
        <f t="shared" si="51"/>
        <v>2.7777777777777779E-3</v>
      </c>
      <c r="AA305" s="17">
        <f t="shared" si="52"/>
        <v>1.0518291499780926E-4</v>
      </c>
      <c r="AB305">
        <f t="shared" si="53"/>
        <v>1.0001051829149978</v>
      </c>
      <c r="AC305" s="8">
        <f>SUM(AA305:AA334)*(360/30)</f>
        <v>3.7733771963892347E-2</v>
      </c>
      <c r="AD305" s="8">
        <f t="shared" si="56"/>
        <v>3.7791176961524009E-2</v>
      </c>
    </row>
    <row r="306" spans="23:30">
      <c r="W306" s="12">
        <f t="shared" si="55"/>
        <v>46076</v>
      </c>
      <c r="X306" s="8">
        <f t="shared" si="50"/>
        <v>3.7865849399211331E-2</v>
      </c>
      <c r="Y306" s="25">
        <v>1</v>
      </c>
      <c r="Z306" s="17">
        <f t="shared" si="51"/>
        <v>2.7777777777777779E-3</v>
      </c>
      <c r="AA306" s="17">
        <f t="shared" si="52"/>
        <v>1.0518291499780926E-4</v>
      </c>
      <c r="AB306">
        <f t="shared" si="53"/>
        <v>1.0001051829149978</v>
      </c>
      <c r="AC306" s="8">
        <f t="shared" si="54"/>
        <v>3.7700752605062601E-2</v>
      </c>
      <c r="AD306" s="8">
        <f t="shared" si="56"/>
        <v>3.7758057099633646E-2</v>
      </c>
    </row>
    <row r="307" spans="23:30">
      <c r="W307" s="12">
        <f t="shared" si="55"/>
        <v>46077</v>
      </c>
      <c r="X307" s="8">
        <f t="shared" si="50"/>
        <v>3.7865849399211331E-2</v>
      </c>
      <c r="Y307" s="25">
        <v>1</v>
      </c>
      <c r="Z307" s="17">
        <f t="shared" si="51"/>
        <v>2.7777777777777779E-3</v>
      </c>
      <c r="AA307" s="17">
        <f t="shared" si="52"/>
        <v>1.0518291499780926E-4</v>
      </c>
      <c r="AB307">
        <f t="shared" si="53"/>
        <v>1.0001051829149978</v>
      </c>
      <c r="AC307" s="8">
        <f t="shared" si="54"/>
        <v>3.7667733246232848E-2</v>
      </c>
      <c r="AD307" s="8">
        <f t="shared" si="56"/>
        <v>3.772493732886506E-2</v>
      </c>
    </row>
    <row r="308" spans="23:30">
      <c r="W308" s="12">
        <f t="shared" si="55"/>
        <v>46078</v>
      </c>
      <c r="X308" s="8">
        <f t="shared" si="50"/>
        <v>3.7865849399211331E-2</v>
      </c>
      <c r="Y308" s="25">
        <v>1</v>
      </c>
      <c r="Z308" s="17">
        <f t="shared" si="51"/>
        <v>2.7777777777777779E-3</v>
      </c>
      <c r="AA308" s="17">
        <f t="shared" si="52"/>
        <v>1.0518291499780926E-4</v>
      </c>
      <c r="AB308">
        <f t="shared" si="53"/>
        <v>1.0001051829149978</v>
      </c>
      <c r="AC308" s="8">
        <f t="shared" si="54"/>
        <v>3.7634713887403103E-2</v>
      </c>
      <c r="AD308" s="8">
        <f t="shared" si="56"/>
        <v>3.769181764922358E-2</v>
      </c>
    </row>
    <row r="309" spans="23:30">
      <c r="W309" s="12">
        <f t="shared" si="55"/>
        <v>46079</v>
      </c>
      <c r="X309" s="8">
        <f t="shared" si="50"/>
        <v>3.7865849399211331E-2</v>
      </c>
      <c r="Y309" s="25">
        <v>1</v>
      </c>
      <c r="Z309" s="17">
        <f t="shared" si="51"/>
        <v>2.7777777777777779E-3</v>
      </c>
      <c r="AA309" s="17">
        <f t="shared" si="52"/>
        <v>1.0518291499780926E-4</v>
      </c>
      <c r="AB309">
        <f t="shared" si="53"/>
        <v>1.0001051829149978</v>
      </c>
      <c r="AC309" s="8">
        <f t="shared" si="54"/>
        <v>3.760169452857335E-2</v>
      </c>
      <c r="AD309" s="8">
        <f t="shared" si="56"/>
        <v>3.7658698060703877E-2</v>
      </c>
    </row>
    <row r="310" spans="23:30">
      <c r="W310" s="12">
        <f t="shared" si="55"/>
        <v>46080</v>
      </c>
      <c r="X310" s="8">
        <f t="shared" si="50"/>
        <v>3.7865849399211331E-2</v>
      </c>
      <c r="Y310" s="25">
        <v>1</v>
      </c>
      <c r="Z310" s="17">
        <f t="shared" si="51"/>
        <v>2.7777777777777779E-3</v>
      </c>
      <c r="AA310" s="17">
        <f t="shared" si="52"/>
        <v>1.0518291499780926E-4</v>
      </c>
      <c r="AB310">
        <f t="shared" si="53"/>
        <v>1.0001051829149978</v>
      </c>
      <c r="AC310" s="8">
        <f t="shared" si="54"/>
        <v>3.7568675169743604E-2</v>
      </c>
      <c r="AD310" s="8">
        <f t="shared" si="56"/>
        <v>3.7625578563303286E-2</v>
      </c>
    </row>
    <row r="311" spans="23:30">
      <c r="W311" s="12">
        <f t="shared" si="55"/>
        <v>46081</v>
      </c>
      <c r="X311" s="8">
        <f t="shared" si="50"/>
        <v>3.7865849399211331E-2</v>
      </c>
      <c r="Y311" s="25">
        <v>1</v>
      </c>
      <c r="Z311" s="17">
        <f t="shared" si="51"/>
        <v>2.7777777777777779E-3</v>
      </c>
      <c r="AA311" s="17">
        <f t="shared" si="52"/>
        <v>1.0518291499780926E-4</v>
      </c>
      <c r="AB311">
        <f t="shared" si="53"/>
        <v>1.0001051829149978</v>
      </c>
      <c r="AC311" s="8">
        <f t="shared" si="54"/>
        <v>3.7535655810913851E-2</v>
      </c>
      <c r="AD311" s="8">
        <f t="shared" si="56"/>
        <v>3.7592459157032465E-2</v>
      </c>
    </row>
    <row r="312" spans="23:30">
      <c r="W312" s="12">
        <f t="shared" si="55"/>
        <v>46082</v>
      </c>
      <c r="X312" s="8">
        <f t="shared" si="50"/>
        <v>3.7865849399211331E-2</v>
      </c>
      <c r="Y312" s="25">
        <v>1</v>
      </c>
      <c r="Z312" s="17">
        <f t="shared" si="51"/>
        <v>2.7777777777777779E-3</v>
      </c>
      <c r="AA312" s="17">
        <f t="shared" si="52"/>
        <v>1.0518291499780926E-4</v>
      </c>
      <c r="AB312">
        <f t="shared" si="53"/>
        <v>1.0001051829149978</v>
      </c>
      <c r="AC312" s="8">
        <f t="shared" si="54"/>
        <v>3.7502636452084105E-2</v>
      </c>
      <c r="AD312" s="8">
        <f t="shared" si="56"/>
        <v>3.7559339841880757E-2</v>
      </c>
    </row>
    <row r="313" spans="23:30">
      <c r="W313" s="12">
        <f t="shared" si="55"/>
        <v>46083</v>
      </c>
      <c r="X313" s="8">
        <f t="shared" si="50"/>
        <v>3.7865849399211331E-2</v>
      </c>
      <c r="Y313" s="25">
        <v>1</v>
      </c>
      <c r="Z313" s="17">
        <f t="shared" si="51"/>
        <v>2.7777777777777779E-3</v>
      </c>
      <c r="AA313" s="17">
        <f t="shared" si="52"/>
        <v>1.0518291499780926E-4</v>
      </c>
      <c r="AB313">
        <f t="shared" si="53"/>
        <v>1.0001051829149978</v>
      </c>
      <c r="AC313" s="8">
        <f>SUM(AA313:AA342)*(360/30)</f>
        <v>3.7469617093254352E-2</v>
      </c>
      <c r="AD313" s="8">
        <f t="shared" si="56"/>
        <v>3.7526220617842831E-2</v>
      </c>
    </row>
    <row r="314" spans="23:30">
      <c r="W314" s="12">
        <f t="shared" si="55"/>
        <v>46084</v>
      </c>
      <c r="X314" s="8">
        <f t="shared" si="50"/>
        <v>3.7865849399211331E-2</v>
      </c>
      <c r="Y314" s="25">
        <v>1</v>
      </c>
      <c r="Z314" s="17">
        <f t="shared" si="51"/>
        <v>2.7777777777777779E-3</v>
      </c>
      <c r="AA314" s="17">
        <f t="shared" si="52"/>
        <v>1.0518291499780926E-4</v>
      </c>
      <c r="AB314">
        <f t="shared" si="53"/>
        <v>1.0001051829149978</v>
      </c>
      <c r="AC314" s="8">
        <f>SUM(AA314:AA343)*(360/30)</f>
        <v>3.7436597734424606E-2</v>
      </c>
      <c r="AD314" s="8">
        <f t="shared" si="56"/>
        <v>3.7493101484934677E-2</v>
      </c>
    </row>
    <row r="315" spans="23:30">
      <c r="W315" s="12">
        <f t="shared" si="55"/>
        <v>46085</v>
      </c>
      <c r="X315" s="8">
        <f t="shared" si="50"/>
        <v>3.7865849399211331E-2</v>
      </c>
      <c r="Y315" s="25">
        <v>1</v>
      </c>
      <c r="Z315" s="17">
        <f t="shared" si="51"/>
        <v>2.7777777777777779E-3</v>
      </c>
      <c r="AA315" s="17">
        <f t="shared" si="52"/>
        <v>1.0518291499780926E-4</v>
      </c>
      <c r="AB315">
        <f t="shared" si="53"/>
        <v>1.0001051829149978</v>
      </c>
      <c r="AC315" s="8"/>
      <c r="AD315" s="8"/>
    </row>
    <row r="316" spans="23:30">
      <c r="W316" s="12">
        <f t="shared" si="55"/>
        <v>46086</v>
      </c>
      <c r="X316" s="8">
        <f t="shared" si="50"/>
        <v>3.7865849399211331E-2</v>
      </c>
      <c r="Y316" s="25">
        <v>1</v>
      </c>
      <c r="Z316" s="17">
        <f t="shared" si="51"/>
        <v>2.7777777777777779E-3</v>
      </c>
      <c r="AA316" s="17">
        <f t="shared" si="52"/>
        <v>1.0518291499780926E-4</v>
      </c>
      <c r="AB316">
        <f t="shared" si="53"/>
        <v>1.0001051829149978</v>
      </c>
      <c r="AC316" s="8"/>
      <c r="AD316" s="8"/>
    </row>
    <row r="317" spans="23:30">
      <c r="W317" s="12">
        <f t="shared" si="55"/>
        <v>46087</v>
      </c>
      <c r="X317" s="8">
        <f t="shared" si="50"/>
        <v>3.7865849399211331E-2</v>
      </c>
      <c r="Y317" s="25">
        <v>1</v>
      </c>
      <c r="Z317" s="17">
        <f t="shared" si="51"/>
        <v>2.7777777777777779E-3</v>
      </c>
      <c r="AA317" s="17">
        <f t="shared" si="52"/>
        <v>1.0518291499780926E-4</v>
      </c>
      <c r="AB317">
        <f t="shared" si="53"/>
        <v>1.0001051829149978</v>
      </c>
      <c r="AC317" s="8"/>
      <c r="AD317" s="8"/>
    </row>
    <row r="318" spans="23:30">
      <c r="W318" s="12">
        <f t="shared" si="55"/>
        <v>46088</v>
      </c>
      <c r="X318" s="8">
        <f t="shared" si="50"/>
        <v>3.7865849399211331E-2</v>
      </c>
      <c r="Y318" s="25">
        <v>1</v>
      </c>
      <c r="Z318" s="17">
        <f t="shared" si="51"/>
        <v>2.7777777777777779E-3</v>
      </c>
      <c r="AA318" s="17">
        <f t="shared" si="52"/>
        <v>1.0518291499780926E-4</v>
      </c>
      <c r="AB318">
        <f t="shared" si="53"/>
        <v>1.0001051829149978</v>
      </c>
      <c r="AC318" s="8"/>
      <c r="AD318" s="8"/>
    </row>
    <row r="319" spans="23:30">
      <c r="W319" s="12">
        <f t="shared" si="55"/>
        <v>46089</v>
      </c>
      <c r="X319" s="8">
        <f t="shared" si="50"/>
        <v>3.7865849399211331E-2</v>
      </c>
      <c r="Y319" s="25">
        <v>1</v>
      </c>
      <c r="Z319" s="17">
        <f t="shared" si="51"/>
        <v>2.7777777777777779E-3</v>
      </c>
      <c r="AA319" s="17">
        <f t="shared" si="52"/>
        <v>1.0518291499780926E-4</v>
      </c>
      <c r="AB319">
        <f t="shared" si="53"/>
        <v>1.0001051829149978</v>
      </c>
      <c r="AC319" s="8"/>
      <c r="AD319" s="8"/>
    </row>
    <row r="320" spans="23:30">
      <c r="W320" s="12">
        <f t="shared" si="55"/>
        <v>46090</v>
      </c>
      <c r="X320" s="8">
        <f t="shared" si="50"/>
        <v>3.7865849399211331E-2</v>
      </c>
      <c r="Y320" s="25">
        <v>1</v>
      </c>
      <c r="Z320" s="17">
        <f t="shared" si="51"/>
        <v>2.7777777777777779E-3</v>
      </c>
      <c r="AA320" s="17">
        <f t="shared" si="52"/>
        <v>1.0518291499780926E-4</v>
      </c>
      <c r="AB320">
        <f t="shared" si="53"/>
        <v>1.0001051829149978</v>
      </c>
      <c r="AC320" s="8"/>
      <c r="AD320" s="8"/>
    </row>
    <row r="321" spans="23:30">
      <c r="W321" s="12">
        <f t="shared" si="55"/>
        <v>46091</v>
      </c>
      <c r="X321" s="8">
        <f t="shared" si="50"/>
        <v>3.7865849399211331E-2</v>
      </c>
      <c r="Y321" s="25">
        <v>1</v>
      </c>
      <c r="Z321" s="17">
        <f t="shared" si="51"/>
        <v>2.7777777777777779E-3</v>
      </c>
      <c r="AA321" s="17">
        <f t="shared" si="52"/>
        <v>1.0518291499780926E-4</v>
      </c>
      <c r="AB321">
        <f t="shared" si="53"/>
        <v>1.0001051829149978</v>
      </c>
      <c r="AC321" s="8"/>
      <c r="AD321" s="8"/>
    </row>
    <row r="322" spans="23:30">
      <c r="W322" s="12">
        <f t="shared" si="55"/>
        <v>46092</v>
      </c>
      <c r="X322" s="8">
        <f t="shared" si="50"/>
        <v>3.7865849399211331E-2</v>
      </c>
      <c r="Y322" s="25">
        <v>1</v>
      </c>
      <c r="Z322" s="17">
        <f t="shared" si="51"/>
        <v>2.7777777777777779E-3</v>
      </c>
      <c r="AA322" s="17">
        <f t="shared" si="52"/>
        <v>1.0518291499780926E-4</v>
      </c>
      <c r="AB322">
        <f t="shared" si="53"/>
        <v>1.0001051829149978</v>
      </c>
      <c r="AC322" s="8"/>
      <c r="AD322" s="8"/>
    </row>
    <row r="323" spans="23:30">
      <c r="W323" s="12">
        <f t="shared" si="55"/>
        <v>46093</v>
      </c>
      <c r="X323" s="8">
        <f t="shared" si="50"/>
        <v>3.7865849399211331E-2</v>
      </c>
      <c r="Y323" s="25">
        <v>1</v>
      </c>
      <c r="Z323" s="17">
        <f t="shared" si="51"/>
        <v>2.7777777777777779E-3</v>
      </c>
      <c r="AA323" s="17">
        <f t="shared" si="52"/>
        <v>1.0518291499780926E-4</v>
      </c>
      <c r="AB323">
        <f t="shared" si="53"/>
        <v>1.0001051829149978</v>
      </c>
      <c r="AC323" s="8"/>
      <c r="AD323" s="8"/>
    </row>
    <row r="324" spans="23:30">
      <c r="W324" s="12">
        <f t="shared" si="55"/>
        <v>46094</v>
      </c>
      <c r="X324" s="8">
        <f t="shared" si="50"/>
        <v>3.7865849399211331E-2</v>
      </c>
      <c r="Y324" s="25">
        <v>1</v>
      </c>
      <c r="Z324" s="17">
        <f t="shared" si="51"/>
        <v>2.7777777777777779E-3</v>
      </c>
      <c r="AA324" s="17">
        <f t="shared" si="52"/>
        <v>1.0518291499780926E-4</v>
      </c>
      <c r="AB324">
        <f t="shared" si="53"/>
        <v>1.0001051829149978</v>
      </c>
      <c r="AC324" s="8"/>
      <c r="AD324" s="8"/>
    </row>
    <row r="325" spans="23:30">
      <c r="W325" s="12">
        <f t="shared" si="55"/>
        <v>46095</v>
      </c>
      <c r="X325" s="8">
        <f t="shared" si="50"/>
        <v>3.7865849399211331E-2</v>
      </c>
      <c r="Y325" s="25">
        <v>1</v>
      </c>
      <c r="Z325" s="17">
        <f t="shared" si="51"/>
        <v>2.7777777777777779E-3</v>
      </c>
      <c r="AA325" s="17">
        <f t="shared" si="52"/>
        <v>1.0518291499780926E-4</v>
      </c>
      <c r="AB325">
        <f t="shared" si="53"/>
        <v>1.0001051829149978</v>
      </c>
      <c r="AC325" s="8"/>
      <c r="AD325" s="8"/>
    </row>
    <row r="326" spans="23:30">
      <c r="W326" s="12">
        <f t="shared" si="55"/>
        <v>46096</v>
      </c>
      <c r="X326" s="8">
        <f t="shared" si="50"/>
        <v>3.7865849399211331E-2</v>
      </c>
      <c r="Y326" s="25">
        <v>1</v>
      </c>
      <c r="Z326" s="17">
        <f t="shared" si="51"/>
        <v>2.7777777777777779E-3</v>
      </c>
      <c r="AA326" s="17">
        <f t="shared" si="52"/>
        <v>1.0518291499780926E-4</v>
      </c>
      <c r="AB326">
        <f t="shared" si="53"/>
        <v>1.0001051829149978</v>
      </c>
      <c r="AC326" s="8"/>
      <c r="AD326" s="8"/>
    </row>
    <row r="327" spans="23:30">
      <c r="W327" s="12">
        <f t="shared" si="55"/>
        <v>46097</v>
      </c>
      <c r="X327" s="8">
        <f t="shared" si="50"/>
        <v>3.7865849399211331E-2</v>
      </c>
      <c r="Y327" s="25">
        <v>1</v>
      </c>
      <c r="Z327" s="17">
        <f t="shared" si="51"/>
        <v>2.7777777777777779E-3</v>
      </c>
      <c r="AA327" s="17">
        <f t="shared" si="52"/>
        <v>1.0518291499780926E-4</v>
      </c>
      <c r="AB327">
        <f t="shared" si="53"/>
        <v>1.0001051829149978</v>
      </c>
      <c r="AC327" s="8"/>
      <c r="AD327" s="8"/>
    </row>
    <row r="328" spans="23:30">
      <c r="W328" s="12">
        <f t="shared" si="55"/>
        <v>46098</v>
      </c>
      <c r="X328" s="8">
        <f t="shared" si="50"/>
        <v>3.7865849399211331E-2</v>
      </c>
      <c r="Y328" s="25">
        <v>1</v>
      </c>
      <c r="Z328" s="17">
        <f t="shared" si="51"/>
        <v>2.7777777777777779E-3</v>
      </c>
      <c r="AA328" s="17">
        <f t="shared" si="52"/>
        <v>1.0518291499780926E-4</v>
      </c>
      <c r="AB328">
        <f t="shared" si="53"/>
        <v>1.0001051829149978</v>
      </c>
      <c r="AC328" s="8"/>
      <c r="AD328" s="8"/>
    </row>
    <row r="329" spans="23:30">
      <c r="W329" s="12">
        <f t="shared" si="55"/>
        <v>46099</v>
      </c>
      <c r="X329" s="8">
        <f t="shared" ref="X329:X343" si="57">$K$4 + $K$5*IF(W329&gt;$J$5, 1, 0) + $K$6*IF(W329&gt;$J$6, 1, 0) + $K$7*IF(W329&gt;$J$7, 1, 0) + $K$8*IF(W329&gt;$J$8, 1, 0) + $K$9*IF(W329&gt;$J$9, 1, 0) + $K$10*IF(W329&gt;$J$10, 1, 0) + $K$11*IF(W329&gt;$J$11, 1, 0)</f>
        <v>3.7865849399211331E-2</v>
      </c>
      <c r="Y329" s="25">
        <v>1</v>
      </c>
      <c r="Z329" s="17">
        <f t="shared" ref="Z329:Z343" si="58">Y329/360</f>
        <v>2.7777777777777779E-3</v>
      </c>
      <c r="AA329" s="17">
        <f t="shared" ref="AA329:AA343" si="59">X329*Z329</f>
        <v>1.0518291499780926E-4</v>
      </c>
      <c r="AB329">
        <f t="shared" ref="AB329:AB343" si="60">1+AA329</f>
        <v>1.0001051829149978</v>
      </c>
      <c r="AC329" s="8"/>
      <c r="AD329" s="8"/>
    </row>
    <row r="330" spans="23:30">
      <c r="W330" s="12">
        <f t="shared" ref="W330:W343" si="61">W329+1</f>
        <v>46100</v>
      </c>
      <c r="X330" s="8">
        <f t="shared" si="57"/>
        <v>3.7865849399211331E-2</v>
      </c>
      <c r="Y330" s="25">
        <v>1</v>
      </c>
      <c r="Z330" s="17">
        <f t="shared" si="58"/>
        <v>2.7777777777777779E-3</v>
      </c>
      <c r="AA330" s="17">
        <f t="shared" si="59"/>
        <v>1.0518291499780926E-4</v>
      </c>
      <c r="AB330">
        <f t="shared" si="60"/>
        <v>1.0001051829149978</v>
      </c>
      <c r="AC330" s="8"/>
      <c r="AD330" s="8"/>
    </row>
    <row r="331" spans="23:30">
      <c r="W331" s="12">
        <f t="shared" si="61"/>
        <v>46101</v>
      </c>
      <c r="X331" s="8">
        <f t="shared" si="57"/>
        <v>3.6875268634318947E-2</v>
      </c>
      <c r="Y331" s="25">
        <v>1</v>
      </c>
      <c r="Z331" s="17">
        <f t="shared" si="58"/>
        <v>2.7777777777777779E-3</v>
      </c>
      <c r="AA331" s="17">
        <f t="shared" si="59"/>
        <v>1.0243130176199709E-4</v>
      </c>
      <c r="AB331">
        <f t="shared" si="60"/>
        <v>1.0001024313017619</v>
      </c>
      <c r="AC331" s="8"/>
      <c r="AD331" s="8"/>
    </row>
    <row r="332" spans="23:30">
      <c r="W332" s="12">
        <f t="shared" si="61"/>
        <v>46102</v>
      </c>
      <c r="X332" s="8">
        <f t="shared" si="57"/>
        <v>3.6875268634318947E-2</v>
      </c>
      <c r="Y332" s="25">
        <v>1</v>
      </c>
      <c r="Z332" s="17">
        <f t="shared" si="58"/>
        <v>2.7777777777777779E-3</v>
      </c>
      <c r="AA332" s="17">
        <f t="shared" si="59"/>
        <v>1.0243130176199709E-4</v>
      </c>
      <c r="AB332">
        <f t="shared" si="60"/>
        <v>1.0001024313017619</v>
      </c>
      <c r="AC332" s="8"/>
      <c r="AD332" s="8"/>
    </row>
    <row r="333" spans="23:30">
      <c r="W333" s="12">
        <f t="shared" si="61"/>
        <v>46103</v>
      </c>
      <c r="X333" s="8">
        <f t="shared" si="57"/>
        <v>3.6875268634318947E-2</v>
      </c>
      <c r="Y333" s="25">
        <v>1</v>
      </c>
      <c r="Z333" s="17">
        <f t="shared" si="58"/>
        <v>2.7777777777777779E-3</v>
      </c>
      <c r="AA333" s="17">
        <f t="shared" si="59"/>
        <v>1.0243130176199709E-4</v>
      </c>
      <c r="AB333">
        <f t="shared" si="60"/>
        <v>1.0001024313017619</v>
      </c>
      <c r="AC333" s="8"/>
      <c r="AD333" s="8"/>
    </row>
    <row r="334" spans="23:30">
      <c r="W334" s="12">
        <f t="shared" si="61"/>
        <v>46104</v>
      </c>
      <c r="X334" s="8">
        <f t="shared" si="57"/>
        <v>3.6875268634318947E-2</v>
      </c>
      <c r="Y334" s="25">
        <v>1</v>
      </c>
      <c r="Z334" s="17">
        <f t="shared" si="58"/>
        <v>2.7777777777777779E-3</v>
      </c>
      <c r="AA334" s="17">
        <f t="shared" si="59"/>
        <v>1.0243130176199709E-4</v>
      </c>
      <c r="AB334">
        <f t="shared" si="60"/>
        <v>1.0001024313017619</v>
      </c>
      <c r="AC334" s="8"/>
      <c r="AD334" s="8"/>
    </row>
    <row r="335" spans="23:30">
      <c r="W335" s="12">
        <f t="shared" si="61"/>
        <v>46105</v>
      </c>
      <c r="X335" s="8">
        <f t="shared" si="57"/>
        <v>3.6875268634318947E-2</v>
      </c>
      <c r="Y335" s="25">
        <v>1</v>
      </c>
      <c r="Z335" s="17">
        <f t="shared" si="58"/>
        <v>2.7777777777777779E-3</v>
      </c>
      <c r="AA335" s="17">
        <f t="shared" si="59"/>
        <v>1.0243130176199709E-4</v>
      </c>
      <c r="AB335">
        <f t="shared" si="60"/>
        <v>1.0001024313017619</v>
      </c>
      <c r="AC335" s="8"/>
      <c r="AD335" s="8"/>
    </row>
    <row r="336" spans="23:30">
      <c r="W336" s="12">
        <f t="shared" si="61"/>
        <v>46106</v>
      </c>
      <c r="X336" s="8">
        <f t="shared" si="57"/>
        <v>3.6875268634318947E-2</v>
      </c>
      <c r="Y336" s="25">
        <v>1</v>
      </c>
      <c r="Z336" s="17">
        <f t="shared" si="58"/>
        <v>2.7777777777777779E-3</v>
      </c>
      <c r="AA336" s="17">
        <f t="shared" si="59"/>
        <v>1.0243130176199709E-4</v>
      </c>
      <c r="AB336">
        <f t="shared" si="60"/>
        <v>1.0001024313017619</v>
      </c>
      <c r="AC336" s="8"/>
      <c r="AD336" s="8"/>
    </row>
    <row r="337" spans="23:30">
      <c r="W337" s="12">
        <f t="shared" si="61"/>
        <v>46107</v>
      </c>
      <c r="X337" s="8">
        <f t="shared" si="57"/>
        <v>3.6875268634318947E-2</v>
      </c>
      <c r="Y337" s="25">
        <v>1</v>
      </c>
      <c r="Z337" s="17">
        <f t="shared" si="58"/>
        <v>2.7777777777777779E-3</v>
      </c>
      <c r="AA337" s="17">
        <f t="shared" si="59"/>
        <v>1.0243130176199709E-4</v>
      </c>
      <c r="AB337">
        <f t="shared" si="60"/>
        <v>1.0001024313017619</v>
      </c>
      <c r="AC337" s="8"/>
      <c r="AD337" s="8"/>
    </row>
    <row r="338" spans="23:30">
      <c r="W338" s="12">
        <f t="shared" si="61"/>
        <v>46108</v>
      </c>
      <c r="X338" s="8">
        <f t="shared" si="57"/>
        <v>3.6875268634318947E-2</v>
      </c>
      <c r="Y338" s="25">
        <v>1</v>
      </c>
      <c r="Z338" s="17">
        <f t="shared" si="58"/>
        <v>2.7777777777777779E-3</v>
      </c>
      <c r="AA338" s="17">
        <f t="shared" si="59"/>
        <v>1.0243130176199709E-4</v>
      </c>
      <c r="AB338">
        <f t="shared" si="60"/>
        <v>1.0001024313017619</v>
      </c>
      <c r="AC338" s="8"/>
      <c r="AD338" s="8"/>
    </row>
    <row r="339" spans="23:30">
      <c r="W339" s="12">
        <f t="shared" si="61"/>
        <v>46109</v>
      </c>
      <c r="X339" s="8">
        <f t="shared" si="57"/>
        <v>3.6875268634318947E-2</v>
      </c>
      <c r="Y339" s="25">
        <v>1</v>
      </c>
      <c r="Z339" s="17">
        <f t="shared" si="58"/>
        <v>2.7777777777777779E-3</v>
      </c>
      <c r="AA339" s="17">
        <f t="shared" si="59"/>
        <v>1.0243130176199709E-4</v>
      </c>
      <c r="AB339">
        <f t="shared" si="60"/>
        <v>1.0001024313017619</v>
      </c>
      <c r="AC339" s="8"/>
      <c r="AD339" s="8"/>
    </row>
    <row r="340" spans="23:30">
      <c r="W340" s="12">
        <f t="shared" si="61"/>
        <v>46110</v>
      </c>
      <c r="X340" s="8">
        <f t="shared" si="57"/>
        <v>3.6875268634318947E-2</v>
      </c>
      <c r="Y340" s="25">
        <v>1</v>
      </c>
      <c r="Z340" s="17">
        <f t="shared" si="58"/>
        <v>2.7777777777777779E-3</v>
      </c>
      <c r="AA340" s="17">
        <f t="shared" si="59"/>
        <v>1.0243130176199709E-4</v>
      </c>
      <c r="AB340">
        <f t="shared" si="60"/>
        <v>1.0001024313017619</v>
      </c>
      <c r="AC340" s="8"/>
      <c r="AD340" s="8"/>
    </row>
    <row r="341" spans="23:30">
      <c r="W341" s="12">
        <f t="shared" si="61"/>
        <v>46111</v>
      </c>
      <c r="X341" s="8">
        <f t="shared" si="57"/>
        <v>3.6875268634318947E-2</v>
      </c>
      <c r="Y341" s="25">
        <v>1</v>
      </c>
      <c r="Z341" s="17">
        <f t="shared" si="58"/>
        <v>2.7777777777777779E-3</v>
      </c>
      <c r="AA341" s="17">
        <f t="shared" si="59"/>
        <v>1.0243130176199709E-4</v>
      </c>
      <c r="AB341">
        <f t="shared" si="60"/>
        <v>1.0001024313017619</v>
      </c>
      <c r="AC341" s="8"/>
      <c r="AD341" s="8"/>
    </row>
    <row r="342" spans="23:30">
      <c r="W342" s="12">
        <f t="shared" si="61"/>
        <v>46112</v>
      </c>
      <c r="X342" s="8">
        <f t="shared" si="57"/>
        <v>3.6875268634318947E-2</v>
      </c>
      <c r="Y342" s="25">
        <v>1</v>
      </c>
      <c r="Z342" s="17">
        <f t="shared" si="58"/>
        <v>2.7777777777777779E-3</v>
      </c>
      <c r="AA342" s="17">
        <f t="shared" si="59"/>
        <v>1.0243130176199709E-4</v>
      </c>
      <c r="AB342">
        <f t="shared" si="60"/>
        <v>1.0001024313017619</v>
      </c>
      <c r="AC342" s="8"/>
      <c r="AD342" s="8"/>
    </row>
    <row r="343" spans="23:30">
      <c r="W343" s="12">
        <f t="shared" si="61"/>
        <v>46113</v>
      </c>
      <c r="X343" s="8">
        <f t="shared" si="57"/>
        <v>3.6875268634318947E-2</v>
      </c>
      <c r="Y343" s="25">
        <v>1</v>
      </c>
      <c r="Z343" s="17">
        <f t="shared" si="58"/>
        <v>2.7777777777777779E-3</v>
      </c>
      <c r="AA343" s="17">
        <f t="shared" si="59"/>
        <v>1.0243130176199709E-4</v>
      </c>
      <c r="AB343">
        <f t="shared" si="60"/>
        <v>1.0001024313017619</v>
      </c>
      <c r="AC343" s="8"/>
      <c r="AD343" s="8"/>
    </row>
  </sheetData>
  <sortState xmlns:xlrd2="http://schemas.microsoft.com/office/spreadsheetml/2017/richdata2" ref="L8:Q105">
    <sortCondition descending="1" ref="L8:L10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9367-1E06-406F-8F26-7A5304A2A4F3}">
  <dimension ref="B3:P71"/>
  <sheetViews>
    <sheetView tabSelected="1" topLeftCell="A5" workbookViewId="0">
      <selection activeCell="P21" sqref="P21"/>
    </sheetView>
  </sheetViews>
  <sheetFormatPr defaultRowHeight="15"/>
  <cols>
    <col min="2" max="2" width="22.28515625" bestFit="1" customWidth="1"/>
    <col min="3" max="3" width="14.7109375" customWidth="1"/>
    <col min="4" max="4" width="10.28515625" customWidth="1"/>
    <col min="9" max="9" width="11.28515625" customWidth="1"/>
    <col min="12" max="12" width="41.5703125" customWidth="1"/>
    <col min="13" max="13" width="12.5703125" customWidth="1"/>
    <col min="14" max="14" width="11" customWidth="1"/>
    <col min="15" max="15" width="9.85546875" bestFit="1" customWidth="1"/>
  </cols>
  <sheetData>
    <row r="3" spans="2:16">
      <c r="B3" t="s">
        <v>85</v>
      </c>
    </row>
    <row r="6" spans="2:16">
      <c r="J6" t="s">
        <v>86</v>
      </c>
      <c r="L6" s="26" t="s">
        <v>87</v>
      </c>
      <c r="M6" s="26"/>
      <c r="N6" s="26"/>
      <c r="O6" s="26"/>
    </row>
    <row r="7" spans="2:16" ht="29.25">
      <c r="B7" t="s">
        <v>3</v>
      </c>
      <c r="C7" s="3" t="s">
        <v>4</v>
      </c>
      <c r="D7" s="3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>
        <v>1</v>
      </c>
      <c r="M7" t="s">
        <v>88</v>
      </c>
      <c r="N7">
        <v>0.25</v>
      </c>
      <c r="O7">
        <v>0.5</v>
      </c>
    </row>
    <row r="8" spans="2:16" ht="14.25">
      <c r="B8" s="13">
        <v>45709</v>
      </c>
      <c r="C8" s="12">
        <v>45712</v>
      </c>
      <c r="D8" s="12" t="str">
        <f t="shared" ref="D8:D71" si="0">TEXT(B8,"dddd")</f>
        <v>Friday</v>
      </c>
      <c r="E8" s="15">
        <v>4.3400000000000001E-2</v>
      </c>
      <c r="F8" s="11">
        <f>_xlfn.DAYS(C8,B8)</f>
        <v>3</v>
      </c>
      <c r="G8" s="11">
        <f t="shared" ref="G8:G71" si="1">F8/360</f>
        <v>8.3333333333333332E-3</v>
      </c>
      <c r="H8" s="11">
        <f t="shared" ref="H8:H71" si="2">E8*G8</f>
        <v>3.6166666666666666E-4</v>
      </c>
      <c r="I8">
        <f>1+H8</f>
        <v>1.0003616666666666</v>
      </c>
      <c r="J8">
        <f>J7*I8</f>
        <v>1.0003616666666666</v>
      </c>
      <c r="L8" t="s">
        <v>89</v>
      </c>
      <c r="M8" s="7">
        <f>B8</f>
        <v>45709</v>
      </c>
      <c r="N8" s="8">
        <f>(PRODUCT(I8:I70)-1)*(360/SUM(F8:F70))</f>
        <v>4.3532368498451213E-2</v>
      </c>
      <c r="O8" s="8">
        <f>((PRODUCT(I8:I71)*PRODUCT('SOFR Term Rate'!AB30:AB118))-1)*(360/(SUM(F8:F71)+SUM('SOFR Term Rate'!Y30:Y118)))</f>
        <v>4.360525799723991E-2</v>
      </c>
    </row>
    <row r="9" spans="2:16" ht="14.25">
      <c r="B9" s="12">
        <v>45712</v>
      </c>
      <c r="C9" s="13">
        <v>45713</v>
      </c>
      <c r="D9" s="12" t="str">
        <f t="shared" si="0"/>
        <v>Monday</v>
      </c>
      <c r="E9" s="14">
        <v>4.3400000000000001E-2</v>
      </c>
      <c r="F9" s="11">
        <f t="shared" ref="F8:F71" si="3">_xlfn.DAYS(C9,B9)</f>
        <v>1</v>
      </c>
      <c r="G9" s="11">
        <f t="shared" si="1"/>
        <v>2.7777777777777779E-3</v>
      </c>
      <c r="H9" s="11">
        <f t="shared" si="2"/>
        <v>1.2055555555555557E-4</v>
      </c>
      <c r="I9">
        <f t="shared" ref="I9:I71" si="4">1+H9</f>
        <v>1.0001205555555555</v>
      </c>
      <c r="J9">
        <f t="shared" ref="J9:J71" si="5">J8*I9</f>
        <v>1.000482265823148</v>
      </c>
      <c r="L9" t="s">
        <v>90</v>
      </c>
      <c r="M9" s="7">
        <f>B71</f>
        <v>45799</v>
      </c>
      <c r="N9" s="8">
        <f>'SOFR Term Rate'!AE29</f>
        <v>4.320791181127337E-2</v>
      </c>
      <c r="O9" s="8">
        <f>'SOFR Term Rate'!AF29</f>
        <v>4.2914475491170556E-2</v>
      </c>
    </row>
    <row r="10" spans="2:16" ht="14.25">
      <c r="B10" s="13">
        <v>45713</v>
      </c>
      <c r="C10" s="12">
        <v>45714</v>
      </c>
      <c r="D10" s="12" t="str">
        <f t="shared" si="0"/>
        <v>Tuesday</v>
      </c>
      <c r="E10" s="15">
        <v>4.3299999999999998E-2</v>
      </c>
      <c r="F10" s="11">
        <f t="shared" si="3"/>
        <v>1</v>
      </c>
      <c r="G10" s="11">
        <f t="shared" si="1"/>
        <v>2.7777777777777779E-3</v>
      </c>
      <c r="H10" s="11">
        <f t="shared" si="2"/>
        <v>1.2027777777777777E-4</v>
      </c>
      <c r="I10">
        <f t="shared" si="4"/>
        <v>1.0001202777777778</v>
      </c>
      <c r="J10">
        <f t="shared" si="5"/>
        <v>1.0006026016067873</v>
      </c>
    </row>
    <row r="11" spans="2:16" ht="14.25">
      <c r="B11" s="12">
        <v>45714</v>
      </c>
      <c r="C11" s="13">
        <v>45715</v>
      </c>
      <c r="D11" s="12" t="str">
        <f t="shared" si="0"/>
        <v>Wednesday</v>
      </c>
      <c r="E11" s="14">
        <v>4.3299999999999998E-2</v>
      </c>
      <c r="F11" s="11">
        <f t="shared" si="3"/>
        <v>1</v>
      </c>
      <c r="G11" s="11">
        <f t="shared" si="1"/>
        <v>2.7777777777777779E-3</v>
      </c>
      <c r="H11" s="11">
        <f t="shared" si="2"/>
        <v>1.2027777777777777E-4</v>
      </c>
      <c r="I11">
        <f t="shared" si="4"/>
        <v>1.0001202777777778</v>
      </c>
      <c r="J11">
        <f t="shared" si="5"/>
        <v>1.0007229518641472</v>
      </c>
    </row>
    <row r="12" spans="2:16" ht="14.25">
      <c r="B12" s="13">
        <v>45715</v>
      </c>
      <c r="C12" s="12">
        <v>45716</v>
      </c>
      <c r="D12" s="12" t="str">
        <f t="shared" si="0"/>
        <v>Thursday</v>
      </c>
      <c r="E12" s="15">
        <v>4.36E-2</v>
      </c>
      <c r="F12" s="11">
        <f t="shared" si="3"/>
        <v>1</v>
      </c>
      <c r="G12" s="11">
        <f t="shared" si="1"/>
        <v>2.7777777777777779E-3</v>
      </c>
      <c r="H12" s="11">
        <f t="shared" si="2"/>
        <v>1.2111111111111112E-4</v>
      </c>
      <c r="I12">
        <f t="shared" si="4"/>
        <v>1.000121111111111</v>
      </c>
      <c r="J12">
        <f t="shared" si="5"/>
        <v>1.0008441505327617</v>
      </c>
    </row>
    <row r="13" spans="2:16" ht="14.25">
      <c r="B13" s="12">
        <v>45716</v>
      </c>
      <c r="C13" s="13">
        <v>45719</v>
      </c>
      <c r="D13" s="12" t="str">
        <f t="shared" si="0"/>
        <v>Friday</v>
      </c>
      <c r="E13" s="14">
        <v>4.3899999999999995E-2</v>
      </c>
      <c r="F13" s="11">
        <f t="shared" si="3"/>
        <v>3</v>
      </c>
      <c r="G13" s="11">
        <f t="shared" si="1"/>
        <v>8.3333333333333332E-3</v>
      </c>
      <c r="H13" s="11">
        <f t="shared" si="2"/>
        <v>3.658333333333333E-4</v>
      </c>
      <c r="I13">
        <f t="shared" si="4"/>
        <v>1.0003658333333334</v>
      </c>
      <c r="J13">
        <f t="shared" si="5"/>
        <v>1.0012102926844983</v>
      </c>
      <c r="L13" s="27" t="s">
        <v>91</v>
      </c>
      <c r="M13" s="27"/>
      <c r="N13" s="27"/>
      <c r="O13" s="27"/>
    </row>
    <row r="14" spans="2:16" ht="14.25">
      <c r="B14" s="13">
        <v>45719</v>
      </c>
      <c r="C14" s="12">
        <v>45720</v>
      </c>
      <c r="D14" s="12" t="str">
        <f t="shared" si="0"/>
        <v>Monday</v>
      </c>
      <c r="E14" s="15">
        <v>4.3299999999999998E-2</v>
      </c>
      <c r="F14" s="11">
        <f t="shared" si="3"/>
        <v>1</v>
      </c>
      <c r="G14" s="11">
        <f t="shared" si="1"/>
        <v>2.7777777777777779E-3</v>
      </c>
      <c r="H14" s="11">
        <f t="shared" si="2"/>
        <v>1.2027777777777777E-4</v>
      </c>
      <c r="I14">
        <f t="shared" si="4"/>
        <v>1.0001202777777778</v>
      </c>
      <c r="J14">
        <f t="shared" si="5"/>
        <v>1.0013307160335907</v>
      </c>
      <c r="M14" t="s">
        <v>92</v>
      </c>
      <c r="N14" t="s">
        <v>93</v>
      </c>
      <c r="O14" t="s">
        <v>94</v>
      </c>
      <c r="P14" t="s">
        <v>6</v>
      </c>
    </row>
    <row r="15" spans="2:16" ht="14.25">
      <c r="B15" s="12">
        <v>45720</v>
      </c>
      <c r="C15" s="13">
        <v>45721</v>
      </c>
      <c r="D15" s="12" t="str">
        <f t="shared" si="0"/>
        <v>Tuesday</v>
      </c>
      <c r="E15" s="14">
        <v>4.3299999999999998E-2</v>
      </c>
      <c r="F15" s="11">
        <f t="shared" si="3"/>
        <v>1</v>
      </c>
      <c r="G15" s="11">
        <f t="shared" si="1"/>
        <v>2.7777777777777779E-3</v>
      </c>
      <c r="H15" s="11">
        <f t="shared" si="2"/>
        <v>1.2027777777777777E-4</v>
      </c>
      <c r="I15">
        <f t="shared" si="4"/>
        <v>1.0001202777777778</v>
      </c>
      <c r="J15">
        <f t="shared" si="5"/>
        <v>1.001451153866936</v>
      </c>
      <c r="L15" t="s">
        <v>89</v>
      </c>
      <c r="M15" s="7">
        <f>M8</f>
        <v>45709</v>
      </c>
      <c r="N15" s="7">
        <f>M15</f>
        <v>45709</v>
      </c>
      <c r="O15" s="7">
        <v>45889</v>
      </c>
      <c r="P15" s="8">
        <f>O8</f>
        <v>4.360525799723991E-2</v>
      </c>
    </row>
    <row r="16" spans="2:16" ht="14.25">
      <c r="B16" s="13">
        <v>45721</v>
      </c>
      <c r="C16" s="12">
        <v>45722</v>
      </c>
      <c r="D16" s="12" t="str">
        <f t="shared" si="0"/>
        <v>Wednesday</v>
      </c>
      <c r="E16" s="15">
        <v>4.3400000000000001E-2</v>
      </c>
      <c r="F16" s="11">
        <f t="shared" si="3"/>
        <v>1</v>
      </c>
      <c r="G16" s="11">
        <f t="shared" si="1"/>
        <v>2.7777777777777779E-3</v>
      </c>
      <c r="H16" s="11">
        <f t="shared" si="2"/>
        <v>1.2055555555555557E-4</v>
      </c>
      <c r="I16">
        <f t="shared" si="4"/>
        <v>1.0001205555555555</v>
      </c>
      <c r="J16">
        <f t="shared" si="5"/>
        <v>1.0015718843671519</v>
      </c>
      <c r="L16" t="s">
        <v>90</v>
      </c>
      <c r="M16" s="7">
        <f>M9</f>
        <v>45799</v>
      </c>
      <c r="N16" s="7">
        <f>N15</f>
        <v>45709</v>
      </c>
      <c r="O16" s="7">
        <v>45889</v>
      </c>
      <c r="P16" s="8">
        <f>((PRODUCT(I8:I71)*(1 + N9*0.25))-1)*(360/(SUM(F8:F71)+SUM('SOFR Term Rate'!Y30:Y119)))</f>
        <v>4.3604835533141088E-2</v>
      </c>
    </row>
    <row r="17" spans="2:10" ht="14.25">
      <c r="B17" s="12">
        <v>45722</v>
      </c>
      <c r="C17" s="13">
        <v>45723</v>
      </c>
      <c r="D17" s="12" t="str">
        <f t="shared" si="0"/>
        <v>Thursday</v>
      </c>
      <c r="E17" s="14">
        <v>4.3499999999999997E-2</v>
      </c>
      <c r="F17" s="11">
        <f t="shared" si="3"/>
        <v>1</v>
      </c>
      <c r="G17" s="11">
        <f t="shared" si="1"/>
        <v>2.7777777777777779E-3</v>
      </c>
      <c r="H17" s="11">
        <f t="shared" si="2"/>
        <v>1.2083333333333333E-4</v>
      </c>
      <c r="I17">
        <f t="shared" si="4"/>
        <v>1.0001208333333333</v>
      </c>
      <c r="J17">
        <f t="shared" si="5"/>
        <v>1.0016929076365131</v>
      </c>
    </row>
    <row r="18" spans="2:10" ht="14.25">
      <c r="B18" s="13">
        <v>45723</v>
      </c>
      <c r="C18" s="12">
        <v>45726</v>
      </c>
      <c r="D18" s="12" t="str">
        <f t="shared" si="0"/>
        <v>Friday</v>
      </c>
      <c r="E18" s="15">
        <v>4.3400000000000001E-2</v>
      </c>
      <c r="F18" s="11">
        <f t="shared" si="3"/>
        <v>3</v>
      </c>
      <c r="G18" s="11">
        <f t="shared" si="1"/>
        <v>8.3333333333333332E-3</v>
      </c>
      <c r="H18" s="11">
        <f t="shared" si="2"/>
        <v>3.6166666666666666E-4</v>
      </c>
      <c r="I18">
        <f t="shared" si="4"/>
        <v>1.0003616666666666</v>
      </c>
      <c r="J18">
        <f t="shared" si="5"/>
        <v>1.0020551865714415</v>
      </c>
    </row>
    <row r="19" spans="2:10" ht="14.25">
      <c r="B19" s="12">
        <v>45726</v>
      </c>
      <c r="C19" s="13">
        <v>45727</v>
      </c>
      <c r="D19" s="12" t="str">
        <f t="shared" si="0"/>
        <v>Monday</v>
      </c>
      <c r="E19" s="14">
        <v>4.3299999999999998E-2</v>
      </c>
      <c r="F19" s="11">
        <f t="shared" si="3"/>
        <v>1</v>
      </c>
      <c r="G19" s="11">
        <f t="shared" si="1"/>
        <v>2.7777777777777779E-3</v>
      </c>
      <c r="H19" s="11">
        <f t="shared" si="2"/>
        <v>1.2027777777777777E-4</v>
      </c>
      <c r="I19">
        <f t="shared" si="4"/>
        <v>1.0001202777777778</v>
      </c>
      <c r="J19">
        <f t="shared" si="5"/>
        <v>1.002175711542493</v>
      </c>
    </row>
    <row r="20" spans="2:10" ht="14.25">
      <c r="B20" s="13">
        <v>45727</v>
      </c>
      <c r="C20" s="12">
        <v>45728</v>
      </c>
      <c r="D20" s="12" t="str">
        <f t="shared" si="0"/>
        <v>Tuesday</v>
      </c>
      <c r="E20" s="15">
        <v>4.3200000000000002E-2</v>
      </c>
      <c r="F20" s="11">
        <f t="shared" si="3"/>
        <v>1</v>
      </c>
      <c r="G20" s="11">
        <f t="shared" si="1"/>
        <v>2.7777777777777779E-3</v>
      </c>
      <c r="H20" s="11">
        <f t="shared" si="2"/>
        <v>1.2000000000000002E-4</v>
      </c>
      <c r="I20">
        <f t="shared" si="4"/>
        <v>1.0001199999999999</v>
      </c>
      <c r="J20">
        <f t="shared" si="5"/>
        <v>1.002295972627878</v>
      </c>
    </row>
    <row r="21" spans="2:10" ht="14.25">
      <c r="B21" s="12">
        <v>45728</v>
      </c>
      <c r="C21" s="13">
        <v>45729</v>
      </c>
      <c r="D21" s="12" t="str">
        <f t="shared" si="0"/>
        <v>Wednesday</v>
      </c>
      <c r="E21" s="14">
        <v>4.3099999999999999E-2</v>
      </c>
      <c r="F21" s="11">
        <f t="shared" si="3"/>
        <v>1</v>
      </c>
      <c r="G21" s="11">
        <f t="shared" si="1"/>
        <v>2.7777777777777779E-3</v>
      </c>
      <c r="H21" s="11">
        <f t="shared" si="2"/>
        <v>1.1972222222222222E-4</v>
      </c>
      <c r="I21">
        <f t="shared" si="4"/>
        <v>1.0001197222222222</v>
      </c>
      <c r="J21">
        <f t="shared" si="5"/>
        <v>1.0024159697290453</v>
      </c>
    </row>
    <row r="22" spans="2:10" ht="14.25">
      <c r="B22" s="13">
        <v>45729</v>
      </c>
      <c r="C22" s="12">
        <v>45730</v>
      </c>
      <c r="D22" s="12" t="str">
        <f t="shared" si="0"/>
        <v>Thursday</v>
      </c>
      <c r="E22" s="15">
        <v>4.2999999999999997E-2</v>
      </c>
      <c r="F22" s="11">
        <f t="shared" si="3"/>
        <v>1</v>
      </c>
      <c r="G22" s="11">
        <f t="shared" si="1"/>
        <v>2.7777777777777779E-3</v>
      </c>
      <c r="H22" s="11">
        <f t="shared" si="2"/>
        <v>1.1944444444444444E-4</v>
      </c>
      <c r="I22">
        <f t="shared" si="4"/>
        <v>1.0001194444444443</v>
      </c>
      <c r="J22">
        <f t="shared" si="5"/>
        <v>1.0025357027476518</v>
      </c>
    </row>
    <row r="23" spans="2:10" ht="14.25">
      <c r="B23" s="12">
        <v>45730</v>
      </c>
      <c r="C23" s="13">
        <v>45733</v>
      </c>
      <c r="D23" s="12" t="str">
        <f t="shared" si="0"/>
        <v>Friday</v>
      </c>
      <c r="E23" s="14">
        <v>4.2999999999999997E-2</v>
      </c>
      <c r="F23" s="11">
        <f t="shared" si="3"/>
        <v>3</v>
      </c>
      <c r="G23" s="11">
        <f t="shared" si="1"/>
        <v>8.3333333333333332E-3</v>
      </c>
      <c r="H23" s="11">
        <f t="shared" si="2"/>
        <v>3.5833333333333328E-4</v>
      </c>
      <c r="I23">
        <f t="shared" si="4"/>
        <v>1.0003583333333332</v>
      </c>
      <c r="J23">
        <f t="shared" si="5"/>
        <v>1.002894944707803</v>
      </c>
    </row>
    <row r="24" spans="2:10" ht="14.25">
      <c r="B24" s="13">
        <v>45733</v>
      </c>
      <c r="C24" s="12">
        <v>45734</v>
      </c>
      <c r="D24" s="12" t="str">
        <f t="shared" si="0"/>
        <v>Monday</v>
      </c>
      <c r="E24" s="15">
        <v>4.3200000000000002E-2</v>
      </c>
      <c r="F24" s="11">
        <f t="shared" si="3"/>
        <v>1</v>
      </c>
      <c r="G24" s="11">
        <f t="shared" si="1"/>
        <v>2.7777777777777779E-3</v>
      </c>
      <c r="H24" s="11">
        <f t="shared" si="2"/>
        <v>1.2000000000000002E-4</v>
      </c>
      <c r="I24">
        <f t="shared" si="4"/>
        <v>1.0001199999999999</v>
      </c>
      <c r="J24">
        <f t="shared" si="5"/>
        <v>1.0030152921011679</v>
      </c>
    </row>
    <row r="25" spans="2:10" ht="14.25">
      <c r="B25" s="12">
        <v>45734</v>
      </c>
      <c r="C25" s="13">
        <v>45735</v>
      </c>
      <c r="D25" s="12" t="str">
        <f t="shared" si="0"/>
        <v>Tuesday</v>
      </c>
      <c r="E25" s="14">
        <v>4.3099999999999999E-2</v>
      </c>
      <c r="F25" s="11">
        <f t="shared" si="3"/>
        <v>1</v>
      </c>
      <c r="G25" s="11">
        <f t="shared" si="1"/>
        <v>2.7777777777777779E-3</v>
      </c>
      <c r="H25" s="11">
        <f t="shared" si="2"/>
        <v>1.1972222222222222E-4</v>
      </c>
      <c r="I25">
        <f t="shared" si="4"/>
        <v>1.0001197222222222</v>
      </c>
      <c r="J25">
        <f t="shared" si="5"/>
        <v>1.0031353753208612</v>
      </c>
    </row>
    <row r="26" spans="2:10" ht="14.25">
      <c r="B26" s="13">
        <v>45735</v>
      </c>
      <c r="C26" s="12">
        <v>45736</v>
      </c>
      <c r="D26" s="12" t="str">
        <f t="shared" si="0"/>
        <v>Wednesday</v>
      </c>
      <c r="E26" s="15">
        <v>4.2900000000000001E-2</v>
      </c>
      <c r="F26" s="11">
        <f t="shared" si="3"/>
        <v>1</v>
      </c>
      <c r="G26" s="11">
        <f t="shared" si="1"/>
        <v>2.7777777777777779E-3</v>
      </c>
      <c r="H26" s="11">
        <f t="shared" si="2"/>
        <v>1.1916666666666667E-4</v>
      </c>
      <c r="I26">
        <f t="shared" si="4"/>
        <v>1.0001191666666667</v>
      </c>
      <c r="J26">
        <f t="shared" si="5"/>
        <v>1.0032549156197537</v>
      </c>
    </row>
    <row r="27" spans="2:10" ht="14.25">
      <c r="B27" s="12">
        <v>45736</v>
      </c>
      <c r="C27" s="13">
        <v>45737</v>
      </c>
      <c r="D27" s="12" t="str">
        <f t="shared" si="0"/>
        <v>Thursday</v>
      </c>
      <c r="E27" s="14">
        <v>4.2900000000000001E-2</v>
      </c>
      <c r="F27" s="11">
        <f t="shared" si="3"/>
        <v>1</v>
      </c>
      <c r="G27" s="11">
        <f t="shared" si="1"/>
        <v>2.7777777777777779E-3</v>
      </c>
      <c r="H27" s="11">
        <f t="shared" si="2"/>
        <v>1.1916666666666667E-4</v>
      </c>
      <c r="I27">
        <f t="shared" si="4"/>
        <v>1.0001191666666667</v>
      </c>
      <c r="J27">
        <f t="shared" si="5"/>
        <v>1.0033744701638649</v>
      </c>
    </row>
    <row r="28" spans="2:10" ht="14.25">
      <c r="B28" s="13">
        <v>45737</v>
      </c>
      <c r="C28" s="12">
        <v>45740</v>
      </c>
      <c r="D28" s="12" t="str">
        <f t="shared" si="0"/>
        <v>Friday</v>
      </c>
      <c r="E28" s="15">
        <v>4.2999999999999997E-2</v>
      </c>
      <c r="F28" s="11">
        <f t="shared" si="3"/>
        <v>3</v>
      </c>
      <c r="G28" s="11">
        <f t="shared" si="1"/>
        <v>8.3333333333333332E-3</v>
      </c>
      <c r="H28" s="11">
        <f t="shared" si="2"/>
        <v>3.5833333333333328E-4</v>
      </c>
      <c r="I28">
        <f t="shared" si="4"/>
        <v>1.0003583333333332</v>
      </c>
      <c r="J28">
        <f t="shared" si="5"/>
        <v>1.0037340126823402</v>
      </c>
    </row>
    <row r="29" spans="2:10" ht="14.25">
      <c r="B29" s="12">
        <v>45740</v>
      </c>
      <c r="C29" s="13">
        <v>45741</v>
      </c>
      <c r="D29" s="12" t="str">
        <f t="shared" si="0"/>
        <v>Monday</v>
      </c>
      <c r="E29" s="14">
        <v>4.3099999999999999E-2</v>
      </c>
      <c r="F29" s="11">
        <f t="shared" si="3"/>
        <v>1</v>
      </c>
      <c r="G29" s="11">
        <f t="shared" si="1"/>
        <v>2.7777777777777779E-3</v>
      </c>
      <c r="H29" s="11">
        <f t="shared" si="2"/>
        <v>1.1972222222222222E-4</v>
      </c>
      <c r="I29">
        <f t="shared" si="4"/>
        <v>1.0001197222222222</v>
      </c>
      <c r="J29">
        <f t="shared" si="5"/>
        <v>1.0038541819488584</v>
      </c>
    </row>
    <row r="30" spans="2:10" ht="14.25">
      <c r="B30" s="13">
        <v>45741</v>
      </c>
      <c r="C30" s="12">
        <v>45742</v>
      </c>
      <c r="D30" s="12" t="str">
        <f t="shared" si="0"/>
        <v>Tuesday</v>
      </c>
      <c r="E30" s="15">
        <v>4.3299999999999998E-2</v>
      </c>
      <c r="F30" s="11">
        <f t="shared" si="3"/>
        <v>1</v>
      </c>
      <c r="G30" s="11">
        <f t="shared" si="1"/>
        <v>2.7777777777777779E-3</v>
      </c>
      <c r="H30" s="11">
        <f t="shared" si="2"/>
        <v>1.2027777777777777E-4</v>
      </c>
      <c r="I30">
        <f t="shared" si="4"/>
        <v>1.0001202777777778</v>
      </c>
      <c r="J30">
        <f t="shared" si="5"/>
        <v>1.0039749232990762</v>
      </c>
    </row>
    <row r="31" spans="2:10" ht="14.25">
      <c r="B31" s="12">
        <v>45742</v>
      </c>
      <c r="C31" s="13">
        <v>45743</v>
      </c>
      <c r="D31" s="12" t="str">
        <f t="shared" si="0"/>
        <v>Wednesday</v>
      </c>
      <c r="E31" s="14">
        <v>4.3499999999999997E-2</v>
      </c>
      <c r="F31" s="11">
        <f t="shared" si="3"/>
        <v>1</v>
      </c>
      <c r="G31" s="11">
        <f t="shared" si="1"/>
        <v>2.7777777777777779E-3</v>
      </c>
      <c r="H31" s="11">
        <f t="shared" si="2"/>
        <v>1.2083333333333333E-4</v>
      </c>
      <c r="I31">
        <f t="shared" si="4"/>
        <v>1.0001208333333333</v>
      </c>
      <c r="J31">
        <f t="shared" si="5"/>
        <v>1.0040962369356417</v>
      </c>
    </row>
    <row r="32" spans="2:10" ht="14.25">
      <c r="B32" s="13">
        <v>45743</v>
      </c>
      <c r="C32" s="12">
        <v>45744</v>
      </c>
      <c r="D32" s="12" t="str">
        <f t="shared" si="0"/>
        <v>Thursday</v>
      </c>
      <c r="E32" s="15">
        <v>4.36E-2</v>
      </c>
      <c r="F32" s="11">
        <f t="shared" si="3"/>
        <v>1</v>
      </c>
      <c r="G32" s="11">
        <f t="shared" si="1"/>
        <v>2.7777777777777779E-3</v>
      </c>
      <c r="H32" s="11">
        <f t="shared" si="2"/>
        <v>1.2111111111111112E-4</v>
      </c>
      <c r="I32">
        <f t="shared" si="4"/>
        <v>1.000121111111111</v>
      </c>
      <c r="J32">
        <f t="shared" si="5"/>
        <v>1.0042178441465592</v>
      </c>
    </row>
    <row r="33" spans="2:10" ht="14.25">
      <c r="B33" s="12">
        <v>45744</v>
      </c>
      <c r="C33" s="13">
        <v>45747</v>
      </c>
      <c r="D33" s="12" t="str">
        <f t="shared" si="0"/>
        <v>Friday</v>
      </c>
      <c r="E33" s="14">
        <v>4.3400000000000001E-2</v>
      </c>
      <c r="F33" s="11">
        <f t="shared" si="3"/>
        <v>3</v>
      </c>
      <c r="G33" s="11">
        <f t="shared" si="1"/>
        <v>8.3333333333333332E-3</v>
      </c>
      <c r="H33" s="11">
        <f t="shared" si="2"/>
        <v>3.6166666666666666E-4</v>
      </c>
      <c r="I33">
        <f t="shared" si="4"/>
        <v>1.0003616666666666</v>
      </c>
      <c r="J33">
        <f t="shared" si="5"/>
        <v>1.0045810362668588</v>
      </c>
    </row>
    <row r="34" spans="2:10" ht="14.25">
      <c r="B34" s="13">
        <v>45747</v>
      </c>
      <c r="C34" s="12">
        <v>45748</v>
      </c>
      <c r="D34" s="12" t="str">
        <f t="shared" si="0"/>
        <v>Monday</v>
      </c>
      <c r="E34" s="15">
        <v>4.41E-2</v>
      </c>
      <c r="F34" s="11">
        <f t="shared" si="3"/>
        <v>1</v>
      </c>
      <c r="G34" s="11">
        <f t="shared" si="1"/>
        <v>2.7777777777777779E-3</v>
      </c>
      <c r="H34" s="11">
        <f t="shared" si="2"/>
        <v>1.225E-4</v>
      </c>
      <c r="I34">
        <f t="shared" si="4"/>
        <v>1.0001225</v>
      </c>
      <c r="J34">
        <f t="shared" si="5"/>
        <v>1.0047040974438015</v>
      </c>
    </row>
    <row r="35" spans="2:10" ht="14.25">
      <c r="B35" s="12">
        <v>45748</v>
      </c>
      <c r="C35" s="13">
        <v>45749</v>
      </c>
      <c r="D35" s="12" t="str">
        <f t="shared" si="0"/>
        <v>Tuesday</v>
      </c>
      <c r="E35" s="14">
        <v>4.3899999999999995E-2</v>
      </c>
      <c r="F35" s="11">
        <f t="shared" si="3"/>
        <v>1</v>
      </c>
      <c r="G35" s="11">
        <f t="shared" si="1"/>
        <v>2.7777777777777779E-3</v>
      </c>
      <c r="H35" s="11">
        <f t="shared" si="2"/>
        <v>1.2194444444444443E-4</v>
      </c>
      <c r="I35">
        <f t="shared" si="4"/>
        <v>1.0001219444444445</v>
      </c>
      <c r="J35">
        <f t="shared" si="5"/>
        <v>1.0048266155267953</v>
      </c>
    </row>
    <row r="36" spans="2:10" ht="14.25">
      <c r="B36" s="13">
        <v>45749</v>
      </c>
      <c r="C36" s="12">
        <v>45750</v>
      </c>
      <c r="D36" s="12" t="str">
        <f t="shared" si="0"/>
        <v>Wednesday</v>
      </c>
      <c r="E36" s="15">
        <v>4.3700000000000003E-2</v>
      </c>
      <c r="F36" s="11">
        <f t="shared" si="3"/>
        <v>1</v>
      </c>
      <c r="G36" s="11">
        <f t="shared" si="1"/>
        <v>2.7777777777777779E-3</v>
      </c>
      <c r="H36" s="11">
        <f t="shared" si="2"/>
        <v>1.213888888888889E-4</v>
      </c>
      <c r="I36">
        <f t="shared" si="4"/>
        <v>1.0001213888888889</v>
      </c>
      <c r="J36">
        <f t="shared" si="5"/>
        <v>1.0049485903131801</v>
      </c>
    </row>
    <row r="37" spans="2:10" ht="14.25">
      <c r="B37" s="12">
        <v>45750</v>
      </c>
      <c r="C37" s="13">
        <v>45751</v>
      </c>
      <c r="D37" s="12" t="str">
        <f t="shared" si="0"/>
        <v>Thursday</v>
      </c>
      <c r="E37" s="14">
        <v>4.3899999999999995E-2</v>
      </c>
      <c r="F37" s="11">
        <f t="shared" si="3"/>
        <v>1</v>
      </c>
      <c r="G37" s="11">
        <f t="shared" si="1"/>
        <v>2.7777777777777779E-3</v>
      </c>
      <c r="H37" s="11">
        <f t="shared" si="2"/>
        <v>1.2194444444444443E-4</v>
      </c>
      <c r="I37">
        <f t="shared" si="4"/>
        <v>1.0001219444444445</v>
      </c>
      <c r="J37">
        <f t="shared" si="5"/>
        <v>1.0050711382107211</v>
      </c>
    </row>
    <row r="38" spans="2:10" ht="14.25">
      <c r="B38" s="13">
        <v>45751</v>
      </c>
      <c r="C38" s="12">
        <v>45754</v>
      </c>
      <c r="D38" s="12" t="str">
        <f t="shared" si="0"/>
        <v>Friday</v>
      </c>
      <c r="E38" s="15">
        <v>4.3499999999999997E-2</v>
      </c>
      <c r="F38" s="11">
        <f t="shared" si="3"/>
        <v>3</v>
      </c>
      <c r="G38" s="11">
        <f t="shared" si="1"/>
        <v>8.3333333333333332E-3</v>
      </c>
      <c r="H38" s="11">
        <f t="shared" si="2"/>
        <v>3.6249999999999998E-4</v>
      </c>
      <c r="I38">
        <f t="shared" si="4"/>
        <v>1.0003625</v>
      </c>
      <c r="J38">
        <f t="shared" si="5"/>
        <v>1.0054354764983227</v>
      </c>
    </row>
    <row r="39" spans="2:10" ht="14.25">
      <c r="B39" s="12">
        <v>45754</v>
      </c>
      <c r="C39" s="13">
        <v>45755</v>
      </c>
      <c r="D39" s="12" t="str">
        <f t="shared" si="0"/>
        <v>Monday</v>
      </c>
      <c r="E39" s="14">
        <v>4.3299999999999998E-2</v>
      </c>
      <c r="F39" s="11">
        <f t="shared" si="3"/>
        <v>1</v>
      </c>
      <c r="G39" s="11">
        <f t="shared" si="1"/>
        <v>2.7777777777777779E-3</v>
      </c>
      <c r="H39" s="11">
        <f t="shared" si="2"/>
        <v>1.2027777777777777E-4</v>
      </c>
      <c r="I39">
        <f t="shared" si="4"/>
        <v>1.0001202777777778</v>
      </c>
      <c r="J39">
        <f t="shared" si="5"/>
        <v>1.0055564080431347</v>
      </c>
    </row>
    <row r="40" spans="2:10" ht="14.25">
      <c r="B40" s="13">
        <v>45755</v>
      </c>
      <c r="C40" s="12">
        <v>45756</v>
      </c>
      <c r="D40" s="12" t="str">
        <f t="shared" si="0"/>
        <v>Tuesday</v>
      </c>
      <c r="E40" s="15">
        <v>4.4000000000000004E-2</v>
      </c>
      <c r="F40" s="11">
        <f t="shared" si="3"/>
        <v>1</v>
      </c>
      <c r="G40" s="11">
        <f t="shared" si="1"/>
        <v>2.7777777777777779E-3</v>
      </c>
      <c r="H40" s="11">
        <f t="shared" si="2"/>
        <v>1.2222222222222224E-4</v>
      </c>
      <c r="I40">
        <f t="shared" si="4"/>
        <v>1.0001222222222221</v>
      </c>
      <c r="J40">
        <f t="shared" si="5"/>
        <v>1.0056793093818954</v>
      </c>
    </row>
    <row r="41" spans="2:10" ht="14.25">
      <c r="B41" s="12">
        <v>45756</v>
      </c>
      <c r="C41" s="13">
        <v>45757</v>
      </c>
      <c r="D41" s="12" t="str">
        <f t="shared" si="0"/>
        <v>Wednesday</v>
      </c>
      <c r="E41" s="14">
        <v>4.4199999999999996E-2</v>
      </c>
      <c r="F41" s="11">
        <f t="shared" si="3"/>
        <v>1</v>
      </c>
      <c r="G41" s="11">
        <f t="shared" si="1"/>
        <v>2.7777777777777779E-3</v>
      </c>
      <c r="H41" s="11">
        <f t="shared" si="2"/>
        <v>1.2277777777777778E-4</v>
      </c>
      <c r="I41">
        <f t="shared" si="4"/>
        <v>1.0001227777777777</v>
      </c>
      <c r="J41">
        <f t="shared" si="5"/>
        <v>1.0058027844526582</v>
      </c>
    </row>
    <row r="42" spans="2:10" ht="14.25">
      <c r="B42" s="13">
        <v>45757</v>
      </c>
      <c r="C42" s="12">
        <v>45758</v>
      </c>
      <c r="D42" s="12" t="str">
        <f t="shared" si="0"/>
        <v>Thursday</v>
      </c>
      <c r="E42" s="15">
        <v>4.3700000000000003E-2</v>
      </c>
      <c r="F42" s="11">
        <f t="shared" si="3"/>
        <v>1</v>
      </c>
      <c r="G42" s="11">
        <f t="shared" si="1"/>
        <v>2.7777777777777779E-3</v>
      </c>
      <c r="H42" s="11">
        <f t="shared" si="2"/>
        <v>1.213888888888889E-4</v>
      </c>
      <c r="I42">
        <f t="shared" si="4"/>
        <v>1.0001213888888889</v>
      </c>
      <c r="J42">
        <f t="shared" si="5"/>
        <v>1.0059248777351044</v>
      </c>
    </row>
    <row r="43" spans="2:10" ht="14.25">
      <c r="B43" s="12">
        <v>45758</v>
      </c>
      <c r="C43" s="13">
        <v>45761</v>
      </c>
      <c r="D43" s="12" t="str">
        <f t="shared" si="0"/>
        <v>Friday</v>
      </c>
      <c r="E43" s="14">
        <v>4.3299999999999998E-2</v>
      </c>
      <c r="F43" s="11">
        <f t="shared" si="3"/>
        <v>3</v>
      </c>
      <c r="G43" s="11">
        <f t="shared" si="1"/>
        <v>8.3333333333333332E-3</v>
      </c>
      <c r="H43" s="11">
        <f t="shared" si="2"/>
        <v>3.6083333333333334E-4</v>
      </c>
      <c r="I43">
        <f t="shared" si="4"/>
        <v>1.0003608333333334</v>
      </c>
      <c r="J43">
        <f t="shared" si="5"/>
        <v>1.0062878489618206</v>
      </c>
    </row>
    <row r="44" spans="2:10" ht="14.25">
      <c r="B44" s="13">
        <v>45761</v>
      </c>
      <c r="C44" s="12">
        <v>45762</v>
      </c>
      <c r="D44" s="12" t="str">
        <f t="shared" si="0"/>
        <v>Monday</v>
      </c>
      <c r="E44" s="15">
        <v>4.3299999999999998E-2</v>
      </c>
      <c r="F44" s="11">
        <f t="shared" si="3"/>
        <v>1</v>
      </c>
      <c r="G44" s="11">
        <f t="shared" si="1"/>
        <v>2.7777777777777779E-3</v>
      </c>
      <c r="H44" s="11">
        <f t="shared" si="2"/>
        <v>1.2027777777777777E-4</v>
      </c>
      <c r="I44">
        <f t="shared" si="4"/>
        <v>1.0001202777777778</v>
      </c>
      <c r="J44">
        <f t="shared" si="5"/>
        <v>1.0064088830280984</v>
      </c>
    </row>
    <row r="45" spans="2:10" ht="14.25">
      <c r="B45" s="12">
        <v>45762</v>
      </c>
      <c r="C45" s="13">
        <v>45763</v>
      </c>
      <c r="D45" s="12" t="str">
        <f t="shared" si="0"/>
        <v>Tuesday</v>
      </c>
      <c r="E45" s="14">
        <v>4.36E-2</v>
      </c>
      <c r="F45" s="11">
        <f t="shared" si="3"/>
        <v>1</v>
      </c>
      <c r="G45" s="11">
        <f t="shared" si="1"/>
        <v>2.7777777777777779E-3</v>
      </c>
      <c r="H45" s="11">
        <f t="shared" si="2"/>
        <v>1.2111111111111112E-4</v>
      </c>
      <c r="I45">
        <f t="shared" si="4"/>
        <v>1.000121111111111</v>
      </c>
      <c r="J45">
        <f t="shared" si="5"/>
        <v>1.0065307703261539</v>
      </c>
    </row>
    <row r="46" spans="2:10" ht="14.25">
      <c r="B46" s="13">
        <v>45763</v>
      </c>
      <c r="C46" s="12">
        <v>45764</v>
      </c>
      <c r="D46" s="12" t="str">
        <f t="shared" si="0"/>
        <v>Wednesday</v>
      </c>
      <c r="E46" s="15">
        <v>4.3099999999999999E-2</v>
      </c>
      <c r="F46" s="11">
        <f t="shared" si="3"/>
        <v>1</v>
      </c>
      <c r="G46" s="11">
        <f t="shared" si="1"/>
        <v>2.7777777777777779E-3</v>
      </c>
      <c r="H46" s="11">
        <f t="shared" si="2"/>
        <v>1.1972222222222222E-4</v>
      </c>
      <c r="I46">
        <f t="shared" si="4"/>
        <v>1.0001197222222222</v>
      </c>
      <c r="J46">
        <f t="shared" si="5"/>
        <v>1.0066512744267124</v>
      </c>
    </row>
    <row r="47" spans="2:10" ht="14.25">
      <c r="B47" s="12">
        <v>45764</v>
      </c>
      <c r="C47" s="13">
        <v>45768</v>
      </c>
      <c r="D47" s="12" t="str">
        <f t="shared" si="0"/>
        <v>Thursday</v>
      </c>
      <c r="E47" s="14">
        <v>4.3200000000000002E-2</v>
      </c>
      <c r="F47" s="11">
        <f t="shared" si="3"/>
        <v>4</v>
      </c>
      <c r="G47" s="11">
        <f t="shared" si="1"/>
        <v>1.1111111111111112E-2</v>
      </c>
      <c r="H47" s="11">
        <f t="shared" si="2"/>
        <v>4.8000000000000007E-4</v>
      </c>
      <c r="I47">
        <f t="shared" si="4"/>
        <v>1.00048</v>
      </c>
      <c r="J47">
        <f t="shared" si="5"/>
        <v>1.0071344670384372</v>
      </c>
    </row>
    <row r="48" spans="2:10" ht="14.25">
      <c r="B48" s="13">
        <v>45768</v>
      </c>
      <c r="C48" s="12">
        <v>45769</v>
      </c>
      <c r="D48" s="12" t="str">
        <f t="shared" si="0"/>
        <v>Monday</v>
      </c>
      <c r="E48" s="15">
        <v>4.3200000000000002E-2</v>
      </c>
      <c r="F48" s="11">
        <f t="shared" si="3"/>
        <v>1</v>
      </c>
      <c r="G48" s="11">
        <f t="shared" si="1"/>
        <v>2.7777777777777779E-3</v>
      </c>
      <c r="H48" s="11">
        <f t="shared" si="2"/>
        <v>1.2000000000000002E-4</v>
      </c>
      <c r="I48">
        <f t="shared" si="4"/>
        <v>1.0001199999999999</v>
      </c>
      <c r="J48">
        <f t="shared" si="5"/>
        <v>1.0072553231744816</v>
      </c>
    </row>
    <row r="49" spans="2:10" ht="14.25">
      <c r="B49" s="12">
        <v>45769</v>
      </c>
      <c r="C49" s="13">
        <v>45770</v>
      </c>
      <c r="D49" s="12" t="str">
        <f t="shared" si="0"/>
        <v>Tuesday</v>
      </c>
      <c r="E49" s="14">
        <v>4.2999999999999997E-2</v>
      </c>
      <c r="F49" s="11">
        <f t="shared" si="3"/>
        <v>1</v>
      </c>
      <c r="G49" s="11">
        <f t="shared" si="1"/>
        <v>2.7777777777777779E-3</v>
      </c>
      <c r="H49" s="11">
        <f t="shared" si="2"/>
        <v>1.1944444444444444E-4</v>
      </c>
      <c r="I49">
        <f t="shared" si="4"/>
        <v>1.0001194444444443</v>
      </c>
      <c r="J49">
        <f t="shared" si="5"/>
        <v>1.0073756342269717</v>
      </c>
    </row>
    <row r="50" spans="2:10" ht="14.25">
      <c r="B50" s="13">
        <v>45770</v>
      </c>
      <c r="C50" s="12">
        <v>45771</v>
      </c>
      <c r="D50" s="12" t="str">
        <f t="shared" si="0"/>
        <v>Wednesday</v>
      </c>
      <c r="E50" s="15">
        <v>4.2800000000000005E-2</v>
      </c>
      <c r="F50" s="11">
        <f t="shared" si="3"/>
        <v>1</v>
      </c>
      <c r="G50" s="11">
        <f t="shared" si="1"/>
        <v>2.7777777777777779E-3</v>
      </c>
      <c r="H50" s="11">
        <f t="shared" si="2"/>
        <v>1.188888888888889E-4</v>
      </c>
      <c r="I50">
        <f t="shared" si="4"/>
        <v>1.0001188888888888</v>
      </c>
      <c r="J50">
        <f t="shared" si="5"/>
        <v>1.0074953999968186</v>
      </c>
    </row>
    <row r="51" spans="2:10" ht="14.25">
      <c r="B51" s="12">
        <v>45771</v>
      </c>
      <c r="C51" s="13">
        <v>45772</v>
      </c>
      <c r="D51" s="12" t="str">
        <f t="shared" si="0"/>
        <v>Thursday</v>
      </c>
      <c r="E51" s="14">
        <v>4.2900000000000001E-2</v>
      </c>
      <c r="F51" s="11">
        <f t="shared" si="3"/>
        <v>1</v>
      </c>
      <c r="G51" s="11">
        <f t="shared" si="1"/>
        <v>2.7777777777777779E-3</v>
      </c>
      <c r="H51" s="11">
        <f t="shared" si="2"/>
        <v>1.1916666666666667E-4</v>
      </c>
      <c r="I51">
        <f t="shared" si="4"/>
        <v>1.0001191666666667</v>
      </c>
      <c r="J51">
        <f t="shared" si="5"/>
        <v>1.0076154598653182</v>
      </c>
    </row>
    <row r="52" spans="2:10" ht="14.25">
      <c r="B52" s="13">
        <v>45772</v>
      </c>
      <c r="C52" s="12">
        <v>45775</v>
      </c>
      <c r="D52" s="12" t="str">
        <f t="shared" si="0"/>
        <v>Friday</v>
      </c>
      <c r="E52" s="15">
        <v>4.3299999999999998E-2</v>
      </c>
      <c r="F52" s="11">
        <f t="shared" si="3"/>
        <v>3</v>
      </c>
      <c r="G52" s="11">
        <f t="shared" si="1"/>
        <v>8.3333333333333332E-3</v>
      </c>
      <c r="H52" s="11">
        <f t="shared" si="2"/>
        <v>3.6083333333333334E-4</v>
      </c>
      <c r="I52">
        <f t="shared" si="4"/>
        <v>1.0003608333333334</v>
      </c>
      <c r="J52">
        <f t="shared" si="5"/>
        <v>1.0079790411104197</v>
      </c>
    </row>
    <row r="53" spans="2:10" ht="14.25">
      <c r="B53" s="12">
        <v>45775</v>
      </c>
      <c r="C53" s="13">
        <v>45776</v>
      </c>
      <c r="D53" s="12" t="str">
        <f t="shared" si="0"/>
        <v>Monday</v>
      </c>
      <c r="E53" s="14">
        <v>4.36E-2</v>
      </c>
      <c r="F53" s="11">
        <f t="shared" si="3"/>
        <v>1</v>
      </c>
      <c r="G53" s="11">
        <f t="shared" si="1"/>
        <v>2.7777777777777779E-3</v>
      </c>
      <c r="H53" s="11">
        <f t="shared" si="2"/>
        <v>1.2111111111111112E-4</v>
      </c>
      <c r="I53">
        <f t="shared" si="4"/>
        <v>1.000121111111111</v>
      </c>
      <c r="J53">
        <f t="shared" si="5"/>
        <v>1.0081011185720652</v>
      </c>
    </row>
    <row r="54" spans="2:10" ht="14.25">
      <c r="B54" s="13">
        <v>45776</v>
      </c>
      <c r="C54" s="12">
        <v>45777</v>
      </c>
      <c r="D54" s="12" t="str">
        <f t="shared" si="0"/>
        <v>Tuesday</v>
      </c>
      <c r="E54" s="15">
        <v>4.36E-2</v>
      </c>
      <c r="F54" s="11">
        <f t="shared" si="3"/>
        <v>1</v>
      </c>
      <c r="G54" s="11">
        <f t="shared" si="1"/>
        <v>2.7777777777777779E-3</v>
      </c>
      <c r="H54" s="11">
        <f t="shared" si="2"/>
        <v>1.2111111111111112E-4</v>
      </c>
      <c r="I54">
        <f t="shared" si="4"/>
        <v>1.000121111111111</v>
      </c>
      <c r="J54">
        <f t="shared" si="5"/>
        <v>1.0082232108186477</v>
      </c>
    </row>
    <row r="55" spans="2:10" ht="14.25">
      <c r="B55" s="12">
        <v>45777</v>
      </c>
      <c r="C55" s="13">
        <v>45778</v>
      </c>
      <c r="D55" s="12" t="str">
        <f t="shared" si="0"/>
        <v>Wednesday</v>
      </c>
      <c r="E55" s="14">
        <v>4.41E-2</v>
      </c>
      <c r="F55" s="11">
        <f t="shared" si="3"/>
        <v>1</v>
      </c>
      <c r="G55" s="11">
        <f t="shared" si="1"/>
        <v>2.7777777777777779E-3</v>
      </c>
      <c r="H55" s="11">
        <f t="shared" si="2"/>
        <v>1.225E-4</v>
      </c>
      <c r="I55">
        <f t="shared" si="4"/>
        <v>1.0001225</v>
      </c>
      <c r="J55">
        <f t="shared" si="5"/>
        <v>1.008346718161973</v>
      </c>
    </row>
    <row r="56" spans="2:10" ht="14.25">
      <c r="B56" s="13">
        <v>45778</v>
      </c>
      <c r="C56" s="12">
        <v>45779</v>
      </c>
      <c r="D56" s="12" t="str">
        <f t="shared" si="0"/>
        <v>Thursday</v>
      </c>
      <c r="E56" s="15">
        <v>4.3899999999999995E-2</v>
      </c>
      <c r="F56" s="11">
        <f t="shared" si="3"/>
        <v>1</v>
      </c>
      <c r="G56" s="11">
        <f t="shared" si="1"/>
        <v>2.7777777777777779E-3</v>
      </c>
      <c r="H56" s="11">
        <f t="shared" si="2"/>
        <v>1.2194444444444443E-4</v>
      </c>
      <c r="I56">
        <f t="shared" si="4"/>
        <v>1.0001219444444445</v>
      </c>
      <c r="J56">
        <f t="shared" si="5"/>
        <v>1.0084696804423265</v>
      </c>
    </row>
    <row r="57" spans="2:10" ht="14.25">
      <c r="B57" s="12">
        <v>45779</v>
      </c>
      <c r="C57" s="13">
        <v>45782</v>
      </c>
      <c r="D57" s="12" t="str">
        <f t="shared" si="0"/>
        <v>Friday</v>
      </c>
      <c r="E57" s="14">
        <v>4.36E-2</v>
      </c>
      <c r="F57" s="11">
        <f t="shared" si="3"/>
        <v>3</v>
      </c>
      <c r="G57" s="11">
        <f t="shared" si="1"/>
        <v>8.3333333333333332E-3</v>
      </c>
      <c r="H57" s="11">
        <f t="shared" si="2"/>
        <v>3.6333333333333335E-4</v>
      </c>
      <c r="I57">
        <f t="shared" si="4"/>
        <v>1.0003633333333333</v>
      </c>
      <c r="J57">
        <f t="shared" si="5"/>
        <v>1.0088360910928873</v>
      </c>
    </row>
    <row r="58" spans="2:10" ht="14.25">
      <c r="B58" s="13">
        <v>45782</v>
      </c>
      <c r="C58" s="12">
        <v>45783</v>
      </c>
      <c r="D58" s="12" t="str">
        <f t="shared" si="0"/>
        <v>Monday</v>
      </c>
      <c r="E58" s="15">
        <v>4.3299999999999998E-2</v>
      </c>
      <c r="F58" s="11">
        <f t="shared" si="3"/>
        <v>1</v>
      </c>
      <c r="G58" s="11">
        <f t="shared" si="1"/>
        <v>2.7777777777777779E-3</v>
      </c>
      <c r="H58" s="11">
        <f t="shared" si="2"/>
        <v>1.2027777777777777E-4</v>
      </c>
      <c r="I58">
        <f t="shared" si="4"/>
        <v>1.0001202777777778</v>
      </c>
      <c r="J58">
        <f t="shared" si="5"/>
        <v>1.0089574316560659</v>
      </c>
    </row>
    <row r="59" spans="2:10" ht="14.25">
      <c r="B59" s="12">
        <v>45783</v>
      </c>
      <c r="C59" s="13">
        <v>45784</v>
      </c>
      <c r="D59" s="12" t="str">
        <f t="shared" si="0"/>
        <v>Tuesday</v>
      </c>
      <c r="E59" s="14">
        <v>4.3200000000000002E-2</v>
      </c>
      <c r="F59" s="11">
        <f t="shared" si="3"/>
        <v>1</v>
      </c>
      <c r="G59" s="11">
        <f t="shared" si="1"/>
        <v>2.7777777777777779E-3</v>
      </c>
      <c r="H59" s="11">
        <f t="shared" si="2"/>
        <v>1.2000000000000002E-4</v>
      </c>
      <c r="I59">
        <f t="shared" si="4"/>
        <v>1.0001199999999999</v>
      </c>
      <c r="J59">
        <f t="shared" si="5"/>
        <v>1.0090785065478645</v>
      </c>
    </row>
    <row r="60" spans="2:10" ht="14.25">
      <c r="B60" s="13">
        <v>45784</v>
      </c>
      <c r="C60" s="12">
        <v>45785</v>
      </c>
      <c r="D60" s="12" t="str">
        <f t="shared" si="0"/>
        <v>Wednesday</v>
      </c>
      <c r="E60" s="15">
        <v>4.2999999999999997E-2</v>
      </c>
      <c r="F60" s="11">
        <f t="shared" si="3"/>
        <v>1</v>
      </c>
      <c r="G60" s="11">
        <f t="shared" si="1"/>
        <v>2.7777777777777779E-3</v>
      </c>
      <c r="H60" s="11">
        <f t="shared" si="2"/>
        <v>1.1944444444444444E-4</v>
      </c>
      <c r="I60">
        <f t="shared" si="4"/>
        <v>1.0001194444444443</v>
      </c>
      <c r="J60">
        <f t="shared" si="5"/>
        <v>1.0091990353694797</v>
      </c>
    </row>
    <row r="61" spans="2:10" ht="14.25">
      <c r="B61" s="12">
        <v>45785</v>
      </c>
      <c r="C61" s="13">
        <v>45786</v>
      </c>
      <c r="D61" s="12" t="str">
        <f t="shared" si="0"/>
        <v>Thursday</v>
      </c>
      <c r="E61" s="14">
        <v>4.2900000000000001E-2</v>
      </c>
      <c r="F61" s="11">
        <f t="shared" si="3"/>
        <v>1</v>
      </c>
      <c r="G61" s="11">
        <f t="shared" si="1"/>
        <v>2.7777777777777779E-3</v>
      </c>
      <c r="H61" s="11">
        <f t="shared" si="2"/>
        <v>1.1916666666666667E-4</v>
      </c>
      <c r="I61">
        <f t="shared" si="4"/>
        <v>1.0001191666666667</v>
      </c>
      <c r="J61">
        <f t="shared" si="5"/>
        <v>1.009319298254528</v>
      </c>
    </row>
    <row r="62" spans="2:10" ht="14.25">
      <c r="B62" s="13">
        <v>45786</v>
      </c>
      <c r="C62" s="12">
        <v>45789</v>
      </c>
      <c r="D62" s="12" t="str">
        <f t="shared" si="0"/>
        <v>Friday</v>
      </c>
      <c r="E62" s="15">
        <v>4.2800000000000005E-2</v>
      </c>
      <c r="F62" s="11">
        <f t="shared" si="3"/>
        <v>3</v>
      </c>
      <c r="G62" s="11">
        <f t="shared" si="1"/>
        <v>8.3333333333333332E-3</v>
      </c>
      <c r="H62" s="11">
        <f t="shared" si="2"/>
        <v>3.566666666666667E-4</v>
      </c>
      <c r="I62">
        <f t="shared" si="4"/>
        <v>1.0003566666666666</v>
      </c>
      <c r="J62">
        <f t="shared" si="5"/>
        <v>1.0096792888042387</v>
      </c>
    </row>
    <row r="63" spans="2:10" ht="14.25">
      <c r="B63" s="12">
        <v>45789</v>
      </c>
      <c r="C63" s="13">
        <v>45790</v>
      </c>
      <c r="D63" s="12" t="str">
        <f t="shared" si="0"/>
        <v>Monday</v>
      </c>
      <c r="E63" s="14">
        <v>4.2800000000000005E-2</v>
      </c>
      <c r="F63" s="11">
        <f t="shared" si="3"/>
        <v>1</v>
      </c>
      <c r="G63" s="11">
        <f t="shared" si="1"/>
        <v>2.7777777777777779E-3</v>
      </c>
      <c r="H63" s="11">
        <f t="shared" si="2"/>
        <v>1.188888888888889E-4</v>
      </c>
      <c r="I63">
        <f t="shared" si="4"/>
        <v>1.0001188888888888</v>
      </c>
      <c r="J63">
        <f t="shared" si="5"/>
        <v>1.0097993284530187</v>
      </c>
    </row>
    <row r="64" spans="2:10" ht="14.25">
      <c r="B64" s="13">
        <v>45790</v>
      </c>
      <c r="C64" s="12">
        <v>45791</v>
      </c>
      <c r="D64" s="12" t="str">
        <f t="shared" si="0"/>
        <v>Tuesday</v>
      </c>
      <c r="E64" s="15">
        <v>4.2999999999999997E-2</v>
      </c>
      <c r="F64" s="11">
        <f t="shared" si="3"/>
        <v>1</v>
      </c>
      <c r="G64" s="11">
        <f t="shared" si="1"/>
        <v>2.7777777777777779E-3</v>
      </c>
      <c r="H64" s="11">
        <f t="shared" si="2"/>
        <v>1.1944444444444444E-4</v>
      </c>
      <c r="I64">
        <f t="shared" si="4"/>
        <v>1.0001194444444443</v>
      </c>
      <c r="J64">
        <f t="shared" si="5"/>
        <v>1.0099199433728061</v>
      </c>
    </row>
    <row r="65" spans="2:10" ht="14.25">
      <c r="B65" s="12">
        <v>45791</v>
      </c>
      <c r="C65" s="13">
        <v>45792</v>
      </c>
      <c r="D65" s="12" t="str">
        <f t="shared" si="0"/>
        <v>Wednesday</v>
      </c>
      <c r="E65" s="14">
        <v>4.2900000000000001E-2</v>
      </c>
      <c r="F65" s="11">
        <f t="shared" si="3"/>
        <v>1</v>
      </c>
      <c r="G65" s="11">
        <f t="shared" si="1"/>
        <v>2.7777777777777779E-3</v>
      </c>
      <c r="H65" s="11">
        <f t="shared" si="2"/>
        <v>1.1916666666666667E-4</v>
      </c>
      <c r="I65">
        <f t="shared" si="4"/>
        <v>1.0001191666666667</v>
      </c>
      <c r="J65">
        <f t="shared" si="5"/>
        <v>1.0100402921660581</v>
      </c>
    </row>
    <row r="66" spans="2:10" ht="14.25">
      <c r="B66" s="13">
        <v>45792</v>
      </c>
      <c r="C66" s="12">
        <v>45793</v>
      </c>
      <c r="D66" s="12" t="str">
        <f t="shared" si="0"/>
        <v>Thursday</v>
      </c>
      <c r="E66" s="15">
        <v>4.3099999999999999E-2</v>
      </c>
      <c r="F66" s="11">
        <f t="shared" si="3"/>
        <v>1</v>
      </c>
      <c r="G66" s="11">
        <f t="shared" si="1"/>
        <v>2.7777777777777779E-3</v>
      </c>
      <c r="H66" s="11">
        <f t="shared" si="2"/>
        <v>1.1972222222222222E-4</v>
      </c>
      <c r="I66">
        <f t="shared" si="4"/>
        <v>1.0001197222222222</v>
      </c>
      <c r="J66">
        <f t="shared" si="5"/>
        <v>1.0101612164343701</v>
      </c>
    </row>
    <row r="67" spans="2:10" ht="14.25">
      <c r="B67" s="12">
        <v>45793</v>
      </c>
      <c r="C67" s="13">
        <v>45796</v>
      </c>
      <c r="D67" s="12" t="str">
        <f t="shared" si="0"/>
        <v>Friday</v>
      </c>
      <c r="E67" s="14">
        <v>4.2999999999999997E-2</v>
      </c>
      <c r="F67" s="11">
        <f t="shared" si="3"/>
        <v>3</v>
      </c>
      <c r="G67" s="11">
        <f t="shared" si="1"/>
        <v>8.3333333333333332E-3</v>
      </c>
      <c r="H67" s="11">
        <f t="shared" si="2"/>
        <v>3.5833333333333328E-4</v>
      </c>
      <c r="I67">
        <f t="shared" si="4"/>
        <v>1.0003583333333332</v>
      </c>
      <c r="J67">
        <f t="shared" si="5"/>
        <v>1.010523190870259</v>
      </c>
    </row>
    <row r="68" spans="2:10" ht="14.25">
      <c r="B68" s="13">
        <v>45796</v>
      </c>
      <c r="C68" s="12">
        <v>45797</v>
      </c>
      <c r="D68" s="12" t="str">
        <f t="shared" si="0"/>
        <v>Monday</v>
      </c>
      <c r="E68" s="15">
        <v>4.2900000000000001E-2</v>
      </c>
      <c r="F68" s="11">
        <f t="shared" si="3"/>
        <v>1</v>
      </c>
      <c r="G68" s="11">
        <f t="shared" si="1"/>
        <v>2.7777777777777779E-3</v>
      </c>
      <c r="H68" s="11">
        <f t="shared" si="2"/>
        <v>1.1916666666666667E-4</v>
      </c>
      <c r="I68">
        <f t="shared" si="4"/>
        <v>1.0001191666666667</v>
      </c>
      <c r="J68">
        <f t="shared" si="5"/>
        <v>1.0106436115505044</v>
      </c>
    </row>
    <row r="69" spans="2:10" ht="14.25">
      <c r="B69" s="12">
        <v>45797</v>
      </c>
      <c r="C69" s="13">
        <v>45798</v>
      </c>
      <c r="D69" s="12" t="str">
        <f t="shared" si="0"/>
        <v>Tuesday</v>
      </c>
      <c r="E69" s="14">
        <v>4.2699999999999995E-2</v>
      </c>
      <c r="F69" s="11">
        <f t="shared" si="3"/>
        <v>1</v>
      </c>
      <c r="G69" s="11">
        <f t="shared" si="1"/>
        <v>2.7777777777777779E-3</v>
      </c>
      <c r="H69" s="11">
        <f t="shared" si="2"/>
        <v>1.186111111111111E-4</v>
      </c>
      <c r="I69">
        <f t="shared" si="4"/>
        <v>1.0001186111111111</v>
      </c>
      <c r="J69">
        <f t="shared" si="5"/>
        <v>1.0107634851122078</v>
      </c>
    </row>
    <row r="70" spans="2:10" ht="14.25">
      <c r="B70" s="13">
        <v>45798</v>
      </c>
      <c r="C70" s="12">
        <v>45799</v>
      </c>
      <c r="D70" s="12" t="str">
        <f t="shared" si="0"/>
        <v>Wednesday</v>
      </c>
      <c r="E70" s="15">
        <v>4.2599999999999999E-2</v>
      </c>
      <c r="F70" s="11">
        <f t="shared" si="3"/>
        <v>1</v>
      </c>
      <c r="G70" s="11">
        <f t="shared" si="1"/>
        <v>2.7777777777777779E-3</v>
      </c>
      <c r="H70" s="11">
        <f t="shared" si="2"/>
        <v>1.1833333333333334E-4</v>
      </c>
      <c r="I70">
        <f t="shared" si="4"/>
        <v>1.0001183333333334</v>
      </c>
      <c r="J70">
        <f t="shared" si="5"/>
        <v>1.0108830921246128</v>
      </c>
    </row>
    <row r="71" spans="2:10" ht="14.25">
      <c r="B71" s="12">
        <v>45799</v>
      </c>
      <c r="C71" s="12">
        <v>45800</v>
      </c>
      <c r="D71" s="12" t="str">
        <f t="shared" si="0"/>
        <v>Thursday</v>
      </c>
      <c r="E71" s="14">
        <v>4.2599999999999999E-2</v>
      </c>
      <c r="F71" s="11">
        <f>_xlfn.DAYS(C71,B71)</f>
        <v>1</v>
      </c>
      <c r="G71" s="11">
        <f t="shared" si="1"/>
        <v>2.7777777777777779E-3</v>
      </c>
      <c r="H71" s="11">
        <f t="shared" si="2"/>
        <v>1.1833333333333334E-4</v>
      </c>
      <c r="I71">
        <f t="shared" si="4"/>
        <v>1.0001183333333334</v>
      </c>
      <c r="J71">
        <f t="shared" si="5"/>
        <v>1.0110027132905144</v>
      </c>
    </row>
  </sheetData>
  <mergeCells count="2">
    <mergeCell ref="L6:O6"/>
    <mergeCell ref="L13:O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2025-05-20T16:07:24Z</dcterms:created>
  <dcterms:modified xsi:type="dcterms:W3CDTF">2025-05-29T20:54:42Z</dcterms:modified>
  <cp:category/>
  <cp:contentStatus/>
</cp:coreProperties>
</file>