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js2ni\OneDrive\Desktop\"/>
    </mc:Choice>
  </mc:AlternateContent>
  <xr:revisionPtr revIDLastSave="0" documentId="8_{70108A12-FD14-41CD-A4BC-FB88C4D3C9CA}" xr6:coauthVersionLast="47" xr6:coauthVersionMax="47" xr10:uidLastSave="{00000000-0000-0000-0000-000000000000}"/>
  <bookViews>
    <workbookView xWindow="1170" yWindow="960" windowWidth="15120" windowHeight="15240" xr2:uid="{BC03670F-BF5A-4CF9-BEBB-C58375AC5BD4}"/>
  </bookViews>
  <sheets>
    <sheet name="Term Structure" sheetId="1" r:id="rId1"/>
    <sheet name="Tree for rstar" sheetId="2" r:id="rId2"/>
    <sheet name="alpha(t)" sheetId="4" r:id="rId3"/>
    <sheet name="Tree for r" sheetId="3" r:id="rId4"/>
    <sheet name="one period discount factor" sheetId="5" r:id="rId5"/>
    <sheet name="Tree for Q" sheetId="6" r:id="rId6"/>
    <sheet name="Leaf Node &amp; P(t,T)" sheetId="7" r:id="rId7"/>
    <sheet name="Put Option Tree" sheetId="8" r:id="rId8"/>
    <sheet name="Call Option Tree" sheetId="9" r:id="rId9"/>
  </sheets>
  <definedNames>
    <definedName name="a">'Term Structure'!$C$20</definedName>
    <definedName name="deltat">'Term Structure'!$C$21</definedName>
    <definedName name="K">'Leaf Node &amp; P(t,T)'!$C$4</definedName>
    <definedName name="M">'Term Structure'!$C$23</definedName>
    <definedName name="Maturity">'Leaf Node &amp; P(t,T)'!$C$3</definedName>
    <definedName name="N">'Leaf Node &amp; P(t,T)'!$C$16</definedName>
    <definedName name="sigma">'Term Structure'!$C$19</definedName>
    <definedName name="t">'Leaf Node &amp; P(t,T)'!$C$2</definedName>
    <definedName name="V">'Term Structure'!$C$24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6" i="8" l="1" a="1"/>
  <c r="N16" i="8"/>
  <c r="E15" i="7"/>
  <c r="C12" i="7"/>
  <c r="C10" i="7"/>
  <c r="C8" i="7"/>
  <c r="C7" i="7"/>
  <c r="C6" i="7"/>
  <c r="C21" i="1"/>
  <c r="C11" i="7" l="1"/>
  <c r="C13" i="7" s="1"/>
  <c r="C14" i="7" s="1"/>
  <c r="J5" i="1"/>
  <c r="B3" i="4"/>
  <c r="C26" i="3" s="1"/>
  <c r="Z26" i="3"/>
  <c r="Y26" i="3"/>
  <c r="X26" i="3"/>
  <c r="W26" i="3"/>
  <c r="V26" i="3"/>
  <c r="U26" i="3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F12" i="1"/>
  <c r="F13" i="1"/>
  <c r="F14" i="1"/>
  <c r="F15" i="1"/>
  <c r="F16" i="1"/>
  <c r="F5" i="1"/>
  <c r="D6" i="1"/>
  <c r="F6" i="1" s="1"/>
  <c r="D7" i="1"/>
  <c r="F7" i="1" s="1"/>
  <c r="D8" i="1"/>
  <c r="F8" i="1" s="1"/>
  <c r="D9" i="1"/>
  <c r="F9" i="1" s="1"/>
  <c r="D10" i="1"/>
  <c r="F10" i="1" s="1"/>
  <c r="D11" i="1"/>
  <c r="F11" i="1" s="1"/>
  <c r="D12" i="1"/>
  <c r="D13" i="1"/>
  <c r="D14" i="1"/>
  <c r="D15" i="1"/>
  <c r="D16" i="1"/>
  <c r="D17" i="1"/>
  <c r="F17" i="1" s="1"/>
  <c r="D5" i="1"/>
  <c r="F15" i="7" l="1"/>
  <c r="N26" i="5"/>
  <c r="O26" i="5"/>
  <c r="D26" i="5"/>
  <c r="F26" i="5"/>
  <c r="P26" i="5"/>
  <c r="E26" i="5"/>
  <c r="Q26" i="5"/>
  <c r="J26" i="5"/>
  <c r="R26" i="5"/>
  <c r="S26" i="5"/>
  <c r="T26" i="5"/>
  <c r="U26" i="5"/>
  <c r="C26" i="5"/>
  <c r="V26" i="5"/>
  <c r="W26" i="5"/>
  <c r="X26" i="5"/>
  <c r="G26" i="5"/>
  <c r="M26" i="5"/>
  <c r="H26" i="5"/>
  <c r="C23" i="1"/>
  <c r="E12" i="2" s="1"/>
  <c r="I26" i="5"/>
  <c r="Y26" i="5"/>
  <c r="C24" i="1"/>
  <c r="C25" i="1" s="1"/>
  <c r="C27" i="2" s="1"/>
  <c r="K26" i="5"/>
  <c r="Z26" i="5"/>
  <c r="L26" i="5"/>
  <c r="G15" i="7" l="1"/>
  <c r="O26" i="8" s="1"/>
  <c r="H15" i="7"/>
  <c r="O26" i="9" s="1"/>
  <c r="E5" i="2"/>
  <c r="E39" i="2"/>
  <c r="F34" i="2"/>
  <c r="E21" i="2"/>
  <c r="F6" i="2"/>
  <c r="E32" i="2"/>
  <c r="D23" i="2"/>
  <c r="E15" i="2"/>
  <c r="E42" i="2"/>
  <c r="F3" i="2"/>
  <c r="E14" i="2"/>
  <c r="E18" i="2"/>
  <c r="D28" i="2"/>
  <c r="F9" i="2"/>
  <c r="F32" i="2"/>
  <c r="E28" i="2"/>
  <c r="D35" i="2"/>
  <c r="E41" i="2"/>
  <c r="E47" i="2"/>
  <c r="D48" i="2"/>
  <c r="C27" i="1"/>
  <c r="C28" i="1" s="1"/>
  <c r="F31" i="2"/>
  <c r="D19" i="2"/>
  <c r="D32" i="2"/>
  <c r="F29" i="2"/>
  <c r="D38" i="2"/>
  <c r="F15" i="2"/>
  <c r="E10" i="2"/>
  <c r="F39" i="2"/>
  <c r="F22" i="2"/>
  <c r="D9" i="2"/>
  <c r="E24" i="2"/>
  <c r="D44" i="2"/>
  <c r="E7" i="2"/>
  <c r="D16" i="2"/>
  <c r="F36" i="2"/>
  <c r="D4" i="2"/>
  <c r="D7" i="2"/>
  <c r="F11" i="2"/>
  <c r="D20" i="2"/>
  <c r="C25" i="2"/>
  <c r="D25" i="3" s="1"/>
  <c r="D25" i="5" s="1"/>
  <c r="F12" i="2"/>
  <c r="E49" i="2"/>
  <c r="D49" i="2"/>
  <c r="F43" i="2"/>
  <c r="F44" i="2"/>
  <c r="F49" i="2"/>
  <c r="F37" i="2"/>
  <c r="E34" i="2"/>
  <c r="F19" i="2"/>
  <c r="E26" i="2"/>
  <c r="D26" i="6" s="1"/>
  <c r="D18" i="2"/>
  <c r="D37" i="2"/>
  <c r="D29" i="2"/>
  <c r="F17" i="2"/>
  <c r="D27" i="2"/>
  <c r="F47" i="2"/>
  <c r="F8" i="2"/>
  <c r="D13" i="2"/>
  <c r="D11" i="2"/>
  <c r="D24" i="2"/>
  <c r="E19" i="2"/>
  <c r="D10" i="2"/>
  <c r="D47" i="2"/>
  <c r="E11" i="2"/>
  <c r="E43" i="2"/>
  <c r="D8" i="2"/>
  <c r="D31" i="2"/>
  <c r="E17" i="2"/>
  <c r="D21" i="2"/>
  <c r="F28" i="2"/>
  <c r="F48" i="2"/>
  <c r="E27" i="2"/>
  <c r="E40" i="2"/>
  <c r="E31" i="2"/>
  <c r="E25" i="2"/>
  <c r="E46" i="2"/>
  <c r="F25" i="2"/>
  <c r="E9" i="2"/>
  <c r="E22" i="2"/>
  <c r="D6" i="2"/>
  <c r="E29" i="2"/>
  <c r="D33" i="2"/>
  <c r="E13" i="2"/>
  <c r="D26" i="2"/>
  <c r="E4" i="2"/>
  <c r="F38" i="2"/>
  <c r="E6" i="2"/>
  <c r="E38" i="2"/>
  <c r="E23" i="2"/>
  <c r="F20" i="2"/>
  <c r="E30" i="2"/>
  <c r="F30" i="2"/>
  <c r="E36" i="2"/>
  <c r="D46" i="2"/>
  <c r="F21" i="2"/>
  <c r="F35" i="2"/>
  <c r="E20" i="2"/>
  <c r="E48" i="2"/>
  <c r="F23" i="2"/>
  <c r="F24" i="2"/>
  <c r="F7" i="2"/>
  <c r="D14" i="2"/>
  <c r="D30" i="2"/>
  <c r="F5" i="2"/>
  <c r="F18" i="2"/>
  <c r="F26" i="2"/>
  <c r="F42" i="2"/>
  <c r="F41" i="2"/>
  <c r="F40" i="2"/>
  <c r="E45" i="2"/>
  <c r="E8" i="2"/>
  <c r="D12" i="2"/>
  <c r="D43" i="2"/>
  <c r="D3" i="2"/>
  <c r="F33" i="2"/>
  <c r="F4" i="2"/>
  <c r="D39" i="2"/>
  <c r="D45" i="2"/>
  <c r="D34" i="2"/>
  <c r="F45" i="2"/>
  <c r="D15" i="2"/>
  <c r="D42" i="2"/>
  <c r="F13" i="2"/>
  <c r="E35" i="2"/>
  <c r="E3" i="2"/>
  <c r="F46" i="2"/>
  <c r="E33" i="2"/>
  <c r="D40" i="2"/>
  <c r="D17" i="2"/>
  <c r="D22" i="2"/>
  <c r="F14" i="2"/>
  <c r="E37" i="2"/>
  <c r="D36" i="2"/>
  <c r="D5" i="2"/>
  <c r="F10" i="2"/>
  <c r="E16" i="2"/>
  <c r="F27" i="2"/>
  <c r="E44" i="2"/>
  <c r="D25" i="2"/>
  <c r="D41" i="2"/>
  <c r="F16" i="2"/>
  <c r="C28" i="2"/>
  <c r="U27" i="3"/>
  <c r="U27" i="5" s="1"/>
  <c r="E27" i="3"/>
  <c r="E27" i="5" s="1"/>
  <c r="P27" i="3"/>
  <c r="P27" i="5" s="1"/>
  <c r="T27" i="3"/>
  <c r="T27" i="5" s="1"/>
  <c r="N27" i="3"/>
  <c r="N27" i="5" s="1"/>
  <c r="G27" i="3"/>
  <c r="G27" i="5" s="1"/>
  <c r="W27" i="3"/>
  <c r="W27" i="5" s="1"/>
  <c r="Q27" i="3"/>
  <c r="Q27" i="5" s="1"/>
  <c r="D27" i="3"/>
  <c r="D27" i="5" s="1"/>
  <c r="S27" i="3"/>
  <c r="S27" i="5" s="1"/>
  <c r="R27" i="3"/>
  <c r="R27" i="5" s="1"/>
  <c r="L27" i="3"/>
  <c r="L27" i="5" s="1"/>
  <c r="F27" i="3"/>
  <c r="F27" i="5" s="1"/>
  <c r="J27" i="3"/>
  <c r="J27" i="5" s="1"/>
  <c r="M27" i="3"/>
  <c r="M27" i="5" s="1"/>
  <c r="H27" i="3"/>
  <c r="H27" i="5" s="1"/>
  <c r="Z27" i="3"/>
  <c r="Z27" i="5" s="1"/>
  <c r="X27" i="3"/>
  <c r="X27" i="5" s="1"/>
  <c r="V27" i="3"/>
  <c r="V27" i="5" s="1"/>
  <c r="K27" i="3"/>
  <c r="K27" i="5" s="1"/>
  <c r="O27" i="3"/>
  <c r="I27" i="3"/>
  <c r="I27" i="5" s="1"/>
  <c r="Y27" i="3"/>
  <c r="Y27" i="5" s="1"/>
  <c r="O27" i="5" l="1"/>
  <c r="E16" i="7"/>
  <c r="F16" i="7" s="1"/>
  <c r="D25" i="6"/>
  <c r="E24" i="6" s="1"/>
  <c r="F25" i="3"/>
  <c r="H25" i="3"/>
  <c r="H25" i="5" s="1"/>
  <c r="X25" i="3"/>
  <c r="X25" i="5" s="1"/>
  <c r="Y25" i="3"/>
  <c r="Y25" i="5" s="1"/>
  <c r="Q25" i="3"/>
  <c r="Q25" i="5" s="1"/>
  <c r="T25" i="3"/>
  <c r="T25" i="5" s="1"/>
  <c r="N25" i="3"/>
  <c r="N25" i="5" s="1"/>
  <c r="D27" i="6"/>
  <c r="P25" i="3"/>
  <c r="P25" i="5" s="1"/>
  <c r="K25" i="3"/>
  <c r="K25" i="5" s="1"/>
  <c r="W25" i="3"/>
  <c r="W25" i="5" s="1"/>
  <c r="U25" i="3"/>
  <c r="U25" i="5" s="1"/>
  <c r="R25" i="3"/>
  <c r="R25" i="5" s="1"/>
  <c r="L25" i="3"/>
  <c r="L25" i="5" s="1"/>
  <c r="S25" i="3"/>
  <c r="S25" i="5" s="1"/>
  <c r="I25" i="3"/>
  <c r="I25" i="5" s="1"/>
  <c r="G25" i="3"/>
  <c r="G25" i="5" s="1"/>
  <c r="E25" i="3"/>
  <c r="E25" i="5" s="1"/>
  <c r="C24" i="2"/>
  <c r="C23" i="2" s="1"/>
  <c r="V25" i="3"/>
  <c r="V25" i="5" s="1"/>
  <c r="Z25" i="3"/>
  <c r="Z25" i="5" s="1"/>
  <c r="O25" i="3"/>
  <c r="J25" i="3"/>
  <c r="J25" i="5" s="1"/>
  <c r="M25" i="3"/>
  <c r="M25" i="5" s="1"/>
  <c r="C29" i="2"/>
  <c r="U28" i="3"/>
  <c r="U28" i="5" s="1"/>
  <c r="E28" i="3"/>
  <c r="E28" i="5" s="1"/>
  <c r="P28" i="3"/>
  <c r="P28" i="5" s="1"/>
  <c r="N28" i="3"/>
  <c r="N28" i="5" s="1"/>
  <c r="G28" i="3"/>
  <c r="G28" i="5" s="1"/>
  <c r="W28" i="3"/>
  <c r="W28" i="5" s="1"/>
  <c r="T28" i="3"/>
  <c r="T28" i="5" s="1"/>
  <c r="Q28" i="3"/>
  <c r="Q28" i="5" s="1"/>
  <c r="S28" i="3"/>
  <c r="S28" i="5" s="1"/>
  <c r="J28" i="3"/>
  <c r="J28" i="5" s="1"/>
  <c r="X28" i="3"/>
  <c r="X28" i="5" s="1"/>
  <c r="L28" i="3"/>
  <c r="L28" i="5" s="1"/>
  <c r="F28" i="3"/>
  <c r="F28" i="5" s="1"/>
  <c r="V28" i="3"/>
  <c r="V28" i="5" s="1"/>
  <c r="R28" i="3"/>
  <c r="R28" i="5" s="1"/>
  <c r="Z28" i="3"/>
  <c r="Z28" i="5" s="1"/>
  <c r="M28" i="3"/>
  <c r="M28" i="5" s="1"/>
  <c r="H28" i="3"/>
  <c r="H28" i="5" s="1"/>
  <c r="K28" i="3"/>
  <c r="K28" i="5" s="1"/>
  <c r="Y28" i="3"/>
  <c r="Y28" i="5" s="1"/>
  <c r="I28" i="3"/>
  <c r="I28" i="5" s="1"/>
  <c r="O28" i="3"/>
  <c r="O25" i="5" l="1"/>
  <c r="E14" i="7"/>
  <c r="F14" i="7" s="1"/>
  <c r="O28" i="5"/>
  <c r="E17" i="7"/>
  <c r="F17" i="7" s="1"/>
  <c r="G16" i="7"/>
  <c r="O27" i="8" s="1"/>
  <c r="H16" i="7"/>
  <c r="O27" i="9" s="1"/>
  <c r="E25" i="6"/>
  <c r="F25" i="5"/>
  <c r="C4" i="4"/>
  <c r="E28" i="6"/>
  <c r="E27" i="6"/>
  <c r="E26" i="6"/>
  <c r="L24" i="3"/>
  <c r="L24" i="5" s="1"/>
  <c r="O24" i="3"/>
  <c r="N24" i="3"/>
  <c r="N24" i="5" s="1"/>
  <c r="P24" i="3"/>
  <c r="P24" i="5" s="1"/>
  <c r="I24" i="3"/>
  <c r="I24" i="5" s="1"/>
  <c r="V24" i="3"/>
  <c r="V24" i="5" s="1"/>
  <c r="Z24" i="3"/>
  <c r="Z24" i="5" s="1"/>
  <c r="H24" i="3"/>
  <c r="H24" i="5" s="1"/>
  <c r="J24" i="3"/>
  <c r="J24" i="5" s="1"/>
  <c r="X24" i="3"/>
  <c r="X24" i="5" s="1"/>
  <c r="R24" i="3"/>
  <c r="R24" i="5" s="1"/>
  <c r="S24" i="3"/>
  <c r="S24" i="5" s="1"/>
  <c r="E24" i="3"/>
  <c r="E24" i="5" s="1"/>
  <c r="F23" i="6" s="1"/>
  <c r="M24" i="3"/>
  <c r="M24" i="5" s="1"/>
  <c r="Y24" i="3"/>
  <c r="Y24" i="5" s="1"/>
  <c r="F24" i="3"/>
  <c r="U24" i="3"/>
  <c r="U24" i="5" s="1"/>
  <c r="Q24" i="3"/>
  <c r="Q24" i="5" s="1"/>
  <c r="K24" i="3"/>
  <c r="K24" i="5" s="1"/>
  <c r="T24" i="3"/>
  <c r="T24" i="5" s="1"/>
  <c r="G24" i="3"/>
  <c r="G24" i="5" s="1"/>
  <c r="W24" i="3"/>
  <c r="W24" i="5" s="1"/>
  <c r="C30" i="2"/>
  <c r="Z29" i="3"/>
  <c r="Z29" i="5" s="1"/>
  <c r="K29" i="3"/>
  <c r="K29" i="5" s="1"/>
  <c r="J29" i="3"/>
  <c r="J29" i="5" s="1"/>
  <c r="U29" i="3"/>
  <c r="U29" i="5" s="1"/>
  <c r="P29" i="3"/>
  <c r="P29" i="5" s="1"/>
  <c r="N29" i="3"/>
  <c r="N29" i="5" s="1"/>
  <c r="W29" i="3"/>
  <c r="W29" i="5" s="1"/>
  <c r="T29" i="3"/>
  <c r="T29" i="5" s="1"/>
  <c r="Q29" i="3"/>
  <c r="Q29" i="5" s="1"/>
  <c r="Y29" i="3"/>
  <c r="Y29" i="5" s="1"/>
  <c r="I29" i="3"/>
  <c r="I29" i="5" s="1"/>
  <c r="X29" i="3"/>
  <c r="X29" i="5" s="1"/>
  <c r="F29" i="3"/>
  <c r="L29" i="3"/>
  <c r="L29" i="5" s="1"/>
  <c r="H29" i="3"/>
  <c r="H29" i="5" s="1"/>
  <c r="S29" i="3"/>
  <c r="S29" i="5" s="1"/>
  <c r="R29" i="3"/>
  <c r="R29" i="5" s="1"/>
  <c r="M29" i="3"/>
  <c r="M29" i="5" s="1"/>
  <c r="V29" i="3"/>
  <c r="V29" i="5" s="1"/>
  <c r="G29" i="3"/>
  <c r="G29" i="5" s="1"/>
  <c r="O29" i="3"/>
  <c r="C22" i="2"/>
  <c r="T23" i="3"/>
  <c r="T23" i="5" s="1"/>
  <c r="Q23" i="3"/>
  <c r="Q23" i="5" s="1"/>
  <c r="S23" i="3"/>
  <c r="S23" i="5" s="1"/>
  <c r="R23" i="3"/>
  <c r="R23" i="5" s="1"/>
  <c r="X23" i="3"/>
  <c r="X23" i="5" s="1"/>
  <c r="M23" i="3"/>
  <c r="M23" i="5" s="1"/>
  <c r="V23" i="3"/>
  <c r="V23" i="5" s="1"/>
  <c r="O23" i="3"/>
  <c r="Z23" i="3"/>
  <c r="Z23" i="5" s="1"/>
  <c r="J23" i="3"/>
  <c r="J23" i="5" s="1"/>
  <c r="H23" i="3"/>
  <c r="H23" i="5" s="1"/>
  <c r="N23" i="3"/>
  <c r="N23" i="5" s="1"/>
  <c r="F23" i="3"/>
  <c r="F23" i="5" s="1"/>
  <c r="G23" i="3"/>
  <c r="G23" i="5" s="1"/>
  <c r="I23" i="3"/>
  <c r="I23" i="5" s="1"/>
  <c r="L23" i="3"/>
  <c r="L23" i="5" s="1"/>
  <c r="Y23" i="3"/>
  <c r="Y23" i="5" s="1"/>
  <c r="U23" i="3"/>
  <c r="U23" i="5" s="1"/>
  <c r="P23" i="3"/>
  <c r="P23" i="5" s="1"/>
  <c r="K23" i="3"/>
  <c r="K23" i="5" s="1"/>
  <c r="W23" i="3"/>
  <c r="W23" i="5" s="1"/>
  <c r="O29" i="5" l="1"/>
  <c r="E18" i="7"/>
  <c r="F18" i="7" s="1"/>
  <c r="G17" i="7"/>
  <c r="O28" i="8" s="1"/>
  <c r="N27" i="8" s="1" a="1"/>
  <c r="N27" i="8" s="1"/>
  <c r="H17" i="7"/>
  <c r="O28" i="9" s="1"/>
  <c r="N27" i="9" s="1" a="1"/>
  <c r="N27" i="9" s="1"/>
  <c r="G14" i="7"/>
  <c r="O25" i="8" s="1"/>
  <c r="N26" i="8" s="1" a="1"/>
  <c r="N26" i="8" s="1"/>
  <c r="H14" i="7"/>
  <c r="O25" i="9" s="1"/>
  <c r="N26" i="9" s="1" a="1"/>
  <c r="N26" i="9" s="1"/>
  <c r="O24" i="5"/>
  <c r="E13" i="7"/>
  <c r="F13" i="7" s="1"/>
  <c r="O23" i="5"/>
  <c r="E12" i="7"/>
  <c r="F12" i="7" s="1"/>
  <c r="F26" i="6"/>
  <c r="G22" i="6"/>
  <c r="F24" i="6"/>
  <c r="F24" i="5"/>
  <c r="F29" i="5"/>
  <c r="F28" i="6"/>
  <c r="F29" i="6"/>
  <c r="F27" i="6"/>
  <c r="F25" i="6"/>
  <c r="D4" i="4"/>
  <c r="C21" i="2"/>
  <c r="S22" i="3"/>
  <c r="S22" i="5" s="1"/>
  <c r="R22" i="3"/>
  <c r="R22" i="5" s="1"/>
  <c r="M22" i="3"/>
  <c r="M22" i="5" s="1"/>
  <c r="X22" i="3"/>
  <c r="X22" i="5" s="1"/>
  <c r="H22" i="3"/>
  <c r="H22" i="5" s="1"/>
  <c r="V22" i="3"/>
  <c r="V22" i="5" s="1"/>
  <c r="O22" i="3"/>
  <c r="G22" i="3"/>
  <c r="G22" i="5" s="1"/>
  <c r="Z22" i="3"/>
  <c r="Z22" i="5" s="1"/>
  <c r="P22" i="3"/>
  <c r="P22" i="5" s="1"/>
  <c r="J22" i="3"/>
  <c r="J22" i="5" s="1"/>
  <c r="K22" i="3"/>
  <c r="K22" i="5" s="1"/>
  <c r="N22" i="3"/>
  <c r="N22" i="5" s="1"/>
  <c r="Q22" i="3"/>
  <c r="Q22" i="5" s="1"/>
  <c r="I22" i="3"/>
  <c r="I22" i="5" s="1"/>
  <c r="L22" i="3"/>
  <c r="L22" i="5" s="1"/>
  <c r="U22" i="3"/>
  <c r="U22" i="5" s="1"/>
  <c r="T22" i="3"/>
  <c r="T22" i="5" s="1"/>
  <c r="W22" i="3"/>
  <c r="W22" i="5" s="1"/>
  <c r="Y22" i="3"/>
  <c r="Y22" i="5" s="1"/>
  <c r="C31" i="2"/>
  <c r="Z30" i="3"/>
  <c r="Z30" i="5" s="1"/>
  <c r="K30" i="3"/>
  <c r="K30" i="5" s="1"/>
  <c r="J30" i="3"/>
  <c r="J30" i="5" s="1"/>
  <c r="P30" i="3"/>
  <c r="P30" i="5" s="1"/>
  <c r="U30" i="3"/>
  <c r="U30" i="5" s="1"/>
  <c r="N30" i="3"/>
  <c r="N30" i="5" s="1"/>
  <c r="G30" i="3"/>
  <c r="G30" i="5" s="1"/>
  <c r="W30" i="3"/>
  <c r="W30" i="5" s="1"/>
  <c r="T30" i="3"/>
  <c r="T30" i="5" s="1"/>
  <c r="M30" i="3"/>
  <c r="M30" i="5" s="1"/>
  <c r="Y30" i="3"/>
  <c r="Y30" i="5" s="1"/>
  <c r="I30" i="3"/>
  <c r="I30" i="5" s="1"/>
  <c r="H30" i="3"/>
  <c r="H30" i="5" s="1"/>
  <c r="L30" i="3"/>
  <c r="L30" i="5" s="1"/>
  <c r="S30" i="3"/>
  <c r="S30" i="5" s="1"/>
  <c r="V30" i="3"/>
  <c r="V30" i="5" s="1"/>
  <c r="O30" i="3"/>
  <c r="X30" i="3"/>
  <c r="X30" i="5" s="1"/>
  <c r="Q30" i="3"/>
  <c r="Q30" i="5" s="1"/>
  <c r="R30" i="3"/>
  <c r="R30" i="5" s="1"/>
  <c r="G13" i="7" l="1"/>
  <c r="O24" i="8" s="1"/>
  <c r="N25" i="8" s="1" a="1"/>
  <c r="N25" i="8" s="1"/>
  <c r="M26" i="8" s="1" a="1"/>
  <c r="M26" i="8" s="1"/>
  <c r="H13" i="7"/>
  <c r="O24" i="9" s="1"/>
  <c r="N25" i="9" s="1" a="1"/>
  <c r="N25" i="9" s="1"/>
  <c r="M26" i="9" s="1" a="1"/>
  <c r="M26" i="9" s="1"/>
  <c r="H18" i="7"/>
  <c r="O29" i="9" s="1"/>
  <c r="G18" i="7"/>
  <c r="O29" i="8" s="1"/>
  <c r="N28" i="8" s="1" a="1"/>
  <c r="N28" i="8" s="1"/>
  <c r="M27" i="8" s="1" a="1"/>
  <c r="M27" i="8" s="1"/>
  <c r="O22" i="5"/>
  <c r="E11" i="7"/>
  <c r="F11" i="7" s="1"/>
  <c r="O30" i="5"/>
  <c r="E19" i="7"/>
  <c r="F19" i="7" s="1"/>
  <c r="G12" i="7"/>
  <c r="O23" i="8" s="1"/>
  <c r="N24" i="8" s="1" a="1"/>
  <c r="N24" i="8" s="1"/>
  <c r="H12" i="7"/>
  <c r="O23" i="9" s="1"/>
  <c r="G27" i="6"/>
  <c r="G23" i="6"/>
  <c r="H22" i="6" s="1"/>
  <c r="G26" i="6"/>
  <c r="H21" i="6"/>
  <c r="G24" i="6"/>
  <c r="G28" i="6"/>
  <c r="G25" i="6"/>
  <c r="G30" i="6"/>
  <c r="G29" i="6"/>
  <c r="E4" i="4"/>
  <c r="C32" i="2"/>
  <c r="Y31" i="3"/>
  <c r="Y31" i="5" s="1"/>
  <c r="L31" i="3"/>
  <c r="L31" i="5" s="1"/>
  <c r="I31" i="3"/>
  <c r="I31" i="5" s="1"/>
  <c r="U31" i="3"/>
  <c r="U31" i="5" s="1"/>
  <c r="Z31" i="3"/>
  <c r="Z31" i="5" s="1"/>
  <c r="K31" i="3"/>
  <c r="K31" i="5" s="1"/>
  <c r="J31" i="3"/>
  <c r="J31" i="5" s="1"/>
  <c r="P31" i="3"/>
  <c r="P31" i="5" s="1"/>
  <c r="N31" i="3"/>
  <c r="N31" i="5" s="1"/>
  <c r="W31" i="3"/>
  <c r="W31" i="5" s="1"/>
  <c r="T31" i="3"/>
  <c r="T31" i="5" s="1"/>
  <c r="S31" i="3"/>
  <c r="S31" i="5" s="1"/>
  <c r="M31" i="3"/>
  <c r="M31" i="5" s="1"/>
  <c r="O31" i="3"/>
  <c r="V31" i="3"/>
  <c r="V31" i="5" s="1"/>
  <c r="X31" i="3"/>
  <c r="X31" i="5" s="1"/>
  <c r="R31" i="3"/>
  <c r="R31" i="5" s="1"/>
  <c r="H31" i="3"/>
  <c r="H31" i="5" s="1"/>
  <c r="Q31" i="3"/>
  <c r="Q31" i="5" s="1"/>
  <c r="C20" i="2"/>
  <c r="S21" i="3"/>
  <c r="S21" i="5" s="1"/>
  <c r="R21" i="3"/>
  <c r="R21" i="5" s="1"/>
  <c r="X21" i="3"/>
  <c r="X21" i="5" s="1"/>
  <c r="M21" i="3"/>
  <c r="M21" i="5" s="1"/>
  <c r="V21" i="3"/>
  <c r="V21" i="5" s="1"/>
  <c r="Y21" i="3"/>
  <c r="Y21" i="5" s="1"/>
  <c r="L21" i="3"/>
  <c r="L21" i="5" s="1"/>
  <c r="I21" i="3"/>
  <c r="I21" i="5" s="1"/>
  <c r="J21" i="3"/>
  <c r="J21" i="5" s="1"/>
  <c r="U21" i="3"/>
  <c r="U21" i="5" s="1"/>
  <c r="Q21" i="3"/>
  <c r="Q21" i="5" s="1"/>
  <c r="P21" i="3"/>
  <c r="P21" i="5" s="1"/>
  <c r="N21" i="3"/>
  <c r="N21" i="5" s="1"/>
  <c r="O21" i="3"/>
  <c r="K21" i="3"/>
  <c r="K21" i="5" s="1"/>
  <c r="W21" i="3"/>
  <c r="W21" i="5" s="1"/>
  <c r="Z21" i="3"/>
  <c r="Z21" i="5" s="1"/>
  <c r="H21" i="3"/>
  <c r="H21" i="5" s="1"/>
  <c r="T21" i="3"/>
  <c r="T21" i="5" s="1"/>
  <c r="M25" i="8" l="1" a="1"/>
  <c r="M25" i="8" s="1"/>
  <c r="L26" i="8" s="1" a="1"/>
  <c r="L26" i="8" s="1"/>
  <c r="N24" i="9" a="1"/>
  <c r="N24" i="9" s="1"/>
  <c r="M25" i="9" s="1" a="1"/>
  <c r="M25" i="9" s="1"/>
  <c r="N28" i="9" a="1"/>
  <c r="N28" i="9" s="1"/>
  <c r="H11" i="7"/>
  <c r="O22" i="9" s="1"/>
  <c r="N23" i="9" s="1" a="1"/>
  <c r="N23" i="9" s="1"/>
  <c r="G11" i="7"/>
  <c r="O22" i="8" s="1"/>
  <c r="N23" i="8" s="1" a="1"/>
  <c r="N23" i="8" s="1"/>
  <c r="M24" i="8" s="1" a="1"/>
  <c r="M24" i="8" s="1"/>
  <c r="O31" i="5"/>
  <c r="E20" i="7"/>
  <c r="F20" i="7" s="1"/>
  <c r="O21" i="5"/>
  <c r="E10" i="7"/>
  <c r="F10" i="7" s="1"/>
  <c r="H19" i="7"/>
  <c r="O30" i="9" s="1"/>
  <c r="G19" i="7"/>
  <c r="O30" i="8" s="1"/>
  <c r="H23" i="6"/>
  <c r="I22" i="6" s="1"/>
  <c r="H26" i="6"/>
  <c r="F4" i="4"/>
  <c r="I21" i="6"/>
  <c r="I20" i="6"/>
  <c r="H28" i="6"/>
  <c r="H24" i="6"/>
  <c r="H30" i="6"/>
  <c r="H31" i="6"/>
  <c r="I32" i="6" s="1"/>
  <c r="H25" i="6"/>
  <c r="H29" i="6"/>
  <c r="H27" i="6"/>
  <c r="C19" i="2"/>
  <c r="X20" i="3"/>
  <c r="X20" i="5" s="1"/>
  <c r="M20" i="3"/>
  <c r="M20" i="5" s="1"/>
  <c r="I20" i="3"/>
  <c r="I20" i="5" s="1"/>
  <c r="V20" i="3"/>
  <c r="V20" i="5" s="1"/>
  <c r="O20" i="3"/>
  <c r="Y20" i="3"/>
  <c r="Y20" i="5" s="1"/>
  <c r="L20" i="3"/>
  <c r="L20" i="5" s="1"/>
  <c r="S20" i="3"/>
  <c r="S20" i="5" s="1"/>
  <c r="N20" i="3"/>
  <c r="N20" i="5" s="1"/>
  <c r="U20" i="3"/>
  <c r="U20" i="5" s="1"/>
  <c r="R20" i="3"/>
  <c r="R20" i="5" s="1"/>
  <c r="Q20" i="3"/>
  <c r="Q20" i="5" s="1"/>
  <c r="P20" i="3"/>
  <c r="P20" i="5" s="1"/>
  <c r="K20" i="3"/>
  <c r="K20" i="5" s="1"/>
  <c r="J20" i="3"/>
  <c r="J20" i="5" s="1"/>
  <c r="Z20" i="3"/>
  <c r="Z20" i="5" s="1"/>
  <c r="W20" i="3"/>
  <c r="W20" i="5" s="1"/>
  <c r="T20" i="3"/>
  <c r="T20" i="5" s="1"/>
  <c r="C33" i="2"/>
  <c r="Y32" i="3"/>
  <c r="Y32" i="5" s="1"/>
  <c r="L32" i="3"/>
  <c r="L32" i="5" s="1"/>
  <c r="I32" i="3"/>
  <c r="I32" i="5" s="1"/>
  <c r="Z32" i="3"/>
  <c r="Z32" i="5" s="1"/>
  <c r="K32" i="3"/>
  <c r="K32" i="5" s="1"/>
  <c r="J32" i="3"/>
  <c r="J32" i="5" s="1"/>
  <c r="U32" i="3"/>
  <c r="U32" i="5" s="1"/>
  <c r="P32" i="3"/>
  <c r="P32" i="5" s="1"/>
  <c r="S32" i="3"/>
  <c r="S32" i="5" s="1"/>
  <c r="W32" i="3"/>
  <c r="W32" i="5" s="1"/>
  <c r="T32" i="3"/>
  <c r="T32" i="5" s="1"/>
  <c r="V32" i="3"/>
  <c r="V32" i="5" s="1"/>
  <c r="O32" i="3"/>
  <c r="N32" i="3"/>
  <c r="N32" i="5" s="1"/>
  <c r="R32" i="3"/>
  <c r="R32" i="5" s="1"/>
  <c r="M32" i="3"/>
  <c r="M32" i="5" s="1"/>
  <c r="Q32" i="3"/>
  <c r="Q32" i="5" s="1"/>
  <c r="X32" i="3"/>
  <c r="X32" i="5" s="1"/>
  <c r="M24" i="9" l="1" a="1"/>
  <c r="M24" i="9" s="1"/>
  <c r="L25" i="9" s="1" a="1"/>
  <c r="L25" i="9" s="1"/>
  <c r="L25" i="8" a="1"/>
  <c r="L25" i="8" s="1"/>
  <c r="M27" i="9" a="1"/>
  <c r="M27" i="9" s="1"/>
  <c r="N29" i="9" a="1"/>
  <c r="N29" i="9" s="1"/>
  <c r="G10" i="7"/>
  <c r="O21" i="8" s="1"/>
  <c r="N22" i="8" s="1" a="1"/>
  <c r="N22" i="8" s="1"/>
  <c r="M23" i="8" s="1" a="1"/>
  <c r="M23" i="8" s="1"/>
  <c r="L24" i="8" s="1" a="1"/>
  <c r="L24" i="8" s="1"/>
  <c r="H10" i="7"/>
  <c r="O21" i="9" s="1"/>
  <c r="N22" i="9" s="1" a="1"/>
  <c r="N22" i="9" s="1"/>
  <c r="M23" i="9" s="1" a="1"/>
  <c r="M23" i="9" s="1"/>
  <c r="L24" i="9" s="1" a="1"/>
  <c r="L24" i="9" s="1"/>
  <c r="H20" i="7"/>
  <c r="O31" i="9" s="1"/>
  <c r="N30" i="9" s="1" a="1"/>
  <c r="N30" i="9" s="1"/>
  <c r="G20" i="7"/>
  <c r="O31" i="8" s="1"/>
  <c r="O20" i="5"/>
  <c r="E9" i="7"/>
  <c r="F9" i="7" s="1"/>
  <c r="O32" i="5"/>
  <c r="E21" i="7"/>
  <c r="F21" i="7" s="1"/>
  <c r="N29" i="8" a="1"/>
  <c r="N29" i="8" s="1"/>
  <c r="I23" i="6"/>
  <c r="J22" i="6" s="1"/>
  <c r="I30" i="6"/>
  <c r="I26" i="6"/>
  <c r="I31" i="6"/>
  <c r="I29" i="6"/>
  <c r="J19" i="6"/>
  <c r="J21" i="6"/>
  <c r="J20" i="6"/>
  <c r="I25" i="6"/>
  <c r="I28" i="6"/>
  <c r="I24" i="6"/>
  <c r="I27" i="6"/>
  <c r="G4" i="4"/>
  <c r="C34" i="2"/>
  <c r="V33" i="3"/>
  <c r="V33" i="5" s="1"/>
  <c r="O33" i="3"/>
  <c r="Z33" i="3"/>
  <c r="Z33" i="5" s="1"/>
  <c r="Y33" i="3"/>
  <c r="Y33" i="5" s="1"/>
  <c r="L33" i="3"/>
  <c r="L33" i="5" s="1"/>
  <c r="U33" i="3"/>
  <c r="U33" i="5" s="1"/>
  <c r="W33" i="3"/>
  <c r="W33" i="5" s="1"/>
  <c r="T33" i="3"/>
  <c r="T33" i="5" s="1"/>
  <c r="X33" i="3"/>
  <c r="X33" i="5" s="1"/>
  <c r="S33" i="3"/>
  <c r="S33" i="5" s="1"/>
  <c r="K33" i="3"/>
  <c r="K33" i="5" s="1"/>
  <c r="N33" i="3"/>
  <c r="N33" i="5" s="1"/>
  <c r="R33" i="3"/>
  <c r="R33" i="5" s="1"/>
  <c r="M33" i="3"/>
  <c r="M33" i="5" s="1"/>
  <c r="J33" i="3"/>
  <c r="J33" i="5" s="1"/>
  <c r="Q33" i="3"/>
  <c r="Q33" i="5" s="1"/>
  <c r="P33" i="3"/>
  <c r="P33" i="5" s="1"/>
  <c r="C18" i="2"/>
  <c r="X19" i="3"/>
  <c r="X19" i="5" s="1"/>
  <c r="M19" i="3"/>
  <c r="M19" i="5" s="1"/>
  <c r="V19" i="3"/>
  <c r="V19" i="5" s="1"/>
  <c r="O19" i="3"/>
  <c r="Y19" i="3"/>
  <c r="Y19" i="5" s="1"/>
  <c r="J19" i="3"/>
  <c r="J19" i="5" s="1"/>
  <c r="Z19" i="3"/>
  <c r="Z19" i="5" s="1"/>
  <c r="K19" i="3"/>
  <c r="K19" i="5" s="1"/>
  <c r="S19" i="3"/>
  <c r="S19" i="5" s="1"/>
  <c r="N19" i="3"/>
  <c r="N19" i="5" s="1"/>
  <c r="R19" i="3"/>
  <c r="R19" i="5" s="1"/>
  <c r="Q19" i="3"/>
  <c r="Q19" i="5" s="1"/>
  <c r="P19" i="3"/>
  <c r="P19" i="5" s="1"/>
  <c r="U19" i="3"/>
  <c r="U19" i="5" s="1"/>
  <c r="T19" i="3"/>
  <c r="T19" i="5" s="1"/>
  <c r="W19" i="3"/>
  <c r="W19" i="5" s="1"/>
  <c r="L19" i="3"/>
  <c r="L19" i="5" s="1"/>
  <c r="K25" i="8" l="1" a="1"/>
  <c r="K25" i="8" s="1"/>
  <c r="M29" i="9" a="1"/>
  <c r="M29" i="9" s="1"/>
  <c r="L26" i="9" a="1"/>
  <c r="L26" i="9" s="1"/>
  <c r="K25" i="9" s="1" a="1"/>
  <c r="K25" i="9" s="1"/>
  <c r="M28" i="9" a="1"/>
  <c r="M28" i="9" s="1"/>
  <c r="H21" i="7"/>
  <c r="O32" i="9" s="1"/>
  <c r="G21" i="7"/>
  <c r="O32" i="8" s="1"/>
  <c r="N30" i="8" a="1"/>
  <c r="N30" i="8" s="1"/>
  <c r="O19" i="5"/>
  <c r="E8" i="7"/>
  <c r="F8" i="7" s="1"/>
  <c r="O33" i="5"/>
  <c r="E22" i="7"/>
  <c r="F22" i="7" s="1"/>
  <c r="H9" i="7"/>
  <c r="O20" i="9" s="1"/>
  <c r="N21" i="9" s="1" a="1"/>
  <c r="N21" i="9" s="1"/>
  <c r="M22" i="9" s="1" a="1"/>
  <c r="M22" i="9" s="1"/>
  <c r="L23" i="9" s="1" a="1"/>
  <c r="L23" i="9" s="1"/>
  <c r="K24" i="9" s="1" a="1"/>
  <c r="K24" i="9" s="1"/>
  <c r="G9" i="7"/>
  <c r="O20" i="8" s="1"/>
  <c r="N21" i="8" s="1" a="1"/>
  <c r="N21" i="8" s="1"/>
  <c r="M22" i="8" s="1" a="1"/>
  <c r="M22" i="8" s="1"/>
  <c r="L23" i="8" s="1" a="1"/>
  <c r="L23" i="8" s="1"/>
  <c r="K24" i="8" s="1" a="1"/>
  <c r="K24" i="8" s="1"/>
  <c r="M28" i="8" a="1"/>
  <c r="M28" i="8" s="1"/>
  <c r="J30" i="6"/>
  <c r="J29" i="6"/>
  <c r="J31" i="6"/>
  <c r="J28" i="6"/>
  <c r="J25" i="6"/>
  <c r="J26" i="6"/>
  <c r="K21" i="6"/>
  <c r="K18" i="6"/>
  <c r="K19" i="6"/>
  <c r="K20" i="6"/>
  <c r="J23" i="6"/>
  <c r="J33" i="6"/>
  <c r="J32" i="6"/>
  <c r="H4" i="4"/>
  <c r="J27" i="6"/>
  <c r="J24" i="6"/>
  <c r="C17" i="2"/>
  <c r="M18" i="3"/>
  <c r="M18" i="5" s="1"/>
  <c r="V18" i="3"/>
  <c r="V18" i="5" s="1"/>
  <c r="O18" i="3"/>
  <c r="Y18" i="3"/>
  <c r="Y18" i="5" s="1"/>
  <c r="L18" i="3"/>
  <c r="L18" i="5" s="1"/>
  <c r="Z18" i="3"/>
  <c r="Z18" i="5" s="1"/>
  <c r="K18" i="3"/>
  <c r="K18" i="5" s="1"/>
  <c r="N18" i="3"/>
  <c r="N18" i="5" s="1"/>
  <c r="P18" i="3"/>
  <c r="P18" i="5" s="1"/>
  <c r="R18" i="3"/>
  <c r="R18" i="5" s="1"/>
  <c r="X18" i="3"/>
  <c r="X18" i="5" s="1"/>
  <c r="Q18" i="3"/>
  <c r="Q18" i="5" s="1"/>
  <c r="U18" i="3"/>
  <c r="U18" i="5" s="1"/>
  <c r="W18" i="3"/>
  <c r="W18" i="5" s="1"/>
  <c r="T18" i="3"/>
  <c r="T18" i="5" s="1"/>
  <c r="S18" i="3"/>
  <c r="S18" i="5" s="1"/>
  <c r="C35" i="2"/>
  <c r="O35" i="3" s="1"/>
  <c r="E24" i="7" s="1"/>
  <c r="F24" i="7" s="1"/>
  <c r="M34" i="3"/>
  <c r="M34" i="5" s="1"/>
  <c r="V34" i="3"/>
  <c r="V34" i="5" s="1"/>
  <c r="O34" i="3"/>
  <c r="Y34" i="3"/>
  <c r="Y34" i="5" s="1"/>
  <c r="L34" i="3"/>
  <c r="L34" i="5" s="1"/>
  <c r="Z34" i="3"/>
  <c r="Z34" i="5" s="1"/>
  <c r="K34" i="3"/>
  <c r="K34" i="5" s="1"/>
  <c r="W34" i="3"/>
  <c r="W34" i="5" s="1"/>
  <c r="T34" i="3"/>
  <c r="T34" i="5" s="1"/>
  <c r="X34" i="3"/>
  <c r="X34" i="5" s="1"/>
  <c r="S34" i="3"/>
  <c r="S34" i="5" s="1"/>
  <c r="Q34" i="3"/>
  <c r="Q34" i="5" s="1"/>
  <c r="R34" i="3"/>
  <c r="R34" i="5" s="1"/>
  <c r="U34" i="3"/>
  <c r="U34" i="5" s="1"/>
  <c r="N34" i="3"/>
  <c r="N34" i="5" s="1"/>
  <c r="P34" i="3"/>
  <c r="P34" i="5" s="1"/>
  <c r="L28" i="9" l="1" a="1"/>
  <c r="L28" i="9" s="1"/>
  <c r="L27" i="9" a="1"/>
  <c r="L27" i="9" s="1"/>
  <c r="N31" i="9" a="1"/>
  <c r="N31" i="9" s="1"/>
  <c r="H8" i="7"/>
  <c r="O19" i="9" s="1"/>
  <c r="N20" i="9" s="1" a="1"/>
  <c r="N20" i="9" s="1"/>
  <c r="M21" i="9" s="1" a="1"/>
  <c r="M21" i="9" s="1"/>
  <c r="L22" i="9" s="1" a="1"/>
  <c r="L22" i="9" s="1"/>
  <c r="K23" i="9" s="1" a="1"/>
  <c r="K23" i="9" s="1"/>
  <c r="J24" i="9" s="1" a="1"/>
  <c r="J24" i="9" s="1"/>
  <c r="G8" i="7"/>
  <c r="O19" i="8" s="1"/>
  <c r="N20" i="8" s="1" a="1"/>
  <c r="N20" i="8" s="1"/>
  <c r="M21" i="8" s="1" a="1"/>
  <c r="M21" i="8" s="1"/>
  <c r="L22" i="8" s="1" a="1"/>
  <c r="L22" i="8" s="1"/>
  <c r="K23" i="8" s="1" a="1"/>
  <c r="K23" i="8" s="1"/>
  <c r="J24" i="8" s="1" a="1"/>
  <c r="J24" i="8" s="1"/>
  <c r="M29" i="8" a="1"/>
  <c r="M29" i="8" s="1"/>
  <c r="L28" i="8" s="1" a="1"/>
  <c r="L28" i="8" s="1"/>
  <c r="L27" i="8" a="1"/>
  <c r="L27" i="8" s="1"/>
  <c r="O18" i="5"/>
  <c r="E7" i="7"/>
  <c r="F7" i="7" s="1"/>
  <c r="O34" i="5"/>
  <c r="E23" i="7"/>
  <c r="F23" i="7" s="1"/>
  <c r="G24" i="7"/>
  <c r="O35" i="8" s="1"/>
  <c r="H24" i="7"/>
  <c r="O35" i="9" s="1"/>
  <c r="H22" i="7"/>
  <c r="O33" i="9" s="1"/>
  <c r="N32" i="9" s="1" a="1"/>
  <c r="N32" i="9" s="1"/>
  <c r="G22" i="7"/>
  <c r="O33" i="8" s="1"/>
  <c r="N31" i="8" a="1"/>
  <c r="N31" i="8" s="1"/>
  <c r="K28" i="6"/>
  <c r="K31" i="6"/>
  <c r="K29" i="6"/>
  <c r="K30" i="6"/>
  <c r="K25" i="6"/>
  <c r="L20" i="6"/>
  <c r="L17" i="6"/>
  <c r="L18" i="6"/>
  <c r="L19" i="6"/>
  <c r="K24" i="6"/>
  <c r="K32" i="6"/>
  <c r="K23" i="6"/>
  <c r="I4" i="4"/>
  <c r="K22" i="6"/>
  <c r="K34" i="6"/>
  <c r="K33" i="6"/>
  <c r="K26" i="6"/>
  <c r="K27" i="6"/>
  <c r="C36" i="2"/>
  <c r="O36" i="3" s="1"/>
  <c r="E25" i="7" s="1"/>
  <c r="F25" i="7" s="1"/>
  <c r="X35" i="3"/>
  <c r="X35" i="5" s="1"/>
  <c r="M35" i="3"/>
  <c r="M35" i="5" s="1"/>
  <c r="Y35" i="3"/>
  <c r="Y35" i="5" s="1"/>
  <c r="L35" i="3"/>
  <c r="L35" i="5" s="1"/>
  <c r="V35" i="3"/>
  <c r="V35" i="5" s="1"/>
  <c r="O35" i="5"/>
  <c r="Z35" i="3"/>
  <c r="Z35" i="5" s="1"/>
  <c r="W35" i="3"/>
  <c r="W35" i="5" s="1"/>
  <c r="T35" i="3"/>
  <c r="T35" i="5" s="1"/>
  <c r="P35" i="3"/>
  <c r="P35" i="5" s="1"/>
  <c r="Q35" i="3"/>
  <c r="Q35" i="5" s="1"/>
  <c r="S35" i="3"/>
  <c r="S35" i="5" s="1"/>
  <c r="U35" i="3"/>
  <c r="U35" i="5" s="1"/>
  <c r="N35" i="3"/>
  <c r="N35" i="5" s="1"/>
  <c r="R35" i="3"/>
  <c r="R35" i="5" s="1"/>
  <c r="C16" i="2"/>
  <c r="V17" i="3"/>
  <c r="V17" i="5" s="1"/>
  <c r="O17" i="3"/>
  <c r="Y17" i="3"/>
  <c r="Y17" i="5" s="1"/>
  <c r="Z17" i="3"/>
  <c r="Z17" i="5" s="1"/>
  <c r="L17" i="3"/>
  <c r="L17" i="5" s="1"/>
  <c r="U17" i="3"/>
  <c r="U17" i="5" s="1"/>
  <c r="N17" i="3"/>
  <c r="N17" i="5" s="1"/>
  <c r="R17" i="3"/>
  <c r="R17" i="5" s="1"/>
  <c r="M17" i="3"/>
  <c r="M17" i="5" s="1"/>
  <c r="X17" i="3"/>
  <c r="X17" i="5" s="1"/>
  <c r="Q17" i="3"/>
  <c r="Q17" i="5" s="1"/>
  <c r="P17" i="3"/>
  <c r="P17" i="5" s="1"/>
  <c r="S17" i="3"/>
  <c r="S17" i="5" s="1"/>
  <c r="W17" i="3"/>
  <c r="W17" i="5" s="1"/>
  <c r="T17" i="3"/>
  <c r="T17" i="5" s="1"/>
  <c r="K27" i="9" l="1" a="1"/>
  <c r="K27" i="9" s="1"/>
  <c r="M31" i="9" a="1"/>
  <c r="M31" i="9" s="1"/>
  <c r="M30" i="9" a="1"/>
  <c r="M30" i="9" s="1"/>
  <c r="K26" i="9" a="1"/>
  <c r="K26" i="9" s="1"/>
  <c r="K27" i="8" a="1"/>
  <c r="K27" i="8" s="1"/>
  <c r="K26" i="8" a="1"/>
  <c r="K26" i="8" s="1"/>
  <c r="G7" i="7"/>
  <c r="O18" i="8" s="1"/>
  <c r="N19" i="8" s="1" a="1"/>
  <c r="N19" i="8" s="1"/>
  <c r="M20" i="8" s="1" a="1"/>
  <c r="M20" i="8" s="1"/>
  <c r="L21" i="8" s="1" a="1"/>
  <c r="L21" i="8" s="1"/>
  <c r="K22" i="8" s="1" a="1"/>
  <c r="K22" i="8" s="1"/>
  <c r="H7" i="7"/>
  <c r="O18" i="9" s="1"/>
  <c r="N19" i="9" s="1" a="1"/>
  <c r="N19" i="9" s="1"/>
  <c r="M20" i="9" s="1" a="1"/>
  <c r="M20" i="9" s="1"/>
  <c r="L21" i="9" s="1" a="1"/>
  <c r="L21" i="9" s="1"/>
  <c r="K22" i="9" s="1" a="1"/>
  <c r="K22" i="9" s="1"/>
  <c r="J23" i="9" s="1" a="1"/>
  <c r="J23" i="9" s="1"/>
  <c r="N32" i="8" a="1"/>
  <c r="N32" i="8" s="1"/>
  <c r="M30" i="8" a="1"/>
  <c r="M30" i="8" s="1"/>
  <c r="H25" i="7"/>
  <c r="O36" i="9" s="1"/>
  <c r="G25" i="7"/>
  <c r="O36" i="8" s="1"/>
  <c r="G23" i="7"/>
  <c r="O34" i="8" s="1"/>
  <c r="N33" i="8" s="1" a="1"/>
  <c r="N33" i="8" s="1"/>
  <c r="H23" i="7"/>
  <c r="O34" i="9" s="1"/>
  <c r="N34" i="9" s="1" a="1"/>
  <c r="N34" i="9" s="1"/>
  <c r="O17" i="5"/>
  <c r="E6" i="7"/>
  <c r="F6" i="7" s="1"/>
  <c r="N36" i="3"/>
  <c r="M36" i="3"/>
  <c r="M36" i="5" s="1"/>
  <c r="M17" i="6"/>
  <c r="M16" i="6"/>
  <c r="L30" i="6"/>
  <c r="L29" i="6"/>
  <c r="L23" i="6"/>
  <c r="L24" i="6"/>
  <c r="M19" i="6"/>
  <c r="L25" i="6"/>
  <c r="L33" i="6"/>
  <c r="L31" i="6"/>
  <c r="L22" i="6"/>
  <c r="M18" i="6"/>
  <c r="L21" i="6"/>
  <c r="M20" i="6" s="1"/>
  <c r="J4" i="4"/>
  <c r="L28" i="6"/>
  <c r="L27" i="6"/>
  <c r="L26" i="6"/>
  <c r="L32" i="6"/>
  <c r="L34" i="6"/>
  <c r="L35" i="6"/>
  <c r="C15" i="2"/>
  <c r="Y16" i="3"/>
  <c r="Y16" i="5" s="1"/>
  <c r="M16" i="3"/>
  <c r="M16" i="5" s="1"/>
  <c r="Z16" i="3"/>
  <c r="Z16" i="5" s="1"/>
  <c r="U16" i="3"/>
  <c r="U16" i="5" s="1"/>
  <c r="P16" i="3"/>
  <c r="P16" i="5" s="1"/>
  <c r="R16" i="3"/>
  <c r="R16" i="5" s="1"/>
  <c r="X16" i="3"/>
  <c r="X16" i="5" s="1"/>
  <c r="V16" i="3"/>
  <c r="V16" i="5" s="1"/>
  <c r="Q16" i="3"/>
  <c r="Q16" i="5" s="1"/>
  <c r="W16" i="3"/>
  <c r="W16" i="5" s="1"/>
  <c r="O16" i="3"/>
  <c r="T16" i="3"/>
  <c r="T16" i="5" s="1"/>
  <c r="N16" i="3"/>
  <c r="N16" i="5" s="1"/>
  <c r="S16" i="3"/>
  <c r="S16" i="5" s="1"/>
  <c r="C37" i="2"/>
  <c r="X36" i="3"/>
  <c r="X36" i="5" s="1"/>
  <c r="V36" i="3"/>
  <c r="V36" i="5" s="1"/>
  <c r="O36" i="5"/>
  <c r="Y36" i="3"/>
  <c r="Y36" i="5" s="1"/>
  <c r="Z36" i="3"/>
  <c r="Z36" i="5" s="1"/>
  <c r="T36" i="3"/>
  <c r="T36" i="5" s="1"/>
  <c r="W36" i="3"/>
  <c r="W36" i="5" s="1"/>
  <c r="R36" i="3"/>
  <c r="R36" i="5" s="1"/>
  <c r="Q36" i="3"/>
  <c r="Q36" i="5" s="1"/>
  <c r="P36" i="3"/>
  <c r="P36" i="5" s="1"/>
  <c r="S36" i="3"/>
  <c r="S36" i="5" s="1"/>
  <c r="U36" i="3"/>
  <c r="U36" i="5" s="1"/>
  <c r="N36" i="5"/>
  <c r="J26" i="9" l="1" a="1"/>
  <c r="J26" i="9" s="1"/>
  <c r="J25" i="9" a="1"/>
  <c r="J25" i="9" s="1"/>
  <c r="N35" i="9" a="1"/>
  <c r="N35" i="9" s="1"/>
  <c r="N33" i="9" a="1"/>
  <c r="N33" i="9" s="1"/>
  <c r="L30" i="9" a="1"/>
  <c r="L30" i="9" s="1"/>
  <c r="L29" i="9" a="1"/>
  <c r="L29" i="9" s="1"/>
  <c r="N34" i="8" a="1"/>
  <c r="N34" i="8" s="1"/>
  <c r="M33" i="8" s="1" a="1"/>
  <c r="M33" i="8" s="1"/>
  <c r="N35" i="8" a="1"/>
  <c r="N35" i="8" s="1"/>
  <c r="H6" i="7"/>
  <c r="O17" i="9" s="1"/>
  <c r="N18" i="9" s="1" a="1"/>
  <c r="N18" i="9" s="1"/>
  <c r="M19" i="9" s="1" a="1"/>
  <c r="M19" i="9" s="1"/>
  <c r="L20" i="9" s="1" a="1"/>
  <c r="L20" i="9" s="1"/>
  <c r="K21" i="9" s="1" a="1"/>
  <c r="K21" i="9" s="1"/>
  <c r="J22" i="9" s="1" a="1"/>
  <c r="J22" i="9" s="1"/>
  <c r="I23" i="9" s="1" a="1"/>
  <c r="I23" i="9" s="1"/>
  <c r="G6" i="7"/>
  <c r="O17" i="8" s="1"/>
  <c r="N18" i="8" s="1" a="1"/>
  <c r="N18" i="8" s="1"/>
  <c r="M19" i="8" s="1" a="1"/>
  <c r="M19" i="8" s="1"/>
  <c r="L20" i="8" s="1" a="1"/>
  <c r="L20" i="8" s="1"/>
  <c r="K21" i="8" s="1" a="1"/>
  <c r="K21" i="8" s="1"/>
  <c r="J22" i="8" s="1" a="1"/>
  <c r="J22" i="8" s="1"/>
  <c r="J23" i="8" a="1"/>
  <c r="J23" i="8" s="1"/>
  <c r="N37" i="3"/>
  <c r="N37" i="5" s="1"/>
  <c r="O37" i="3"/>
  <c r="E26" i="7" s="1"/>
  <c r="F26" i="7" s="1"/>
  <c r="M32" i="8" a="1"/>
  <c r="M32" i="8" s="1"/>
  <c r="J26" i="8" a="1"/>
  <c r="J26" i="8" s="1"/>
  <c r="J25" i="8" a="1"/>
  <c r="J25" i="8" s="1"/>
  <c r="L29" i="8" a="1"/>
  <c r="L29" i="8" s="1"/>
  <c r="O16" i="5"/>
  <c r="E5" i="7"/>
  <c r="F5" i="7" s="1"/>
  <c r="M31" i="8" a="1"/>
  <c r="M31" i="8" s="1"/>
  <c r="M27" i="6"/>
  <c r="N19" i="6"/>
  <c r="N16" i="6"/>
  <c r="N15" i="6"/>
  <c r="N17" i="6"/>
  <c r="N18" i="6"/>
  <c r="M29" i="6"/>
  <c r="M30" i="6"/>
  <c r="M23" i="6"/>
  <c r="M24" i="6"/>
  <c r="M34" i="6"/>
  <c r="M28" i="6"/>
  <c r="M26" i="6"/>
  <c r="M25" i="6"/>
  <c r="M35" i="6"/>
  <c r="M36" i="6"/>
  <c r="N36" i="6" s="1"/>
  <c r="M22" i="6"/>
  <c r="M21" i="6"/>
  <c r="K4" i="4"/>
  <c r="M32" i="6"/>
  <c r="M33" i="6"/>
  <c r="M31" i="6"/>
  <c r="C38" i="2"/>
  <c r="O38" i="3" s="1"/>
  <c r="E27" i="7" s="1"/>
  <c r="F27" i="7" s="1"/>
  <c r="S37" i="3"/>
  <c r="S37" i="5" s="1"/>
  <c r="R37" i="3"/>
  <c r="R37" i="5" s="1"/>
  <c r="O37" i="5"/>
  <c r="X37" i="3"/>
  <c r="X37" i="5" s="1"/>
  <c r="V37" i="3"/>
  <c r="V37" i="5" s="1"/>
  <c r="Y37" i="3"/>
  <c r="Y37" i="5" s="1"/>
  <c r="U37" i="3"/>
  <c r="U37" i="5" s="1"/>
  <c r="Q37" i="3"/>
  <c r="Q37" i="5" s="1"/>
  <c r="P37" i="3"/>
  <c r="P37" i="5" s="1"/>
  <c r="T37" i="3"/>
  <c r="T37" i="5" s="1"/>
  <c r="W37" i="3"/>
  <c r="W37" i="5" s="1"/>
  <c r="Z37" i="3"/>
  <c r="Z37" i="5" s="1"/>
  <c r="C14" i="2"/>
  <c r="Y15" i="3"/>
  <c r="Y15" i="5" s="1"/>
  <c r="Z15" i="3"/>
  <c r="Z15" i="5" s="1"/>
  <c r="U15" i="3"/>
  <c r="U15" i="5" s="1"/>
  <c r="P15" i="3"/>
  <c r="P15" i="5" s="1"/>
  <c r="X15" i="3"/>
  <c r="X15" i="5" s="1"/>
  <c r="V15" i="3"/>
  <c r="V15" i="5" s="1"/>
  <c r="Q15" i="3"/>
  <c r="Q15" i="5" s="1"/>
  <c r="O15" i="3"/>
  <c r="T15" i="3"/>
  <c r="T15" i="5" s="1"/>
  <c r="W15" i="3"/>
  <c r="W15" i="5" s="1"/>
  <c r="N15" i="3"/>
  <c r="N15" i="5" s="1"/>
  <c r="S15" i="3"/>
  <c r="S15" i="5" s="1"/>
  <c r="R15" i="3"/>
  <c r="R15" i="5" s="1"/>
  <c r="I23" i="8" l="1" a="1"/>
  <c r="I23" i="8" s="1"/>
  <c r="M34" i="9" a="1"/>
  <c r="M34" i="9" s="1"/>
  <c r="M32" i="9" a="1"/>
  <c r="M32" i="9" s="1"/>
  <c r="M33" i="9" a="1"/>
  <c r="M33" i="9" s="1"/>
  <c r="K29" i="9" a="1"/>
  <c r="K29" i="9" s="1"/>
  <c r="K28" i="9" a="1"/>
  <c r="K28" i="9" s="1"/>
  <c r="I25" i="9" a="1"/>
  <c r="I25" i="9" s="1"/>
  <c r="I24" i="9" a="1"/>
  <c r="I24" i="9" s="1"/>
  <c r="N27" i="6"/>
  <c r="H26" i="7"/>
  <c r="O37" i="9" s="1"/>
  <c r="G26" i="7"/>
  <c r="O37" i="8" s="1"/>
  <c r="N36" i="8" s="1" a="1"/>
  <c r="N36" i="8" s="1"/>
  <c r="M35" i="8" s="1" a="1"/>
  <c r="M35" i="8" s="1"/>
  <c r="L34" i="8" s="1" a="1"/>
  <c r="L34" i="8" s="1"/>
  <c r="N35" i="6"/>
  <c r="I25" i="8" a="1"/>
  <c r="I25" i="8" s="1"/>
  <c r="I24" i="8" a="1"/>
  <c r="I24" i="8" s="1"/>
  <c r="L32" i="8" a="1"/>
  <c r="L32" i="8" s="1"/>
  <c r="O15" i="5"/>
  <c r="E4" i="7"/>
  <c r="F4" i="7" s="1"/>
  <c r="H5" i="7"/>
  <c r="O16" i="9" s="1"/>
  <c r="N17" i="9" s="1" a="1"/>
  <c r="N17" i="9" s="1"/>
  <c r="M18" i="9" s="1" a="1"/>
  <c r="M18" i="9" s="1"/>
  <c r="L19" i="9" s="1" a="1"/>
  <c r="L19" i="9" s="1"/>
  <c r="K20" i="9" s="1" a="1"/>
  <c r="K20" i="9" s="1"/>
  <c r="J21" i="9" s="1" a="1"/>
  <c r="J21" i="9" s="1"/>
  <c r="I22" i="9" s="1" a="1"/>
  <c r="I22" i="9" s="1"/>
  <c r="G5" i="7"/>
  <c r="O16" i="8" s="1"/>
  <c r="N17" i="8" s="1" a="1"/>
  <c r="N17" i="8" s="1"/>
  <c r="M18" i="8" s="1" a="1"/>
  <c r="M18" i="8" s="1"/>
  <c r="L19" i="8" s="1" a="1"/>
  <c r="L19" i="8" s="1"/>
  <c r="K20" i="8" s="1" a="1"/>
  <c r="K20" i="8" s="1"/>
  <c r="J21" i="8" s="1" a="1"/>
  <c r="J21" i="8" s="1"/>
  <c r="I22" i="8" s="1" a="1"/>
  <c r="I22" i="8" s="1"/>
  <c r="K28" i="8" a="1"/>
  <c r="K28" i="8" s="1"/>
  <c r="G27" i="7"/>
  <c r="O38" i="8" s="1"/>
  <c r="H27" i="7"/>
  <c r="O38" i="9" s="1"/>
  <c r="N37" i="6"/>
  <c r="O38" i="6" s="1"/>
  <c r="L31" i="8" a="1"/>
  <c r="L31" i="8" s="1"/>
  <c r="L30" i="8" a="1"/>
  <c r="L30" i="8" s="1"/>
  <c r="M34" i="8" a="1"/>
  <c r="M34" i="8" s="1"/>
  <c r="N24" i="6"/>
  <c r="N26" i="6"/>
  <c r="N25" i="6"/>
  <c r="O26" i="6" s="1"/>
  <c r="N30" i="6"/>
  <c r="N33" i="6"/>
  <c r="N31" i="6"/>
  <c r="N32" i="6"/>
  <c r="N34" i="6"/>
  <c r="O34" i="6" s="1"/>
  <c r="N28" i="6"/>
  <c r="O29" i="6" s="1"/>
  <c r="N22" i="6"/>
  <c r="O23" i="6" s="1"/>
  <c r="O18" i="6"/>
  <c r="O16" i="6"/>
  <c r="O15" i="6"/>
  <c r="O14" i="6"/>
  <c r="O17" i="6"/>
  <c r="N20" i="6"/>
  <c r="N23" i="6"/>
  <c r="N29" i="6"/>
  <c r="N21" i="6"/>
  <c r="L4" i="4"/>
  <c r="C13" i="2"/>
  <c r="P14" i="3"/>
  <c r="P14" i="5" s="1"/>
  <c r="Z14" i="3"/>
  <c r="Z14" i="5" s="1"/>
  <c r="U14" i="3"/>
  <c r="U14" i="5" s="1"/>
  <c r="W14" i="3"/>
  <c r="W14" i="5" s="1"/>
  <c r="O14" i="3"/>
  <c r="T14" i="3"/>
  <c r="T14" i="5" s="1"/>
  <c r="R14" i="3"/>
  <c r="R14" i="5" s="1"/>
  <c r="Q14" i="3"/>
  <c r="Q14" i="5" s="1"/>
  <c r="Y14" i="3"/>
  <c r="Y14" i="5" s="1"/>
  <c r="S14" i="3"/>
  <c r="S14" i="5" s="1"/>
  <c r="V14" i="3"/>
  <c r="V14" i="5" s="1"/>
  <c r="X14" i="3"/>
  <c r="X14" i="5" s="1"/>
  <c r="C39" i="2"/>
  <c r="S38" i="3"/>
  <c r="S38" i="5" s="1"/>
  <c r="R38" i="3"/>
  <c r="R38" i="5" s="1"/>
  <c r="X38" i="3"/>
  <c r="X38" i="5" s="1"/>
  <c r="V38" i="3"/>
  <c r="V38" i="5" s="1"/>
  <c r="O38" i="5"/>
  <c r="W38" i="3"/>
  <c r="W38" i="5" s="1"/>
  <c r="U38" i="3"/>
  <c r="U38" i="5" s="1"/>
  <c r="Q38" i="3"/>
  <c r="Q38" i="5" s="1"/>
  <c r="P38" i="3"/>
  <c r="P38" i="5" s="1"/>
  <c r="Y38" i="3"/>
  <c r="Y38" i="5" s="1"/>
  <c r="Z38" i="3"/>
  <c r="Z38" i="5" s="1"/>
  <c r="T38" i="3"/>
  <c r="T38" i="5" s="1"/>
  <c r="N36" i="9" l="1" a="1"/>
  <c r="N36" i="9" s="1"/>
  <c r="N37" i="9" a="1"/>
  <c r="N37" i="9" s="1"/>
  <c r="H23" i="9" a="1"/>
  <c r="H23" i="9" s="1"/>
  <c r="J28" i="9" a="1"/>
  <c r="J28" i="9" s="1"/>
  <c r="J27" i="9" a="1"/>
  <c r="J27" i="9" s="1"/>
  <c r="L33" i="9" a="1"/>
  <c r="L33" i="9" s="1"/>
  <c r="L32" i="9" a="1"/>
  <c r="L32" i="9" s="1"/>
  <c r="L31" i="9" a="1"/>
  <c r="L31" i="9" s="1"/>
  <c r="H24" i="9" a="1"/>
  <c r="H24" i="9" s="1"/>
  <c r="O36" i="6"/>
  <c r="O14" i="5"/>
  <c r="E3" i="7"/>
  <c r="F3" i="7" s="1"/>
  <c r="K31" i="8" a="1"/>
  <c r="K31" i="8" s="1"/>
  <c r="H4" i="7"/>
  <c r="O15" i="9" s="1"/>
  <c r="G4" i="7"/>
  <c r="O15" i="8" s="1"/>
  <c r="M17" i="8" s="1" a="1"/>
  <c r="M17" i="8" s="1"/>
  <c r="L18" i="8" s="1" a="1"/>
  <c r="L18" i="8" s="1"/>
  <c r="K19" i="8" s="1" a="1"/>
  <c r="K19" i="8" s="1"/>
  <c r="J20" i="8" s="1" a="1"/>
  <c r="J20" i="8" s="1"/>
  <c r="I21" i="8" s="1" a="1"/>
  <c r="I21" i="8" s="1"/>
  <c r="H22" i="8" s="1" a="1"/>
  <c r="H22" i="8" s="1"/>
  <c r="O37" i="6"/>
  <c r="K29" i="8" a="1"/>
  <c r="K29" i="8" s="1"/>
  <c r="J28" i="8" s="1" a="1"/>
  <c r="J28" i="8" s="1"/>
  <c r="J27" i="8" a="1"/>
  <c r="J27" i="8" s="1"/>
  <c r="L33" i="8" a="1"/>
  <c r="L33" i="8" s="1"/>
  <c r="K30" i="8" a="1"/>
  <c r="K30" i="8" s="1"/>
  <c r="H24" i="8" a="1"/>
  <c r="H24" i="8" s="1"/>
  <c r="H23" i="8" a="1"/>
  <c r="H23" i="8" s="1"/>
  <c r="N37" i="8" a="1"/>
  <c r="N37" i="8" s="1"/>
  <c r="M36" i="8" s="1" a="1"/>
  <c r="M36" i="8" s="1"/>
  <c r="L35" i="8" s="1" a="1"/>
  <c r="L35" i="8" s="1"/>
  <c r="O31" i="6"/>
  <c r="O35" i="6"/>
  <c r="O30" i="6"/>
  <c r="O24" i="6"/>
  <c r="O28" i="6"/>
  <c r="O25" i="6"/>
  <c r="O21" i="6"/>
  <c r="O27" i="6"/>
  <c r="O22" i="6"/>
  <c r="O20" i="6"/>
  <c r="M4" i="4"/>
  <c r="O19" i="6"/>
  <c r="O33" i="6"/>
  <c r="O32" i="6"/>
  <c r="C40" i="2"/>
  <c r="T39" i="3"/>
  <c r="T39" i="5" s="1"/>
  <c r="Q39" i="3"/>
  <c r="Q39" i="5" s="1"/>
  <c r="S39" i="3"/>
  <c r="S39" i="5" s="1"/>
  <c r="R39" i="3"/>
  <c r="R39" i="5" s="1"/>
  <c r="P39" i="3"/>
  <c r="P39" i="5" s="1"/>
  <c r="X39" i="3"/>
  <c r="X39" i="5" s="1"/>
  <c r="V39" i="3"/>
  <c r="V39" i="5" s="1"/>
  <c r="Y39" i="3"/>
  <c r="Y39" i="5" s="1"/>
  <c r="U39" i="3"/>
  <c r="U39" i="5" s="1"/>
  <c r="Z39" i="3"/>
  <c r="Z39" i="5" s="1"/>
  <c r="W39" i="3"/>
  <c r="W39" i="5" s="1"/>
  <c r="C12" i="2"/>
  <c r="Z13" i="3"/>
  <c r="Z13" i="5" s="1"/>
  <c r="U13" i="3"/>
  <c r="U13" i="5" s="1"/>
  <c r="W13" i="3"/>
  <c r="W13" i="5" s="1"/>
  <c r="T13" i="3"/>
  <c r="T13" i="5" s="1"/>
  <c r="Q13" i="3"/>
  <c r="Q13" i="5" s="1"/>
  <c r="Y13" i="3"/>
  <c r="Y13" i="5" s="1"/>
  <c r="P13" i="3"/>
  <c r="P13" i="5" s="1"/>
  <c r="V13" i="3"/>
  <c r="V13" i="5" s="1"/>
  <c r="S13" i="3"/>
  <c r="S13" i="5" s="1"/>
  <c r="X13" i="3"/>
  <c r="X13" i="5" s="1"/>
  <c r="R13" i="3"/>
  <c r="R13" i="5" s="1"/>
  <c r="I26" i="9" l="1" a="1"/>
  <c r="I26" i="9" s="1"/>
  <c r="I27" i="9" a="1"/>
  <c r="I27" i="9" s="1"/>
  <c r="K32" i="9" a="1"/>
  <c r="K32" i="9" s="1"/>
  <c r="K30" i="9" a="1"/>
  <c r="K30" i="9" s="1"/>
  <c r="K31" i="9" a="1"/>
  <c r="K31" i="9" s="1"/>
  <c r="N16" i="9" a="1"/>
  <c r="N16" i="9" s="1"/>
  <c r="M17" i="9" s="1" a="1"/>
  <c r="M17" i="9" s="1"/>
  <c r="L18" i="9" s="1" a="1"/>
  <c r="L18" i="9" s="1"/>
  <c r="K19" i="9" s="1" a="1"/>
  <c r="K19" i="9" s="1"/>
  <c r="J20" i="9" s="1" a="1"/>
  <c r="J20" i="9" s="1"/>
  <c r="I21" i="9" s="1" a="1"/>
  <c r="I21" i="9" s="1"/>
  <c r="H22" i="9" s="1" a="1"/>
  <c r="H22" i="9" s="1"/>
  <c r="G23" i="9" s="1" a="1"/>
  <c r="G23" i="9" s="1"/>
  <c r="M35" i="9" a="1"/>
  <c r="M35" i="9" s="1"/>
  <c r="M36" i="9" a="1"/>
  <c r="M36" i="9" s="1"/>
  <c r="G23" i="8" a="1"/>
  <c r="G23" i="8" s="1"/>
  <c r="N4" i="4"/>
  <c r="J29" i="8" a="1"/>
  <c r="J29" i="8" s="1"/>
  <c r="I28" i="8" s="1" a="1"/>
  <c r="I28" i="8" s="1"/>
  <c r="K34" i="8" a="1"/>
  <c r="K34" i="8" s="1"/>
  <c r="J30" i="8" a="1"/>
  <c r="J30" i="8" s="1"/>
  <c r="I27" i="8" a="1"/>
  <c r="I27" i="8" s="1"/>
  <c r="I26" i="8" a="1"/>
  <c r="I26" i="8" s="1"/>
  <c r="K33" i="8" a="1"/>
  <c r="K33" i="8" s="1"/>
  <c r="K32" i="8" a="1"/>
  <c r="K32" i="8" s="1"/>
  <c r="G3" i="7"/>
  <c r="O14" i="8" s="1"/>
  <c r="H3" i="7"/>
  <c r="O14" i="9" s="1"/>
  <c r="N15" i="9" s="1" a="1"/>
  <c r="N15" i="9" s="1"/>
  <c r="C11" i="2"/>
  <c r="U12" i="3"/>
  <c r="U12" i="5" s="1"/>
  <c r="Q12" i="3"/>
  <c r="Q12" i="5" s="1"/>
  <c r="W12" i="3"/>
  <c r="W12" i="5" s="1"/>
  <c r="T12" i="3"/>
  <c r="T12" i="5" s="1"/>
  <c r="Y12" i="3"/>
  <c r="Y12" i="5" s="1"/>
  <c r="S12" i="3"/>
  <c r="S12" i="5" s="1"/>
  <c r="X12" i="3"/>
  <c r="X12" i="5" s="1"/>
  <c r="Z12" i="3"/>
  <c r="Z12" i="5" s="1"/>
  <c r="V12" i="3"/>
  <c r="V12" i="5" s="1"/>
  <c r="R12" i="3"/>
  <c r="R12" i="5" s="1"/>
  <c r="C41" i="2"/>
  <c r="W40" i="3"/>
  <c r="W40" i="5" s="1"/>
  <c r="T40" i="3"/>
  <c r="T40" i="5" s="1"/>
  <c r="Q40" i="3"/>
  <c r="Q40" i="5" s="1"/>
  <c r="S40" i="3"/>
  <c r="S40" i="5" s="1"/>
  <c r="R40" i="3"/>
  <c r="R40" i="5" s="1"/>
  <c r="X40" i="3"/>
  <c r="X40" i="5" s="1"/>
  <c r="U40" i="3"/>
  <c r="U40" i="5" s="1"/>
  <c r="Y40" i="3"/>
  <c r="Y40" i="5" s="1"/>
  <c r="Z40" i="3"/>
  <c r="Z40" i="5" s="1"/>
  <c r="V40" i="3"/>
  <c r="V40" i="5" s="1"/>
  <c r="M16" i="9" l="1" a="1"/>
  <c r="M16" i="9" s="1"/>
  <c r="L17" i="9" s="1" a="1"/>
  <c r="L17" i="9" s="1"/>
  <c r="K18" i="9" s="1" a="1"/>
  <c r="K18" i="9" s="1"/>
  <c r="J19" i="9" s="1" a="1"/>
  <c r="J19" i="9" s="1"/>
  <c r="I20" i="9" s="1" a="1"/>
  <c r="I20" i="9" s="1"/>
  <c r="H21" i="9" s="1" a="1"/>
  <c r="H21" i="9" s="1"/>
  <c r="G22" i="9" s="1" a="1"/>
  <c r="G22" i="9" s="1"/>
  <c r="J33" i="8" a="1"/>
  <c r="J33" i="8" s="1"/>
  <c r="N15" i="8" a="1"/>
  <c r="N15" i="8" s="1"/>
  <c r="M16" i="8" s="1" a="1"/>
  <c r="M16" i="8" s="1"/>
  <c r="L17" i="8" s="1" a="1"/>
  <c r="L17" i="8" s="1"/>
  <c r="K18" i="8" s="1" a="1"/>
  <c r="K18" i="8" s="1"/>
  <c r="J19" i="8" s="1" a="1"/>
  <c r="J19" i="8" s="1"/>
  <c r="I20" i="8" s="1" a="1"/>
  <c r="I20" i="8" s="1"/>
  <c r="H26" i="9" a="1"/>
  <c r="H26" i="9" s="1"/>
  <c r="H25" i="9" a="1"/>
  <c r="H25" i="9" s="1"/>
  <c r="L35" i="9" a="1"/>
  <c r="L35" i="9" s="1"/>
  <c r="L34" i="9" a="1"/>
  <c r="L34" i="9" s="1"/>
  <c r="J31" i="9" a="1"/>
  <c r="J31" i="9" s="1"/>
  <c r="J29" i="9" a="1"/>
  <c r="J29" i="9" s="1"/>
  <c r="J30" i="9" a="1"/>
  <c r="J30" i="9" s="1"/>
  <c r="J32" i="8" a="1"/>
  <c r="J32" i="8" s="1"/>
  <c r="H27" i="8" a="1"/>
  <c r="H27" i="8" s="1"/>
  <c r="H25" i="8" a="1"/>
  <c r="H25" i="8" s="1"/>
  <c r="H26" i="8" a="1"/>
  <c r="H26" i="8" s="1"/>
  <c r="I29" i="8" a="1"/>
  <c r="I29" i="8" s="1"/>
  <c r="H28" i="8" s="1" a="1"/>
  <c r="H28" i="8" s="1"/>
  <c r="J31" i="8" a="1"/>
  <c r="J31" i="8" s="1"/>
  <c r="C42" i="2"/>
  <c r="W41" i="3"/>
  <c r="W41" i="5" s="1"/>
  <c r="S41" i="3"/>
  <c r="S41" i="5" s="1"/>
  <c r="T41" i="3"/>
  <c r="T41" i="5" s="1"/>
  <c r="R41" i="3"/>
  <c r="R41" i="5" s="1"/>
  <c r="X41" i="3"/>
  <c r="X41" i="5" s="1"/>
  <c r="U41" i="3"/>
  <c r="U41" i="5" s="1"/>
  <c r="Y41" i="3"/>
  <c r="Y41" i="5" s="1"/>
  <c r="Z41" i="3"/>
  <c r="Z41" i="5" s="1"/>
  <c r="V41" i="3"/>
  <c r="V41" i="5" s="1"/>
  <c r="C10" i="2"/>
  <c r="U11" i="3"/>
  <c r="U11" i="5" s="1"/>
  <c r="W11" i="3"/>
  <c r="W11" i="5" s="1"/>
  <c r="T11" i="3"/>
  <c r="T11" i="5" s="1"/>
  <c r="R11" i="3"/>
  <c r="R11" i="5" s="1"/>
  <c r="S11" i="3"/>
  <c r="S11" i="5" s="1"/>
  <c r="Y11" i="3"/>
  <c r="Y11" i="5" s="1"/>
  <c r="X11" i="3"/>
  <c r="X11" i="5" s="1"/>
  <c r="V11" i="3"/>
  <c r="V11" i="5" s="1"/>
  <c r="Z11" i="3"/>
  <c r="Z11" i="5" s="1"/>
  <c r="H21" i="8" l="1" a="1"/>
  <c r="H21" i="8" s="1"/>
  <c r="G22" i="8" s="1" a="1"/>
  <c r="G22" i="8" s="1"/>
  <c r="K34" i="9" a="1"/>
  <c r="K34" i="9" s="1"/>
  <c r="K33" i="9" a="1"/>
  <c r="K33" i="9" s="1"/>
  <c r="G24" i="9" a="1"/>
  <c r="G24" i="9" s="1"/>
  <c r="G25" i="9" a="1"/>
  <c r="G25" i="9" s="1"/>
  <c r="I30" i="9" a="1"/>
  <c r="I30" i="9" s="1"/>
  <c r="I28" i="9" a="1"/>
  <c r="I28" i="9" s="1"/>
  <c r="I29" i="9" a="1"/>
  <c r="I29" i="9" s="1"/>
  <c r="I32" i="8" a="1"/>
  <c r="I32" i="8" s="1"/>
  <c r="I30" i="8" a="1"/>
  <c r="I30" i="8" s="1"/>
  <c r="I31" i="8" a="1"/>
  <c r="I31" i="8" s="1"/>
  <c r="G26" i="8" a="1"/>
  <c r="G26" i="8" s="1"/>
  <c r="G25" i="8" a="1"/>
  <c r="G25" i="8" s="1"/>
  <c r="G24" i="8" a="1"/>
  <c r="G24" i="8" s="1"/>
  <c r="G27" i="8" a="1"/>
  <c r="G27" i="8" s="1"/>
  <c r="C9" i="2"/>
  <c r="W10" i="3"/>
  <c r="W10" i="5" s="1"/>
  <c r="T10" i="3"/>
  <c r="T10" i="5" s="1"/>
  <c r="S10" i="3"/>
  <c r="S10" i="5" s="1"/>
  <c r="U10" i="3"/>
  <c r="U10" i="5" s="1"/>
  <c r="Y10" i="3"/>
  <c r="Y10" i="5" s="1"/>
  <c r="X10" i="3"/>
  <c r="X10" i="5" s="1"/>
  <c r="V10" i="3"/>
  <c r="V10" i="5" s="1"/>
  <c r="Z10" i="3"/>
  <c r="Z10" i="5" s="1"/>
  <c r="C43" i="2"/>
  <c r="W42" i="3"/>
  <c r="W42" i="5" s="1"/>
  <c r="T42" i="3"/>
  <c r="T42" i="5" s="1"/>
  <c r="S42" i="3"/>
  <c r="S42" i="5" s="1"/>
  <c r="Y42" i="3"/>
  <c r="Y42" i="5" s="1"/>
  <c r="U42" i="3"/>
  <c r="U42" i="5" s="1"/>
  <c r="X42" i="3"/>
  <c r="X42" i="5" s="1"/>
  <c r="Z42" i="3"/>
  <c r="Z42" i="5" s="1"/>
  <c r="V42" i="3"/>
  <c r="V42" i="5" s="1"/>
  <c r="H31" i="8" l="1" a="1"/>
  <c r="H31" i="8" s="1"/>
  <c r="J32" i="9" a="1"/>
  <c r="J32" i="9" s="1"/>
  <c r="J33" i="9" a="1"/>
  <c r="J33" i="9" s="1"/>
  <c r="H29" i="9" a="1"/>
  <c r="H29" i="9" s="1"/>
  <c r="H27" i="9" a="1"/>
  <c r="H27" i="9" s="1"/>
  <c r="H28" i="9" a="1"/>
  <c r="H28" i="9" s="1"/>
  <c r="H30" i="8" a="1"/>
  <c r="H30" i="8" s="1"/>
  <c r="H29" i="8" a="1"/>
  <c r="H29" i="8" s="1"/>
  <c r="G28" i="8" s="1" a="1"/>
  <c r="G28" i="8" s="1"/>
  <c r="F23" i="9" a="1"/>
  <c r="F23" i="9" s="1"/>
  <c r="F24" i="9" a="1"/>
  <c r="F24" i="9" s="1"/>
  <c r="F25" i="8" a="1"/>
  <c r="F25" i="8" s="1"/>
  <c r="F24" i="8" a="1"/>
  <c r="F24" i="8" s="1"/>
  <c r="F23" i="8" a="1"/>
  <c r="F23" i="8" s="1"/>
  <c r="F26" i="8" a="1"/>
  <c r="F26" i="8" s="1"/>
  <c r="C44" i="2"/>
  <c r="U43" i="3"/>
  <c r="U43" i="5" s="1"/>
  <c r="W43" i="3"/>
  <c r="W43" i="5" s="1"/>
  <c r="T43" i="3"/>
  <c r="T43" i="5" s="1"/>
  <c r="Y43" i="3"/>
  <c r="Y43" i="5" s="1"/>
  <c r="V43" i="3"/>
  <c r="V43" i="5" s="1"/>
  <c r="X43" i="3"/>
  <c r="X43" i="5" s="1"/>
  <c r="Z43" i="3"/>
  <c r="Z43" i="5" s="1"/>
  <c r="C8" i="2"/>
  <c r="W9" i="3"/>
  <c r="W9" i="5" s="1"/>
  <c r="T9" i="3"/>
  <c r="T9" i="5" s="1"/>
  <c r="X9" i="3"/>
  <c r="X9" i="5" s="1"/>
  <c r="Y9" i="3"/>
  <c r="Y9" i="5" s="1"/>
  <c r="U9" i="3"/>
  <c r="U9" i="5" s="1"/>
  <c r="Z9" i="3"/>
  <c r="Z9" i="5" s="1"/>
  <c r="V9" i="3"/>
  <c r="V9" i="5" s="1"/>
  <c r="E24" i="8" l="1" a="1"/>
  <c r="E24" i="8" s="1"/>
  <c r="G29" i="8" a="1"/>
  <c r="G29" i="8" s="1"/>
  <c r="G30" i="8" a="1"/>
  <c r="G30" i="8" s="1"/>
  <c r="I31" i="9" a="1"/>
  <c r="I31" i="9" s="1"/>
  <c r="H30" i="9" s="1" a="1"/>
  <c r="H30" i="9" s="1"/>
  <c r="I32" i="9" a="1"/>
  <c r="I32" i="9" s="1"/>
  <c r="G28" i="9" a="1"/>
  <c r="G28" i="9" s="1"/>
  <c r="G26" i="9" a="1"/>
  <c r="G26" i="9" s="1"/>
  <c r="G27" i="9" a="1"/>
  <c r="G27" i="9" s="1"/>
  <c r="F29" i="8" a="1"/>
  <c r="F29" i="8" s="1"/>
  <c r="E25" i="8" a="1"/>
  <c r="E25" i="8" s="1"/>
  <c r="F27" i="8" a="1"/>
  <c r="F27" i="8" s="1"/>
  <c r="F28" i="8" a="1"/>
  <c r="F28" i="8" s="1"/>
  <c r="C7" i="2"/>
  <c r="W8" i="3"/>
  <c r="W8" i="5" s="1"/>
  <c r="U8" i="3"/>
  <c r="U8" i="5" s="1"/>
  <c r="X8" i="3"/>
  <c r="X8" i="5" s="1"/>
  <c r="Y8" i="3"/>
  <c r="Y8" i="5" s="1"/>
  <c r="Z8" i="3"/>
  <c r="Z8" i="5" s="1"/>
  <c r="V8" i="3"/>
  <c r="V8" i="5" s="1"/>
  <c r="C45" i="2"/>
  <c r="U44" i="3"/>
  <c r="U44" i="5" s="1"/>
  <c r="W44" i="3"/>
  <c r="W44" i="5" s="1"/>
  <c r="Y44" i="3"/>
  <c r="Y44" i="5" s="1"/>
  <c r="V44" i="3"/>
  <c r="V44" i="5" s="1"/>
  <c r="Z44" i="3"/>
  <c r="Z44" i="5" s="1"/>
  <c r="X44" i="3"/>
  <c r="X44" i="5" s="1"/>
  <c r="H31" i="9" l="1" a="1"/>
  <c r="H31" i="9" s="1"/>
  <c r="G30" i="9" s="1" a="1"/>
  <c r="G30" i="9" s="1"/>
  <c r="F27" i="9" a="1"/>
  <c r="F27" i="9" s="1"/>
  <c r="F26" i="9" a="1"/>
  <c r="F26" i="9" s="1"/>
  <c r="F25" i="9" a="1"/>
  <c r="F25" i="9" s="1"/>
  <c r="E27" i="8" a="1"/>
  <c r="E27" i="8" s="1"/>
  <c r="G29" i="9" a="1"/>
  <c r="G29" i="9" s="1"/>
  <c r="E26" i="8" a="1"/>
  <c r="E26" i="8" s="1"/>
  <c r="E28" i="8" a="1"/>
  <c r="E28" i="8" s="1"/>
  <c r="C46" i="2"/>
  <c r="Z45" i="3"/>
  <c r="Z45" i="5" s="1"/>
  <c r="W45" i="3"/>
  <c r="W45" i="5" s="1"/>
  <c r="X45" i="3"/>
  <c r="X45" i="5" s="1"/>
  <c r="V45" i="3"/>
  <c r="V45" i="5" s="1"/>
  <c r="Y45" i="3"/>
  <c r="Y45" i="5" s="1"/>
  <c r="C6" i="2"/>
  <c r="X7" i="3"/>
  <c r="X7" i="5" s="1"/>
  <c r="Y7" i="3"/>
  <c r="Y7" i="5" s="1"/>
  <c r="V7" i="3"/>
  <c r="V7" i="5" s="1"/>
  <c r="W7" i="3"/>
  <c r="W7" i="5" s="1"/>
  <c r="Z7" i="3"/>
  <c r="Z7" i="5" s="1"/>
  <c r="D27" i="8" l="1" a="1"/>
  <c r="D27" i="8" s="1"/>
  <c r="D26" i="8" a="1"/>
  <c r="D26" i="8" s="1"/>
  <c r="F29" i="9" a="1"/>
  <c r="F29" i="9" s="1"/>
  <c r="D25" i="8" a="1"/>
  <c r="D25" i="8" s="1"/>
  <c r="F28" i="9" a="1"/>
  <c r="F28" i="9" s="1"/>
  <c r="E28" i="9" s="1" a="1"/>
  <c r="E28" i="9" s="1"/>
  <c r="E26" i="9" a="1"/>
  <c r="E26" i="9" s="1"/>
  <c r="E24" i="9" a="1"/>
  <c r="E24" i="9" s="1"/>
  <c r="E25" i="9" a="1"/>
  <c r="E25" i="9" s="1"/>
  <c r="C5" i="2"/>
  <c r="X6" i="3"/>
  <c r="X6" i="5" s="1"/>
  <c r="W6" i="3"/>
  <c r="W6" i="5" s="1"/>
  <c r="Y6" i="3"/>
  <c r="Y6" i="5" s="1"/>
  <c r="Z6" i="3"/>
  <c r="Z6" i="5" s="1"/>
  <c r="C47" i="2"/>
  <c r="Z46" i="3"/>
  <c r="Z46" i="5" s="1"/>
  <c r="X46" i="3"/>
  <c r="X46" i="5" s="1"/>
  <c r="W46" i="3"/>
  <c r="W46" i="5" s="1"/>
  <c r="Y46" i="3"/>
  <c r="Y46" i="5" s="1"/>
  <c r="E27" i="9" l="1" a="1"/>
  <c r="E27" i="9" s="1"/>
  <c r="D26" i="9" a="1"/>
  <c r="D26" i="9" s="1"/>
  <c r="C26" i="8" a="1"/>
  <c r="C26" i="8" s="1"/>
  <c r="D25" i="9" a="1"/>
  <c r="D25" i="9" s="1"/>
  <c r="D27" i="9" a="1"/>
  <c r="D27" i="9" s="1"/>
  <c r="C48" i="2"/>
  <c r="Y47" i="3"/>
  <c r="Y47" i="5" s="1"/>
  <c r="Z47" i="3"/>
  <c r="Z47" i="5" s="1"/>
  <c r="X47" i="3"/>
  <c r="X47" i="5" s="1"/>
  <c r="Y5" i="3"/>
  <c r="Y5" i="5" s="1"/>
  <c r="X5" i="3"/>
  <c r="X5" i="5" s="1"/>
  <c r="Z5" i="3"/>
  <c r="Z5" i="5" s="1"/>
  <c r="C4" i="2"/>
  <c r="C26" i="9" l="1" a="1"/>
  <c r="C26" i="9" s="1"/>
  <c r="C3" i="2"/>
  <c r="Z3" i="3" s="1"/>
  <c r="Z3" i="5" s="1"/>
  <c r="Y4" i="3"/>
  <c r="Y4" i="5" s="1"/>
  <c r="Z4" i="3"/>
  <c r="Z4" i="5" s="1"/>
  <c r="C49" i="2"/>
  <c r="Z49" i="3" s="1"/>
  <c r="Z49" i="5" s="1"/>
  <c r="Y48" i="3"/>
  <c r="Y48" i="5" s="1"/>
  <c r="Z48" i="3"/>
  <c r="Z48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<sst xmlns="http://schemas.openxmlformats.org/spreadsheetml/2006/main" count="108" uniqueCount="58">
  <si>
    <t>Data taken from trading view Sunday March 31st 2024 11:34 PM EST</t>
  </si>
  <si>
    <t>Term Structure of Interest Rates</t>
  </si>
  <si>
    <t>Cubic Spline Interpolation</t>
  </si>
  <si>
    <t>Maturity</t>
  </si>
  <si>
    <t>Days</t>
  </si>
  <si>
    <t>Years</t>
  </si>
  <si>
    <t>Yield %</t>
  </si>
  <si>
    <t>Zero Coupon Bond Price</t>
  </si>
  <si>
    <t>Maturity in Years</t>
  </si>
  <si>
    <t>1 month</t>
  </si>
  <si>
    <t xml:space="preserve"> </t>
  </si>
  <si>
    <t>2 months</t>
  </si>
  <si>
    <t>3 months</t>
  </si>
  <si>
    <t>4 months</t>
  </si>
  <si>
    <t>6 months</t>
  </si>
  <si>
    <t>1 year</t>
  </si>
  <si>
    <t>2 years</t>
  </si>
  <si>
    <t>3 years</t>
  </si>
  <si>
    <t>5 years</t>
  </si>
  <si>
    <t>7 years</t>
  </si>
  <si>
    <t>10 years</t>
  </si>
  <si>
    <t>20 years</t>
  </si>
  <si>
    <t>30 years</t>
  </si>
  <si>
    <t>sigma</t>
  </si>
  <si>
    <t>a</t>
  </si>
  <si>
    <t>deltat</t>
  </si>
  <si>
    <t>M</t>
  </si>
  <si>
    <t>V</t>
  </si>
  <si>
    <t>delta r star</t>
  </si>
  <si>
    <t>jmax</t>
  </si>
  <si>
    <t>jmin</t>
  </si>
  <si>
    <t>j</t>
  </si>
  <si>
    <t>star</t>
  </si>
  <si>
    <t>pu</t>
  </si>
  <si>
    <t>pm</t>
  </si>
  <si>
    <t>pd</t>
  </si>
  <si>
    <t>Equation</t>
  </si>
  <si>
    <t>non-standard</t>
  </si>
  <si>
    <t>standard</t>
  </si>
  <si>
    <t>∆t</t>
  </si>
  <si>
    <r>
      <t>2</t>
    </r>
    <r>
      <rPr>
        <sz val="11"/>
        <color theme="1"/>
        <rFont val="Aptos Narrow"/>
        <family val="2"/>
      </rPr>
      <t>∆t</t>
    </r>
  </si>
  <si>
    <t>3∆t</t>
  </si>
  <si>
    <t>t</t>
  </si>
  <si>
    <t>Leaf Node Rates</t>
  </si>
  <si>
    <t>P(1,10)</t>
  </si>
  <si>
    <t>European Put Option Price</t>
  </si>
  <si>
    <t>European Call Option Price</t>
  </si>
  <si>
    <t>T</t>
  </si>
  <si>
    <t>K</t>
  </si>
  <si>
    <t>P(0,t)</t>
  </si>
  <si>
    <t>P(0,T)</t>
  </si>
  <si>
    <t>P(0,t+∆t)</t>
  </si>
  <si>
    <t>B(t,T)</t>
  </si>
  <si>
    <t>Bhat(t,T)</t>
  </si>
  <si>
    <t>B(t,t+∆t)</t>
  </si>
  <si>
    <t>ln Ahat(t,T)</t>
  </si>
  <si>
    <t>Ahat(t,T)</t>
  </si>
  <si>
    <t>Notional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</si>
</sst>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F8BE7B1-78C2-4916-89A9-C65E7CFDA2A3}">
  <we:reference id="wa200002468" version="1.0.0.0" store="en-US" storeType="OMEX"/>
  <we:alternateReferences>
    <we:reference id="WA200002468" version="1.0.0.0" store="WA200002468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_xldudf_INTERPXY</we:customFunctionIds>
        <we:customFunctionIds>_xldudf_DERIVXY</we:customFunctionIds>
        <we:customFunctionIds>_xldudf_QUADXY</we:customFunctionIds>
        <we:customFunctionIds>_xldudf_INTERPXYZ</we:customFunctionIds>
        <we:customFunctionIds>_xldudf_GRIDXYZ</we:customFunctionIds>
        <we:customFunctionIds>_xldudf_QUADF</we:customFunctionIds>
        <we:customFunctionIds>_xldudf_DERIVF</we:customFunctionIds>
        <we:customFunctionIds>_xldudf_NLSOLVE</we:customFunctionIds>
        <we:customFunctionIds>_xldudf_IVSOLVE</we:customFunctionIds>
        <we:customFunctionIds>_xldudf_ARRAYVAL</we:customFunctionIds>
        <we:customFunctionIds>_xldudf_DYNVAL</we:customFunctionIds>
        <we:customFunctionIds>_xldudf_BVSOLVE</we:customFunctionIds>
        <we:customFunctionIds>_xldudf_PDSOLVE</we:customFunctionIds>
        <we:customFunctionIds>_xldudf_PDASOLVE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6E56E-9790-4CCF-9857-79585DB954FB}">
  <dimension ref="B2:O40"/>
  <sheetViews>
    <sheetView tabSelected="1" workbookViewId="0">
      <selection activeCell="E19" sqref="E19"/>
    </sheetView>
  </sheetViews>
  <sheetFormatPr defaultRowHeight="15" x14ac:dyDescent="0.25"/>
  <cols>
    <col min="2" max="2" width="15.5703125" bestFit="1" customWidth="1"/>
    <col min="3" max="3" width="16.28515625" bestFit="1" customWidth="1"/>
    <col min="4" max="4" width="15.5703125" customWidth="1"/>
    <col min="5" max="5" width="16" customWidth="1"/>
    <col min="6" max="6" width="22.42578125" bestFit="1" customWidth="1"/>
    <col min="7" max="7" width="18.42578125" customWidth="1"/>
    <col min="8" max="8" width="24.140625" bestFit="1" customWidth="1"/>
    <col min="9" max="9" width="7.28515625" bestFit="1" customWidth="1"/>
    <col min="10" max="10" width="22.42578125" bestFit="1" customWidth="1"/>
    <col min="11" max="11" width="7.28515625" bestFit="1" customWidth="1"/>
    <col min="12" max="12" width="12" bestFit="1" customWidth="1"/>
    <col min="21" max="21" width="11.28515625" customWidth="1"/>
  </cols>
  <sheetData>
    <row r="2" spans="2:15" x14ac:dyDescent="0.25">
      <c r="B2" t="s">
        <v>0</v>
      </c>
    </row>
    <row r="3" spans="2:15" x14ac:dyDescent="0.25">
      <c r="B3" t="s">
        <v>1</v>
      </c>
      <c r="H3" t="s">
        <v>2</v>
      </c>
    </row>
    <row r="4" spans="2:15" x14ac:dyDescent="0.25">
      <c r="B4" t="s">
        <v>3</v>
      </c>
      <c r="C4" t="s">
        <v>4</v>
      </c>
      <c r="D4" t="s">
        <v>5</v>
      </c>
      <c r="E4" t="s">
        <v>6</v>
      </c>
      <c r="F4" t="s">
        <v>7</v>
      </c>
      <c r="H4" t="s">
        <v>8</v>
      </c>
      <c r="I4" t="s">
        <v>6</v>
      </c>
      <c r="J4" t="s">
        <v>7</v>
      </c>
      <c r="O4" s="1"/>
    </row>
    <row r="5" spans="2:15" x14ac:dyDescent="0.25">
      <c r="B5" t="s">
        <v>9</v>
      </c>
      <c r="C5">
        <v>30</v>
      </c>
      <c r="D5">
        <f>C5/365</f>
        <v>8.2191780821917804E-2</v>
      </c>
      <c r="E5" s="1">
        <v>5.3650000000000003E-2</v>
      </c>
      <c r="F5">
        <f>EXP(-D5*E5)</f>
        <v>0.99560011892204192</v>
      </c>
      <c r="G5" t="s">
        <v>10</v>
      </c>
      <c r="H5">
        <v>8.2199999999999995E-2</v>
      </c>
      <c r="I5" s="1">
        <v>5.3699999999999998E-2</v>
      </c>
      <c r="J5">
        <f>EXP(-H5*I5)</f>
        <v>0.99559558799712577</v>
      </c>
      <c r="L5" s="1"/>
      <c r="O5" s="1"/>
    </row>
    <row r="6" spans="2:15" x14ac:dyDescent="0.25">
      <c r="B6" t="s">
        <v>11</v>
      </c>
      <c r="C6">
        <v>58</v>
      </c>
      <c r="D6">
        <f t="shared" ref="D6:D17" si="0">C6/365</f>
        <v>0.15890410958904111</v>
      </c>
      <c r="E6" s="1">
        <v>5.4080000000000003E-2</v>
      </c>
      <c r="F6">
        <f t="shared" ref="F6:F17" si="1">EXP(-D6*E6)</f>
        <v>0.99144328462528408</v>
      </c>
      <c r="H6">
        <v>0.1643</v>
      </c>
      <c r="I6" s="1">
        <v>5.4100000000000002E-2</v>
      </c>
      <c r="J6">
        <f t="shared" ref="J6:J40" si="2">EXP(-H6*I6)</f>
        <v>0.99115075708616984</v>
      </c>
      <c r="L6" s="1"/>
      <c r="O6" s="1"/>
    </row>
    <row r="7" spans="2:15" x14ac:dyDescent="0.25">
      <c r="B7" t="s">
        <v>12</v>
      </c>
      <c r="C7">
        <v>88</v>
      </c>
      <c r="D7">
        <f t="shared" si="0"/>
        <v>0.24109589041095891</v>
      </c>
      <c r="E7" s="1">
        <v>5.3699999999999998E-2</v>
      </c>
      <c r="F7">
        <f t="shared" si="1"/>
        <v>0.98713660061242769</v>
      </c>
      <c r="H7">
        <v>0.24640000000000001</v>
      </c>
      <c r="I7" s="1">
        <v>5.3699999999999998E-2</v>
      </c>
      <c r="J7">
        <f t="shared" si="2"/>
        <v>0.986855473857018</v>
      </c>
      <c r="L7" s="1"/>
      <c r="O7" s="1"/>
    </row>
    <row r="8" spans="2:15" x14ac:dyDescent="0.25">
      <c r="B8" t="s">
        <v>13</v>
      </c>
      <c r="C8">
        <v>121</v>
      </c>
      <c r="D8">
        <f t="shared" si="0"/>
        <v>0.33150684931506852</v>
      </c>
      <c r="E8" s="1">
        <v>5.3850000000000002E-2</v>
      </c>
      <c r="F8">
        <f t="shared" si="1"/>
        <v>0.98230675281086488</v>
      </c>
      <c r="H8">
        <v>0.32850000000000001</v>
      </c>
      <c r="I8" s="1">
        <v>5.3800000000000001E-2</v>
      </c>
      <c r="J8">
        <f t="shared" si="2"/>
        <v>0.98248195678772332</v>
      </c>
      <c r="L8" s="1"/>
      <c r="O8" s="1"/>
    </row>
    <row r="9" spans="2:15" x14ac:dyDescent="0.25">
      <c r="B9" t="s">
        <v>14</v>
      </c>
      <c r="C9">
        <v>179</v>
      </c>
      <c r="D9">
        <f t="shared" si="0"/>
        <v>0.49041095890410957</v>
      </c>
      <c r="E9" s="1">
        <v>5.3409999999999999E-2</v>
      </c>
      <c r="F9">
        <f t="shared" si="1"/>
        <v>0.97414720787108555</v>
      </c>
      <c r="H9">
        <v>0.41060000000000002</v>
      </c>
      <c r="I9" s="1">
        <v>5.3800000000000001E-2</v>
      </c>
      <c r="J9">
        <f t="shared" si="2"/>
        <v>0.97815192350923263</v>
      </c>
      <c r="L9" s="1"/>
      <c r="O9" s="1"/>
    </row>
    <row r="10" spans="2:15" x14ac:dyDescent="0.25">
      <c r="B10" t="s">
        <v>15</v>
      </c>
      <c r="C10">
        <v>354</v>
      </c>
      <c r="D10">
        <f t="shared" si="0"/>
        <v>0.96986301369863015</v>
      </c>
      <c r="E10" s="1">
        <v>5.0290000000000001E-2</v>
      </c>
      <c r="F10">
        <f t="shared" si="1"/>
        <v>0.95239595555677181</v>
      </c>
      <c r="H10">
        <v>0.49280000000000002</v>
      </c>
      <c r="I10" s="1">
        <v>5.3400000000000003E-2</v>
      </c>
      <c r="J10">
        <f t="shared" si="2"/>
        <v>0.97402771589510306</v>
      </c>
      <c r="L10" s="1"/>
      <c r="O10" s="1"/>
    </row>
    <row r="11" spans="2:15" x14ac:dyDescent="0.25">
      <c r="B11" t="s">
        <v>16</v>
      </c>
      <c r="C11">
        <v>730</v>
      </c>
      <c r="D11">
        <f t="shared" si="0"/>
        <v>2</v>
      </c>
      <c r="E11" s="1">
        <v>4.6010000000000002E-2</v>
      </c>
      <c r="F11">
        <f t="shared" si="1"/>
        <v>0.91208690762451927</v>
      </c>
      <c r="H11">
        <v>0.57489999999999997</v>
      </c>
      <c r="I11" s="1">
        <v>5.2900000000000003E-2</v>
      </c>
      <c r="J11">
        <f t="shared" si="2"/>
        <v>0.97004558863143442</v>
      </c>
      <c r="L11" s="1"/>
      <c r="O11" s="1"/>
    </row>
    <row r="12" spans="2:15" x14ac:dyDescent="0.25">
      <c r="B12" t="s">
        <v>17</v>
      </c>
      <c r="C12">
        <v>1079</v>
      </c>
      <c r="D12">
        <f t="shared" si="0"/>
        <v>2.956164383561644</v>
      </c>
      <c r="E12" s="1">
        <v>4.3950000000000003E-2</v>
      </c>
      <c r="F12">
        <f t="shared" si="1"/>
        <v>0.87816267395344794</v>
      </c>
      <c r="H12">
        <v>0.65700000000000003</v>
      </c>
      <c r="I12" s="1">
        <v>5.2400000000000002E-2</v>
      </c>
      <c r="J12">
        <f t="shared" si="2"/>
        <v>0.96615905994128637</v>
      </c>
      <c r="L12" s="1"/>
      <c r="O12" s="1"/>
    </row>
    <row r="13" spans="2:15" x14ac:dyDescent="0.25">
      <c r="B13" t="s">
        <v>18</v>
      </c>
      <c r="C13">
        <v>1825</v>
      </c>
      <c r="D13">
        <f t="shared" si="0"/>
        <v>5</v>
      </c>
      <c r="E13" s="1">
        <v>4.2020000000000002E-2</v>
      </c>
      <c r="F13">
        <f t="shared" si="1"/>
        <v>0.81050319159837625</v>
      </c>
      <c r="H13">
        <v>0.73909999999999998</v>
      </c>
      <c r="I13" s="1">
        <v>5.1799999999999999E-2</v>
      </c>
      <c r="J13">
        <f t="shared" si="2"/>
        <v>0.96243824107090969</v>
      </c>
      <c r="L13" s="1"/>
      <c r="O13" s="1"/>
    </row>
    <row r="14" spans="2:15" x14ac:dyDescent="0.25">
      <c r="B14" t="s">
        <v>19</v>
      </c>
      <c r="C14">
        <v>2555</v>
      </c>
      <c r="D14">
        <f t="shared" si="0"/>
        <v>7</v>
      </c>
      <c r="E14" s="1">
        <v>4.2070000000000003E-2</v>
      </c>
      <c r="F14">
        <f t="shared" si="1"/>
        <v>0.74491139541831253</v>
      </c>
      <c r="H14">
        <v>0.82120000000000004</v>
      </c>
      <c r="I14" s="1">
        <v>5.1299999999999998E-2</v>
      </c>
      <c r="J14">
        <f t="shared" si="2"/>
        <v>0.95874747494409351</v>
      </c>
      <c r="L14" s="1"/>
      <c r="O14" s="1"/>
    </row>
    <row r="15" spans="2:15" x14ac:dyDescent="0.25">
      <c r="B15" t="s">
        <v>20</v>
      </c>
      <c r="C15">
        <v>3606</v>
      </c>
      <c r="D15">
        <f t="shared" si="0"/>
        <v>9.8794520547945197</v>
      </c>
      <c r="E15" s="1">
        <v>4.2020000000000002E-2</v>
      </c>
      <c r="F15">
        <f t="shared" si="1"/>
        <v>0.6602514211648487</v>
      </c>
      <c r="H15">
        <v>0.90329999999999999</v>
      </c>
      <c r="I15" s="1">
        <v>5.0700000000000002E-2</v>
      </c>
      <c r="J15">
        <f t="shared" si="2"/>
        <v>0.95523555926546377</v>
      </c>
      <c r="L15" s="1"/>
      <c r="O15" s="1"/>
    </row>
    <row r="16" spans="2:15" x14ac:dyDescent="0.25">
      <c r="B16" t="s">
        <v>21</v>
      </c>
      <c r="C16">
        <v>7256</v>
      </c>
      <c r="D16">
        <f t="shared" si="0"/>
        <v>19.87945205479452</v>
      </c>
      <c r="E16" s="1">
        <v>4.4630000000000003E-2</v>
      </c>
      <c r="F16">
        <f t="shared" si="1"/>
        <v>0.41179898663679332</v>
      </c>
      <c r="H16">
        <v>0.98540000000000005</v>
      </c>
      <c r="I16" s="1">
        <v>5.0200000000000002E-2</v>
      </c>
      <c r="J16">
        <f t="shared" si="2"/>
        <v>0.95173648878596773</v>
      </c>
      <c r="L16" s="1"/>
      <c r="O16" s="1"/>
    </row>
    <row r="17" spans="2:12" x14ac:dyDescent="0.25">
      <c r="B17" t="s">
        <v>22</v>
      </c>
      <c r="C17">
        <v>10906</v>
      </c>
      <c r="D17">
        <f t="shared" si="0"/>
        <v>29.87945205479452</v>
      </c>
      <c r="E17" s="1">
        <v>4.36E-2</v>
      </c>
      <c r="F17">
        <f t="shared" si="1"/>
        <v>0.27178496109042383</v>
      </c>
      <c r="H17">
        <v>1.0676000000000001</v>
      </c>
      <c r="I17" s="1">
        <v>4.9700000000000001E-2</v>
      </c>
      <c r="J17">
        <f t="shared" si="2"/>
        <v>0.94832337691910751</v>
      </c>
      <c r="L17" s="1"/>
    </row>
    <row r="18" spans="2:12" x14ac:dyDescent="0.25">
      <c r="H18">
        <v>1.1496999999999999</v>
      </c>
      <c r="I18" s="1">
        <v>4.9200000000000001E-2</v>
      </c>
      <c r="J18">
        <f t="shared" si="2"/>
        <v>0.94500483036887784</v>
      </c>
    </row>
    <row r="19" spans="2:12" x14ac:dyDescent="0.25">
      <c r="B19" t="s">
        <v>23</v>
      </c>
      <c r="C19" s="2">
        <v>0.01</v>
      </c>
      <c r="E19" s="2"/>
      <c r="H19">
        <v>1.2318</v>
      </c>
      <c r="I19" s="1">
        <v>4.8800000000000003E-2</v>
      </c>
      <c r="J19">
        <f t="shared" si="2"/>
        <v>0.94165921252847584</v>
      </c>
    </row>
    <row r="20" spans="2:12" x14ac:dyDescent="0.25">
      <c r="B20" t="s">
        <v>24</v>
      </c>
      <c r="C20" s="2">
        <v>0.1</v>
      </c>
      <c r="E20" s="2"/>
      <c r="H20">
        <v>1.3139000000000001</v>
      </c>
      <c r="I20" s="1">
        <v>4.8399999999999999E-2</v>
      </c>
      <c r="J20">
        <f t="shared" si="2"/>
        <v>0.93838707047874448</v>
      </c>
    </row>
    <row r="21" spans="2:12" x14ac:dyDescent="0.25">
      <c r="B21" t="s">
        <v>25</v>
      </c>
      <c r="C21">
        <f>H6-H5</f>
        <v>8.2100000000000006E-2</v>
      </c>
      <c r="H21">
        <v>1.3959999999999999</v>
      </c>
      <c r="I21" s="1">
        <v>4.8000000000000001E-2</v>
      </c>
      <c r="J21">
        <f t="shared" si="2"/>
        <v>0.93518771980509208</v>
      </c>
    </row>
    <row r="22" spans="2:12" x14ac:dyDescent="0.25">
      <c r="H22">
        <v>1.4781</v>
      </c>
      <c r="I22" s="1">
        <v>4.7699999999999999E-2</v>
      </c>
      <c r="J22">
        <f t="shared" si="2"/>
        <v>0.93192273508727597</v>
      </c>
    </row>
    <row r="23" spans="2:12" x14ac:dyDescent="0.25">
      <c r="B23" t="s">
        <v>26</v>
      </c>
      <c r="C23">
        <f>(EXP(-a*deltat))-1</f>
        <v>-8.17638999228254E-3</v>
      </c>
      <c r="H23">
        <v>1.5602</v>
      </c>
      <c r="I23" s="1">
        <v>4.7399999999999998E-2</v>
      </c>
      <c r="J23">
        <f t="shared" si="2"/>
        <v>0.92871489665337426</v>
      </c>
    </row>
    <row r="24" spans="2:12" x14ac:dyDescent="0.25">
      <c r="B24" t="s">
        <v>27</v>
      </c>
      <c r="C24">
        <f>((sigma^2)/(2*a))*(1-EXP(-2*a*deltat))</f>
        <v>8.1429633156295808E-6</v>
      </c>
      <c r="H24">
        <v>1.6423000000000001</v>
      </c>
      <c r="I24" s="1">
        <v>4.7100000000000003E-2</v>
      </c>
      <c r="J24">
        <f t="shared" si="2"/>
        <v>0.92556369229595548</v>
      </c>
    </row>
    <row r="25" spans="2:12" x14ac:dyDescent="0.25">
      <c r="B25" t="s">
        <v>28</v>
      </c>
      <c r="C25">
        <f>SQRT(3*V)</f>
        <v>4.9425590483967658E-3</v>
      </c>
      <c r="H25">
        <v>1.7244999999999999</v>
      </c>
      <c r="I25" s="1">
        <v>4.6800000000000001E-2</v>
      </c>
      <c r="J25">
        <f t="shared" si="2"/>
        <v>0.92246430277041813</v>
      </c>
    </row>
    <row r="26" spans="2:12" x14ac:dyDescent="0.25">
      <c r="H26">
        <v>1.8066</v>
      </c>
      <c r="I26" s="1">
        <v>4.65E-2</v>
      </c>
      <c r="J26">
        <f t="shared" si="2"/>
        <v>0.91942491204134458</v>
      </c>
    </row>
    <row r="27" spans="2:12" x14ac:dyDescent="0.25">
      <c r="B27" t="s">
        <v>29</v>
      </c>
      <c r="C27">
        <f>_xlfn.CEILING.MATH(-0.184/M)</f>
        <v>23</v>
      </c>
      <c r="H27">
        <v>1.8887</v>
      </c>
      <c r="I27" s="1">
        <v>4.6300000000000001E-2</v>
      </c>
      <c r="J27">
        <f t="shared" si="2"/>
        <v>0.91626760662875595</v>
      </c>
    </row>
    <row r="28" spans="2:12" x14ac:dyDescent="0.25">
      <c r="B28" t="s">
        <v>30</v>
      </c>
      <c r="C28">
        <f>-C27</f>
        <v>-23</v>
      </c>
      <c r="H28">
        <v>1.9708000000000001</v>
      </c>
      <c r="I28" s="1">
        <v>4.6100000000000002E-2</v>
      </c>
      <c r="J28">
        <f t="shared" si="2"/>
        <v>0.91315113079460253</v>
      </c>
    </row>
    <row r="29" spans="2:12" x14ac:dyDescent="0.25">
      <c r="H29">
        <v>2.0529000000000002</v>
      </c>
      <c r="I29" s="1">
        <v>4.5900000000000003E-2</v>
      </c>
      <c r="J29">
        <f t="shared" si="2"/>
        <v>0.91007514132097644</v>
      </c>
    </row>
    <row r="30" spans="2:12" x14ac:dyDescent="0.25">
      <c r="H30">
        <v>2.1349999999999998</v>
      </c>
      <c r="I30" s="1">
        <v>4.5699999999999998E-2</v>
      </c>
      <c r="J30">
        <f t="shared" si="2"/>
        <v>0.90703930013377843</v>
      </c>
    </row>
    <row r="31" spans="2:12" x14ac:dyDescent="0.25">
      <c r="H31">
        <v>2.2170999999999998</v>
      </c>
      <c r="I31" s="1">
        <v>4.5499999999999999E-2</v>
      </c>
      <c r="J31">
        <f t="shared" si="2"/>
        <v>0.90404327424105457</v>
      </c>
    </row>
    <row r="32" spans="2:12" x14ac:dyDescent="0.25">
      <c r="H32">
        <v>2.2993000000000001</v>
      </c>
      <c r="I32" s="1">
        <v>4.53E-2</v>
      </c>
      <c r="J32">
        <f t="shared" si="2"/>
        <v>0.90108265375870644</v>
      </c>
    </row>
    <row r="33" spans="8:10" x14ac:dyDescent="0.25">
      <c r="H33">
        <v>2.3814000000000002</v>
      </c>
      <c r="I33" s="1">
        <v>4.5100000000000001E-2</v>
      </c>
      <c r="J33">
        <f t="shared" si="2"/>
        <v>0.89816531068454208</v>
      </c>
    </row>
    <row r="34" spans="8:10" x14ac:dyDescent="0.25">
      <c r="H34">
        <v>2.4634999999999998</v>
      </c>
      <c r="I34" s="1">
        <v>4.4999999999999998E-2</v>
      </c>
      <c r="J34">
        <f t="shared" si="2"/>
        <v>0.89506628678761002</v>
      </c>
    </row>
    <row r="35" spans="8:10" x14ac:dyDescent="0.25">
      <c r="H35">
        <v>2.5455999999999999</v>
      </c>
      <c r="I35" s="1">
        <v>4.48E-2</v>
      </c>
      <c r="J35">
        <f t="shared" si="2"/>
        <v>0.89221969668154322</v>
      </c>
    </row>
    <row r="36" spans="8:10" x14ac:dyDescent="0.25">
      <c r="H36">
        <v>2.6276999999999999</v>
      </c>
      <c r="I36" s="1">
        <v>4.4699999999999997E-2</v>
      </c>
      <c r="J36">
        <f t="shared" si="2"/>
        <v>0.88917768748839765</v>
      </c>
    </row>
    <row r="37" spans="8:10" x14ac:dyDescent="0.25">
      <c r="H37">
        <v>2.7098</v>
      </c>
      <c r="I37" s="1">
        <v>4.4499999999999998E-2</v>
      </c>
      <c r="J37">
        <f t="shared" si="2"/>
        <v>0.88640076495388398</v>
      </c>
    </row>
    <row r="38" spans="8:10" x14ac:dyDescent="0.25">
      <c r="H38">
        <v>2.7919</v>
      </c>
      <c r="I38" s="1">
        <v>4.4299999999999999E-2</v>
      </c>
      <c r="J38">
        <f t="shared" si="2"/>
        <v>0.88366153378110668</v>
      </c>
    </row>
    <row r="39" spans="8:10" x14ac:dyDescent="0.25">
      <c r="H39">
        <v>2.8740999999999999</v>
      </c>
      <c r="I39" s="1">
        <v>4.41E-2</v>
      </c>
      <c r="J39">
        <f t="shared" si="2"/>
        <v>0.8809558128316447</v>
      </c>
    </row>
    <row r="40" spans="8:10" x14ac:dyDescent="0.25">
      <c r="H40">
        <v>2.9561999999999999</v>
      </c>
      <c r="I40" s="1">
        <v>4.3999999999999997E-2</v>
      </c>
      <c r="J40">
        <f t="shared" si="2"/>
        <v>0.87803150790001649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0021D-FADE-4FFC-9985-E86C98095B16}">
  <dimension ref="B2:G49"/>
  <sheetViews>
    <sheetView workbookViewId="0">
      <selection activeCell="J25" sqref="J25"/>
    </sheetView>
  </sheetViews>
  <sheetFormatPr defaultRowHeight="15" x14ac:dyDescent="0.25"/>
  <cols>
    <col min="7" max="7" width="13.28515625" bestFit="1" customWidth="1"/>
  </cols>
  <sheetData>
    <row r="2" spans="2:7" x14ac:dyDescent="0.25"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</row>
    <row r="3" spans="2:7" x14ac:dyDescent="0.25">
      <c r="B3">
        <v>23</v>
      </c>
      <c r="C3">
        <f>C4+'Term Structure'!$C$25</f>
        <v>0.11367885811312567</v>
      </c>
      <c r="D3">
        <f>7/6 + ((3*B3*M + M^2 * B3^2)/2)</f>
        <v>0.90226392388232912</v>
      </c>
      <c r="E3">
        <f>-1/3 - M^2*B3^2 -2*B3*M</f>
        <v>7.4151824128434463E-3</v>
      </c>
      <c r="F3">
        <f>1/6 + ((M^2*B3^2 + B3*M)/2)</f>
        <v>9.0320893704827487E-2</v>
      </c>
      <c r="G3" t="s">
        <v>37</v>
      </c>
    </row>
    <row r="4" spans="2:7" x14ac:dyDescent="0.25">
      <c r="B4">
        <v>22</v>
      </c>
      <c r="C4">
        <f>C5+'Term Structure'!$C$25</f>
        <v>0.1087362990647289</v>
      </c>
      <c r="D4">
        <f t="shared" ref="D4:D48" si="0">1/6 + ((B4*M + M^2*B4^2)/2)</f>
        <v>9.2904888251586049E-2</v>
      </c>
      <c r="E4">
        <f t="shared" ref="E4:E48" si="1">2/3 - M^2*B4^2</f>
        <v>0.63430964366661191</v>
      </c>
      <c r="F4">
        <f t="shared" ref="F4:F48" si="2">1/6 + ((M^2*B4^2 - B4*M)/2)</f>
        <v>0.27278546808180193</v>
      </c>
      <c r="G4" t="s">
        <v>38</v>
      </c>
    </row>
    <row r="5" spans="2:7" x14ac:dyDescent="0.25">
      <c r="B5">
        <v>21</v>
      </c>
      <c r="C5">
        <f>C6+'Term Structure'!$C$25</f>
        <v>0.10379374001633213</v>
      </c>
      <c r="D5">
        <f t="shared" si="0"/>
        <v>9.5555736151650514E-2</v>
      </c>
      <c r="E5">
        <f t="shared" si="1"/>
        <v>0.6371843378587656</v>
      </c>
      <c r="F5">
        <f t="shared" si="2"/>
        <v>0.26725992598958387</v>
      </c>
      <c r="G5" t="s">
        <v>38</v>
      </c>
    </row>
    <row r="6" spans="2:7" x14ac:dyDescent="0.25">
      <c r="B6">
        <v>20</v>
      </c>
      <c r="C6">
        <f>C7+'Term Structure'!$C$25</f>
        <v>9.8851180967935354E-2</v>
      </c>
      <c r="D6">
        <f t="shared" si="0"/>
        <v>9.8273437405020869E-2</v>
      </c>
      <c r="E6">
        <f t="shared" si="1"/>
        <v>0.63992532534430735</v>
      </c>
      <c r="F6">
        <f t="shared" si="2"/>
        <v>0.26180123725067167</v>
      </c>
      <c r="G6" t="s">
        <v>38</v>
      </c>
    </row>
    <row r="7" spans="2:7" x14ac:dyDescent="0.25">
      <c r="B7">
        <v>19</v>
      </c>
      <c r="C7">
        <f>C8+'Term Structure'!$C$25</f>
        <v>9.3908621919538582E-2</v>
      </c>
      <c r="D7">
        <f t="shared" si="0"/>
        <v>0.10105799201169713</v>
      </c>
      <c r="E7">
        <f t="shared" si="1"/>
        <v>0.64253260612323737</v>
      </c>
      <c r="F7">
        <f t="shared" si="2"/>
        <v>0.25640940186506539</v>
      </c>
      <c r="G7" t="s">
        <v>38</v>
      </c>
    </row>
    <row r="8" spans="2:7" x14ac:dyDescent="0.25">
      <c r="B8">
        <v>18</v>
      </c>
      <c r="C8">
        <f>C9+'Term Structure'!$C$25</f>
        <v>8.896606287114181E-2</v>
      </c>
      <c r="D8">
        <f t="shared" si="0"/>
        <v>0.10390939997167928</v>
      </c>
      <c r="E8">
        <f t="shared" si="1"/>
        <v>0.64500618019555567</v>
      </c>
      <c r="F8">
        <f t="shared" si="2"/>
        <v>0.25108441983276497</v>
      </c>
      <c r="G8" t="s">
        <v>38</v>
      </c>
    </row>
    <row r="9" spans="2:7" x14ac:dyDescent="0.25">
      <c r="B9">
        <v>17</v>
      </c>
      <c r="C9">
        <f>C10+'Term Structure'!$C$25</f>
        <v>8.4023503822745038E-2</v>
      </c>
      <c r="D9">
        <f t="shared" si="0"/>
        <v>0.10682766128496735</v>
      </c>
      <c r="E9">
        <f t="shared" si="1"/>
        <v>0.64734604756126213</v>
      </c>
      <c r="F9">
        <f t="shared" si="2"/>
        <v>0.24582629115377053</v>
      </c>
      <c r="G9" t="s">
        <v>38</v>
      </c>
    </row>
    <row r="10" spans="2:7" x14ac:dyDescent="0.25">
      <c r="B10">
        <v>16</v>
      </c>
      <c r="C10">
        <f>C11+'Term Structure'!$C$25</f>
        <v>7.9080944774348266E-2</v>
      </c>
      <c r="D10">
        <f t="shared" si="0"/>
        <v>0.10981277595156129</v>
      </c>
      <c r="E10">
        <f t="shared" si="1"/>
        <v>0.64955220822035675</v>
      </c>
      <c r="F10">
        <f t="shared" si="2"/>
        <v>0.24063501582808194</v>
      </c>
      <c r="G10" t="s">
        <v>38</v>
      </c>
    </row>
    <row r="11" spans="2:7" x14ac:dyDescent="0.25">
      <c r="B11">
        <v>15</v>
      </c>
      <c r="C11">
        <f>C12+'Term Structure'!$C$25</f>
        <v>7.4138385725951494E-2</v>
      </c>
      <c r="D11">
        <f t="shared" si="0"/>
        <v>0.11286474397146114</v>
      </c>
      <c r="E11">
        <f t="shared" si="1"/>
        <v>0.65162466217283954</v>
      </c>
      <c r="F11">
        <f t="shared" si="2"/>
        <v>0.23551059385569922</v>
      </c>
      <c r="G11" t="s">
        <v>38</v>
      </c>
    </row>
    <row r="12" spans="2:7" x14ac:dyDescent="0.25">
      <c r="B12">
        <v>14</v>
      </c>
      <c r="C12">
        <f>C13+'Term Structure'!$C$25</f>
        <v>6.9195826677554723E-2</v>
      </c>
      <c r="D12">
        <f t="shared" si="0"/>
        <v>0.11598356534466689</v>
      </c>
      <c r="E12">
        <f t="shared" si="1"/>
        <v>0.65356340941871061</v>
      </c>
      <c r="F12">
        <f t="shared" si="2"/>
        <v>0.23045302523662245</v>
      </c>
      <c r="G12" t="s">
        <v>38</v>
      </c>
    </row>
    <row r="13" spans="2:7" x14ac:dyDescent="0.25">
      <c r="B13">
        <v>13</v>
      </c>
      <c r="C13">
        <f>C14+'Term Structure'!$C$25</f>
        <v>6.4253267629157951E-2</v>
      </c>
      <c r="D13">
        <f t="shared" si="0"/>
        <v>0.11916924007117853</v>
      </c>
      <c r="E13">
        <f t="shared" si="1"/>
        <v>0.65536844995796983</v>
      </c>
      <c r="F13">
        <f t="shared" si="2"/>
        <v>0.22546230997085154</v>
      </c>
      <c r="G13" t="s">
        <v>38</v>
      </c>
    </row>
    <row r="14" spans="2:7" x14ac:dyDescent="0.25">
      <c r="B14">
        <v>12</v>
      </c>
      <c r="C14">
        <f>C15+'Term Structure'!$C$25</f>
        <v>5.9310708580761186E-2</v>
      </c>
      <c r="D14">
        <f t="shared" si="0"/>
        <v>0.12242176815099608</v>
      </c>
      <c r="E14">
        <f t="shared" si="1"/>
        <v>0.65703978379061734</v>
      </c>
      <c r="F14">
        <f t="shared" si="2"/>
        <v>0.22053844805838657</v>
      </c>
      <c r="G14" t="s">
        <v>38</v>
      </c>
    </row>
    <row r="15" spans="2:7" x14ac:dyDescent="0.25">
      <c r="B15">
        <v>11</v>
      </c>
      <c r="C15">
        <f>C16+'Term Structure'!$C$25</f>
        <v>5.4368149532364421E-2</v>
      </c>
      <c r="D15">
        <f t="shared" si="0"/>
        <v>0.12574114958411953</v>
      </c>
      <c r="E15">
        <f t="shared" si="1"/>
        <v>0.65857741091665301</v>
      </c>
      <c r="F15">
        <f t="shared" si="2"/>
        <v>0.21568143949922747</v>
      </c>
      <c r="G15" t="s">
        <v>38</v>
      </c>
    </row>
    <row r="16" spans="2:7" x14ac:dyDescent="0.25">
      <c r="B16">
        <v>10</v>
      </c>
      <c r="C16">
        <f>C17+'Term Structure'!$C$25</f>
        <v>4.9425590483967656E-2</v>
      </c>
      <c r="D16">
        <f t="shared" si="0"/>
        <v>0.12912738437054885</v>
      </c>
      <c r="E16">
        <f t="shared" si="1"/>
        <v>0.65998133133607684</v>
      </c>
      <c r="F16">
        <f t="shared" si="2"/>
        <v>0.21089128429337425</v>
      </c>
      <c r="G16" t="s">
        <v>38</v>
      </c>
    </row>
    <row r="17" spans="2:7" x14ac:dyDescent="0.25">
      <c r="B17">
        <v>9</v>
      </c>
      <c r="C17">
        <f>C18+'Term Structure'!$C$25</f>
        <v>4.4483031435570891E-2</v>
      </c>
      <c r="D17">
        <f t="shared" si="0"/>
        <v>0.1325804725102841</v>
      </c>
      <c r="E17">
        <f t="shared" si="1"/>
        <v>0.66125154504888883</v>
      </c>
      <c r="F17">
        <f t="shared" si="2"/>
        <v>0.20616798244082696</v>
      </c>
      <c r="G17" t="s">
        <v>38</v>
      </c>
    </row>
    <row r="18" spans="2:7" x14ac:dyDescent="0.25">
      <c r="B18">
        <v>8</v>
      </c>
      <c r="C18">
        <f>C19+'Term Structure'!$C$25</f>
        <v>3.9540472387174126E-2</v>
      </c>
      <c r="D18">
        <f t="shared" si="0"/>
        <v>0.13610041400332523</v>
      </c>
      <c r="E18">
        <f t="shared" si="1"/>
        <v>0.6623880520550891</v>
      </c>
      <c r="F18">
        <f t="shared" si="2"/>
        <v>0.20151153394158555</v>
      </c>
      <c r="G18" t="s">
        <v>38</v>
      </c>
    </row>
    <row r="19" spans="2:7" x14ac:dyDescent="0.25">
      <c r="B19">
        <v>7</v>
      </c>
      <c r="C19">
        <f>C20+'Term Structure'!$C$25</f>
        <v>3.4597913338777361E-2</v>
      </c>
      <c r="D19">
        <f t="shared" si="0"/>
        <v>0.13968720884967228</v>
      </c>
      <c r="E19">
        <f t="shared" si="1"/>
        <v>0.66339085235467765</v>
      </c>
      <c r="F19">
        <f t="shared" si="2"/>
        <v>0.19692193879565006</v>
      </c>
      <c r="G19" t="s">
        <v>38</v>
      </c>
    </row>
    <row r="20" spans="2:7" x14ac:dyDescent="0.25">
      <c r="B20">
        <v>6</v>
      </c>
      <c r="C20">
        <f>C21+'Term Structure'!$C$25</f>
        <v>2.9655354290380593E-2</v>
      </c>
      <c r="D20">
        <f t="shared" si="0"/>
        <v>0.1433408570493252</v>
      </c>
      <c r="E20">
        <f t="shared" si="1"/>
        <v>0.66425994594765425</v>
      </c>
      <c r="F20">
        <f t="shared" si="2"/>
        <v>0.19239919700302044</v>
      </c>
      <c r="G20" t="s">
        <v>38</v>
      </c>
    </row>
    <row r="21" spans="2:7" x14ac:dyDescent="0.25">
      <c r="B21">
        <v>5</v>
      </c>
      <c r="C21">
        <f>C22+'Term Structure'!$C$25</f>
        <v>2.4712795241983828E-2</v>
      </c>
      <c r="D21">
        <f t="shared" si="0"/>
        <v>0.14706135860228403</v>
      </c>
      <c r="E21">
        <f t="shared" si="1"/>
        <v>0.66499533283401913</v>
      </c>
      <c r="F21">
        <f t="shared" si="2"/>
        <v>0.18794330856369673</v>
      </c>
      <c r="G21" t="s">
        <v>38</v>
      </c>
    </row>
    <row r="22" spans="2:7" x14ac:dyDescent="0.25">
      <c r="B22">
        <v>4</v>
      </c>
      <c r="C22">
        <f>C23+'Term Structure'!$C$25</f>
        <v>1.9770236193587063E-2</v>
      </c>
      <c r="D22">
        <f t="shared" si="0"/>
        <v>0.15084871350854875</v>
      </c>
      <c r="E22">
        <f t="shared" si="1"/>
        <v>0.66559701301377228</v>
      </c>
      <c r="F22">
        <f t="shared" si="2"/>
        <v>0.18355427347767891</v>
      </c>
      <c r="G22" t="s">
        <v>38</v>
      </c>
    </row>
    <row r="23" spans="2:7" x14ac:dyDescent="0.25">
      <c r="B23">
        <v>3</v>
      </c>
      <c r="C23">
        <f>C24+'Term Structure'!$C$25</f>
        <v>1.4827677145190298E-2</v>
      </c>
      <c r="D23">
        <f t="shared" si="0"/>
        <v>0.15470292176811939</v>
      </c>
      <c r="E23">
        <f t="shared" si="1"/>
        <v>0.66606498648691359</v>
      </c>
      <c r="F23">
        <f t="shared" si="2"/>
        <v>0.17923209174496701</v>
      </c>
      <c r="G23" t="s">
        <v>38</v>
      </c>
    </row>
    <row r="24" spans="2:7" x14ac:dyDescent="0.25">
      <c r="B24">
        <v>2</v>
      </c>
      <c r="C24">
        <f>C25+'Term Structure'!$C$25</f>
        <v>9.8851180967935316E-3</v>
      </c>
      <c r="D24">
        <f t="shared" si="0"/>
        <v>0.15862398338099593</v>
      </c>
      <c r="E24">
        <f t="shared" si="1"/>
        <v>0.66639925325344307</v>
      </c>
      <c r="F24">
        <f t="shared" si="2"/>
        <v>0.17497676336556101</v>
      </c>
      <c r="G24" t="s">
        <v>38</v>
      </c>
    </row>
    <row r="25" spans="2:7" x14ac:dyDescent="0.25">
      <c r="B25">
        <v>1</v>
      </c>
      <c r="C25">
        <f>C26+'Term Structure'!$C$25</f>
        <v>4.9425590483967658E-3</v>
      </c>
      <c r="D25">
        <f t="shared" si="0"/>
        <v>0.16261189834717835</v>
      </c>
      <c r="E25">
        <f t="shared" si="1"/>
        <v>0.66659981331336071</v>
      </c>
      <c r="F25">
        <f t="shared" si="2"/>
        <v>0.17078828833946089</v>
      </c>
      <c r="G25" t="s">
        <v>38</v>
      </c>
    </row>
    <row r="26" spans="2:7" x14ac:dyDescent="0.25">
      <c r="B26">
        <v>0</v>
      </c>
      <c r="C26">
        <v>0</v>
      </c>
      <c r="D26">
        <f t="shared" si="0"/>
        <v>0.16666666666666666</v>
      </c>
      <c r="E26">
        <f t="shared" si="1"/>
        <v>0.66666666666666663</v>
      </c>
      <c r="F26">
        <f t="shared" si="2"/>
        <v>0.16666666666666666</v>
      </c>
      <c r="G26" t="s">
        <v>38</v>
      </c>
    </row>
    <row r="27" spans="2:7" x14ac:dyDescent="0.25">
      <c r="B27">
        <v>-1</v>
      </c>
      <c r="C27">
        <f>C26-'Term Structure'!$C$25</f>
        <v>-4.9425590483967658E-3</v>
      </c>
      <c r="D27">
        <f t="shared" si="0"/>
        <v>0.17078828833946089</v>
      </c>
      <c r="E27">
        <f t="shared" si="1"/>
        <v>0.66659981331336071</v>
      </c>
      <c r="F27">
        <f t="shared" si="2"/>
        <v>0.16261189834717835</v>
      </c>
      <c r="G27" t="s">
        <v>38</v>
      </c>
    </row>
    <row r="28" spans="2:7" x14ac:dyDescent="0.25">
      <c r="B28">
        <v>-2</v>
      </c>
      <c r="C28">
        <f>C27-'Term Structure'!$C$25</f>
        <v>-9.8851180967935316E-3</v>
      </c>
      <c r="D28">
        <f t="shared" si="0"/>
        <v>0.17497676336556101</v>
      </c>
      <c r="E28">
        <f t="shared" si="1"/>
        <v>0.66639925325344307</v>
      </c>
      <c r="F28">
        <f t="shared" si="2"/>
        <v>0.15862398338099593</v>
      </c>
      <c r="G28" t="s">
        <v>38</v>
      </c>
    </row>
    <row r="29" spans="2:7" x14ac:dyDescent="0.25">
      <c r="B29">
        <v>-3</v>
      </c>
      <c r="C29">
        <f>C28-'Term Structure'!$C$25</f>
        <v>-1.4827677145190298E-2</v>
      </c>
      <c r="D29">
        <f t="shared" si="0"/>
        <v>0.17923209174496701</v>
      </c>
      <c r="E29">
        <f t="shared" si="1"/>
        <v>0.66606498648691359</v>
      </c>
      <c r="F29">
        <f t="shared" si="2"/>
        <v>0.15470292176811939</v>
      </c>
      <c r="G29" t="s">
        <v>38</v>
      </c>
    </row>
    <row r="30" spans="2:7" x14ac:dyDescent="0.25">
      <c r="B30">
        <v>-4</v>
      </c>
      <c r="C30">
        <f>C29-'Term Structure'!$C$25</f>
        <v>-1.9770236193587063E-2</v>
      </c>
      <c r="D30">
        <f t="shared" si="0"/>
        <v>0.18355427347767891</v>
      </c>
      <c r="E30">
        <f t="shared" si="1"/>
        <v>0.66559701301377228</v>
      </c>
      <c r="F30">
        <f t="shared" si="2"/>
        <v>0.15084871350854875</v>
      </c>
      <c r="G30" t="s">
        <v>38</v>
      </c>
    </row>
    <row r="31" spans="2:7" x14ac:dyDescent="0.25">
      <c r="B31">
        <v>-5</v>
      </c>
      <c r="C31">
        <f>C30-'Term Structure'!$C$25</f>
        <v>-2.4712795241983828E-2</v>
      </c>
      <c r="D31">
        <f t="shared" si="0"/>
        <v>0.18794330856369673</v>
      </c>
      <c r="E31">
        <f t="shared" si="1"/>
        <v>0.66499533283401913</v>
      </c>
      <c r="F31">
        <f t="shared" si="2"/>
        <v>0.14706135860228403</v>
      </c>
      <c r="G31" t="s">
        <v>38</v>
      </c>
    </row>
    <row r="32" spans="2:7" x14ac:dyDescent="0.25">
      <c r="B32">
        <v>-6</v>
      </c>
      <c r="C32">
        <f>C31-'Term Structure'!$C$25</f>
        <v>-2.9655354290380593E-2</v>
      </c>
      <c r="D32">
        <f t="shared" si="0"/>
        <v>0.19239919700302044</v>
      </c>
      <c r="E32">
        <f t="shared" si="1"/>
        <v>0.66425994594765425</v>
      </c>
      <c r="F32">
        <f t="shared" si="2"/>
        <v>0.1433408570493252</v>
      </c>
      <c r="G32" t="s">
        <v>38</v>
      </c>
    </row>
    <row r="33" spans="2:7" x14ac:dyDescent="0.25">
      <c r="B33">
        <v>-7</v>
      </c>
      <c r="C33">
        <f>C32-'Term Structure'!$C$25</f>
        <v>-3.4597913338777361E-2</v>
      </c>
      <c r="D33">
        <f t="shared" si="0"/>
        <v>0.19692193879565006</v>
      </c>
      <c r="E33">
        <f t="shared" si="1"/>
        <v>0.66339085235467765</v>
      </c>
      <c r="F33">
        <f t="shared" si="2"/>
        <v>0.13968720884967228</v>
      </c>
      <c r="G33" t="s">
        <v>38</v>
      </c>
    </row>
    <row r="34" spans="2:7" x14ac:dyDescent="0.25">
      <c r="B34">
        <v>-8</v>
      </c>
      <c r="C34">
        <f>C33-'Term Structure'!$C$25</f>
        <v>-3.9540472387174126E-2</v>
      </c>
      <c r="D34">
        <f t="shared" si="0"/>
        <v>0.20151153394158555</v>
      </c>
      <c r="E34">
        <f t="shared" si="1"/>
        <v>0.6623880520550891</v>
      </c>
      <c r="F34">
        <f t="shared" si="2"/>
        <v>0.13610041400332523</v>
      </c>
      <c r="G34" t="s">
        <v>38</v>
      </c>
    </row>
    <row r="35" spans="2:7" x14ac:dyDescent="0.25">
      <c r="B35">
        <v>-9</v>
      </c>
      <c r="C35">
        <f>C34-'Term Structure'!$C$25</f>
        <v>-4.4483031435570891E-2</v>
      </c>
      <c r="D35">
        <f t="shared" si="0"/>
        <v>0.20616798244082696</v>
      </c>
      <c r="E35">
        <f t="shared" si="1"/>
        <v>0.66125154504888883</v>
      </c>
      <c r="F35">
        <f t="shared" si="2"/>
        <v>0.1325804725102841</v>
      </c>
      <c r="G35" t="s">
        <v>38</v>
      </c>
    </row>
    <row r="36" spans="2:7" x14ac:dyDescent="0.25">
      <c r="B36">
        <v>-10</v>
      </c>
      <c r="C36">
        <f>C35-'Term Structure'!$C$25</f>
        <v>-4.9425590483967656E-2</v>
      </c>
      <c r="D36">
        <f t="shared" si="0"/>
        <v>0.21089128429337425</v>
      </c>
      <c r="E36">
        <f t="shared" si="1"/>
        <v>0.65998133133607684</v>
      </c>
      <c r="F36">
        <f t="shared" si="2"/>
        <v>0.12912738437054885</v>
      </c>
      <c r="G36" t="s">
        <v>38</v>
      </c>
    </row>
    <row r="37" spans="2:7" x14ac:dyDescent="0.25">
      <c r="B37">
        <v>-11</v>
      </c>
      <c r="C37">
        <f>C36-'Term Structure'!$C$25</f>
        <v>-5.4368149532364421E-2</v>
      </c>
      <c r="D37">
        <f t="shared" si="0"/>
        <v>0.21568143949922747</v>
      </c>
      <c r="E37">
        <f t="shared" si="1"/>
        <v>0.65857741091665301</v>
      </c>
      <c r="F37">
        <f t="shared" si="2"/>
        <v>0.12574114958411953</v>
      </c>
      <c r="G37" t="s">
        <v>38</v>
      </c>
    </row>
    <row r="38" spans="2:7" x14ac:dyDescent="0.25">
      <c r="B38">
        <v>-12</v>
      </c>
      <c r="C38">
        <f>C37-'Term Structure'!$C$25</f>
        <v>-5.9310708580761186E-2</v>
      </c>
      <c r="D38">
        <f t="shared" si="0"/>
        <v>0.22053844805838657</v>
      </c>
      <c r="E38">
        <f t="shared" si="1"/>
        <v>0.65703978379061734</v>
      </c>
      <c r="F38">
        <f t="shared" si="2"/>
        <v>0.12242176815099608</v>
      </c>
      <c r="G38" t="s">
        <v>38</v>
      </c>
    </row>
    <row r="39" spans="2:7" x14ac:dyDescent="0.25">
      <c r="B39">
        <v>-13</v>
      </c>
      <c r="C39">
        <f>C38-'Term Structure'!$C$25</f>
        <v>-6.4253267629157951E-2</v>
      </c>
      <c r="D39">
        <f t="shared" si="0"/>
        <v>0.22546230997085154</v>
      </c>
      <c r="E39">
        <f t="shared" si="1"/>
        <v>0.65536844995796983</v>
      </c>
      <c r="F39">
        <f t="shared" si="2"/>
        <v>0.11916924007117853</v>
      </c>
      <c r="G39" t="s">
        <v>38</v>
      </c>
    </row>
    <row r="40" spans="2:7" x14ac:dyDescent="0.25">
      <c r="B40">
        <v>-14</v>
      </c>
      <c r="C40">
        <f>C39-'Term Structure'!$C$25</f>
        <v>-6.9195826677554723E-2</v>
      </c>
      <c r="D40">
        <f t="shared" si="0"/>
        <v>0.23045302523662245</v>
      </c>
      <c r="E40">
        <f t="shared" si="1"/>
        <v>0.65356340941871061</v>
      </c>
      <c r="F40">
        <f t="shared" si="2"/>
        <v>0.11598356534466689</v>
      </c>
      <c r="G40" t="s">
        <v>38</v>
      </c>
    </row>
    <row r="41" spans="2:7" x14ac:dyDescent="0.25">
      <c r="B41">
        <v>-15</v>
      </c>
      <c r="C41">
        <f>C40-'Term Structure'!$C$25</f>
        <v>-7.4138385725951494E-2</v>
      </c>
      <c r="D41">
        <f t="shared" si="0"/>
        <v>0.23551059385569922</v>
      </c>
      <c r="E41">
        <f t="shared" si="1"/>
        <v>0.65162466217283954</v>
      </c>
      <c r="F41">
        <f t="shared" si="2"/>
        <v>0.11286474397146114</v>
      </c>
      <c r="G41" t="s">
        <v>38</v>
      </c>
    </row>
    <row r="42" spans="2:7" x14ac:dyDescent="0.25">
      <c r="B42">
        <v>-16</v>
      </c>
      <c r="C42">
        <f>C41-'Term Structure'!$C$25</f>
        <v>-7.9080944774348266E-2</v>
      </c>
      <c r="D42">
        <f t="shared" si="0"/>
        <v>0.24063501582808194</v>
      </c>
      <c r="E42">
        <f t="shared" si="1"/>
        <v>0.64955220822035675</v>
      </c>
      <c r="F42">
        <f t="shared" si="2"/>
        <v>0.10981277595156129</v>
      </c>
      <c r="G42" t="s">
        <v>38</v>
      </c>
    </row>
    <row r="43" spans="2:7" x14ac:dyDescent="0.25">
      <c r="B43">
        <v>-17</v>
      </c>
      <c r="C43">
        <f>C42-'Term Structure'!$C$25</f>
        <v>-8.4023503822745038E-2</v>
      </c>
      <c r="D43">
        <f t="shared" si="0"/>
        <v>0.24582629115377053</v>
      </c>
      <c r="E43">
        <f t="shared" si="1"/>
        <v>0.64734604756126213</v>
      </c>
      <c r="F43">
        <f t="shared" si="2"/>
        <v>0.10682766128496735</v>
      </c>
      <c r="G43" t="s">
        <v>38</v>
      </c>
    </row>
    <row r="44" spans="2:7" x14ac:dyDescent="0.25">
      <c r="B44">
        <v>-18</v>
      </c>
      <c r="C44">
        <f>C43-'Term Structure'!$C$25</f>
        <v>-8.896606287114181E-2</v>
      </c>
      <c r="D44">
        <f t="shared" si="0"/>
        <v>0.25108441983276497</v>
      </c>
      <c r="E44">
        <f t="shared" si="1"/>
        <v>0.64500618019555567</v>
      </c>
      <c r="F44">
        <f t="shared" si="2"/>
        <v>0.10390939997167928</v>
      </c>
      <c r="G44" t="s">
        <v>38</v>
      </c>
    </row>
    <row r="45" spans="2:7" x14ac:dyDescent="0.25">
      <c r="B45">
        <v>-19</v>
      </c>
      <c r="C45">
        <f>C44-'Term Structure'!$C$25</f>
        <v>-9.3908621919538582E-2</v>
      </c>
      <c r="D45">
        <f t="shared" si="0"/>
        <v>0.25640940186506539</v>
      </c>
      <c r="E45">
        <f t="shared" si="1"/>
        <v>0.64253260612323737</v>
      </c>
      <c r="F45">
        <f t="shared" si="2"/>
        <v>0.10105799201169713</v>
      </c>
      <c r="G45" t="s">
        <v>38</v>
      </c>
    </row>
    <row r="46" spans="2:7" x14ac:dyDescent="0.25">
      <c r="B46">
        <v>-20</v>
      </c>
      <c r="C46">
        <f>C45-'Term Structure'!$C$25</f>
        <v>-9.8851180967935354E-2</v>
      </c>
      <c r="D46">
        <f t="shared" si="0"/>
        <v>0.26180123725067167</v>
      </c>
      <c r="E46">
        <f t="shared" si="1"/>
        <v>0.63992532534430735</v>
      </c>
      <c r="F46">
        <f t="shared" si="2"/>
        <v>9.8273437405020869E-2</v>
      </c>
      <c r="G46" t="s">
        <v>38</v>
      </c>
    </row>
    <row r="47" spans="2:7" x14ac:dyDescent="0.25">
      <c r="B47">
        <v>-21</v>
      </c>
      <c r="C47">
        <f>C46-'Term Structure'!$C$25</f>
        <v>-0.10379374001633213</v>
      </c>
      <c r="D47">
        <f t="shared" si="0"/>
        <v>0.26725992598958387</v>
      </c>
      <c r="E47">
        <f t="shared" si="1"/>
        <v>0.6371843378587656</v>
      </c>
      <c r="F47">
        <f t="shared" si="2"/>
        <v>9.5555736151650514E-2</v>
      </c>
      <c r="G47" t="s">
        <v>38</v>
      </c>
    </row>
    <row r="48" spans="2:7" x14ac:dyDescent="0.25">
      <c r="B48">
        <v>-22</v>
      </c>
      <c r="C48">
        <f>C47-'Term Structure'!$C$25</f>
        <v>-0.1087362990647289</v>
      </c>
      <c r="D48">
        <f t="shared" si="0"/>
        <v>0.27278546808180193</v>
      </c>
      <c r="E48">
        <f t="shared" si="1"/>
        <v>0.63430964366661191</v>
      </c>
      <c r="F48">
        <f t="shared" si="2"/>
        <v>9.2904888251586049E-2</v>
      </c>
      <c r="G48" t="s">
        <v>38</v>
      </c>
    </row>
    <row r="49" spans="2:7" x14ac:dyDescent="0.25">
      <c r="B49">
        <v>-23</v>
      </c>
      <c r="C49">
        <f>C48-'Term Structure'!$C$25</f>
        <v>-0.11367885811312567</v>
      </c>
      <c r="D49">
        <f>1/6 + ((M^2*B49^2 - B49*M)/2)</f>
        <v>9.0320893704827487E-2</v>
      </c>
      <c r="E49">
        <f>-1/3 - M^2*B49^2 + 2*B49*M</f>
        <v>7.4151824128434463E-3</v>
      </c>
      <c r="F49">
        <f>7/6 + ((M^2*B49^2 - 3*B49*M)/2)</f>
        <v>0.90226392388232912</v>
      </c>
      <c r="G49" t="s">
        <v>37</v>
      </c>
    </row>
  </sheetData>
  <sortState xmlns:xlrd2="http://schemas.microsoft.com/office/spreadsheetml/2017/richdata2" ref="E4:E26">
    <sortCondition ref="E2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47146-6A6C-4859-A7DC-919B4E2055D4}">
  <dimension ref="B2:Y4"/>
  <sheetViews>
    <sheetView workbookViewId="0">
      <selection activeCell="N3" sqref="N3"/>
    </sheetView>
  </sheetViews>
  <sheetFormatPr defaultRowHeight="15" x14ac:dyDescent="0.25"/>
  <cols>
    <col min="14" max="14" width="11.7109375" bestFit="1" customWidth="1"/>
  </cols>
  <sheetData>
    <row r="2" spans="2:25" x14ac:dyDescent="0.25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</row>
    <row r="3" spans="2:25" x14ac:dyDescent="0.25">
      <c r="B3" s="1">
        <f>'Term Structure'!I5</f>
        <v>5.3699999999999998E-2</v>
      </c>
      <c r="C3">
        <v>5.3953912953629238E-2</v>
      </c>
      <c r="D3">
        <v>5.3245963046339433E-2</v>
      </c>
      <c r="E3">
        <v>5.4020800567760735E-2</v>
      </c>
      <c r="F3">
        <v>5.3802811140557419E-2</v>
      </c>
      <c r="G3">
        <v>5.1486326810253752E-2</v>
      </c>
      <c r="H3">
        <v>4.9916883072282564E-2</v>
      </c>
      <c r="I3">
        <v>4.8918671788194784E-2</v>
      </c>
      <c r="J3">
        <v>4.702612109942661E-2</v>
      </c>
      <c r="K3">
        <v>4.7332482038947452E-2</v>
      </c>
      <c r="L3">
        <v>4.4739184956045661E-2</v>
      </c>
      <c r="M3">
        <v>4.4736873345739225E-2</v>
      </c>
      <c r="N3">
        <v>4.3807139953961911E-2</v>
      </c>
    </row>
    <row r="4" spans="2:25" x14ac:dyDescent="0.25">
      <c r="C4">
        <f>SUMPRODUCT('Tree for Q'!D25:D27,'one period discount factor'!D25:D27)</f>
        <v>0.9911800036675259</v>
      </c>
      <c r="D4">
        <f>SUMPRODUCT('Tree for Q'!E24:E28,'one period discount factor'!E24:E28)</f>
        <v>0.98685668474617483</v>
      </c>
      <c r="E4">
        <f>SUMPRODUCT('Tree for Q'!F23:F29,'one period discount factor'!F23:F29)</f>
        <v>0.98248985230277219</v>
      </c>
      <c r="F4">
        <f>SUMPRODUCT('Tree for Q'!G22:G30,'one period discount factor'!G22:G30)</f>
        <v>0.97816002994599383</v>
      </c>
      <c r="G4">
        <f>SUMPRODUCT('Tree for Q'!H21:H31,'one period discount factor'!H21:H31)</f>
        <v>0.97403474563605286</v>
      </c>
      <c r="H4">
        <f>SUMPRODUCT('Tree for Q'!I20:I32,'one period discount factor'!I20:I32)</f>
        <v>0.97005211915259715</v>
      </c>
      <c r="I4">
        <f>SUMPRODUCT('Tree for Q'!J19:J33,'one period discount factor'!J19:J33)</f>
        <v>0.96616527419012355</v>
      </c>
      <c r="J4">
        <f>SUMPRODUCT('Tree for Q'!K18:K34,'one period discount factor'!K18:K34)</f>
        <v>0.96244390180566064</v>
      </c>
      <c r="K4">
        <f>SUMPRODUCT('Tree for Q'!L17:L35,'one period discount factor'!L17:L35)</f>
        <v>0.95875319789395996</v>
      </c>
      <c r="L4">
        <f>SUMPRODUCT('Tree for Q'!M16:M36,'one period discount factor'!M16:M36)</f>
        <v>0.95524057342740898</v>
      </c>
      <c r="M4">
        <f>SUMPRODUCT('Tree for Q'!N15:N37,'one period discount factor'!N15:N37)</f>
        <v>0.95174148445297235</v>
      </c>
      <c r="N4">
        <f>SUMPRODUCT('Tree for Q'!O14:O38,'one period discount factor'!O14:O38)</f>
        <v>0.94832812019146362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C35CB-7C6F-482C-AA55-EEEB6F204FED}">
  <dimension ref="B2:Z49"/>
  <sheetViews>
    <sheetView topLeftCell="A7" workbookViewId="0">
      <selection activeCell="C26" sqref="C26"/>
    </sheetView>
  </sheetViews>
  <sheetFormatPr defaultRowHeight="15" x14ac:dyDescent="0.25"/>
  <cols>
    <col min="3" max="3" width="10" customWidth="1"/>
  </cols>
  <sheetData>
    <row r="2" spans="2:26" x14ac:dyDescent="0.25">
      <c r="B2" t="s">
        <v>31</v>
      </c>
      <c r="C2">
        <v>0</v>
      </c>
      <c r="D2" s="3" t="s">
        <v>39</v>
      </c>
      <c r="E2" t="s">
        <v>40</v>
      </c>
      <c r="F2" t="s">
        <v>41</v>
      </c>
    </row>
    <row r="3" spans="2:26" x14ac:dyDescent="0.25">
      <c r="B3">
        <v>23</v>
      </c>
      <c r="Z3">
        <f>'Tree for rstar'!C3+'alpha(t)'!$Y$3</f>
        <v>0.11367885811312567</v>
      </c>
    </row>
    <row r="4" spans="2:26" x14ac:dyDescent="0.25">
      <c r="B4">
        <v>22</v>
      </c>
      <c r="Y4">
        <f>'Tree for rstar'!C4+'alpha(t)'!$X$3</f>
        <v>0.1087362990647289</v>
      </c>
      <c r="Z4">
        <f>'Tree for rstar'!C4+'alpha(t)'!$Y$3</f>
        <v>0.1087362990647289</v>
      </c>
    </row>
    <row r="5" spans="2:26" x14ac:dyDescent="0.25">
      <c r="B5">
        <v>21</v>
      </c>
      <c r="X5">
        <f>'Tree for rstar'!C5+'alpha(t)'!$W$3</f>
        <v>0.10379374001633213</v>
      </c>
      <c r="Y5">
        <f>'Tree for rstar'!C5+'alpha(t)'!$X$3</f>
        <v>0.10379374001633213</v>
      </c>
      <c r="Z5">
        <f>'Tree for rstar'!C5+'alpha(t)'!$Y$3</f>
        <v>0.10379374001633213</v>
      </c>
    </row>
    <row r="6" spans="2:26" x14ac:dyDescent="0.25">
      <c r="B6">
        <v>20</v>
      </c>
      <c r="W6">
        <f>'Tree for rstar'!C6+'alpha(t)'!$V$3</f>
        <v>9.8851180967935354E-2</v>
      </c>
      <c r="X6">
        <f>'Tree for rstar'!C6+'alpha(t)'!$W$3</f>
        <v>9.8851180967935354E-2</v>
      </c>
      <c r="Y6">
        <f>'Tree for rstar'!C6+'alpha(t)'!$X$3</f>
        <v>9.8851180967935354E-2</v>
      </c>
      <c r="Z6">
        <f>'Tree for rstar'!C6+'alpha(t)'!$Y$3</f>
        <v>9.8851180967935354E-2</v>
      </c>
    </row>
    <row r="7" spans="2:26" x14ac:dyDescent="0.25">
      <c r="B7">
        <v>19</v>
      </c>
      <c r="V7">
        <f>'Tree for rstar'!C7+'alpha(t)'!$U$3</f>
        <v>9.3908621919538582E-2</v>
      </c>
      <c r="W7">
        <f>'Tree for rstar'!C7+'alpha(t)'!$V$3</f>
        <v>9.3908621919538582E-2</v>
      </c>
      <c r="X7">
        <f>'Tree for rstar'!C7+'alpha(t)'!$W$3</f>
        <v>9.3908621919538582E-2</v>
      </c>
      <c r="Y7">
        <f>'Tree for rstar'!C7+'alpha(t)'!$X$3</f>
        <v>9.3908621919538582E-2</v>
      </c>
      <c r="Z7">
        <f>'Tree for rstar'!C7+'alpha(t)'!$Y$3</f>
        <v>9.3908621919538582E-2</v>
      </c>
    </row>
    <row r="8" spans="2:26" x14ac:dyDescent="0.25">
      <c r="B8">
        <v>18</v>
      </c>
      <c r="U8">
        <f>'Tree for rstar'!C8+'alpha(t)'!$T$3</f>
        <v>8.896606287114181E-2</v>
      </c>
      <c r="V8">
        <f>'Tree for rstar'!C8+'alpha(t)'!$U$3</f>
        <v>8.896606287114181E-2</v>
      </c>
      <c r="W8">
        <f>'Tree for rstar'!C8+'alpha(t)'!$V$3</f>
        <v>8.896606287114181E-2</v>
      </c>
      <c r="X8">
        <f>'Tree for rstar'!C8+'alpha(t)'!$W$3</f>
        <v>8.896606287114181E-2</v>
      </c>
      <c r="Y8">
        <f>'Tree for rstar'!C8+'alpha(t)'!$X$3</f>
        <v>8.896606287114181E-2</v>
      </c>
      <c r="Z8">
        <f>'Tree for rstar'!C8+'alpha(t)'!$Y$3</f>
        <v>8.896606287114181E-2</v>
      </c>
    </row>
    <row r="9" spans="2:26" x14ac:dyDescent="0.25">
      <c r="B9">
        <v>17</v>
      </c>
      <c r="T9">
        <f>'Tree for rstar'!C9+'alpha(t)'!$S$3</f>
        <v>8.4023503822745038E-2</v>
      </c>
      <c r="U9">
        <f>'Tree for rstar'!C9+'alpha(t)'!$T$3</f>
        <v>8.4023503822745038E-2</v>
      </c>
      <c r="V9">
        <f>'Tree for rstar'!C9+'alpha(t)'!$U$3</f>
        <v>8.4023503822745038E-2</v>
      </c>
      <c r="W9">
        <f>'Tree for rstar'!C9+'alpha(t)'!$V$3</f>
        <v>8.4023503822745038E-2</v>
      </c>
      <c r="X9">
        <f>'Tree for rstar'!C9+'alpha(t)'!$W$3</f>
        <v>8.4023503822745038E-2</v>
      </c>
      <c r="Y9">
        <f>'Tree for rstar'!C9+'alpha(t)'!$X$3</f>
        <v>8.4023503822745038E-2</v>
      </c>
      <c r="Z9">
        <f>'Tree for rstar'!C9+'alpha(t)'!$Y$3</f>
        <v>8.4023503822745038E-2</v>
      </c>
    </row>
    <row r="10" spans="2:26" x14ac:dyDescent="0.25">
      <c r="B10">
        <v>16</v>
      </c>
      <c r="S10">
        <f>'Tree for rstar'!C10+'alpha(t)'!$R$3</f>
        <v>7.9080944774348266E-2</v>
      </c>
      <c r="T10">
        <f>'Tree for rstar'!C10+'alpha(t)'!$S$3</f>
        <v>7.9080944774348266E-2</v>
      </c>
      <c r="U10">
        <f>'Tree for rstar'!C10+'alpha(t)'!$T$3</f>
        <v>7.9080944774348266E-2</v>
      </c>
      <c r="V10">
        <f>'Tree for rstar'!C10+'alpha(t)'!$U$3</f>
        <v>7.9080944774348266E-2</v>
      </c>
      <c r="W10">
        <f>'Tree for rstar'!C10+'alpha(t)'!$V$3</f>
        <v>7.9080944774348266E-2</v>
      </c>
      <c r="X10">
        <f>'Tree for rstar'!C10+'alpha(t)'!$W$3</f>
        <v>7.9080944774348266E-2</v>
      </c>
      <c r="Y10">
        <f>'Tree for rstar'!C10+'alpha(t)'!$X$3</f>
        <v>7.9080944774348266E-2</v>
      </c>
      <c r="Z10">
        <f>'Tree for rstar'!C10+'alpha(t)'!$Y$3</f>
        <v>7.9080944774348266E-2</v>
      </c>
    </row>
    <row r="11" spans="2:26" x14ac:dyDescent="0.25">
      <c r="B11">
        <v>15</v>
      </c>
      <c r="R11">
        <f>'Tree for rstar'!C11+'alpha(t)'!$Q$3</f>
        <v>7.4138385725951494E-2</v>
      </c>
      <c r="S11">
        <f>'Tree for rstar'!C11+'alpha(t)'!$R$3</f>
        <v>7.4138385725951494E-2</v>
      </c>
      <c r="T11">
        <f>'Tree for rstar'!C11+'alpha(t)'!$S$3</f>
        <v>7.4138385725951494E-2</v>
      </c>
      <c r="U11">
        <f>'Tree for rstar'!C11+'alpha(t)'!$T$3</f>
        <v>7.4138385725951494E-2</v>
      </c>
      <c r="V11">
        <f>'Tree for rstar'!C11+'alpha(t)'!$U$3</f>
        <v>7.4138385725951494E-2</v>
      </c>
      <c r="W11">
        <f>'Tree for rstar'!C11+'alpha(t)'!$V$3</f>
        <v>7.4138385725951494E-2</v>
      </c>
      <c r="X11">
        <f>'Tree for rstar'!C11+'alpha(t)'!$W$3</f>
        <v>7.4138385725951494E-2</v>
      </c>
      <c r="Y11">
        <f>'Tree for rstar'!C11+'alpha(t)'!$X$3</f>
        <v>7.4138385725951494E-2</v>
      </c>
      <c r="Z11">
        <f>'Tree for rstar'!C11+'alpha(t)'!$Y$3</f>
        <v>7.4138385725951494E-2</v>
      </c>
    </row>
    <row r="12" spans="2:26" x14ac:dyDescent="0.25">
      <c r="B12">
        <v>14</v>
      </c>
      <c r="Q12">
        <f>'Tree for rstar'!C12+'alpha(t)'!$P$3</f>
        <v>6.9195826677554723E-2</v>
      </c>
      <c r="R12">
        <f>'Tree for rstar'!C12+'alpha(t)'!$Q$3</f>
        <v>6.9195826677554723E-2</v>
      </c>
      <c r="S12">
        <f>'Tree for rstar'!C12+'alpha(t)'!$R$3</f>
        <v>6.9195826677554723E-2</v>
      </c>
      <c r="T12">
        <f>'Tree for rstar'!C12+'alpha(t)'!$S$3</f>
        <v>6.9195826677554723E-2</v>
      </c>
      <c r="U12">
        <f>'Tree for rstar'!C12+'alpha(t)'!$T$3</f>
        <v>6.9195826677554723E-2</v>
      </c>
      <c r="V12">
        <f>'Tree for rstar'!C12+'alpha(t)'!$U$3</f>
        <v>6.9195826677554723E-2</v>
      </c>
      <c r="W12">
        <f>'Tree for rstar'!C12+'alpha(t)'!$V$3</f>
        <v>6.9195826677554723E-2</v>
      </c>
      <c r="X12">
        <f>'Tree for rstar'!C12+'alpha(t)'!$W$3</f>
        <v>6.9195826677554723E-2</v>
      </c>
      <c r="Y12">
        <f>'Tree for rstar'!C12+'alpha(t)'!$X$3</f>
        <v>6.9195826677554723E-2</v>
      </c>
      <c r="Z12">
        <f>'Tree for rstar'!C12+'alpha(t)'!$Y$3</f>
        <v>6.9195826677554723E-2</v>
      </c>
    </row>
    <row r="13" spans="2:26" x14ac:dyDescent="0.25">
      <c r="B13">
        <v>13</v>
      </c>
      <c r="P13">
        <f>'Tree for rstar'!C13+'alpha(t)'!$O$3</f>
        <v>6.4253267629157951E-2</v>
      </c>
      <c r="Q13">
        <f>'Tree for rstar'!C13+'alpha(t)'!$P$3</f>
        <v>6.4253267629157951E-2</v>
      </c>
      <c r="R13">
        <f>'Tree for rstar'!C13+'alpha(t)'!$Q$3</f>
        <v>6.4253267629157951E-2</v>
      </c>
      <c r="S13">
        <f>'Tree for rstar'!C13+'alpha(t)'!$R$3</f>
        <v>6.4253267629157951E-2</v>
      </c>
      <c r="T13">
        <f>'Tree for rstar'!C13+'alpha(t)'!$S$3</f>
        <v>6.4253267629157951E-2</v>
      </c>
      <c r="U13">
        <f>'Tree for rstar'!C13+'alpha(t)'!$T$3</f>
        <v>6.4253267629157951E-2</v>
      </c>
      <c r="V13">
        <f>'Tree for rstar'!C13+'alpha(t)'!$U$3</f>
        <v>6.4253267629157951E-2</v>
      </c>
      <c r="W13">
        <f>'Tree for rstar'!C13+'alpha(t)'!$V$3</f>
        <v>6.4253267629157951E-2</v>
      </c>
      <c r="X13">
        <f>'Tree for rstar'!C13+'alpha(t)'!$W$3</f>
        <v>6.4253267629157951E-2</v>
      </c>
      <c r="Y13">
        <f>'Tree for rstar'!C13+'alpha(t)'!$X$3</f>
        <v>6.4253267629157951E-2</v>
      </c>
      <c r="Z13">
        <f>'Tree for rstar'!C13+'alpha(t)'!$Y$3</f>
        <v>6.4253267629157951E-2</v>
      </c>
    </row>
    <row r="14" spans="2:26" x14ac:dyDescent="0.25">
      <c r="B14">
        <v>12</v>
      </c>
      <c r="O14">
        <f>'Tree for rstar'!C14+'alpha(t)'!$N$3</f>
        <v>0.1031178485347231</v>
      </c>
      <c r="P14">
        <f>'Tree for rstar'!C14+'alpha(t)'!$O$3</f>
        <v>5.9310708580761186E-2</v>
      </c>
      <c r="Q14">
        <f>'Tree for rstar'!C14+'alpha(t)'!$P$3</f>
        <v>5.9310708580761186E-2</v>
      </c>
      <c r="R14">
        <f>'Tree for rstar'!C14+'alpha(t)'!$Q$3</f>
        <v>5.9310708580761186E-2</v>
      </c>
      <c r="S14">
        <f>'Tree for rstar'!C14+'alpha(t)'!$R$3</f>
        <v>5.9310708580761186E-2</v>
      </c>
      <c r="T14">
        <f>'Tree for rstar'!C14+'alpha(t)'!$S$3</f>
        <v>5.9310708580761186E-2</v>
      </c>
      <c r="U14">
        <f>'Tree for rstar'!C14+'alpha(t)'!$T$3</f>
        <v>5.9310708580761186E-2</v>
      </c>
      <c r="V14">
        <f>'Tree for rstar'!C14+'alpha(t)'!$U$3</f>
        <v>5.9310708580761186E-2</v>
      </c>
      <c r="W14">
        <f>'Tree for rstar'!C14+'alpha(t)'!$V$3</f>
        <v>5.9310708580761186E-2</v>
      </c>
      <c r="X14">
        <f>'Tree for rstar'!C14+'alpha(t)'!$W$3</f>
        <v>5.9310708580761186E-2</v>
      </c>
      <c r="Y14">
        <f>'Tree for rstar'!C14+'alpha(t)'!$X$3</f>
        <v>5.9310708580761186E-2</v>
      </c>
      <c r="Z14">
        <f>'Tree for rstar'!C14+'alpha(t)'!$Y$3</f>
        <v>5.9310708580761186E-2</v>
      </c>
    </row>
    <row r="15" spans="2:26" x14ac:dyDescent="0.25">
      <c r="B15">
        <v>11</v>
      </c>
      <c r="N15">
        <f>'Tree for rstar'!C15+'alpha(t)'!$M$3</f>
        <v>9.9105022878103646E-2</v>
      </c>
      <c r="O15">
        <f>'Tree for rstar'!C15+'alpha(t)'!$N$3</f>
        <v>9.8175289486326339E-2</v>
      </c>
      <c r="P15">
        <f>'Tree for rstar'!C15+'alpha(t)'!$O$3</f>
        <v>5.4368149532364421E-2</v>
      </c>
      <c r="Q15">
        <f>'Tree for rstar'!C15+'alpha(t)'!$P$3</f>
        <v>5.4368149532364421E-2</v>
      </c>
      <c r="R15">
        <f>'Tree for rstar'!C15+'alpha(t)'!$Q$3</f>
        <v>5.4368149532364421E-2</v>
      </c>
      <c r="S15">
        <f>'Tree for rstar'!C15+'alpha(t)'!$R$3</f>
        <v>5.4368149532364421E-2</v>
      </c>
      <c r="T15">
        <f>'Tree for rstar'!C15+'alpha(t)'!$S$3</f>
        <v>5.4368149532364421E-2</v>
      </c>
      <c r="U15">
        <f>'Tree for rstar'!C15+'alpha(t)'!$T$3</f>
        <v>5.4368149532364421E-2</v>
      </c>
      <c r="V15">
        <f>'Tree for rstar'!C15+'alpha(t)'!$U$3</f>
        <v>5.4368149532364421E-2</v>
      </c>
      <c r="W15">
        <f>'Tree for rstar'!C15+'alpha(t)'!$V$3</f>
        <v>5.4368149532364421E-2</v>
      </c>
      <c r="X15">
        <f>'Tree for rstar'!C15+'alpha(t)'!$W$3</f>
        <v>5.4368149532364421E-2</v>
      </c>
      <c r="Y15">
        <f>'Tree for rstar'!C15+'alpha(t)'!$X$3</f>
        <v>5.4368149532364421E-2</v>
      </c>
      <c r="Z15">
        <f>'Tree for rstar'!C15+'alpha(t)'!$Y$3</f>
        <v>5.4368149532364421E-2</v>
      </c>
    </row>
    <row r="16" spans="2:26" x14ac:dyDescent="0.25">
      <c r="B16">
        <v>10</v>
      </c>
      <c r="M16">
        <f>'Tree for rstar'!C16+'alpha(t)'!$L$3</f>
        <v>9.416477544001331E-2</v>
      </c>
      <c r="N16">
        <f>'Tree for rstar'!C16+'alpha(t)'!$M$3</f>
        <v>9.4162463829706888E-2</v>
      </c>
      <c r="O16">
        <f>'Tree for rstar'!C16+'alpha(t)'!$N$3</f>
        <v>9.3232730437929567E-2</v>
      </c>
      <c r="P16">
        <f>'Tree for rstar'!C16+'alpha(t)'!$O$3</f>
        <v>4.9425590483967656E-2</v>
      </c>
      <c r="Q16">
        <f>'Tree for rstar'!C16+'alpha(t)'!$P$3</f>
        <v>4.9425590483967656E-2</v>
      </c>
      <c r="R16">
        <f>'Tree for rstar'!C16+'alpha(t)'!$Q$3</f>
        <v>4.9425590483967656E-2</v>
      </c>
      <c r="S16">
        <f>'Tree for rstar'!C16+'alpha(t)'!$R$3</f>
        <v>4.9425590483967656E-2</v>
      </c>
      <c r="T16">
        <f>'Tree for rstar'!C16+'alpha(t)'!$S$3</f>
        <v>4.9425590483967656E-2</v>
      </c>
      <c r="U16">
        <f>'Tree for rstar'!C16+'alpha(t)'!$T$3</f>
        <v>4.9425590483967656E-2</v>
      </c>
      <c r="V16">
        <f>'Tree for rstar'!C16+'alpha(t)'!$U$3</f>
        <v>4.9425590483967656E-2</v>
      </c>
      <c r="W16">
        <f>'Tree for rstar'!C16+'alpha(t)'!$V$3</f>
        <v>4.9425590483967656E-2</v>
      </c>
      <c r="X16">
        <f>'Tree for rstar'!C16+'alpha(t)'!$W$3</f>
        <v>4.9425590483967656E-2</v>
      </c>
      <c r="Y16">
        <f>'Tree for rstar'!C16+'alpha(t)'!$X$3</f>
        <v>4.9425590483967656E-2</v>
      </c>
      <c r="Z16">
        <f>'Tree for rstar'!C16+'alpha(t)'!$Y$3</f>
        <v>4.9425590483967656E-2</v>
      </c>
    </row>
    <row r="17" spans="2:26" x14ac:dyDescent="0.25">
      <c r="B17">
        <v>9</v>
      </c>
      <c r="L17">
        <f>'Tree for rstar'!C17+'alpha(t)'!$K$3</f>
        <v>9.1815513474518343E-2</v>
      </c>
      <c r="M17">
        <f>'Tree for rstar'!C17+'alpha(t)'!$L$3</f>
        <v>8.9222216391616552E-2</v>
      </c>
      <c r="N17">
        <f>'Tree for rstar'!C17+'alpha(t)'!$M$3</f>
        <v>8.9219904781310116E-2</v>
      </c>
      <c r="O17">
        <f>'Tree for rstar'!C17+'alpha(t)'!$N$3</f>
        <v>8.8290171389532796E-2</v>
      </c>
      <c r="P17">
        <f>'Tree for rstar'!C17+'alpha(t)'!$O$3</f>
        <v>4.4483031435570891E-2</v>
      </c>
      <c r="Q17">
        <f>'Tree for rstar'!C17+'alpha(t)'!$P$3</f>
        <v>4.4483031435570891E-2</v>
      </c>
      <c r="R17">
        <f>'Tree for rstar'!C17+'alpha(t)'!$Q$3</f>
        <v>4.4483031435570891E-2</v>
      </c>
      <c r="S17">
        <f>'Tree for rstar'!C17+'alpha(t)'!$R$3</f>
        <v>4.4483031435570891E-2</v>
      </c>
      <c r="T17">
        <f>'Tree for rstar'!C17+'alpha(t)'!$S$3</f>
        <v>4.4483031435570891E-2</v>
      </c>
      <c r="U17">
        <f>'Tree for rstar'!C17+'alpha(t)'!$T$3</f>
        <v>4.4483031435570891E-2</v>
      </c>
      <c r="V17">
        <f>'Tree for rstar'!C17+'alpha(t)'!$U$3</f>
        <v>4.4483031435570891E-2</v>
      </c>
      <c r="W17">
        <f>'Tree for rstar'!C17+'alpha(t)'!$V$3</f>
        <v>4.4483031435570891E-2</v>
      </c>
      <c r="X17">
        <f>'Tree for rstar'!C17+'alpha(t)'!$W$3</f>
        <v>4.4483031435570891E-2</v>
      </c>
      <c r="Y17">
        <f>'Tree for rstar'!C17+'alpha(t)'!$X$3</f>
        <v>4.4483031435570891E-2</v>
      </c>
      <c r="Z17">
        <f>'Tree for rstar'!C17+'alpha(t)'!$Y$3</f>
        <v>4.4483031435570891E-2</v>
      </c>
    </row>
    <row r="18" spans="2:26" x14ac:dyDescent="0.25">
      <c r="B18">
        <v>8</v>
      </c>
      <c r="K18">
        <f>'Tree for rstar'!C18+'alpha(t)'!$J$3</f>
        <v>8.6566593486600729E-2</v>
      </c>
      <c r="L18">
        <f>'Tree for rstar'!C18+'alpha(t)'!$K$3</f>
        <v>8.6872954426121585E-2</v>
      </c>
      <c r="M18">
        <f>'Tree for rstar'!C18+'alpha(t)'!$L$3</f>
        <v>8.4279657343219794E-2</v>
      </c>
      <c r="N18">
        <f>'Tree for rstar'!C18+'alpha(t)'!$M$3</f>
        <v>8.4277345732913345E-2</v>
      </c>
      <c r="O18">
        <f>'Tree for rstar'!C18+'alpha(t)'!$N$3</f>
        <v>8.3347612341136038E-2</v>
      </c>
      <c r="P18">
        <f>'Tree for rstar'!C18+'alpha(t)'!$O$3</f>
        <v>3.9540472387174126E-2</v>
      </c>
      <c r="Q18">
        <f>'Tree for rstar'!C18+'alpha(t)'!$P$3</f>
        <v>3.9540472387174126E-2</v>
      </c>
      <c r="R18">
        <f>'Tree for rstar'!C18+'alpha(t)'!$Q$3</f>
        <v>3.9540472387174126E-2</v>
      </c>
      <c r="S18">
        <f>'Tree for rstar'!C18+'alpha(t)'!$R$3</f>
        <v>3.9540472387174126E-2</v>
      </c>
      <c r="T18">
        <f>'Tree for rstar'!C18+'alpha(t)'!$S$3</f>
        <v>3.9540472387174126E-2</v>
      </c>
      <c r="U18">
        <f>'Tree for rstar'!C18+'alpha(t)'!$T$3</f>
        <v>3.9540472387174126E-2</v>
      </c>
      <c r="V18">
        <f>'Tree for rstar'!C18+'alpha(t)'!$U$3</f>
        <v>3.9540472387174126E-2</v>
      </c>
      <c r="W18">
        <f>'Tree for rstar'!C18+'alpha(t)'!$V$3</f>
        <v>3.9540472387174126E-2</v>
      </c>
      <c r="X18">
        <f>'Tree for rstar'!C18+'alpha(t)'!$W$3</f>
        <v>3.9540472387174126E-2</v>
      </c>
      <c r="Y18">
        <f>'Tree for rstar'!C18+'alpha(t)'!$X$3</f>
        <v>3.9540472387174126E-2</v>
      </c>
      <c r="Z18">
        <f>'Tree for rstar'!C18+'alpha(t)'!$Y$3</f>
        <v>3.9540472387174126E-2</v>
      </c>
    </row>
    <row r="19" spans="2:26" x14ac:dyDescent="0.25">
      <c r="B19">
        <v>7</v>
      </c>
      <c r="J19">
        <f>'Tree for rstar'!C19+'alpha(t)'!$I$3</f>
        <v>8.3516585126972145E-2</v>
      </c>
      <c r="K19">
        <f>'Tree for rstar'!C19+'alpha(t)'!$J$3</f>
        <v>8.1624034438203971E-2</v>
      </c>
      <c r="L19">
        <f>'Tree for rstar'!C19+'alpha(t)'!$K$3</f>
        <v>8.1930395377724813E-2</v>
      </c>
      <c r="M19">
        <f>'Tree for rstar'!C19+'alpha(t)'!$L$3</f>
        <v>7.9337098294823022E-2</v>
      </c>
      <c r="N19">
        <f>'Tree for rstar'!C19+'alpha(t)'!$M$3</f>
        <v>7.9334786684516587E-2</v>
      </c>
      <c r="O19">
        <f>'Tree for rstar'!C19+'alpha(t)'!$N$3</f>
        <v>7.840505329273928E-2</v>
      </c>
      <c r="P19">
        <f>'Tree for rstar'!C19+'alpha(t)'!$O$3</f>
        <v>3.4597913338777361E-2</v>
      </c>
      <c r="Q19">
        <f>'Tree for rstar'!C19+'alpha(t)'!$P$3</f>
        <v>3.4597913338777361E-2</v>
      </c>
      <c r="R19">
        <f>'Tree for rstar'!C19+'alpha(t)'!$Q$3</f>
        <v>3.4597913338777361E-2</v>
      </c>
      <c r="S19">
        <f>'Tree for rstar'!C19+'alpha(t)'!$R$3</f>
        <v>3.4597913338777361E-2</v>
      </c>
      <c r="T19">
        <f>'Tree for rstar'!C19+'alpha(t)'!$S$3</f>
        <v>3.4597913338777361E-2</v>
      </c>
      <c r="U19">
        <f>'Tree for rstar'!C19+'alpha(t)'!$T$3</f>
        <v>3.4597913338777361E-2</v>
      </c>
      <c r="V19">
        <f>'Tree for rstar'!C19+'alpha(t)'!$U$3</f>
        <v>3.4597913338777361E-2</v>
      </c>
      <c r="W19">
        <f>'Tree for rstar'!C19+'alpha(t)'!$V$3</f>
        <v>3.4597913338777361E-2</v>
      </c>
      <c r="X19">
        <f>'Tree for rstar'!C19+'alpha(t)'!$W$3</f>
        <v>3.4597913338777361E-2</v>
      </c>
      <c r="Y19">
        <f>'Tree for rstar'!C19+'alpha(t)'!$X$3</f>
        <v>3.4597913338777361E-2</v>
      </c>
      <c r="Z19">
        <f>'Tree for rstar'!C19+'alpha(t)'!$Y$3</f>
        <v>3.4597913338777361E-2</v>
      </c>
    </row>
    <row r="20" spans="2:26" x14ac:dyDescent="0.25">
      <c r="B20">
        <v>6</v>
      </c>
      <c r="I20">
        <f>'Tree for rstar'!C20+'alpha(t)'!$H$3</f>
        <v>7.9572237362663154E-2</v>
      </c>
      <c r="J20">
        <f>'Tree for rstar'!C20+'alpha(t)'!$I$3</f>
        <v>7.8574026078575374E-2</v>
      </c>
      <c r="K20">
        <f>'Tree for rstar'!C20+'alpha(t)'!$J$3</f>
        <v>7.6681475389807199E-2</v>
      </c>
      <c r="L20">
        <f>'Tree for rstar'!C20+'alpha(t)'!$K$3</f>
        <v>7.6987836329328041E-2</v>
      </c>
      <c r="M20">
        <f>'Tree for rstar'!C20+'alpha(t)'!$L$3</f>
        <v>7.439453924642625E-2</v>
      </c>
      <c r="N20">
        <f>'Tree for rstar'!C20+'alpha(t)'!$M$3</f>
        <v>7.4392227636119815E-2</v>
      </c>
      <c r="O20">
        <f>'Tree for rstar'!C20+'alpha(t)'!$N$3</f>
        <v>7.3462494244342508E-2</v>
      </c>
      <c r="P20">
        <f>'Tree for rstar'!C20+'alpha(t)'!$O$3</f>
        <v>2.9655354290380593E-2</v>
      </c>
      <c r="Q20">
        <f>'Tree for rstar'!C20+'alpha(t)'!$P$3</f>
        <v>2.9655354290380593E-2</v>
      </c>
      <c r="R20">
        <f>'Tree for rstar'!C20+'alpha(t)'!$Q$3</f>
        <v>2.9655354290380593E-2</v>
      </c>
      <c r="S20">
        <f>'Tree for rstar'!C20+'alpha(t)'!$R$3</f>
        <v>2.9655354290380593E-2</v>
      </c>
      <c r="T20">
        <f>'Tree for rstar'!C20+'alpha(t)'!$S$3</f>
        <v>2.9655354290380593E-2</v>
      </c>
      <c r="U20">
        <f>'Tree for rstar'!C20+'alpha(t)'!$T$3</f>
        <v>2.9655354290380593E-2</v>
      </c>
      <c r="V20">
        <f>'Tree for rstar'!C20+'alpha(t)'!$U$3</f>
        <v>2.9655354290380593E-2</v>
      </c>
      <c r="W20">
        <f>'Tree for rstar'!C20+'alpha(t)'!$V$3</f>
        <v>2.9655354290380593E-2</v>
      </c>
      <c r="X20">
        <f>'Tree for rstar'!C20+'alpha(t)'!$W$3</f>
        <v>2.9655354290380593E-2</v>
      </c>
      <c r="Y20">
        <f>'Tree for rstar'!C20+'alpha(t)'!$X$3</f>
        <v>2.9655354290380593E-2</v>
      </c>
      <c r="Z20">
        <f>'Tree for rstar'!C20+'alpha(t)'!$Y$3</f>
        <v>2.9655354290380593E-2</v>
      </c>
    </row>
    <row r="21" spans="2:26" x14ac:dyDescent="0.25">
      <c r="B21">
        <v>5</v>
      </c>
      <c r="H21">
        <f>'Tree for rstar'!C21+'alpha(t)'!$G$3</f>
        <v>7.6199122052237583E-2</v>
      </c>
      <c r="I21">
        <f>'Tree for rstar'!C21+'alpha(t)'!$H$3</f>
        <v>7.4629678314266396E-2</v>
      </c>
      <c r="J21">
        <f>'Tree for rstar'!C21+'alpha(t)'!$I$3</f>
        <v>7.3631467030178616E-2</v>
      </c>
      <c r="K21">
        <f>'Tree for rstar'!C21+'alpha(t)'!$J$3</f>
        <v>7.1738916341410441E-2</v>
      </c>
      <c r="L21">
        <f>'Tree for rstar'!C21+'alpha(t)'!$K$3</f>
        <v>7.2045277280931283E-2</v>
      </c>
      <c r="M21">
        <f>'Tree for rstar'!C21+'alpha(t)'!$L$3</f>
        <v>6.9451980198029492E-2</v>
      </c>
      <c r="N21">
        <f>'Tree for rstar'!C21+'alpha(t)'!$M$3</f>
        <v>6.9449668587723057E-2</v>
      </c>
      <c r="O21">
        <f>'Tree for rstar'!C21+'alpha(t)'!$N$3</f>
        <v>6.8519935195945736E-2</v>
      </c>
      <c r="P21">
        <f>'Tree for rstar'!C21+'alpha(t)'!$O$3</f>
        <v>2.4712795241983828E-2</v>
      </c>
      <c r="Q21">
        <f>'Tree for rstar'!C21+'alpha(t)'!$P$3</f>
        <v>2.4712795241983828E-2</v>
      </c>
      <c r="R21">
        <f>'Tree for rstar'!C21+'alpha(t)'!$Q$3</f>
        <v>2.4712795241983828E-2</v>
      </c>
      <c r="S21">
        <f>'Tree for rstar'!C21+'alpha(t)'!$R$3</f>
        <v>2.4712795241983828E-2</v>
      </c>
      <c r="T21">
        <f>'Tree for rstar'!C21+'alpha(t)'!$S$3</f>
        <v>2.4712795241983828E-2</v>
      </c>
      <c r="U21">
        <f>'Tree for rstar'!C21+'alpha(t)'!$T$3</f>
        <v>2.4712795241983828E-2</v>
      </c>
      <c r="V21">
        <f>'Tree for rstar'!C21+'alpha(t)'!$U$3</f>
        <v>2.4712795241983828E-2</v>
      </c>
      <c r="W21">
        <f>'Tree for rstar'!C21+'alpha(t)'!$V$3</f>
        <v>2.4712795241983828E-2</v>
      </c>
      <c r="X21">
        <f>'Tree for rstar'!C21+'alpha(t)'!$W$3</f>
        <v>2.4712795241983828E-2</v>
      </c>
      <c r="Y21">
        <f>'Tree for rstar'!C21+'alpha(t)'!$X$3</f>
        <v>2.4712795241983828E-2</v>
      </c>
      <c r="Z21">
        <f>'Tree for rstar'!C21+'alpha(t)'!$Y$3</f>
        <v>2.4712795241983828E-2</v>
      </c>
    </row>
    <row r="22" spans="2:26" x14ac:dyDescent="0.25">
      <c r="B22">
        <v>4</v>
      </c>
      <c r="G22">
        <f>'Tree for rstar'!C22+'alpha(t)'!$F$3</f>
        <v>7.3573047334144479E-2</v>
      </c>
      <c r="H22">
        <f>'Tree for rstar'!C22+'alpha(t)'!$G$3</f>
        <v>7.1256563003840812E-2</v>
      </c>
      <c r="I22">
        <f>'Tree for rstar'!C22+'alpha(t)'!$H$3</f>
        <v>6.9687119265869624E-2</v>
      </c>
      <c r="J22">
        <f>'Tree for rstar'!C22+'alpha(t)'!$I$3</f>
        <v>6.8688907981781844E-2</v>
      </c>
      <c r="K22">
        <f>'Tree for rstar'!C22+'alpha(t)'!$J$3</f>
        <v>6.679635729301367E-2</v>
      </c>
      <c r="L22">
        <f>'Tree for rstar'!C22+'alpha(t)'!$K$3</f>
        <v>6.7102718232534511E-2</v>
      </c>
      <c r="M22">
        <f>'Tree for rstar'!C22+'alpha(t)'!$L$3</f>
        <v>6.450942114963272E-2</v>
      </c>
      <c r="N22">
        <f>'Tree for rstar'!C22+'alpha(t)'!$M$3</f>
        <v>6.4507109539326285E-2</v>
      </c>
      <c r="O22">
        <f>'Tree for rstar'!C22+'alpha(t)'!$N$3</f>
        <v>6.3577376147548978E-2</v>
      </c>
      <c r="P22">
        <f>'Tree for rstar'!C22+'alpha(t)'!$O$3</f>
        <v>1.9770236193587063E-2</v>
      </c>
      <c r="Q22">
        <f>'Tree for rstar'!C22+'alpha(t)'!$P$3</f>
        <v>1.9770236193587063E-2</v>
      </c>
      <c r="R22">
        <f>'Tree for rstar'!C22+'alpha(t)'!$Q$3</f>
        <v>1.9770236193587063E-2</v>
      </c>
      <c r="S22">
        <f>'Tree for rstar'!C22+'alpha(t)'!$R$3</f>
        <v>1.9770236193587063E-2</v>
      </c>
      <c r="T22">
        <f>'Tree for rstar'!C22+'alpha(t)'!$S$3</f>
        <v>1.9770236193587063E-2</v>
      </c>
      <c r="U22">
        <f>'Tree for rstar'!C22+'alpha(t)'!$T$3</f>
        <v>1.9770236193587063E-2</v>
      </c>
      <c r="V22">
        <f>'Tree for rstar'!C22+'alpha(t)'!$U$3</f>
        <v>1.9770236193587063E-2</v>
      </c>
      <c r="W22">
        <f>'Tree for rstar'!C22+'alpha(t)'!$V$3</f>
        <v>1.9770236193587063E-2</v>
      </c>
      <c r="X22">
        <f>'Tree for rstar'!C22+'alpha(t)'!$W$3</f>
        <v>1.9770236193587063E-2</v>
      </c>
      <c r="Y22">
        <f>'Tree for rstar'!C22+'alpha(t)'!$X$3</f>
        <v>1.9770236193587063E-2</v>
      </c>
      <c r="Z22">
        <f>'Tree for rstar'!C22+'alpha(t)'!$Y$3</f>
        <v>1.9770236193587063E-2</v>
      </c>
    </row>
    <row r="23" spans="2:26" x14ac:dyDescent="0.25">
      <c r="B23">
        <v>3</v>
      </c>
      <c r="F23">
        <f>'Tree for rstar'!C23+'alpha(t)'!$E$3</f>
        <v>6.8848477712951037E-2</v>
      </c>
      <c r="G23">
        <f>'Tree for rstar'!C23+'alpha(t)'!$F$3</f>
        <v>6.8630488285747721E-2</v>
      </c>
      <c r="H23">
        <f>'Tree for rstar'!C23+'alpha(t)'!$G$3</f>
        <v>6.6314003955444054E-2</v>
      </c>
      <c r="I23">
        <f>'Tree for rstar'!C23+'alpha(t)'!$H$3</f>
        <v>6.4744560217472866E-2</v>
      </c>
      <c r="J23">
        <f>'Tree for rstar'!C23+'alpha(t)'!$I$3</f>
        <v>6.3746348933385086E-2</v>
      </c>
      <c r="K23">
        <f>'Tree for rstar'!C23+'alpha(t)'!$J$3</f>
        <v>6.1853798244616912E-2</v>
      </c>
      <c r="L23">
        <f>'Tree for rstar'!C23+'alpha(t)'!$K$3</f>
        <v>6.2160159184137753E-2</v>
      </c>
      <c r="M23">
        <f>'Tree for rstar'!C23+'alpha(t)'!$L$3</f>
        <v>5.9566862101235962E-2</v>
      </c>
      <c r="N23">
        <f>'Tree for rstar'!C23+'alpha(t)'!$M$3</f>
        <v>5.9564550490929527E-2</v>
      </c>
      <c r="O23">
        <f>'Tree for rstar'!C23+'alpha(t)'!$N$3</f>
        <v>5.8634817099152206E-2</v>
      </c>
      <c r="P23">
        <f>'Tree for rstar'!C23+'alpha(t)'!$O$3</f>
        <v>1.4827677145190298E-2</v>
      </c>
      <c r="Q23">
        <f>'Tree for rstar'!C23+'alpha(t)'!$P$3</f>
        <v>1.4827677145190298E-2</v>
      </c>
      <c r="R23">
        <f>'Tree for rstar'!C23+'alpha(t)'!$Q$3</f>
        <v>1.4827677145190298E-2</v>
      </c>
      <c r="S23">
        <f>'Tree for rstar'!C23+'alpha(t)'!$R$3</f>
        <v>1.4827677145190298E-2</v>
      </c>
      <c r="T23">
        <f>'Tree for rstar'!C23+'alpha(t)'!$S$3</f>
        <v>1.4827677145190298E-2</v>
      </c>
      <c r="U23">
        <f>'Tree for rstar'!C23+'alpha(t)'!$T$3</f>
        <v>1.4827677145190298E-2</v>
      </c>
      <c r="V23">
        <f>'Tree for rstar'!C23+'alpha(t)'!$U$3</f>
        <v>1.4827677145190298E-2</v>
      </c>
      <c r="W23">
        <f>'Tree for rstar'!C23+'alpha(t)'!$V$3</f>
        <v>1.4827677145190298E-2</v>
      </c>
      <c r="X23">
        <f>'Tree for rstar'!C23+'alpha(t)'!$W$3</f>
        <v>1.4827677145190298E-2</v>
      </c>
      <c r="Y23">
        <f>'Tree for rstar'!C23+'alpha(t)'!$X$3</f>
        <v>1.4827677145190298E-2</v>
      </c>
      <c r="Z23">
        <f>'Tree for rstar'!C23+'alpha(t)'!$Y$3</f>
        <v>1.4827677145190298E-2</v>
      </c>
    </row>
    <row r="24" spans="2:26" x14ac:dyDescent="0.25">
      <c r="B24">
        <v>2</v>
      </c>
      <c r="E24">
        <f>'Tree for rstar'!C24+'alpha(t)'!$D$3</f>
        <v>6.3131081143132969E-2</v>
      </c>
      <c r="F24">
        <f>'Tree for rstar'!C24+'alpha(t)'!$E$3</f>
        <v>6.3905918664554265E-2</v>
      </c>
      <c r="G24">
        <f>'Tree for rstar'!C24+'alpha(t)'!$F$3</f>
        <v>6.3687929237350949E-2</v>
      </c>
      <c r="H24">
        <f>'Tree for rstar'!C24+'alpha(t)'!$G$3</f>
        <v>6.1371444907047282E-2</v>
      </c>
      <c r="I24">
        <f>'Tree for rstar'!C24+'alpha(t)'!$H$3</f>
        <v>5.9802001169076094E-2</v>
      </c>
      <c r="J24">
        <f>'Tree for rstar'!C24+'alpha(t)'!$I$3</f>
        <v>5.8803789884988314E-2</v>
      </c>
      <c r="K24">
        <f>'Tree for rstar'!C24+'alpha(t)'!$J$3</f>
        <v>5.691123919622014E-2</v>
      </c>
      <c r="L24">
        <f>'Tree for rstar'!C24+'alpha(t)'!$K$3</f>
        <v>5.7217600135740981E-2</v>
      </c>
      <c r="M24">
        <f>'Tree for rstar'!C24+'alpha(t)'!$L$3</f>
        <v>5.462430305283919E-2</v>
      </c>
      <c r="N24">
        <f>'Tree for rstar'!C24+'alpha(t)'!$M$3</f>
        <v>5.4621991442532755E-2</v>
      </c>
      <c r="O24">
        <f>'Tree for rstar'!C24+'alpha(t)'!$N$3</f>
        <v>5.3692258050755441E-2</v>
      </c>
      <c r="P24">
        <f>'Tree for rstar'!C24+'alpha(t)'!$O$3</f>
        <v>9.8851180967935316E-3</v>
      </c>
      <c r="Q24">
        <f>'Tree for rstar'!C24+'alpha(t)'!$P$3</f>
        <v>9.8851180967935316E-3</v>
      </c>
      <c r="R24">
        <f>'Tree for rstar'!C24+'alpha(t)'!$Q$3</f>
        <v>9.8851180967935316E-3</v>
      </c>
      <c r="S24">
        <f>'Tree for rstar'!C24+'alpha(t)'!$R$3</f>
        <v>9.8851180967935316E-3</v>
      </c>
      <c r="T24">
        <f>'Tree for rstar'!C24+'alpha(t)'!$S$3</f>
        <v>9.8851180967935316E-3</v>
      </c>
      <c r="U24">
        <f>'Tree for rstar'!C24+'alpha(t)'!$T$3</f>
        <v>9.8851180967935316E-3</v>
      </c>
      <c r="V24">
        <f>'Tree for rstar'!C24+'alpha(t)'!$U$3</f>
        <v>9.8851180967935316E-3</v>
      </c>
      <c r="W24">
        <f>'Tree for rstar'!C24+'alpha(t)'!$V$3</f>
        <v>9.8851180967935316E-3</v>
      </c>
      <c r="X24">
        <f>'Tree for rstar'!C24+'alpha(t)'!$W$3</f>
        <v>9.8851180967935316E-3</v>
      </c>
      <c r="Y24">
        <f>'Tree for rstar'!C24+'alpha(t)'!$X$3</f>
        <v>9.8851180967935316E-3</v>
      </c>
      <c r="Z24">
        <f>'Tree for rstar'!C24+'alpha(t)'!$Y$3</f>
        <v>9.8851180967935316E-3</v>
      </c>
    </row>
    <row r="25" spans="2:26" x14ac:dyDescent="0.25">
      <c r="B25">
        <v>1</v>
      </c>
      <c r="D25">
        <f>'Tree for rstar'!C25+'alpha(t)'!$C$3</f>
        <v>5.8896472002026003E-2</v>
      </c>
      <c r="E25">
        <f>'Tree for rstar'!C25+'alpha(t)'!$D$3</f>
        <v>5.8188522094736198E-2</v>
      </c>
      <c r="F25">
        <f>'Tree for rstar'!C25+'alpha(t)'!$E$3</f>
        <v>5.89633596161575E-2</v>
      </c>
      <c r="G25">
        <f>'Tree for rstar'!C25+'alpha(t)'!$F$3</f>
        <v>5.8745370188954184E-2</v>
      </c>
      <c r="H25">
        <f>'Tree for rstar'!C25+'alpha(t)'!$G$3</f>
        <v>5.6428885858650517E-2</v>
      </c>
      <c r="I25">
        <f>'Tree for rstar'!C25+'alpha(t)'!$H$3</f>
        <v>5.4859442120679329E-2</v>
      </c>
      <c r="J25">
        <f>'Tree for rstar'!C25+'alpha(t)'!$I$3</f>
        <v>5.3861230836591549E-2</v>
      </c>
      <c r="K25">
        <f>'Tree for rstar'!C25+'alpha(t)'!$J$3</f>
        <v>5.1968680147823375E-2</v>
      </c>
      <c r="L25">
        <f>'Tree for rstar'!C25+'alpha(t)'!$K$3</f>
        <v>5.2275041087344216E-2</v>
      </c>
      <c r="M25">
        <f>'Tree for rstar'!C25+'alpha(t)'!$L$3</f>
        <v>4.9681744004442425E-2</v>
      </c>
      <c r="N25">
        <f>'Tree for rstar'!C25+'alpha(t)'!$M$3</f>
        <v>4.967943239413599E-2</v>
      </c>
      <c r="O25">
        <f>'Tree for rstar'!C25+'alpha(t)'!$N$3</f>
        <v>4.8749699002358676E-2</v>
      </c>
      <c r="P25">
        <f>'Tree for rstar'!C25+'alpha(t)'!$O$3</f>
        <v>4.9425590483967658E-3</v>
      </c>
      <c r="Q25">
        <f>'Tree for rstar'!C25+'alpha(t)'!$P$3</f>
        <v>4.9425590483967658E-3</v>
      </c>
      <c r="R25">
        <f>'Tree for rstar'!C25+'alpha(t)'!$Q$3</f>
        <v>4.9425590483967658E-3</v>
      </c>
      <c r="S25">
        <f>'Tree for rstar'!C25+'alpha(t)'!$R$3</f>
        <v>4.9425590483967658E-3</v>
      </c>
      <c r="T25">
        <f>'Tree for rstar'!C25+'alpha(t)'!$S$3</f>
        <v>4.9425590483967658E-3</v>
      </c>
      <c r="U25">
        <f>'Tree for rstar'!C25+'alpha(t)'!$T$3</f>
        <v>4.9425590483967658E-3</v>
      </c>
      <c r="V25">
        <f>'Tree for rstar'!C25+'alpha(t)'!$U$3</f>
        <v>4.9425590483967658E-3</v>
      </c>
      <c r="W25">
        <f>'Tree for rstar'!C25+'alpha(t)'!$V$3</f>
        <v>4.9425590483967658E-3</v>
      </c>
      <c r="X25">
        <f>'Tree for rstar'!C25+'alpha(t)'!$W$3</f>
        <v>4.9425590483967658E-3</v>
      </c>
      <c r="Y25">
        <f>'Tree for rstar'!C25+'alpha(t)'!$X$3</f>
        <v>4.9425590483967658E-3</v>
      </c>
      <c r="Z25">
        <f>'Tree for rstar'!C25+'alpha(t)'!$Y$3</f>
        <v>4.9425590483967658E-3</v>
      </c>
    </row>
    <row r="26" spans="2:26" x14ac:dyDescent="0.25">
      <c r="B26">
        <v>0</v>
      </c>
      <c r="C26">
        <f>'Tree for rstar'!C26+'alpha(t)'!$B$3</f>
        <v>5.3699999999999998E-2</v>
      </c>
      <c r="D26">
        <f>'Tree for rstar'!C26+'alpha(t)'!$C$3</f>
        <v>5.3953912953629238E-2</v>
      </c>
      <c r="E26">
        <f>'Tree for rstar'!C26+'alpha(t)'!$D$3</f>
        <v>5.3245963046339433E-2</v>
      </c>
      <c r="F26">
        <f>'Tree for rstar'!C26+'alpha(t)'!$E$3</f>
        <v>5.4020800567760735E-2</v>
      </c>
      <c r="G26">
        <f>'Tree for rstar'!C26+'alpha(t)'!$F$3</f>
        <v>5.3802811140557419E-2</v>
      </c>
      <c r="H26">
        <f>'Tree for rstar'!C26+'alpha(t)'!$G$3</f>
        <v>5.1486326810253752E-2</v>
      </c>
      <c r="I26">
        <f>'Tree for rstar'!C26+'alpha(t)'!$H$3</f>
        <v>4.9916883072282564E-2</v>
      </c>
      <c r="J26">
        <f>'Tree for rstar'!C26+'alpha(t)'!$I$3</f>
        <v>4.8918671788194784E-2</v>
      </c>
      <c r="K26">
        <f>'Tree for rstar'!C26+'alpha(t)'!$J$3</f>
        <v>4.702612109942661E-2</v>
      </c>
      <c r="L26">
        <f>'Tree for rstar'!C26+'alpha(t)'!$K$3</f>
        <v>4.7332482038947452E-2</v>
      </c>
      <c r="M26">
        <f>'Tree for rstar'!C26+'alpha(t)'!$L$3</f>
        <v>4.4739184956045661E-2</v>
      </c>
      <c r="N26">
        <f>'Tree for rstar'!C26+'alpha(t)'!$M$3</f>
        <v>4.4736873345739225E-2</v>
      </c>
      <c r="O26">
        <f>'Tree for rstar'!C26+'alpha(t)'!$N$3</f>
        <v>4.3807139953961911E-2</v>
      </c>
      <c r="P26">
        <f>'Tree for rstar'!C26+'alpha(t)'!$O$3</f>
        <v>0</v>
      </c>
      <c r="Q26">
        <f>'Tree for rstar'!C26+'alpha(t)'!$P$3</f>
        <v>0</v>
      </c>
      <c r="R26">
        <f>'Tree for rstar'!C26+'alpha(t)'!$Q$3</f>
        <v>0</v>
      </c>
      <c r="S26">
        <f>'Tree for rstar'!C26+'alpha(t)'!$R$3</f>
        <v>0</v>
      </c>
      <c r="T26">
        <f>'Tree for rstar'!C26+'alpha(t)'!$S$3</f>
        <v>0</v>
      </c>
      <c r="U26">
        <f>'Tree for rstar'!C26+'alpha(t)'!$T$3</f>
        <v>0</v>
      </c>
      <c r="V26">
        <f>'Tree for rstar'!C26+'alpha(t)'!$U$3</f>
        <v>0</v>
      </c>
      <c r="W26">
        <f>'Tree for rstar'!C26+'alpha(t)'!$V$3</f>
        <v>0</v>
      </c>
      <c r="X26">
        <f>'Tree for rstar'!C26+'alpha(t)'!$W$3</f>
        <v>0</v>
      </c>
      <c r="Y26">
        <f>'Tree for rstar'!C26+'alpha(t)'!$X$3</f>
        <v>0</v>
      </c>
      <c r="Z26">
        <f>'Tree for rstar'!C26+'alpha(t)'!$Y$3</f>
        <v>0</v>
      </c>
    </row>
    <row r="27" spans="2:26" x14ac:dyDescent="0.25">
      <c r="B27">
        <v>-1</v>
      </c>
      <c r="D27">
        <f>'Tree for rstar'!C27+'alpha(t)'!$C$3</f>
        <v>4.9011353905232473E-2</v>
      </c>
      <c r="E27">
        <f>'Tree for rstar'!C27+'alpha(t)'!$D$3</f>
        <v>4.8303403997942668E-2</v>
      </c>
      <c r="F27">
        <f>'Tree for rstar'!C27+'alpha(t)'!$E$3</f>
        <v>4.907824151936397E-2</v>
      </c>
      <c r="G27">
        <f>'Tree for rstar'!C27+'alpha(t)'!$F$3</f>
        <v>4.8860252092160654E-2</v>
      </c>
      <c r="H27">
        <f>'Tree for rstar'!C27+'alpha(t)'!$G$3</f>
        <v>4.6543767761856987E-2</v>
      </c>
      <c r="I27">
        <f>'Tree for rstar'!C27+'alpha(t)'!$H$3</f>
        <v>4.4974324023885799E-2</v>
      </c>
      <c r="J27">
        <f>'Tree for rstar'!C27+'alpha(t)'!$I$3</f>
        <v>4.3976112739798019E-2</v>
      </c>
      <c r="K27">
        <f>'Tree for rstar'!C27+'alpha(t)'!$J$3</f>
        <v>4.2083562051029845E-2</v>
      </c>
      <c r="L27">
        <f>'Tree for rstar'!C27+'alpha(t)'!$K$3</f>
        <v>4.2389922990550687E-2</v>
      </c>
      <c r="M27">
        <f>'Tree for rstar'!C27+'alpha(t)'!$L$3</f>
        <v>3.9796625907648896E-2</v>
      </c>
      <c r="N27">
        <f>'Tree for rstar'!C27+'alpha(t)'!$M$3</f>
        <v>3.979431429734246E-2</v>
      </c>
      <c r="O27">
        <f>'Tree for rstar'!C27+'alpha(t)'!$N$3</f>
        <v>3.8864580905565146E-2</v>
      </c>
      <c r="P27">
        <f>'Tree for rstar'!C27+'alpha(t)'!$O$3</f>
        <v>-4.9425590483967658E-3</v>
      </c>
      <c r="Q27">
        <f>'Tree for rstar'!C27+'alpha(t)'!$P$3</f>
        <v>-4.9425590483967658E-3</v>
      </c>
      <c r="R27">
        <f>'Tree for rstar'!C27+'alpha(t)'!$Q$3</f>
        <v>-4.9425590483967658E-3</v>
      </c>
      <c r="S27">
        <f>'Tree for rstar'!C27+'alpha(t)'!$R$3</f>
        <v>-4.9425590483967658E-3</v>
      </c>
      <c r="T27">
        <f>'Tree for rstar'!C27+'alpha(t)'!$S$3</f>
        <v>-4.9425590483967658E-3</v>
      </c>
      <c r="U27">
        <f>'Tree for rstar'!C27+'alpha(t)'!$T$3</f>
        <v>-4.9425590483967658E-3</v>
      </c>
      <c r="V27">
        <f>'Tree for rstar'!C27+'alpha(t)'!$U$3</f>
        <v>-4.9425590483967658E-3</v>
      </c>
      <c r="W27">
        <f>'Tree for rstar'!C27+'alpha(t)'!$V$3</f>
        <v>-4.9425590483967658E-3</v>
      </c>
      <c r="X27">
        <f>'Tree for rstar'!C27+'alpha(t)'!$W$3</f>
        <v>-4.9425590483967658E-3</v>
      </c>
      <c r="Y27">
        <f>'Tree for rstar'!C27+'alpha(t)'!$X$3</f>
        <v>-4.9425590483967658E-3</v>
      </c>
      <c r="Z27">
        <f>'Tree for rstar'!C27+'alpha(t)'!$Y$3</f>
        <v>-4.9425590483967658E-3</v>
      </c>
    </row>
    <row r="28" spans="2:26" x14ac:dyDescent="0.25">
      <c r="B28">
        <v>-2</v>
      </c>
      <c r="E28">
        <f>'Tree for rstar'!C28+'alpha(t)'!$D$3</f>
        <v>4.3360844949545903E-2</v>
      </c>
      <c r="F28">
        <f>'Tree for rstar'!C28+'alpha(t)'!$E$3</f>
        <v>4.4135682470967205E-2</v>
      </c>
      <c r="G28">
        <f>'Tree for rstar'!C28+'alpha(t)'!$F$3</f>
        <v>4.3917693043763889E-2</v>
      </c>
      <c r="H28">
        <f>'Tree for rstar'!C28+'alpha(t)'!$G$3</f>
        <v>4.1601208713460222E-2</v>
      </c>
      <c r="I28">
        <f>'Tree for rstar'!C28+'alpha(t)'!$H$3</f>
        <v>4.0031764975489034E-2</v>
      </c>
      <c r="J28">
        <f>'Tree for rstar'!C28+'alpha(t)'!$I$3</f>
        <v>3.9033553691401254E-2</v>
      </c>
      <c r="K28">
        <f>'Tree for rstar'!C28+'alpha(t)'!$J$3</f>
        <v>3.714100300263308E-2</v>
      </c>
      <c r="L28">
        <f>'Tree for rstar'!C28+'alpha(t)'!$K$3</f>
        <v>3.7447363942153922E-2</v>
      </c>
      <c r="M28">
        <f>'Tree for rstar'!C28+'alpha(t)'!$L$3</f>
        <v>3.4854066859252131E-2</v>
      </c>
      <c r="N28">
        <f>'Tree for rstar'!C28+'alpha(t)'!$M$3</f>
        <v>3.4851755248945696E-2</v>
      </c>
      <c r="O28">
        <f>'Tree for rstar'!C28+'alpha(t)'!$N$3</f>
        <v>3.3922021857168382E-2</v>
      </c>
      <c r="P28">
        <f>'Tree for rstar'!C28+'alpha(t)'!$O$3</f>
        <v>-9.8851180967935316E-3</v>
      </c>
      <c r="Q28">
        <f>'Tree for rstar'!C28+'alpha(t)'!$P$3</f>
        <v>-9.8851180967935316E-3</v>
      </c>
      <c r="R28">
        <f>'Tree for rstar'!C28+'alpha(t)'!$Q$3</f>
        <v>-9.8851180967935316E-3</v>
      </c>
      <c r="S28">
        <f>'Tree for rstar'!C28+'alpha(t)'!$R$3</f>
        <v>-9.8851180967935316E-3</v>
      </c>
      <c r="T28">
        <f>'Tree for rstar'!C28+'alpha(t)'!$S$3</f>
        <v>-9.8851180967935316E-3</v>
      </c>
      <c r="U28">
        <f>'Tree for rstar'!C28+'alpha(t)'!$T$3</f>
        <v>-9.8851180967935316E-3</v>
      </c>
      <c r="V28">
        <f>'Tree for rstar'!C28+'alpha(t)'!$U$3</f>
        <v>-9.8851180967935316E-3</v>
      </c>
      <c r="W28">
        <f>'Tree for rstar'!C28+'alpha(t)'!$V$3</f>
        <v>-9.8851180967935316E-3</v>
      </c>
      <c r="X28">
        <f>'Tree for rstar'!C28+'alpha(t)'!$W$3</f>
        <v>-9.8851180967935316E-3</v>
      </c>
      <c r="Y28">
        <f>'Tree for rstar'!C28+'alpha(t)'!$X$3</f>
        <v>-9.8851180967935316E-3</v>
      </c>
      <c r="Z28">
        <f>'Tree for rstar'!C28+'alpha(t)'!$Y$3</f>
        <v>-9.8851180967935316E-3</v>
      </c>
    </row>
    <row r="29" spans="2:26" x14ac:dyDescent="0.25">
      <c r="B29">
        <v>-3</v>
      </c>
      <c r="F29">
        <f>'Tree for rstar'!C29+'alpha(t)'!$E$3</f>
        <v>3.9193123422570433E-2</v>
      </c>
      <c r="G29">
        <f>'Tree for rstar'!C29+'alpha(t)'!$F$3</f>
        <v>3.8975133995367117E-2</v>
      </c>
      <c r="H29">
        <f>'Tree for rstar'!C29+'alpha(t)'!$G$3</f>
        <v>3.665864966506345E-2</v>
      </c>
      <c r="I29">
        <f>'Tree for rstar'!C29+'alpha(t)'!$H$3</f>
        <v>3.5089205927092262E-2</v>
      </c>
      <c r="J29">
        <f>'Tree for rstar'!C29+'alpha(t)'!$I$3</f>
        <v>3.4090994643004482E-2</v>
      </c>
      <c r="K29">
        <f>'Tree for rstar'!C29+'alpha(t)'!$J$3</f>
        <v>3.2198443954236308E-2</v>
      </c>
      <c r="L29">
        <f>'Tree for rstar'!C29+'alpha(t)'!$K$3</f>
        <v>3.250480489375715E-2</v>
      </c>
      <c r="M29">
        <f>'Tree for rstar'!C29+'alpha(t)'!$L$3</f>
        <v>2.9911507810855362E-2</v>
      </c>
      <c r="N29">
        <f>'Tree for rstar'!C29+'alpha(t)'!$M$3</f>
        <v>2.9909196200548927E-2</v>
      </c>
      <c r="O29">
        <f>'Tree for rstar'!C29+'alpha(t)'!$N$3</f>
        <v>2.8979462808771613E-2</v>
      </c>
      <c r="P29">
        <f>'Tree for rstar'!C29+'alpha(t)'!$O$3</f>
        <v>-1.4827677145190298E-2</v>
      </c>
      <c r="Q29">
        <f>'Tree for rstar'!C29+'alpha(t)'!$P$3</f>
        <v>-1.4827677145190298E-2</v>
      </c>
      <c r="R29">
        <f>'Tree for rstar'!C29+'alpha(t)'!$Q$3</f>
        <v>-1.4827677145190298E-2</v>
      </c>
      <c r="S29">
        <f>'Tree for rstar'!C29+'alpha(t)'!$R$3</f>
        <v>-1.4827677145190298E-2</v>
      </c>
      <c r="T29">
        <f>'Tree for rstar'!C29+'alpha(t)'!$S$3</f>
        <v>-1.4827677145190298E-2</v>
      </c>
      <c r="U29">
        <f>'Tree for rstar'!C29+'alpha(t)'!$T$3</f>
        <v>-1.4827677145190298E-2</v>
      </c>
      <c r="V29">
        <f>'Tree for rstar'!C29+'alpha(t)'!$U$3</f>
        <v>-1.4827677145190298E-2</v>
      </c>
      <c r="W29">
        <f>'Tree for rstar'!C29+'alpha(t)'!$V$3</f>
        <v>-1.4827677145190298E-2</v>
      </c>
      <c r="X29">
        <f>'Tree for rstar'!C29+'alpha(t)'!$W$3</f>
        <v>-1.4827677145190298E-2</v>
      </c>
      <c r="Y29">
        <f>'Tree for rstar'!C29+'alpha(t)'!$X$3</f>
        <v>-1.4827677145190298E-2</v>
      </c>
      <c r="Z29">
        <f>'Tree for rstar'!C29+'alpha(t)'!$Y$3</f>
        <v>-1.4827677145190298E-2</v>
      </c>
    </row>
    <row r="30" spans="2:26" x14ac:dyDescent="0.25">
      <c r="B30">
        <v>-4</v>
      </c>
      <c r="G30">
        <f>'Tree for rstar'!C30+'alpha(t)'!$F$3</f>
        <v>3.4032574946970359E-2</v>
      </c>
      <c r="H30">
        <f>'Tree for rstar'!C30+'alpha(t)'!$G$3</f>
        <v>3.1716090616666692E-2</v>
      </c>
      <c r="I30">
        <f>'Tree for rstar'!C30+'alpha(t)'!$H$3</f>
        <v>3.0146646878695501E-2</v>
      </c>
      <c r="J30">
        <f>'Tree for rstar'!C30+'alpha(t)'!$I$3</f>
        <v>2.9148435594607721E-2</v>
      </c>
      <c r="K30">
        <f>'Tree for rstar'!C30+'alpha(t)'!$J$3</f>
        <v>2.7255884905839547E-2</v>
      </c>
      <c r="L30">
        <f>'Tree for rstar'!C30+'alpha(t)'!$K$3</f>
        <v>2.7562245845360388E-2</v>
      </c>
      <c r="M30">
        <f>'Tree for rstar'!C30+'alpha(t)'!$L$3</f>
        <v>2.4968948762458597E-2</v>
      </c>
      <c r="N30">
        <f>'Tree for rstar'!C30+'alpha(t)'!$M$3</f>
        <v>2.4966637152152162E-2</v>
      </c>
      <c r="O30">
        <f>'Tree for rstar'!C30+'alpha(t)'!$N$3</f>
        <v>2.4036903760374848E-2</v>
      </c>
      <c r="P30">
        <f>'Tree for rstar'!C30+'alpha(t)'!$O$3</f>
        <v>-1.9770236193587063E-2</v>
      </c>
      <c r="Q30">
        <f>'Tree for rstar'!C30+'alpha(t)'!$P$3</f>
        <v>-1.9770236193587063E-2</v>
      </c>
      <c r="R30">
        <f>'Tree for rstar'!C30+'alpha(t)'!$Q$3</f>
        <v>-1.9770236193587063E-2</v>
      </c>
      <c r="S30">
        <f>'Tree for rstar'!C30+'alpha(t)'!$R$3</f>
        <v>-1.9770236193587063E-2</v>
      </c>
      <c r="T30">
        <f>'Tree for rstar'!C30+'alpha(t)'!$S$3</f>
        <v>-1.9770236193587063E-2</v>
      </c>
      <c r="U30">
        <f>'Tree for rstar'!C30+'alpha(t)'!$T$3</f>
        <v>-1.9770236193587063E-2</v>
      </c>
      <c r="V30">
        <f>'Tree for rstar'!C30+'alpha(t)'!$U$3</f>
        <v>-1.9770236193587063E-2</v>
      </c>
      <c r="W30">
        <f>'Tree for rstar'!C30+'alpha(t)'!$V$3</f>
        <v>-1.9770236193587063E-2</v>
      </c>
      <c r="X30">
        <f>'Tree for rstar'!C30+'alpha(t)'!$W$3</f>
        <v>-1.9770236193587063E-2</v>
      </c>
      <c r="Y30">
        <f>'Tree for rstar'!C30+'alpha(t)'!$X$3</f>
        <v>-1.9770236193587063E-2</v>
      </c>
      <c r="Z30">
        <f>'Tree for rstar'!C30+'alpha(t)'!$Y$3</f>
        <v>-1.9770236193587063E-2</v>
      </c>
    </row>
    <row r="31" spans="2:26" x14ac:dyDescent="0.25">
      <c r="B31">
        <v>-5</v>
      </c>
      <c r="H31">
        <f>'Tree for rstar'!C31+'alpha(t)'!$G$3</f>
        <v>2.6773531568269924E-2</v>
      </c>
      <c r="I31">
        <f>'Tree for rstar'!C31+'alpha(t)'!$H$3</f>
        <v>2.5204087830298736E-2</v>
      </c>
      <c r="J31">
        <f>'Tree for rstar'!C31+'alpha(t)'!$I$3</f>
        <v>2.4205876546210956E-2</v>
      </c>
      <c r="K31">
        <f>'Tree for rstar'!C31+'alpha(t)'!$J$3</f>
        <v>2.2313325857442782E-2</v>
      </c>
      <c r="L31">
        <f>'Tree for rstar'!C31+'alpha(t)'!$K$3</f>
        <v>2.2619686796963624E-2</v>
      </c>
      <c r="M31">
        <f>'Tree for rstar'!C31+'alpha(t)'!$L$3</f>
        <v>2.0026389714061833E-2</v>
      </c>
      <c r="N31">
        <f>'Tree for rstar'!C31+'alpha(t)'!$M$3</f>
        <v>2.0024078103755397E-2</v>
      </c>
      <c r="O31">
        <f>'Tree for rstar'!C31+'alpha(t)'!$N$3</f>
        <v>1.9094344711978083E-2</v>
      </c>
      <c r="P31">
        <f>'Tree for rstar'!C31+'alpha(t)'!$O$3</f>
        <v>-2.4712795241983828E-2</v>
      </c>
      <c r="Q31">
        <f>'Tree for rstar'!C31+'alpha(t)'!$P$3</f>
        <v>-2.4712795241983828E-2</v>
      </c>
      <c r="R31">
        <f>'Tree for rstar'!C31+'alpha(t)'!$Q$3</f>
        <v>-2.4712795241983828E-2</v>
      </c>
      <c r="S31">
        <f>'Tree for rstar'!C31+'alpha(t)'!$R$3</f>
        <v>-2.4712795241983828E-2</v>
      </c>
      <c r="T31">
        <f>'Tree for rstar'!C31+'alpha(t)'!$S$3</f>
        <v>-2.4712795241983828E-2</v>
      </c>
      <c r="U31">
        <f>'Tree for rstar'!C31+'alpha(t)'!$T$3</f>
        <v>-2.4712795241983828E-2</v>
      </c>
      <c r="V31">
        <f>'Tree for rstar'!C31+'alpha(t)'!$U$3</f>
        <v>-2.4712795241983828E-2</v>
      </c>
      <c r="W31">
        <f>'Tree for rstar'!C31+'alpha(t)'!$V$3</f>
        <v>-2.4712795241983828E-2</v>
      </c>
      <c r="X31">
        <f>'Tree for rstar'!C31+'alpha(t)'!$W$3</f>
        <v>-2.4712795241983828E-2</v>
      </c>
      <c r="Y31">
        <f>'Tree for rstar'!C31+'alpha(t)'!$X$3</f>
        <v>-2.4712795241983828E-2</v>
      </c>
      <c r="Z31">
        <f>'Tree for rstar'!C31+'alpha(t)'!$Y$3</f>
        <v>-2.4712795241983828E-2</v>
      </c>
    </row>
    <row r="32" spans="2:26" x14ac:dyDescent="0.25">
      <c r="B32">
        <v>-6</v>
      </c>
      <c r="I32">
        <f>'Tree for rstar'!C32+'alpha(t)'!$H$3</f>
        <v>2.0261528781901971E-2</v>
      </c>
      <c r="J32">
        <f>'Tree for rstar'!C32+'alpha(t)'!$I$3</f>
        <v>1.9263317497814191E-2</v>
      </c>
      <c r="K32">
        <f>'Tree for rstar'!C32+'alpha(t)'!$J$3</f>
        <v>1.7370766809046017E-2</v>
      </c>
      <c r="L32">
        <f>'Tree for rstar'!C32+'alpha(t)'!$K$3</f>
        <v>1.7677127748566859E-2</v>
      </c>
      <c r="M32">
        <f>'Tree for rstar'!C32+'alpha(t)'!$L$3</f>
        <v>1.5083830665665068E-2</v>
      </c>
      <c r="N32">
        <f>'Tree for rstar'!C32+'alpha(t)'!$M$3</f>
        <v>1.5081519055358632E-2</v>
      </c>
      <c r="O32">
        <f>'Tree for rstar'!C32+'alpha(t)'!$N$3</f>
        <v>1.4151785663581318E-2</v>
      </c>
      <c r="P32">
        <f>'Tree for rstar'!C32+'alpha(t)'!$O$3</f>
        <v>-2.9655354290380593E-2</v>
      </c>
      <c r="Q32">
        <f>'Tree for rstar'!C32+'alpha(t)'!$P$3</f>
        <v>-2.9655354290380593E-2</v>
      </c>
      <c r="R32">
        <f>'Tree for rstar'!C32+'alpha(t)'!$Q$3</f>
        <v>-2.9655354290380593E-2</v>
      </c>
      <c r="S32">
        <f>'Tree for rstar'!C32+'alpha(t)'!$R$3</f>
        <v>-2.9655354290380593E-2</v>
      </c>
      <c r="T32">
        <f>'Tree for rstar'!C32+'alpha(t)'!$S$3</f>
        <v>-2.9655354290380593E-2</v>
      </c>
      <c r="U32">
        <f>'Tree for rstar'!C32+'alpha(t)'!$T$3</f>
        <v>-2.9655354290380593E-2</v>
      </c>
      <c r="V32">
        <f>'Tree for rstar'!C32+'alpha(t)'!$U$3</f>
        <v>-2.9655354290380593E-2</v>
      </c>
      <c r="W32">
        <f>'Tree for rstar'!C32+'alpha(t)'!$V$3</f>
        <v>-2.9655354290380593E-2</v>
      </c>
      <c r="X32">
        <f>'Tree for rstar'!C32+'alpha(t)'!$W$3</f>
        <v>-2.9655354290380593E-2</v>
      </c>
      <c r="Y32">
        <f>'Tree for rstar'!C32+'alpha(t)'!$X$3</f>
        <v>-2.9655354290380593E-2</v>
      </c>
      <c r="Z32">
        <f>'Tree for rstar'!C32+'alpha(t)'!$Y$3</f>
        <v>-2.9655354290380593E-2</v>
      </c>
    </row>
    <row r="33" spans="2:26" x14ac:dyDescent="0.25">
      <c r="B33">
        <v>-7</v>
      </c>
      <c r="J33">
        <f>'Tree for rstar'!C33+'alpha(t)'!$I$3</f>
        <v>1.4320758449417423E-2</v>
      </c>
      <c r="K33">
        <f>'Tree for rstar'!C33+'alpha(t)'!$J$3</f>
        <v>1.2428207760649249E-2</v>
      </c>
      <c r="L33">
        <f>'Tree for rstar'!C33+'alpha(t)'!$K$3</f>
        <v>1.273456870017009E-2</v>
      </c>
      <c r="M33">
        <f>'Tree for rstar'!C33+'alpha(t)'!$L$3</f>
        <v>1.0141271617268299E-2</v>
      </c>
      <c r="N33">
        <f>'Tree for rstar'!C33+'alpha(t)'!$M$3</f>
        <v>1.0138960006961864E-2</v>
      </c>
      <c r="O33">
        <f>'Tree for rstar'!C33+'alpha(t)'!$N$3</f>
        <v>9.20922661518455E-3</v>
      </c>
      <c r="P33">
        <f>'Tree for rstar'!C33+'alpha(t)'!$O$3</f>
        <v>-3.4597913338777361E-2</v>
      </c>
      <c r="Q33">
        <f>'Tree for rstar'!C33+'alpha(t)'!$P$3</f>
        <v>-3.4597913338777361E-2</v>
      </c>
      <c r="R33">
        <f>'Tree for rstar'!C33+'alpha(t)'!$Q$3</f>
        <v>-3.4597913338777361E-2</v>
      </c>
      <c r="S33">
        <f>'Tree for rstar'!C33+'alpha(t)'!$R$3</f>
        <v>-3.4597913338777361E-2</v>
      </c>
      <c r="T33">
        <f>'Tree for rstar'!C33+'alpha(t)'!$S$3</f>
        <v>-3.4597913338777361E-2</v>
      </c>
      <c r="U33">
        <f>'Tree for rstar'!C33+'alpha(t)'!$T$3</f>
        <v>-3.4597913338777361E-2</v>
      </c>
      <c r="V33">
        <f>'Tree for rstar'!C33+'alpha(t)'!$U$3</f>
        <v>-3.4597913338777361E-2</v>
      </c>
      <c r="W33">
        <f>'Tree for rstar'!C33+'alpha(t)'!$V$3</f>
        <v>-3.4597913338777361E-2</v>
      </c>
      <c r="X33">
        <f>'Tree for rstar'!C33+'alpha(t)'!$W$3</f>
        <v>-3.4597913338777361E-2</v>
      </c>
      <c r="Y33">
        <f>'Tree for rstar'!C33+'alpha(t)'!$X$3</f>
        <v>-3.4597913338777361E-2</v>
      </c>
      <c r="Z33">
        <f>'Tree for rstar'!C33+'alpha(t)'!$Y$3</f>
        <v>-3.4597913338777361E-2</v>
      </c>
    </row>
    <row r="34" spans="2:26" x14ac:dyDescent="0.25">
      <c r="B34">
        <v>-8</v>
      </c>
      <c r="K34">
        <f>'Tree for rstar'!C34+'alpha(t)'!$J$3</f>
        <v>7.4856487122524837E-3</v>
      </c>
      <c r="L34">
        <f>'Tree for rstar'!C34+'alpha(t)'!$K$3</f>
        <v>7.7920096517733253E-3</v>
      </c>
      <c r="M34">
        <f>'Tree for rstar'!C34+'alpha(t)'!$L$3</f>
        <v>5.1987125688715344E-3</v>
      </c>
      <c r="N34">
        <f>'Tree for rstar'!C34+'alpha(t)'!$M$3</f>
        <v>5.1964009585650991E-3</v>
      </c>
      <c r="O34">
        <f>'Tree for rstar'!C34+'alpha(t)'!$N$3</f>
        <v>4.2666675667877851E-3</v>
      </c>
      <c r="P34">
        <f>'Tree for rstar'!C34+'alpha(t)'!$O$3</f>
        <v>-3.9540472387174126E-2</v>
      </c>
      <c r="Q34">
        <f>'Tree for rstar'!C34+'alpha(t)'!$P$3</f>
        <v>-3.9540472387174126E-2</v>
      </c>
      <c r="R34">
        <f>'Tree for rstar'!C34+'alpha(t)'!$Q$3</f>
        <v>-3.9540472387174126E-2</v>
      </c>
      <c r="S34">
        <f>'Tree for rstar'!C34+'alpha(t)'!$R$3</f>
        <v>-3.9540472387174126E-2</v>
      </c>
      <c r="T34">
        <f>'Tree for rstar'!C34+'alpha(t)'!$S$3</f>
        <v>-3.9540472387174126E-2</v>
      </c>
      <c r="U34">
        <f>'Tree for rstar'!C34+'alpha(t)'!$T$3</f>
        <v>-3.9540472387174126E-2</v>
      </c>
      <c r="V34">
        <f>'Tree for rstar'!C34+'alpha(t)'!$U$3</f>
        <v>-3.9540472387174126E-2</v>
      </c>
      <c r="W34">
        <f>'Tree for rstar'!C34+'alpha(t)'!$V$3</f>
        <v>-3.9540472387174126E-2</v>
      </c>
      <c r="X34">
        <f>'Tree for rstar'!C34+'alpha(t)'!$W$3</f>
        <v>-3.9540472387174126E-2</v>
      </c>
      <c r="Y34">
        <f>'Tree for rstar'!C34+'alpha(t)'!$X$3</f>
        <v>-3.9540472387174126E-2</v>
      </c>
      <c r="Z34">
        <f>'Tree for rstar'!C34+'alpha(t)'!$Y$3</f>
        <v>-3.9540472387174126E-2</v>
      </c>
    </row>
    <row r="35" spans="2:26" x14ac:dyDescent="0.25">
      <c r="B35">
        <v>-9</v>
      </c>
      <c r="L35">
        <f>'Tree for rstar'!C35+'alpha(t)'!$K$3</f>
        <v>2.8494506033765604E-3</v>
      </c>
      <c r="M35">
        <f>'Tree for rstar'!C35+'alpha(t)'!$L$3</f>
        <v>2.5615352047476947E-4</v>
      </c>
      <c r="N35">
        <f>'Tree for rstar'!C35+'alpha(t)'!$M$3</f>
        <v>2.5384191016833424E-4</v>
      </c>
      <c r="O35">
        <f>MAX('Tree for rstar'!C35+'alpha(t)'!$N$3,0)</f>
        <v>0</v>
      </c>
      <c r="P35">
        <f>'Tree for rstar'!C35+'alpha(t)'!$O$3</f>
        <v>-4.4483031435570891E-2</v>
      </c>
      <c r="Q35">
        <f>'Tree for rstar'!C35+'alpha(t)'!$P$3</f>
        <v>-4.4483031435570891E-2</v>
      </c>
      <c r="R35">
        <f>'Tree for rstar'!C35+'alpha(t)'!$Q$3</f>
        <v>-4.4483031435570891E-2</v>
      </c>
      <c r="S35">
        <f>'Tree for rstar'!C35+'alpha(t)'!$R$3</f>
        <v>-4.4483031435570891E-2</v>
      </c>
      <c r="T35">
        <f>'Tree for rstar'!C35+'alpha(t)'!$S$3</f>
        <v>-4.4483031435570891E-2</v>
      </c>
      <c r="U35">
        <f>'Tree for rstar'!C35+'alpha(t)'!$T$3</f>
        <v>-4.4483031435570891E-2</v>
      </c>
      <c r="V35">
        <f>'Tree for rstar'!C35+'alpha(t)'!$U$3</f>
        <v>-4.4483031435570891E-2</v>
      </c>
      <c r="W35">
        <f>'Tree for rstar'!C35+'alpha(t)'!$V$3</f>
        <v>-4.4483031435570891E-2</v>
      </c>
      <c r="X35">
        <f>'Tree for rstar'!C35+'alpha(t)'!$W$3</f>
        <v>-4.4483031435570891E-2</v>
      </c>
      <c r="Y35">
        <f>'Tree for rstar'!C35+'alpha(t)'!$X$3</f>
        <v>-4.4483031435570891E-2</v>
      </c>
      <c r="Z35">
        <f>'Tree for rstar'!C35+'alpha(t)'!$Y$3</f>
        <v>-4.4483031435570891E-2</v>
      </c>
    </row>
    <row r="36" spans="2:26" x14ac:dyDescent="0.25">
      <c r="B36">
        <v>-10</v>
      </c>
      <c r="M36">
        <f>MAX('Tree for rstar'!C36+'alpha(t)'!$L$3,0)</f>
        <v>0</v>
      </c>
      <c r="N36">
        <f>MAX('Tree for rstar'!C36+'alpha(t)'!$M$3,0)</f>
        <v>0</v>
      </c>
      <c r="O36">
        <f>MAX('Tree for rstar'!C36+'alpha(t)'!$N$3,0)</f>
        <v>0</v>
      </c>
      <c r="P36">
        <f>'Tree for rstar'!C36+'alpha(t)'!$O$3</f>
        <v>-4.9425590483967656E-2</v>
      </c>
      <c r="Q36">
        <f>'Tree for rstar'!C36+'alpha(t)'!$P$3</f>
        <v>-4.9425590483967656E-2</v>
      </c>
      <c r="R36">
        <f>'Tree for rstar'!C36+'alpha(t)'!$Q$3</f>
        <v>-4.9425590483967656E-2</v>
      </c>
      <c r="S36">
        <f>'Tree for rstar'!C36+'alpha(t)'!$R$3</f>
        <v>-4.9425590483967656E-2</v>
      </c>
      <c r="T36">
        <f>'Tree for rstar'!C36+'alpha(t)'!$S$3</f>
        <v>-4.9425590483967656E-2</v>
      </c>
      <c r="U36">
        <f>'Tree for rstar'!C36+'alpha(t)'!$T$3</f>
        <v>-4.9425590483967656E-2</v>
      </c>
      <c r="V36">
        <f>'Tree for rstar'!C36+'alpha(t)'!$U$3</f>
        <v>-4.9425590483967656E-2</v>
      </c>
      <c r="W36">
        <f>'Tree for rstar'!C36+'alpha(t)'!$V$3</f>
        <v>-4.9425590483967656E-2</v>
      </c>
      <c r="X36">
        <f>'Tree for rstar'!C36+'alpha(t)'!$W$3</f>
        <v>-4.9425590483967656E-2</v>
      </c>
      <c r="Y36">
        <f>'Tree for rstar'!C36+'alpha(t)'!$X$3</f>
        <v>-4.9425590483967656E-2</v>
      </c>
      <c r="Z36">
        <f>'Tree for rstar'!C36+'alpha(t)'!$Y$3</f>
        <v>-4.9425590483967656E-2</v>
      </c>
    </row>
    <row r="37" spans="2:26" x14ac:dyDescent="0.25">
      <c r="B37">
        <v>-11</v>
      </c>
      <c r="N37">
        <f>MAX('Tree for rstar'!C37+'alpha(t)'!$M$3,0)</f>
        <v>0</v>
      </c>
      <c r="O37">
        <f>MAX('Tree for rstar'!C37+'alpha(t)'!$N$3,0)</f>
        <v>0</v>
      </c>
      <c r="P37">
        <f>'Tree for rstar'!C37+'alpha(t)'!$O$3</f>
        <v>-5.4368149532364421E-2</v>
      </c>
      <c r="Q37">
        <f>'Tree for rstar'!C37+'alpha(t)'!$P$3</f>
        <v>-5.4368149532364421E-2</v>
      </c>
      <c r="R37">
        <f>'Tree for rstar'!C37+'alpha(t)'!$Q$3</f>
        <v>-5.4368149532364421E-2</v>
      </c>
      <c r="S37">
        <f>'Tree for rstar'!C37+'alpha(t)'!$R$3</f>
        <v>-5.4368149532364421E-2</v>
      </c>
      <c r="T37">
        <f>'Tree for rstar'!C37+'alpha(t)'!$S$3</f>
        <v>-5.4368149532364421E-2</v>
      </c>
      <c r="U37">
        <f>'Tree for rstar'!C37+'alpha(t)'!$T$3</f>
        <v>-5.4368149532364421E-2</v>
      </c>
      <c r="V37">
        <f>'Tree for rstar'!C37+'alpha(t)'!$U$3</f>
        <v>-5.4368149532364421E-2</v>
      </c>
      <c r="W37">
        <f>'Tree for rstar'!C37+'alpha(t)'!$V$3</f>
        <v>-5.4368149532364421E-2</v>
      </c>
      <c r="X37">
        <f>'Tree for rstar'!C37+'alpha(t)'!$W$3</f>
        <v>-5.4368149532364421E-2</v>
      </c>
      <c r="Y37">
        <f>'Tree for rstar'!C37+'alpha(t)'!$X$3</f>
        <v>-5.4368149532364421E-2</v>
      </c>
      <c r="Z37">
        <f>'Tree for rstar'!C37+'alpha(t)'!$Y$3</f>
        <v>-5.4368149532364421E-2</v>
      </c>
    </row>
    <row r="38" spans="2:26" x14ac:dyDescent="0.25">
      <c r="B38">
        <v>-12</v>
      </c>
      <c r="O38">
        <f>MAX('Tree for rstar'!C38+'alpha(t)'!$N$3,0)</f>
        <v>0</v>
      </c>
      <c r="P38">
        <f>'Tree for rstar'!C38+'alpha(t)'!$O$3</f>
        <v>-5.9310708580761186E-2</v>
      </c>
      <c r="Q38">
        <f>'Tree for rstar'!C38+'alpha(t)'!$P$3</f>
        <v>-5.9310708580761186E-2</v>
      </c>
      <c r="R38">
        <f>'Tree for rstar'!C38+'alpha(t)'!$Q$3</f>
        <v>-5.9310708580761186E-2</v>
      </c>
      <c r="S38">
        <f>'Tree for rstar'!C38+'alpha(t)'!$R$3</f>
        <v>-5.9310708580761186E-2</v>
      </c>
      <c r="T38">
        <f>'Tree for rstar'!C38+'alpha(t)'!$S$3</f>
        <v>-5.9310708580761186E-2</v>
      </c>
      <c r="U38">
        <f>'Tree for rstar'!C38+'alpha(t)'!$T$3</f>
        <v>-5.9310708580761186E-2</v>
      </c>
      <c r="V38">
        <f>'Tree for rstar'!C38+'alpha(t)'!$U$3</f>
        <v>-5.9310708580761186E-2</v>
      </c>
      <c r="W38">
        <f>'Tree for rstar'!C38+'alpha(t)'!$V$3</f>
        <v>-5.9310708580761186E-2</v>
      </c>
      <c r="X38">
        <f>'Tree for rstar'!C38+'alpha(t)'!$W$3</f>
        <v>-5.9310708580761186E-2</v>
      </c>
      <c r="Y38">
        <f>'Tree for rstar'!C38+'alpha(t)'!$X$3</f>
        <v>-5.9310708580761186E-2</v>
      </c>
      <c r="Z38">
        <f>'Tree for rstar'!C38+'alpha(t)'!$Y$3</f>
        <v>-5.9310708580761186E-2</v>
      </c>
    </row>
    <row r="39" spans="2:26" x14ac:dyDescent="0.25">
      <c r="B39">
        <v>-13</v>
      </c>
      <c r="P39">
        <f>'Tree for rstar'!C39+'alpha(t)'!$O$3</f>
        <v>-6.4253267629157951E-2</v>
      </c>
      <c r="Q39">
        <f>'Tree for rstar'!C39+'alpha(t)'!$P$3</f>
        <v>-6.4253267629157951E-2</v>
      </c>
      <c r="R39">
        <f>'Tree for rstar'!C39+'alpha(t)'!$Q$3</f>
        <v>-6.4253267629157951E-2</v>
      </c>
      <c r="S39">
        <f>'Tree for rstar'!C39+'alpha(t)'!$R$3</f>
        <v>-6.4253267629157951E-2</v>
      </c>
      <c r="T39">
        <f>'Tree for rstar'!C39+'alpha(t)'!$S$3</f>
        <v>-6.4253267629157951E-2</v>
      </c>
      <c r="U39">
        <f>'Tree for rstar'!C39+'alpha(t)'!$T$3</f>
        <v>-6.4253267629157951E-2</v>
      </c>
      <c r="V39">
        <f>'Tree for rstar'!C39+'alpha(t)'!$U$3</f>
        <v>-6.4253267629157951E-2</v>
      </c>
      <c r="W39">
        <f>'Tree for rstar'!C39+'alpha(t)'!$V$3</f>
        <v>-6.4253267629157951E-2</v>
      </c>
      <c r="X39">
        <f>'Tree for rstar'!C39+'alpha(t)'!$W$3</f>
        <v>-6.4253267629157951E-2</v>
      </c>
      <c r="Y39">
        <f>'Tree for rstar'!C39+'alpha(t)'!$X$3</f>
        <v>-6.4253267629157951E-2</v>
      </c>
      <c r="Z39">
        <f>'Tree for rstar'!C39+'alpha(t)'!$Y$3</f>
        <v>-6.4253267629157951E-2</v>
      </c>
    </row>
    <row r="40" spans="2:26" x14ac:dyDescent="0.25">
      <c r="B40">
        <v>-14</v>
      </c>
      <c r="Q40">
        <f>'Tree for rstar'!C40+'alpha(t)'!$P$3</f>
        <v>-6.9195826677554723E-2</v>
      </c>
      <c r="R40">
        <f>'Tree for rstar'!C40+'alpha(t)'!$Q$3</f>
        <v>-6.9195826677554723E-2</v>
      </c>
      <c r="S40">
        <f>'Tree for rstar'!C40+'alpha(t)'!$R$3</f>
        <v>-6.9195826677554723E-2</v>
      </c>
      <c r="T40">
        <f>'Tree for rstar'!C40+'alpha(t)'!$S$3</f>
        <v>-6.9195826677554723E-2</v>
      </c>
      <c r="U40">
        <f>'Tree for rstar'!C40+'alpha(t)'!$T$3</f>
        <v>-6.9195826677554723E-2</v>
      </c>
      <c r="V40">
        <f>'Tree for rstar'!C40+'alpha(t)'!$U$3</f>
        <v>-6.9195826677554723E-2</v>
      </c>
      <c r="W40">
        <f>'Tree for rstar'!C40+'alpha(t)'!$V$3</f>
        <v>-6.9195826677554723E-2</v>
      </c>
      <c r="X40">
        <f>'Tree for rstar'!C40+'alpha(t)'!$W$3</f>
        <v>-6.9195826677554723E-2</v>
      </c>
      <c r="Y40">
        <f>'Tree for rstar'!C40+'alpha(t)'!$X$3</f>
        <v>-6.9195826677554723E-2</v>
      </c>
      <c r="Z40">
        <f>'Tree for rstar'!C40+'alpha(t)'!$Y$3</f>
        <v>-6.9195826677554723E-2</v>
      </c>
    </row>
    <row r="41" spans="2:26" x14ac:dyDescent="0.25">
      <c r="B41">
        <v>-15</v>
      </c>
      <c r="R41">
        <f>'Tree for rstar'!C41+'alpha(t)'!$Q$3</f>
        <v>-7.4138385725951494E-2</v>
      </c>
      <c r="S41">
        <f>'Tree for rstar'!C41+'alpha(t)'!$R$3</f>
        <v>-7.4138385725951494E-2</v>
      </c>
      <c r="T41">
        <f>'Tree for rstar'!C41+'alpha(t)'!$S$3</f>
        <v>-7.4138385725951494E-2</v>
      </c>
      <c r="U41">
        <f>'Tree for rstar'!C41+'alpha(t)'!$T$3</f>
        <v>-7.4138385725951494E-2</v>
      </c>
      <c r="V41">
        <f>'Tree for rstar'!C41+'alpha(t)'!$U$3</f>
        <v>-7.4138385725951494E-2</v>
      </c>
      <c r="W41">
        <f>'Tree for rstar'!C41+'alpha(t)'!$V$3</f>
        <v>-7.4138385725951494E-2</v>
      </c>
      <c r="X41">
        <f>'Tree for rstar'!C41+'alpha(t)'!$W$3</f>
        <v>-7.4138385725951494E-2</v>
      </c>
      <c r="Y41">
        <f>'Tree for rstar'!C41+'alpha(t)'!$X$3</f>
        <v>-7.4138385725951494E-2</v>
      </c>
      <c r="Z41">
        <f>'Tree for rstar'!C41+'alpha(t)'!$Y$3</f>
        <v>-7.4138385725951494E-2</v>
      </c>
    </row>
    <row r="42" spans="2:26" x14ac:dyDescent="0.25">
      <c r="B42">
        <v>-16</v>
      </c>
      <c r="S42">
        <f>'Tree for rstar'!C42+'alpha(t)'!$R$3</f>
        <v>-7.9080944774348266E-2</v>
      </c>
      <c r="T42">
        <f>'Tree for rstar'!C42+'alpha(t)'!$S$3</f>
        <v>-7.9080944774348266E-2</v>
      </c>
      <c r="U42">
        <f>'Tree for rstar'!C42+'alpha(t)'!$T$3</f>
        <v>-7.9080944774348266E-2</v>
      </c>
      <c r="V42">
        <f>'Tree for rstar'!C42+'alpha(t)'!$U$3</f>
        <v>-7.9080944774348266E-2</v>
      </c>
      <c r="W42">
        <f>'Tree for rstar'!C42+'alpha(t)'!$V$3</f>
        <v>-7.9080944774348266E-2</v>
      </c>
      <c r="X42">
        <f>'Tree for rstar'!C42+'alpha(t)'!$W$3</f>
        <v>-7.9080944774348266E-2</v>
      </c>
      <c r="Y42">
        <f>'Tree for rstar'!C42+'alpha(t)'!$X$3</f>
        <v>-7.9080944774348266E-2</v>
      </c>
      <c r="Z42">
        <f>'Tree for rstar'!C42+'alpha(t)'!$Y$3</f>
        <v>-7.9080944774348266E-2</v>
      </c>
    </row>
    <row r="43" spans="2:26" x14ac:dyDescent="0.25">
      <c r="B43">
        <v>-17</v>
      </c>
      <c r="T43">
        <f>'Tree for rstar'!C43+'alpha(t)'!$S$3</f>
        <v>-8.4023503822745038E-2</v>
      </c>
      <c r="U43">
        <f>'Tree for rstar'!C43+'alpha(t)'!$T$3</f>
        <v>-8.4023503822745038E-2</v>
      </c>
      <c r="V43">
        <f>'Tree for rstar'!C43+'alpha(t)'!$U$3</f>
        <v>-8.4023503822745038E-2</v>
      </c>
      <c r="W43">
        <f>'Tree for rstar'!C43+'alpha(t)'!$V$3</f>
        <v>-8.4023503822745038E-2</v>
      </c>
      <c r="X43">
        <f>'Tree for rstar'!C43+'alpha(t)'!$W$3</f>
        <v>-8.4023503822745038E-2</v>
      </c>
      <c r="Y43">
        <f>'Tree for rstar'!C43+'alpha(t)'!$X$3</f>
        <v>-8.4023503822745038E-2</v>
      </c>
      <c r="Z43">
        <f>'Tree for rstar'!C43+'alpha(t)'!$Y$3</f>
        <v>-8.4023503822745038E-2</v>
      </c>
    </row>
    <row r="44" spans="2:26" x14ac:dyDescent="0.25">
      <c r="B44">
        <v>-18</v>
      </c>
      <c r="U44">
        <f>'Tree for rstar'!C44+'alpha(t)'!$T$3</f>
        <v>-8.896606287114181E-2</v>
      </c>
      <c r="V44">
        <f>'Tree for rstar'!C44+'alpha(t)'!$U$3</f>
        <v>-8.896606287114181E-2</v>
      </c>
      <c r="W44">
        <f>'Tree for rstar'!C44+'alpha(t)'!$V$3</f>
        <v>-8.896606287114181E-2</v>
      </c>
      <c r="X44">
        <f>'Tree for rstar'!C44+'alpha(t)'!$W$3</f>
        <v>-8.896606287114181E-2</v>
      </c>
      <c r="Y44">
        <f>'Tree for rstar'!C44+'alpha(t)'!$X$3</f>
        <v>-8.896606287114181E-2</v>
      </c>
      <c r="Z44">
        <f>'Tree for rstar'!C44+'alpha(t)'!$Y$3</f>
        <v>-8.896606287114181E-2</v>
      </c>
    </row>
    <row r="45" spans="2:26" x14ac:dyDescent="0.25">
      <c r="B45">
        <v>-19</v>
      </c>
      <c r="V45">
        <f>'Tree for rstar'!C45+'alpha(t)'!$U$3</f>
        <v>-9.3908621919538582E-2</v>
      </c>
      <c r="W45">
        <f>'Tree for rstar'!C45+'alpha(t)'!$V$3</f>
        <v>-9.3908621919538582E-2</v>
      </c>
      <c r="X45">
        <f>'Tree for rstar'!C45+'alpha(t)'!$W$3</f>
        <v>-9.3908621919538582E-2</v>
      </c>
      <c r="Y45">
        <f>'Tree for rstar'!C45+'alpha(t)'!$X$3</f>
        <v>-9.3908621919538582E-2</v>
      </c>
      <c r="Z45">
        <f>'Tree for rstar'!C45+'alpha(t)'!$Y$3</f>
        <v>-9.3908621919538582E-2</v>
      </c>
    </row>
    <row r="46" spans="2:26" x14ac:dyDescent="0.25">
      <c r="B46">
        <v>-20</v>
      </c>
      <c r="W46">
        <f>'Tree for rstar'!C46+'alpha(t)'!$V$3</f>
        <v>-9.8851180967935354E-2</v>
      </c>
      <c r="X46">
        <f>'Tree for rstar'!C46+'alpha(t)'!$W$3</f>
        <v>-9.8851180967935354E-2</v>
      </c>
      <c r="Y46">
        <f>'Tree for rstar'!C46+'alpha(t)'!$X$3</f>
        <v>-9.8851180967935354E-2</v>
      </c>
      <c r="Z46">
        <f>'Tree for rstar'!C46+'alpha(t)'!$Y$3</f>
        <v>-9.8851180967935354E-2</v>
      </c>
    </row>
    <row r="47" spans="2:26" x14ac:dyDescent="0.25">
      <c r="B47">
        <v>-21</v>
      </c>
      <c r="X47">
        <f>'Tree for rstar'!C47+'alpha(t)'!$W$3</f>
        <v>-0.10379374001633213</v>
      </c>
      <c r="Y47">
        <f>'Tree for rstar'!C47+'alpha(t)'!$X$3</f>
        <v>-0.10379374001633213</v>
      </c>
      <c r="Z47">
        <f>'Tree for rstar'!C47+'alpha(t)'!$Y$3</f>
        <v>-0.10379374001633213</v>
      </c>
    </row>
    <row r="48" spans="2:26" x14ac:dyDescent="0.25">
      <c r="B48">
        <v>-22</v>
      </c>
      <c r="Y48">
        <f>'Tree for rstar'!C48+'alpha(t)'!$X$3</f>
        <v>-0.1087362990647289</v>
      </c>
      <c r="Z48">
        <f>'Tree for rstar'!C48+'alpha(t)'!$Y$3</f>
        <v>-0.1087362990647289</v>
      </c>
    </row>
    <row r="49" spans="2:26" x14ac:dyDescent="0.25">
      <c r="B49">
        <v>-23</v>
      </c>
      <c r="Z49">
        <f>'Tree for rstar'!C49+'alpha(t)'!$Y$3</f>
        <v>-0.11367885811312567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E7371-991A-4B6F-AA45-6FFC86DBF376}">
  <dimension ref="B2:Z49"/>
  <sheetViews>
    <sheetView topLeftCell="A10" workbookViewId="0">
      <selection activeCell="P13" sqref="P13"/>
    </sheetView>
  </sheetViews>
  <sheetFormatPr defaultRowHeight="15" x14ac:dyDescent="0.25"/>
  <sheetData>
    <row r="2" spans="2:26" x14ac:dyDescent="0.25">
      <c r="B2" t="s">
        <v>31</v>
      </c>
    </row>
    <row r="3" spans="2:26" x14ac:dyDescent="0.25">
      <c r="B3">
        <v>23</v>
      </c>
      <c r="Z3">
        <f>EXP(-'Tree for r'!Z3*deltat)</f>
        <v>0.99071038333548311</v>
      </c>
    </row>
    <row r="4" spans="2:26" x14ac:dyDescent="0.25">
      <c r="B4">
        <v>22</v>
      </c>
      <c r="Y4">
        <f>EXP(-'Tree for r'!Y4*deltat)</f>
        <v>0.99111247943122205</v>
      </c>
      <c r="Z4">
        <f>EXP(-'Tree for r'!Z4*deltat)</f>
        <v>0.99111247943122205</v>
      </c>
    </row>
    <row r="5" spans="2:26" x14ac:dyDescent="0.25">
      <c r="B5">
        <v>21</v>
      </c>
      <c r="X5">
        <f>EXP(-'Tree for r'!X5*deltat)</f>
        <v>0.99151473872427154</v>
      </c>
      <c r="Y5">
        <f>EXP(-'Tree for r'!Y5*deltat)</f>
        <v>0.99151473872427154</v>
      </c>
      <c r="Z5">
        <f>EXP(-'Tree for r'!Z5*deltat)</f>
        <v>0.99151473872427154</v>
      </c>
    </row>
    <row r="6" spans="2:26" x14ac:dyDescent="0.25">
      <c r="B6">
        <v>20</v>
      </c>
      <c r="W6">
        <f>EXP(-'Tree for r'!W6*deltat)</f>
        <v>0.99191716128086804</v>
      </c>
      <c r="X6">
        <f>EXP(-'Tree for r'!X6*deltat)</f>
        <v>0.99191716128086804</v>
      </c>
      <c r="Y6">
        <f>EXP(-'Tree for r'!Y6*deltat)</f>
        <v>0.99191716128086804</v>
      </c>
      <c r="Z6">
        <f>EXP(-'Tree for r'!Z6*deltat)</f>
        <v>0.99191716128086804</v>
      </c>
    </row>
    <row r="7" spans="2:26" x14ac:dyDescent="0.25">
      <c r="B7">
        <v>19</v>
      </c>
      <c r="V7">
        <f>EXP(-'Tree for r'!V7*deltat)</f>
        <v>0.99231974716727467</v>
      </c>
      <c r="W7">
        <f>EXP(-'Tree for r'!W7*deltat)</f>
        <v>0.99231974716727467</v>
      </c>
      <c r="X7">
        <f>EXP(-'Tree for r'!X7*deltat)</f>
        <v>0.99231974716727467</v>
      </c>
      <c r="Y7">
        <f>EXP(-'Tree for r'!Y7*deltat)</f>
        <v>0.99231974716727467</v>
      </c>
      <c r="Z7">
        <f>EXP(-'Tree for r'!Z7*deltat)</f>
        <v>0.99231974716727467</v>
      </c>
    </row>
    <row r="8" spans="2:26" x14ac:dyDescent="0.25">
      <c r="B8">
        <v>18</v>
      </c>
      <c r="U8">
        <f>EXP(-'Tree for r'!U8*deltat)</f>
        <v>0.99272249644978161</v>
      </c>
      <c r="V8">
        <f>EXP(-'Tree for r'!V8*deltat)</f>
        <v>0.99272249644978161</v>
      </c>
      <c r="W8">
        <f>EXP(-'Tree for r'!W8*deltat)</f>
        <v>0.99272249644978161</v>
      </c>
      <c r="X8">
        <f>EXP(-'Tree for r'!X8*deltat)</f>
        <v>0.99272249644978161</v>
      </c>
      <c r="Y8">
        <f>EXP(-'Tree for r'!Y8*deltat)</f>
        <v>0.99272249644978161</v>
      </c>
      <c r="Z8">
        <f>EXP(-'Tree for r'!Z8*deltat)</f>
        <v>0.99272249644978161</v>
      </c>
    </row>
    <row r="9" spans="2:26" x14ac:dyDescent="0.25">
      <c r="B9">
        <v>17</v>
      </c>
      <c r="T9">
        <f>EXP(-'Tree for r'!T9*deltat)</f>
        <v>0.99312540919470582</v>
      </c>
      <c r="U9">
        <f>EXP(-'Tree for r'!U9*deltat)</f>
        <v>0.99312540919470582</v>
      </c>
      <c r="V9">
        <f>EXP(-'Tree for r'!V9*deltat)</f>
        <v>0.99312540919470582</v>
      </c>
      <c r="W9">
        <f>EXP(-'Tree for r'!W9*deltat)</f>
        <v>0.99312540919470582</v>
      </c>
      <c r="X9">
        <f>EXP(-'Tree for r'!X9*deltat)</f>
        <v>0.99312540919470582</v>
      </c>
      <c r="Y9">
        <f>EXP(-'Tree for r'!Y9*deltat)</f>
        <v>0.99312540919470582</v>
      </c>
      <c r="Z9">
        <f>EXP(-'Tree for r'!Z9*deltat)</f>
        <v>0.99312540919470582</v>
      </c>
    </row>
    <row r="10" spans="2:26" x14ac:dyDescent="0.25">
      <c r="B10">
        <v>16</v>
      </c>
      <c r="S10">
        <f>EXP(-'Tree for r'!S10*deltat)</f>
        <v>0.99352848546839112</v>
      </c>
      <c r="T10">
        <f>EXP(-'Tree for r'!T10*deltat)</f>
        <v>0.99352848546839112</v>
      </c>
      <c r="U10">
        <f>EXP(-'Tree for r'!U10*deltat)</f>
        <v>0.99352848546839112</v>
      </c>
      <c r="V10">
        <f>EXP(-'Tree for r'!V10*deltat)</f>
        <v>0.99352848546839112</v>
      </c>
      <c r="W10">
        <f>EXP(-'Tree for r'!W10*deltat)</f>
        <v>0.99352848546839112</v>
      </c>
      <c r="X10">
        <f>EXP(-'Tree for r'!X10*deltat)</f>
        <v>0.99352848546839112</v>
      </c>
      <c r="Y10">
        <f>EXP(-'Tree for r'!Y10*deltat)</f>
        <v>0.99352848546839112</v>
      </c>
      <c r="Z10">
        <f>EXP(-'Tree for r'!Z10*deltat)</f>
        <v>0.99352848546839112</v>
      </c>
    </row>
    <row r="11" spans="2:26" x14ac:dyDescent="0.25">
      <c r="B11">
        <v>15</v>
      </c>
      <c r="R11">
        <f>EXP(-'Tree for r'!R11*deltat)</f>
        <v>0.99393172533720853</v>
      </c>
      <c r="S11">
        <f>EXP(-'Tree for r'!S11*deltat)</f>
        <v>0.99393172533720853</v>
      </c>
      <c r="T11">
        <f>EXP(-'Tree for r'!T11*deltat)</f>
        <v>0.99393172533720853</v>
      </c>
      <c r="U11">
        <f>EXP(-'Tree for r'!U11*deltat)</f>
        <v>0.99393172533720853</v>
      </c>
      <c r="V11">
        <f>EXP(-'Tree for r'!V11*deltat)</f>
        <v>0.99393172533720853</v>
      </c>
      <c r="W11">
        <f>EXP(-'Tree for r'!W11*deltat)</f>
        <v>0.99393172533720853</v>
      </c>
      <c r="X11">
        <f>EXP(-'Tree for r'!X11*deltat)</f>
        <v>0.99393172533720853</v>
      </c>
      <c r="Y11">
        <f>EXP(-'Tree for r'!Y11*deltat)</f>
        <v>0.99393172533720853</v>
      </c>
      <c r="Z11">
        <f>EXP(-'Tree for r'!Z11*deltat)</f>
        <v>0.99393172533720853</v>
      </c>
    </row>
    <row r="12" spans="2:26" x14ac:dyDescent="0.25">
      <c r="B12">
        <v>14</v>
      </c>
      <c r="Q12">
        <f>EXP(-'Tree for r'!Q12*deltat)</f>
        <v>0.9943351288675556</v>
      </c>
      <c r="R12">
        <f>EXP(-'Tree for r'!R12*deltat)</f>
        <v>0.9943351288675556</v>
      </c>
      <c r="S12">
        <f>EXP(-'Tree for r'!S12*deltat)</f>
        <v>0.9943351288675556</v>
      </c>
      <c r="T12">
        <f>EXP(-'Tree for r'!T12*deltat)</f>
        <v>0.9943351288675556</v>
      </c>
      <c r="U12">
        <f>EXP(-'Tree for r'!U12*deltat)</f>
        <v>0.9943351288675556</v>
      </c>
      <c r="V12">
        <f>EXP(-'Tree for r'!V12*deltat)</f>
        <v>0.9943351288675556</v>
      </c>
      <c r="W12">
        <f>EXP(-'Tree for r'!W12*deltat)</f>
        <v>0.9943351288675556</v>
      </c>
      <c r="X12">
        <f>EXP(-'Tree for r'!X12*deltat)</f>
        <v>0.9943351288675556</v>
      </c>
      <c r="Y12">
        <f>EXP(-'Tree for r'!Y12*deltat)</f>
        <v>0.9943351288675556</v>
      </c>
      <c r="Z12">
        <f>EXP(-'Tree for r'!Z12*deltat)</f>
        <v>0.9943351288675556</v>
      </c>
    </row>
    <row r="13" spans="2:26" x14ac:dyDescent="0.25">
      <c r="B13">
        <v>13</v>
      </c>
      <c r="P13">
        <f>EXP(-'Tree for r'!P13*deltat)</f>
        <v>0.99473869612585719</v>
      </c>
      <c r="Q13">
        <f>EXP(-'Tree for r'!Q13*deltat)</f>
        <v>0.99473869612585719</v>
      </c>
      <c r="R13">
        <f>EXP(-'Tree for r'!R13*deltat)</f>
        <v>0.99473869612585719</v>
      </c>
      <c r="S13">
        <f>EXP(-'Tree for r'!S13*deltat)</f>
        <v>0.99473869612585719</v>
      </c>
      <c r="T13">
        <f>EXP(-'Tree for r'!T13*deltat)</f>
        <v>0.99473869612585719</v>
      </c>
      <c r="U13">
        <f>EXP(-'Tree for r'!U13*deltat)</f>
        <v>0.99473869612585719</v>
      </c>
      <c r="V13">
        <f>EXP(-'Tree for r'!V13*deltat)</f>
        <v>0.99473869612585719</v>
      </c>
      <c r="W13">
        <f>EXP(-'Tree for r'!W13*deltat)</f>
        <v>0.99473869612585719</v>
      </c>
      <c r="X13">
        <f>EXP(-'Tree for r'!X13*deltat)</f>
        <v>0.99473869612585719</v>
      </c>
      <c r="Y13">
        <f>EXP(-'Tree for r'!Y13*deltat)</f>
        <v>0.99473869612585719</v>
      </c>
      <c r="Z13">
        <f>EXP(-'Tree for r'!Z13*deltat)</f>
        <v>0.99473869612585719</v>
      </c>
    </row>
    <row r="14" spans="2:26" x14ac:dyDescent="0.25">
      <c r="B14">
        <v>12</v>
      </c>
      <c r="O14">
        <f>EXP(-'Tree for r'!O14*deltat)</f>
        <v>0.99156976008847586</v>
      </c>
      <c r="P14">
        <f>EXP(-'Tree for r'!P14*deltat)</f>
        <v>0.99514242717856505</v>
      </c>
      <c r="Q14">
        <f>EXP(-'Tree for r'!Q14*deltat)</f>
        <v>0.99514242717856505</v>
      </c>
      <c r="R14">
        <f>EXP(-'Tree for r'!R14*deltat)</f>
        <v>0.99514242717856505</v>
      </c>
      <c r="S14">
        <f>EXP(-'Tree for r'!S14*deltat)</f>
        <v>0.99514242717856505</v>
      </c>
      <c r="T14">
        <f>EXP(-'Tree for r'!T14*deltat)</f>
        <v>0.99514242717856505</v>
      </c>
      <c r="U14">
        <f>EXP(-'Tree for r'!U14*deltat)</f>
        <v>0.99514242717856505</v>
      </c>
      <c r="V14">
        <f>EXP(-'Tree for r'!V14*deltat)</f>
        <v>0.99514242717856505</v>
      </c>
      <c r="W14">
        <f>EXP(-'Tree for r'!W14*deltat)</f>
        <v>0.99514242717856505</v>
      </c>
      <c r="X14">
        <f>EXP(-'Tree for r'!X14*deltat)</f>
        <v>0.99514242717856505</v>
      </c>
      <c r="Y14">
        <f>EXP(-'Tree for r'!Y14*deltat)</f>
        <v>0.99514242717856505</v>
      </c>
      <c r="Z14">
        <f>EXP(-'Tree for r'!Z14*deltat)</f>
        <v>0.99514242717856505</v>
      </c>
    </row>
    <row r="15" spans="2:26" x14ac:dyDescent="0.25">
      <c r="B15">
        <v>11</v>
      </c>
      <c r="N15">
        <f>EXP(-'Tree for r'!N15*deltat)</f>
        <v>0.99189648952520837</v>
      </c>
      <c r="O15">
        <f>EXP(-'Tree for r'!O15*deltat)</f>
        <v>0.99197220497639749</v>
      </c>
      <c r="P15">
        <f>EXP(-'Tree for r'!P15*deltat)</f>
        <v>0.99554632209215765</v>
      </c>
      <c r="Q15">
        <f>EXP(-'Tree for r'!Q15*deltat)</f>
        <v>0.99554632209215765</v>
      </c>
      <c r="R15">
        <f>EXP(-'Tree for r'!R15*deltat)</f>
        <v>0.99554632209215765</v>
      </c>
      <c r="S15">
        <f>EXP(-'Tree for r'!S15*deltat)</f>
        <v>0.99554632209215765</v>
      </c>
      <c r="T15">
        <f>EXP(-'Tree for r'!T15*deltat)</f>
        <v>0.99554632209215765</v>
      </c>
      <c r="U15">
        <f>EXP(-'Tree for r'!U15*deltat)</f>
        <v>0.99554632209215765</v>
      </c>
      <c r="V15">
        <f>EXP(-'Tree for r'!V15*deltat)</f>
        <v>0.99554632209215765</v>
      </c>
      <c r="W15">
        <f>EXP(-'Tree for r'!W15*deltat)</f>
        <v>0.99554632209215765</v>
      </c>
      <c r="X15">
        <f>EXP(-'Tree for r'!X15*deltat)</f>
        <v>0.99554632209215765</v>
      </c>
      <c r="Y15">
        <f>EXP(-'Tree for r'!Y15*deltat)</f>
        <v>0.99554632209215765</v>
      </c>
      <c r="Z15">
        <f>EXP(-'Tree for r'!Z15*deltat)</f>
        <v>0.99554632209215765</v>
      </c>
    </row>
    <row r="16" spans="2:26" x14ac:dyDescent="0.25">
      <c r="B16">
        <v>10</v>
      </c>
      <c r="M16">
        <f>EXP(-'Tree for r'!M16*deltat)</f>
        <v>0.99229887869996258</v>
      </c>
      <c r="N16">
        <f>EXP(-'Tree for r'!N16*deltat)</f>
        <v>0.99229906702164317</v>
      </c>
      <c r="O16">
        <f>EXP(-'Tree for r'!O16*deltat)</f>
        <v>0.99237481320319287</v>
      </c>
      <c r="P16">
        <f>EXP(-'Tree for r'!P16*deltat)</f>
        <v>0.9959503809331407</v>
      </c>
      <c r="Q16">
        <f>EXP(-'Tree for r'!Q16*deltat)</f>
        <v>0.9959503809331407</v>
      </c>
      <c r="R16">
        <f>EXP(-'Tree for r'!R16*deltat)</f>
        <v>0.9959503809331407</v>
      </c>
      <c r="S16">
        <f>EXP(-'Tree for r'!S16*deltat)</f>
        <v>0.9959503809331407</v>
      </c>
      <c r="T16">
        <f>EXP(-'Tree for r'!T16*deltat)</f>
        <v>0.9959503809331407</v>
      </c>
      <c r="U16">
        <f>EXP(-'Tree for r'!U16*deltat)</f>
        <v>0.9959503809331407</v>
      </c>
      <c r="V16">
        <f>EXP(-'Tree for r'!V16*deltat)</f>
        <v>0.9959503809331407</v>
      </c>
      <c r="W16">
        <f>EXP(-'Tree for r'!W16*deltat)</f>
        <v>0.9959503809331407</v>
      </c>
      <c r="X16">
        <f>EXP(-'Tree for r'!X16*deltat)</f>
        <v>0.9959503809331407</v>
      </c>
      <c r="Y16">
        <f>EXP(-'Tree for r'!Y16*deltat)</f>
        <v>0.9959503809331407</v>
      </c>
      <c r="Z16">
        <f>EXP(-'Tree for r'!Z16*deltat)</f>
        <v>0.9959503809331407</v>
      </c>
    </row>
    <row r="17" spans="2:26" x14ac:dyDescent="0.25">
      <c r="B17">
        <v>9</v>
      </c>
      <c r="L17">
        <f>EXP(-'Tree for r'!L17*deltat)</f>
        <v>0.99249028621633528</v>
      </c>
      <c r="M17">
        <f>EXP(-'Tree for r'!M17*deltat)</f>
        <v>0.99270161951265901</v>
      </c>
      <c r="N17">
        <f>EXP(-'Tree for r'!N17*deltat)</f>
        <v>0.992701807910773</v>
      </c>
      <c r="O17">
        <f>EXP(-'Tree for r'!O17*deltat)</f>
        <v>0.99277758483515577</v>
      </c>
      <c r="P17">
        <f>EXP(-'Tree for r'!P17*deltat)</f>
        <v>0.99635460376804685</v>
      </c>
      <c r="Q17">
        <f>EXP(-'Tree for r'!Q17*deltat)</f>
        <v>0.99635460376804685</v>
      </c>
      <c r="R17">
        <f>EXP(-'Tree for r'!R17*deltat)</f>
        <v>0.99635460376804685</v>
      </c>
      <c r="S17">
        <f>EXP(-'Tree for r'!S17*deltat)</f>
        <v>0.99635460376804685</v>
      </c>
      <c r="T17">
        <f>EXP(-'Tree for r'!T17*deltat)</f>
        <v>0.99635460376804685</v>
      </c>
      <c r="U17">
        <f>EXP(-'Tree for r'!U17*deltat)</f>
        <v>0.99635460376804685</v>
      </c>
      <c r="V17">
        <f>EXP(-'Tree for r'!V17*deltat)</f>
        <v>0.99635460376804685</v>
      </c>
      <c r="W17">
        <f>EXP(-'Tree for r'!W17*deltat)</f>
        <v>0.99635460376804685</v>
      </c>
      <c r="X17">
        <f>EXP(-'Tree for r'!X17*deltat)</f>
        <v>0.99635460376804685</v>
      </c>
      <c r="Y17">
        <f>EXP(-'Tree for r'!Y17*deltat)</f>
        <v>0.99635460376804685</v>
      </c>
      <c r="Z17">
        <f>EXP(-'Tree for r'!Z17*deltat)</f>
        <v>0.99635460376804685</v>
      </c>
    </row>
    <row r="18" spans="2:26" x14ac:dyDescent="0.25">
      <c r="B18">
        <v>8</v>
      </c>
      <c r="K18">
        <f>EXP(-'Tree for r'!K18*deltat)</f>
        <v>0.99291807850783842</v>
      </c>
      <c r="L18">
        <f>EXP(-'Tree for r'!L18*deltat)</f>
        <v>0.99289310471491876</v>
      </c>
      <c r="M18">
        <f>EXP(-'Tree for r'!M18*deltat)</f>
        <v>0.99310452378433511</v>
      </c>
      <c r="N18">
        <f>EXP(-'Tree for r'!N18*deltat)</f>
        <v>0.9931047122589135</v>
      </c>
      <c r="O18">
        <f>EXP(-'Tree for r'!O18*deltat)</f>
        <v>0.99318051993860668</v>
      </c>
      <c r="P18">
        <f>EXP(-'Tree for r'!P18*deltat)</f>
        <v>0.99675899066343576</v>
      </c>
      <c r="Q18">
        <f>EXP(-'Tree for r'!Q18*deltat)</f>
        <v>0.99675899066343576</v>
      </c>
      <c r="R18">
        <f>EXP(-'Tree for r'!R18*deltat)</f>
        <v>0.99675899066343576</v>
      </c>
      <c r="S18">
        <f>EXP(-'Tree for r'!S18*deltat)</f>
        <v>0.99675899066343576</v>
      </c>
      <c r="T18">
        <f>EXP(-'Tree for r'!T18*deltat)</f>
        <v>0.99675899066343576</v>
      </c>
      <c r="U18">
        <f>EXP(-'Tree for r'!U18*deltat)</f>
        <v>0.99675899066343576</v>
      </c>
      <c r="V18">
        <f>EXP(-'Tree for r'!V18*deltat)</f>
        <v>0.99675899066343576</v>
      </c>
      <c r="W18">
        <f>EXP(-'Tree for r'!W18*deltat)</f>
        <v>0.99675899066343576</v>
      </c>
      <c r="X18">
        <f>EXP(-'Tree for r'!X18*deltat)</f>
        <v>0.99675899066343576</v>
      </c>
      <c r="Y18">
        <f>EXP(-'Tree for r'!Y18*deltat)</f>
        <v>0.99675899066343576</v>
      </c>
      <c r="Z18">
        <f>EXP(-'Tree for r'!Z18*deltat)</f>
        <v>0.99675899066343576</v>
      </c>
    </row>
    <row r="19" spans="2:26" x14ac:dyDescent="0.25">
      <c r="B19">
        <v>7</v>
      </c>
      <c r="J19">
        <f>EXP(-'Tree for r'!J19*deltat)</f>
        <v>0.99316674197282562</v>
      </c>
      <c r="K19">
        <f>EXP(-'Tree for r'!K19*deltat)</f>
        <v>0.99332107063295605</v>
      </c>
      <c r="L19">
        <f>EXP(-'Tree for r'!L19*deltat)</f>
        <v>0.99329608670401204</v>
      </c>
      <c r="M19">
        <f>EXP(-'Tree for r'!M19*deltat)</f>
        <v>0.99350759158133328</v>
      </c>
      <c r="N19">
        <f>EXP(-'Tree for r'!N19*deltat)</f>
        <v>0.99350778013240726</v>
      </c>
      <c r="O19">
        <f>EXP(-'Tree for r'!O19*deltat)</f>
        <v>0.99358361857989352</v>
      </c>
      <c r="P19">
        <f>EXP(-'Tree for r'!P19*deltat)</f>
        <v>0.99716354168589394</v>
      </c>
      <c r="Q19">
        <f>EXP(-'Tree for r'!Q19*deltat)</f>
        <v>0.99716354168589394</v>
      </c>
      <c r="R19">
        <f>EXP(-'Tree for r'!R19*deltat)</f>
        <v>0.99716354168589394</v>
      </c>
      <c r="S19">
        <f>EXP(-'Tree for r'!S19*deltat)</f>
        <v>0.99716354168589394</v>
      </c>
      <c r="T19">
        <f>EXP(-'Tree for r'!T19*deltat)</f>
        <v>0.99716354168589394</v>
      </c>
      <c r="U19">
        <f>EXP(-'Tree for r'!U19*deltat)</f>
        <v>0.99716354168589394</v>
      </c>
      <c r="V19">
        <f>EXP(-'Tree for r'!V19*deltat)</f>
        <v>0.99716354168589394</v>
      </c>
      <c r="W19">
        <f>EXP(-'Tree for r'!W19*deltat)</f>
        <v>0.99716354168589394</v>
      </c>
      <c r="X19">
        <f>EXP(-'Tree for r'!X19*deltat)</f>
        <v>0.99716354168589394</v>
      </c>
      <c r="Y19">
        <f>EXP(-'Tree for r'!Y19*deltat)</f>
        <v>0.99716354168589394</v>
      </c>
      <c r="Z19">
        <f>EXP(-'Tree for r'!Z19*deltat)</f>
        <v>0.99716354168589394</v>
      </c>
    </row>
    <row r="20" spans="2:26" x14ac:dyDescent="0.25">
      <c r="B20">
        <v>6</v>
      </c>
      <c r="I20">
        <f>EXP(-'Tree for r'!I20*deltat)</f>
        <v>0.9934884121844012</v>
      </c>
      <c r="J20">
        <f>EXP(-'Tree for r'!J20*deltat)</f>
        <v>0.9935698350220985</v>
      </c>
      <c r="K20">
        <f>EXP(-'Tree for r'!K20*deltat)</f>
        <v>0.99372422631905266</v>
      </c>
      <c r="L20">
        <f>EXP(-'Tree for r'!L20*deltat)</f>
        <v>0.99369923224997037</v>
      </c>
      <c r="M20">
        <f>EXP(-'Tree for r'!M20*deltat)</f>
        <v>0.99391082297002309</v>
      </c>
      <c r="N20">
        <f>EXP(-'Tree for r'!N20*deltat)</f>
        <v>0.99391101159762363</v>
      </c>
      <c r="O20">
        <f>EXP(-'Tree for r'!O20*deltat)</f>
        <v>0.99398688082539044</v>
      </c>
      <c r="P20">
        <f>EXP(-'Tree for r'!P20*deltat)</f>
        <v>0.99756825690203521</v>
      </c>
      <c r="Q20">
        <f>EXP(-'Tree for r'!Q20*deltat)</f>
        <v>0.99756825690203521</v>
      </c>
      <c r="R20">
        <f>EXP(-'Tree for r'!R20*deltat)</f>
        <v>0.99756825690203521</v>
      </c>
      <c r="S20">
        <f>EXP(-'Tree for r'!S20*deltat)</f>
        <v>0.99756825690203521</v>
      </c>
      <c r="T20">
        <f>EXP(-'Tree for r'!T20*deltat)</f>
        <v>0.99756825690203521</v>
      </c>
      <c r="U20">
        <f>EXP(-'Tree for r'!U20*deltat)</f>
        <v>0.99756825690203521</v>
      </c>
      <c r="V20">
        <f>EXP(-'Tree for r'!V20*deltat)</f>
        <v>0.99756825690203521</v>
      </c>
      <c r="W20">
        <f>EXP(-'Tree for r'!W20*deltat)</f>
        <v>0.99756825690203521</v>
      </c>
      <c r="X20">
        <f>EXP(-'Tree for r'!X20*deltat)</f>
        <v>0.99756825690203521</v>
      </c>
      <c r="Y20">
        <f>EXP(-'Tree for r'!Y20*deltat)</f>
        <v>0.99756825690203521</v>
      </c>
      <c r="Z20">
        <f>EXP(-'Tree for r'!Z20*deltat)</f>
        <v>0.99756825690203521</v>
      </c>
    </row>
    <row r="21" spans="2:26" x14ac:dyDescent="0.25">
      <c r="B21">
        <v>5</v>
      </c>
      <c r="H21">
        <f>EXP(-'Tree for r'!H21*deltat)</f>
        <v>0.99376357977905905</v>
      </c>
      <c r="I21">
        <f>EXP(-'Tree for r'!I21*deltat)</f>
        <v>0.99389163578881745</v>
      </c>
      <c r="J21">
        <f>EXP(-'Tree for r'!J21*deltat)</f>
        <v>0.99397309167331194</v>
      </c>
      <c r="K21">
        <f>EXP(-'Tree for r'!K21*deltat)</f>
        <v>0.99412754563251216</v>
      </c>
      <c r="L21">
        <f>EXP(-'Tree for r'!L21*deltat)</f>
        <v>0.99410254141917598</v>
      </c>
      <c r="M21">
        <f>EXP(-'Tree for r'!M21*deltat)</f>
        <v>0.99431421801680087</v>
      </c>
      <c r="N21">
        <f>EXP(-'Tree for r'!N21*deltat)</f>
        <v>0.99431440672095894</v>
      </c>
      <c r="O21">
        <f>EXP(-'Tree for r'!O21*deltat)</f>
        <v>0.9943903067414992</v>
      </c>
      <c r="P21">
        <f>EXP(-'Tree for r'!P21*deltat)</f>
        <v>0.99797313637850027</v>
      </c>
      <c r="Q21">
        <f>EXP(-'Tree for r'!Q21*deltat)</f>
        <v>0.99797313637850027</v>
      </c>
      <c r="R21">
        <f>EXP(-'Tree for r'!R21*deltat)</f>
        <v>0.99797313637850027</v>
      </c>
      <c r="S21">
        <f>EXP(-'Tree for r'!S21*deltat)</f>
        <v>0.99797313637850027</v>
      </c>
      <c r="T21">
        <f>EXP(-'Tree for r'!T21*deltat)</f>
        <v>0.99797313637850027</v>
      </c>
      <c r="U21">
        <f>EXP(-'Tree for r'!U21*deltat)</f>
        <v>0.99797313637850027</v>
      </c>
      <c r="V21">
        <f>EXP(-'Tree for r'!V21*deltat)</f>
        <v>0.99797313637850027</v>
      </c>
      <c r="W21">
        <f>EXP(-'Tree for r'!W21*deltat)</f>
        <v>0.99797313637850027</v>
      </c>
      <c r="X21">
        <f>EXP(-'Tree for r'!X21*deltat)</f>
        <v>0.99797313637850027</v>
      </c>
      <c r="Y21">
        <f>EXP(-'Tree for r'!Y21*deltat)</f>
        <v>0.99797313637850027</v>
      </c>
      <c r="Z21">
        <f>EXP(-'Tree for r'!Z21*deltat)</f>
        <v>0.99797313637850027</v>
      </c>
    </row>
    <row r="22" spans="2:26" x14ac:dyDescent="0.25">
      <c r="B22">
        <v>4</v>
      </c>
      <c r="G22">
        <f>EXP(-'Tree for r'!G22*deltat)</f>
        <v>0.99397785903518754</v>
      </c>
      <c r="H22">
        <f>EXP(-'Tree for r'!H22*deltat)</f>
        <v>0.99416691506476718</v>
      </c>
      <c r="I22">
        <f>EXP(-'Tree for r'!I22*deltat)</f>
        <v>0.99429502304816231</v>
      </c>
      <c r="J22">
        <f>EXP(-'Tree for r'!J22*deltat)</f>
        <v>0.99437651199286659</v>
      </c>
      <c r="K22">
        <f>EXP(-'Tree for r'!K22*deltat)</f>
        <v>0.9945310286397453</v>
      </c>
      <c r="L22">
        <f>EXP(-'Tree for r'!L22*deltat)</f>
        <v>0.99450601427803809</v>
      </c>
      <c r="M22">
        <f>EXP(-'Tree for r'!M22*deltat)</f>
        <v>0.99471777678808992</v>
      </c>
      <c r="N22">
        <f>EXP(-'Tree for r'!N22*deltat)</f>
        <v>0.99471796556883674</v>
      </c>
      <c r="O22">
        <f>EXP(-'Tree for r'!O22*deltat)</f>
        <v>0.99479389639464799</v>
      </c>
      <c r="P22">
        <f>EXP(-'Tree for r'!P22*deltat)</f>
        <v>0.99837818018195679</v>
      </c>
      <c r="Q22">
        <f>EXP(-'Tree for r'!Q22*deltat)</f>
        <v>0.99837818018195679</v>
      </c>
      <c r="R22">
        <f>EXP(-'Tree for r'!R22*deltat)</f>
        <v>0.99837818018195679</v>
      </c>
      <c r="S22">
        <f>EXP(-'Tree for r'!S22*deltat)</f>
        <v>0.99837818018195679</v>
      </c>
      <c r="T22">
        <f>EXP(-'Tree for r'!T22*deltat)</f>
        <v>0.99837818018195679</v>
      </c>
      <c r="U22">
        <f>EXP(-'Tree for r'!U22*deltat)</f>
        <v>0.99837818018195679</v>
      </c>
      <c r="V22">
        <f>EXP(-'Tree for r'!V22*deltat)</f>
        <v>0.99837818018195679</v>
      </c>
      <c r="W22">
        <f>EXP(-'Tree for r'!W22*deltat)</f>
        <v>0.99837818018195679</v>
      </c>
      <c r="X22">
        <f>EXP(-'Tree for r'!X22*deltat)</f>
        <v>0.99837818018195679</v>
      </c>
      <c r="Y22">
        <f>EXP(-'Tree for r'!Y22*deltat)</f>
        <v>0.99837818018195679</v>
      </c>
      <c r="Z22">
        <f>EXP(-'Tree for r'!Z22*deltat)</f>
        <v>0.99837818018195679</v>
      </c>
    </row>
    <row r="23" spans="2:26" x14ac:dyDescent="0.25">
      <c r="B23">
        <v>3</v>
      </c>
      <c r="F23">
        <f>EXP(-'Tree for r'!F23*deltat)</f>
        <v>0.9943634850747568</v>
      </c>
      <c r="G23">
        <f>EXP(-'Tree for r'!G23*deltat)</f>
        <v>0.99438128128965442</v>
      </c>
      <c r="H23">
        <f>EXP(-'Tree for r'!H23*deltat)</f>
        <v>0.99457041405073154</v>
      </c>
      <c r="I23">
        <f>EXP(-'Tree for r'!I23*deltat)</f>
        <v>0.99469857402885786</v>
      </c>
      <c r="J23">
        <f>EXP(-'Tree for r'!J23*deltat)</f>
        <v>0.99478009604718987</v>
      </c>
      <c r="K23">
        <f>EXP(-'Tree for r'!K23*deltat)</f>
        <v>0.99493467540718983</v>
      </c>
      <c r="L23">
        <f>EXP(-'Tree for r'!L23*deltat)</f>
        <v>0.99490965089299277</v>
      </c>
      <c r="M23">
        <f>EXP(-'Tree for r'!M23*deltat)</f>
        <v>0.99512149935034055</v>
      </c>
      <c r="N23">
        <f>EXP(-'Tree for r'!N23*deltat)</f>
        <v>0.99512168820770719</v>
      </c>
      <c r="O23">
        <f>EXP(-'Tree for r'!O23*deltat)</f>
        <v>0.99519764985129233</v>
      </c>
      <c r="P23">
        <f>EXP(-'Tree for r'!P23*deltat)</f>
        <v>0.99878338837909952</v>
      </c>
      <c r="Q23">
        <f>EXP(-'Tree for r'!Q23*deltat)</f>
        <v>0.99878338837909952</v>
      </c>
      <c r="R23">
        <f>EXP(-'Tree for r'!R23*deltat)</f>
        <v>0.99878338837909952</v>
      </c>
      <c r="S23">
        <f>EXP(-'Tree for r'!S23*deltat)</f>
        <v>0.99878338837909952</v>
      </c>
      <c r="T23">
        <f>EXP(-'Tree for r'!T23*deltat)</f>
        <v>0.99878338837909952</v>
      </c>
      <c r="U23">
        <f>EXP(-'Tree for r'!U23*deltat)</f>
        <v>0.99878338837909952</v>
      </c>
      <c r="V23">
        <f>EXP(-'Tree for r'!V23*deltat)</f>
        <v>0.99878338837909952</v>
      </c>
      <c r="W23">
        <f>EXP(-'Tree for r'!W23*deltat)</f>
        <v>0.99878338837909952</v>
      </c>
      <c r="X23">
        <f>EXP(-'Tree for r'!X23*deltat)</f>
        <v>0.99878338837909952</v>
      </c>
      <c r="Y23">
        <f>EXP(-'Tree for r'!Y23*deltat)</f>
        <v>0.99878338837909952</v>
      </c>
      <c r="Z23">
        <f>EXP(-'Tree for r'!Z23*deltat)</f>
        <v>0.99878338837909952</v>
      </c>
    </row>
    <row r="24" spans="2:26" x14ac:dyDescent="0.25">
      <c r="B24">
        <v>2</v>
      </c>
      <c r="E24">
        <f>EXP(-'Tree for r'!E24*deltat)</f>
        <v>0.9948303471263944</v>
      </c>
      <c r="F24">
        <f>EXP(-'Tree for r'!F24*deltat)</f>
        <v>0.99476706384189129</v>
      </c>
      <c r="G24">
        <f>EXP(-'Tree for r'!G24*deltat)</f>
        <v>0.99478486727967519</v>
      </c>
      <c r="H24">
        <f>EXP(-'Tree for r'!H24*deltat)</f>
        <v>0.99497407680339267</v>
      </c>
      <c r="I24">
        <f>EXP(-'Tree for r'!I24*deltat)</f>
        <v>0.99510228879735296</v>
      </c>
      <c r="J24">
        <f>EXP(-'Tree for r'!J24*deltat)</f>
        <v>0.9951838439027364</v>
      </c>
      <c r="K24">
        <f>EXP(-'Tree for r'!K24*deltat)</f>
        <v>0.99533848600131081</v>
      </c>
      <c r="L24">
        <f>EXP(-'Tree for r'!L24*deltat)</f>
        <v>0.9953134513305032</v>
      </c>
      <c r="M24">
        <f>EXP(-'Tree for r'!M24*deltat)</f>
        <v>0.99552538577003002</v>
      </c>
      <c r="N24">
        <f>EXP(-'Tree for r'!N24*deltat)</f>
        <v>0.99552557470404746</v>
      </c>
      <c r="O24">
        <f>EXP(-'Tree for r'!O24*deltat)</f>
        <v>0.99560156717791448</v>
      </c>
      <c r="P24">
        <f>EXP(-'Tree for r'!P24*deltat)</f>
        <v>0.99918876103665055</v>
      </c>
      <c r="Q24">
        <f>EXP(-'Tree for r'!Q24*deltat)</f>
        <v>0.99918876103665055</v>
      </c>
      <c r="R24">
        <f>EXP(-'Tree for r'!R24*deltat)</f>
        <v>0.99918876103665055</v>
      </c>
      <c r="S24">
        <f>EXP(-'Tree for r'!S24*deltat)</f>
        <v>0.99918876103665055</v>
      </c>
      <c r="T24">
        <f>EXP(-'Tree for r'!T24*deltat)</f>
        <v>0.99918876103665055</v>
      </c>
      <c r="U24">
        <f>EXP(-'Tree for r'!U24*deltat)</f>
        <v>0.99918876103665055</v>
      </c>
      <c r="V24">
        <f>EXP(-'Tree for r'!V24*deltat)</f>
        <v>0.99918876103665055</v>
      </c>
      <c r="W24">
        <f>EXP(-'Tree for r'!W24*deltat)</f>
        <v>0.99918876103665055</v>
      </c>
      <c r="X24">
        <f>EXP(-'Tree for r'!X24*deltat)</f>
        <v>0.99918876103665055</v>
      </c>
      <c r="Y24">
        <f>EXP(-'Tree for r'!Y24*deltat)</f>
        <v>0.99918876103665055</v>
      </c>
      <c r="Z24">
        <f>EXP(-'Tree for r'!Z24*deltat)</f>
        <v>0.99918876103665055</v>
      </c>
    </row>
    <row r="25" spans="2:26" x14ac:dyDescent="0.25">
      <c r="B25">
        <v>1</v>
      </c>
      <c r="D25">
        <f>EXP(-'Tree for r'!D25*deltat)</f>
        <v>0.99517627137684173</v>
      </c>
      <c r="E25">
        <f>EXP(-'Tree for r'!E25*deltat)</f>
        <v>0.99523411537716744</v>
      </c>
      <c r="F25">
        <f>EXP(-'Tree for r'!F25*deltat)</f>
        <v>0.99517080640810296</v>
      </c>
      <c r="G25">
        <f>EXP(-'Tree for r'!G25*deltat)</f>
        <v>0.99518861707170481</v>
      </c>
      <c r="H25">
        <f>EXP(-'Tree for r'!H25*deltat)</f>
        <v>0.99537790338921794</v>
      </c>
      <c r="I25">
        <f>EXP(-'Tree for r'!I25*deltat)</f>
        <v>0.99550616742012377</v>
      </c>
      <c r="J25">
        <f>EXP(-'Tree for r'!J25*deltat)</f>
        <v>0.99558775562598734</v>
      </c>
      <c r="K25">
        <f>EXP(-'Tree for r'!K25*deltat)</f>
        <v>0.99574246048859971</v>
      </c>
      <c r="L25">
        <f>EXP(-'Tree for r'!L25*deltat)</f>
        <v>0.9957174156570594</v>
      </c>
      <c r="M25">
        <f>EXP(-'Tree for r'!M25*deltat)</f>
        <v>0.99592943611366258</v>
      </c>
      <c r="N25">
        <f>EXP(-'Tree for r'!N25*deltat)</f>
        <v>0.99592962512436201</v>
      </c>
      <c r="O25">
        <f>EXP(-'Tree for r'!O25*deltat)</f>
        <v>0.99600564844102379</v>
      </c>
      <c r="P25">
        <f>EXP(-'Tree for r'!P25*deltat)</f>
        <v>0.9995942982213587</v>
      </c>
      <c r="Q25">
        <f>EXP(-'Tree for r'!Q25*deltat)</f>
        <v>0.9995942982213587</v>
      </c>
      <c r="R25">
        <f>EXP(-'Tree for r'!R25*deltat)</f>
        <v>0.9995942982213587</v>
      </c>
      <c r="S25">
        <f>EXP(-'Tree for r'!S25*deltat)</f>
        <v>0.9995942982213587</v>
      </c>
      <c r="T25">
        <f>EXP(-'Tree for r'!T25*deltat)</f>
        <v>0.9995942982213587</v>
      </c>
      <c r="U25">
        <f>EXP(-'Tree for r'!U25*deltat)</f>
        <v>0.9995942982213587</v>
      </c>
      <c r="V25">
        <f>EXP(-'Tree for r'!V25*deltat)</f>
        <v>0.9995942982213587</v>
      </c>
      <c r="W25">
        <f>EXP(-'Tree for r'!W25*deltat)</f>
        <v>0.9995942982213587</v>
      </c>
      <c r="X25">
        <f>EXP(-'Tree for r'!X25*deltat)</f>
        <v>0.9995942982213587</v>
      </c>
      <c r="Y25">
        <f>EXP(-'Tree for r'!Y25*deltat)</f>
        <v>0.9995942982213587</v>
      </c>
      <c r="Z25">
        <f>EXP(-'Tree for r'!Z25*deltat)</f>
        <v>0.9995942982213587</v>
      </c>
    </row>
    <row r="26" spans="2:26" x14ac:dyDescent="0.25">
      <c r="B26">
        <v>0</v>
      </c>
      <c r="C26">
        <f>EXP(-'Tree for r'!C26*deltat)</f>
        <v>0.99560093435978825</v>
      </c>
      <c r="D26">
        <f>EXP(-'Tree for r'!D26*deltat)</f>
        <v>0.9955801800266586</v>
      </c>
      <c r="E26">
        <f>EXP(-'Tree for r'!E26*deltat)</f>
        <v>0.99563804750392282</v>
      </c>
      <c r="F26">
        <f>EXP(-'Tree for r'!F26*deltat)</f>
        <v>0.99557471283987242</v>
      </c>
      <c r="G26">
        <f>EXP(-'Tree for r'!G26*deltat)</f>
        <v>0.99559253073222487</v>
      </c>
      <c r="H26">
        <f>EXP(-'Tree for r'!H26*deltat)</f>
        <v>0.99578189387470173</v>
      </c>
      <c r="I26">
        <f>EXP(-'Tree for r'!I26*deltat)</f>
        <v>0.99591020996367308</v>
      </c>
      <c r="J26">
        <f>EXP(-'Tree for r'!J26*deltat)</f>
        <v>0.99599183128345126</v>
      </c>
      <c r="K26">
        <f>EXP(-'Tree for r'!K26*deltat)</f>
        <v>0.99614659893557533</v>
      </c>
      <c r="L26">
        <f>EXP(-'Tree for r'!L26*deltat)</f>
        <v>0.99612154393917851</v>
      </c>
      <c r="M26">
        <f>EXP(-'Tree for r'!M26*deltat)</f>
        <v>0.99633365044776945</v>
      </c>
      <c r="N26">
        <f>EXP(-'Tree for r'!N26*deltat)</f>
        <v>0.99633383953518195</v>
      </c>
      <c r="O26">
        <f>EXP(-'Tree for r'!O26*deltat)</f>
        <v>0.9964098937071566</v>
      </c>
      <c r="P26">
        <f>EXP(-'Tree for r'!P26*deltat)</f>
        <v>1</v>
      </c>
      <c r="Q26">
        <f>EXP(-'Tree for r'!Q26*deltat)</f>
        <v>1</v>
      </c>
      <c r="R26">
        <f>EXP(-'Tree for r'!R26*deltat)</f>
        <v>1</v>
      </c>
      <c r="S26">
        <f>EXP(-'Tree for r'!S26*deltat)</f>
        <v>1</v>
      </c>
      <c r="T26">
        <f>EXP(-'Tree for r'!T26*deltat)</f>
        <v>1</v>
      </c>
      <c r="U26">
        <f>EXP(-'Tree for r'!U26*deltat)</f>
        <v>1</v>
      </c>
      <c r="V26">
        <f>EXP(-'Tree for r'!V26*deltat)</f>
        <v>1</v>
      </c>
      <c r="W26">
        <f>EXP(-'Tree for r'!W26*deltat)</f>
        <v>1</v>
      </c>
      <c r="X26">
        <f>EXP(-'Tree for r'!X26*deltat)</f>
        <v>1</v>
      </c>
      <c r="Y26">
        <f>EXP(-'Tree for r'!Y26*deltat)</f>
        <v>1</v>
      </c>
      <c r="Z26">
        <f>EXP(-'Tree for r'!Z26*deltat)</f>
        <v>1</v>
      </c>
    </row>
    <row r="27" spans="2:26" x14ac:dyDescent="0.25">
      <c r="B27">
        <v>-1</v>
      </c>
      <c r="D27">
        <f>EXP(-'Tree for r'!D27*deltat)</f>
        <v>0.99598425260944101</v>
      </c>
      <c r="E27">
        <f>EXP(-'Tree for r'!E27*deltat)</f>
        <v>0.99604214357317211</v>
      </c>
      <c r="F27">
        <f>EXP(-'Tree for r'!F27*deltat)</f>
        <v>0.99597878320370714</v>
      </c>
      <c r="G27">
        <f>EXP(-'Tree for r'!G27*deltat)</f>
        <v>0.99599660832774417</v>
      </c>
      <c r="H27">
        <f>EXP(-'Tree for r'!H27*deltat)</f>
        <v>0.99618604832636548</v>
      </c>
      <c r="I27">
        <f>EXP(-'Tree for r'!I27*deltat)</f>
        <v>0.9963144164945309</v>
      </c>
      <c r="J27">
        <f>EXP(-'Tree for r'!J27*deltat)</f>
        <v>0.99639607094166349</v>
      </c>
      <c r="K27">
        <f>EXP(-'Tree for r'!K27*deltat)</f>
        <v>0.99655090140878344</v>
      </c>
      <c r="L27">
        <f>EXP(-'Tree for r'!L27*deltat)</f>
        <v>0.99652583624340441</v>
      </c>
      <c r="M27">
        <f>EXP(-'Tree for r'!M27*deltat)</f>
        <v>0.99673802883890883</v>
      </c>
      <c r="N27">
        <f>EXP(-'Tree for r'!N27*deltat)</f>
        <v>0.99673821800306561</v>
      </c>
      <c r="O27">
        <f>EXP(-'Tree for r'!O27*deltat)</f>
        <v>0.99681430304287622</v>
      </c>
      <c r="P27">
        <f>EXP(-'Tree for r'!P27*deltat)</f>
        <v>1.0004058664393776</v>
      </c>
      <c r="Q27">
        <f>EXP(-'Tree for r'!Q27*deltat)</f>
        <v>1.0004058664393776</v>
      </c>
      <c r="R27">
        <f>EXP(-'Tree for r'!R27*deltat)</f>
        <v>1.0004058664393776</v>
      </c>
      <c r="S27">
        <f>EXP(-'Tree for r'!S27*deltat)</f>
        <v>1.0004058664393776</v>
      </c>
      <c r="T27">
        <f>EXP(-'Tree for r'!T27*deltat)</f>
        <v>1.0004058664393776</v>
      </c>
      <c r="U27">
        <f>EXP(-'Tree for r'!U27*deltat)</f>
        <v>1.0004058664393776</v>
      </c>
      <c r="V27">
        <f>EXP(-'Tree for r'!V27*deltat)</f>
        <v>1.0004058664393776</v>
      </c>
      <c r="W27">
        <f>EXP(-'Tree for r'!W27*deltat)</f>
        <v>1.0004058664393776</v>
      </c>
      <c r="X27">
        <f>EXP(-'Tree for r'!X27*deltat)</f>
        <v>1.0004058664393776</v>
      </c>
      <c r="Y27">
        <f>EXP(-'Tree for r'!Y27*deltat)</f>
        <v>1.0004058664393776</v>
      </c>
      <c r="Z27">
        <f>EXP(-'Tree for r'!Z27*deltat)</f>
        <v>1.0004058664393776</v>
      </c>
    </row>
    <row r="28" spans="2:26" x14ac:dyDescent="0.25">
      <c r="B28">
        <v>-2</v>
      </c>
      <c r="E28">
        <f>EXP(-'Tree for r'!E28*deltat)</f>
        <v>0.99644640365145432</v>
      </c>
      <c r="F28">
        <f>EXP(-'Tree for r'!F28*deltat)</f>
        <v>0.99638301756614178</v>
      </c>
      <c r="G28">
        <f>EXP(-'Tree for r'!G28*deltat)</f>
        <v>0.99640084992479838</v>
      </c>
      <c r="H28">
        <f>EXP(-'Tree for r'!H28*deltat)</f>
        <v>0.99659036681075741</v>
      </c>
      <c r="I28">
        <f>EXP(-'Tree for r'!I28*deltat)</f>
        <v>0.9967187870792541</v>
      </c>
      <c r="J28">
        <f>EXP(-'Tree for r'!J28*deltat)</f>
        <v>0.99680047466718646</v>
      </c>
      <c r="K28">
        <f>EXP(-'Tree for r'!K28*deltat)</f>
        <v>0.99695536797479689</v>
      </c>
      <c r="L28">
        <f>EXP(-'Tree for r'!L28*deltat)</f>
        <v>0.99693029263630839</v>
      </c>
      <c r="M28">
        <f>EXP(-'Tree for r'!M28*deltat)</f>
        <v>0.99714257135366602</v>
      </c>
      <c r="N28">
        <f>EXP(-'Tree for r'!N28*deltat)</f>
        <v>0.99714276059459817</v>
      </c>
      <c r="O28">
        <f>EXP(-'Tree for r'!O28*deltat)</f>
        <v>0.99721887651477303</v>
      </c>
      <c r="P28">
        <f>EXP(-'Tree for r'!P28*deltat)</f>
        <v>1.0008118976063221</v>
      </c>
      <c r="Q28">
        <f>EXP(-'Tree for r'!Q28*deltat)</f>
        <v>1.0008118976063221</v>
      </c>
      <c r="R28">
        <f>EXP(-'Tree for r'!R28*deltat)</f>
        <v>1.0008118976063221</v>
      </c>
      <c r="S28">
        <f>EXP(-'Tree for r'!S28*deltat)</f>
        <v>1.0008118976063221</v>
      </c>
      <c r="T28">
        <f>EXP(-'Tree for r'!T28*deltat)</f>
        <v>1.0008118976063221</v>
      </c>
      <c r="U28">
        <f>EXP(-'Tree for r'!U28*deltat)</f>
        <v>1.0008118976063221</v>
      </c>
      <c r="V28">
        <f>EXP(-'Tree for r'!V28*deltat)</f>
        <v>1.0008118976063221</v>
      </c>
      <c r="W28">
        <f>EXP(-'Tree for r'!W28*deltat)</f>
        <v>1.0008118976063221</v>
      </c>
      <c r="X28">
        <f>EXP(-'Tree for r'!X28*deltat)</f>
        <v>1.0008118976063221</v>
      </c>
      <c r="Y28">
        <f>EXP(-'Tree for r'!Y28*deltat)</f>
        <v>1.0008118976063221</v>
      </c>
      <c r="Z28">
        <f>EXP(-'Tree for r'!Z28*deltat)</f>
        <v>1.0008118976063221</v>
      </c>
    </row>
    <row r="29" spans="2:26" x14ac:dyDescent="0.25">
      <c r="B29">
        <v>-3</v>
      </c>
      <c r="F29">
        <f>EXP(-'Tree for r'!F29*deltat)</f>
        <v>0.99678741599373777</v>
      </c>
      <c r="G29">
        <f>EXP(-'Tree for r'!G29*deltat)</f>
        <v>0.99680525558995026</v>
      </c>
      <c r="H29">
        <f>EXP(-'Tree for r'!H29*deltat)</f>
        <v>0.99699484939445293</v>
      </c>
      <c r="I29">
        <f>EXP(-'Tree for r'!I29*deltat)</f>
        <v>0.99712332178442675</v>
      </c>
      <c r="J29">
        <f>EXP(-'Tree for r'!J29*deltat)</f>
        <v>0.99720504252660969</v>
      </c>
      <c r="K29">
        <f>EXP(-'Tree for r'!K29*deltat)</f>
        <v>0.9973599987002153</v>
      </c>
      <c r="L29">
        <f>EXP(-'Tree for r'!L29*deltat)</f>
        <v>0.99733491318448841</v>
      </c>
      <c r="M29">
        <f>EXP(-'Tree for r'!M29*deltat)</f>
        <v>0.99754727805865318</v>
      </c>
      <c r="N29">
        <f>EXP(-'Tree for r'!N29*deltat)</f>
        <v>0.99754746737639188</v>
      </c>
      <c r="O29">
        <f>EXP(-'Tree for r'!O29*deltat)</f>
        <v>0.99762361418946421</v>
      </c>
      <c r="P29">
        <f>EXP(-'Tree for r'!P29*deltat)</f>
        <v>1.0012180935676902</v>
      </c>
      <c r="Q29">
        <f>EXP(-'Tree for r'!Q29*deltat)</f>
        <v>1.0012180935676902</v>
      </c>
      <c r="R29">
        <f>EXP(-'Tree for r'!R29*deltat)</f>
        <v>1.0012180935676902</v>
      </c>
      <c r="S29">
        <f>EXP(-'Tree for r'!S29*deltat)</f>
        <v>1.0012180935676902</v>
      </c>
      <c r="T29">
        <f>EXP(-'Tree for r'!T29*deltat)</f>
        <v>1.0012180935676902</v>
      </c>
      <c r="U29">
        <f>EXP(-'Tree for r'!U29*deltat)</f>
        <v>1.0012180935676902</v>
      </c>
      <c r="V29">
        <f>EXP(-'Tree for r'!V29*deltat)</f>
        <v>1.0012180935676902</v>
      </c>
      <c r="W29">
        <f>EXP(-'Tree for r'!W29*deltat)</f>
        <v>1.0012180935676902</v>
      </c>
      <c r="X29">
        <f>EXP(-'Tree for r'!X29*deltat)</f>
        <v>1.0012180935676902</v>
      </c>
      <c r="Y29">
        <f>EXP(-'Tree for r'!Y29*deltat)</f>
        <v>1.0012180935676902</v>
      </c>
      <c r="Z29">
        <f>EXP(-'Tree for r'!Z29*deltat)</f>
        <v>1.0012180935676902</v>
      </c>
    </row>
    <row r="30" spans="2:26" x14ac:dyDescent="0.25">
      <c r="B30">
        <v>-4</v>
      </c>
      <c r="G30">
        <f>EXP(-'Tree for r'!G30*deltat)</f>
        <v>0.99720982538978953</v>
      </c>
      <c r="H30">
        <f>EXP(-'Tree for r'!H30*deltat)</f>
        <v>0.99739949614405454</v>
      </c>
      <c r="I30">
        <f>EXP(-'Tree for r'!I30*deltat)</f>
        <v>0.99752802067665991</v>
      </c>
      <c r="J30">
        <f>EXP(-'Tree for r'!J30*deltat)</f>
        <v>0.99760977458654931</v>
      </c>
      <c r="K30">
        <f>EXP(-'Tree for r'!K30*deltat)</f>
        <v>0.99776479365166537</v>
      </c>
      <c r="L30">
        <f>EXP(-'Tree for r'!L30*deltat)</f>
        <v>0.99773969795456963</v>
      </c>
      <c r="M30">
        <f>EXP(-'Tree for r'!M30*deltat)</f>
        <v>0.99795214902050977</v>
      </c>
      <c r="N30">
        <f>EXP(-'Tree for r'!N30*deltat)</f>
        <v>0.99795233841508613</v>
      </c>
      <c r="O30">
        <f>EXP(-'Tree for r'!O30*deltat)</f>
        <v>0.99802851613359433</v>
      </c>
      <c r="P30">
        <f>EXP(-'Tree for r'!P30*deltat)</f>
        <v>1.001624454390367</v>
      </c>
      <c r="Q30">
        <f>EXP(-'Tree for r'!Q30*deltat)</f>
        <v>1.001624454390367</v>
      </c>
      <c r="R30">
        <f>EXP(-'Tree for r'!R30*deltat)</f>
        <v>1.001624454390367</v>
      </c>
      <c r="S30">
        <f>EXP(-'Tree for r'!S30*deltat)</f>
        <v>1.001624454390367</v>
      </c>
      <c r="T30">
        <f>EXP(-'Tree for r'!T30*deltat)</f>
        <v>1.001624454390367</v>
      </c>
      <c r="U30">
        <f>EXP(-'Tree for r'!U30*deltat)</f>
        <v>1.001624454390367</v>
      </c>
      <c r="V30">
        <f>EXP(-'Tree for r'!V30*deltat)</f>
        <v>1.001624454390367</v>
      </c>
      <c r="W30">
        <f>EXP(-'Tree for r'!W30*deltat)</f>
        <v>1.001624454390367</v>
      </c>
      <c r="X30">
        <f>EXP(-'Tree for r'!X30*deltat)</f>
        <v>1.001624454390367</v>
      </c>
      <c r="Y30">
        <f>EXP(-'Tree for r'!Y30*deltat)</f>
        <v>1.001624454390367</v>
      </c>
      <c r="Z30">
        <f>EXP(-'Tree for r'!Z30*deltat)</f>
        <v>1.001624454390367</v>
      </c>
    </row>
    <row r="31" spans="2:26" x14ac:dyDescent="0.25">
      <c r="B31">
        <v>-5</v>
      </c>
      <c r="H31">
        <f>EXP(-'Tree for r'!H31*deltat)</f>
        <v>0.99780430712619161</v>
      </c>
      <c r="I31">
        <f>EXP(-'Tree for r'!I31*deltat)</f>
        <v>0.99793288382259138</v>
      </c>
      <c r="J31">
        <f>EXP(-'Tree for r'!J31*deltat)</f>
        <v>0.99801467091364915</v>
      </c>
      <c r="K31">
        <f>EXP(-'Tree for r'!K31*deltat)</f>
        <v>0.99816975289580123</v>
      </c>
      <c r="L31">
        <f>EXP(-'Tree for r'!L31*deltat)</f>
        <v>0.99814464701320427</v>
      </c>
      <c r="M31">
        <f>EXP(-'Tree for r'!M31*deltat)</f>
        <v>0.99835718430590203</v>
      </c>
      <c r="N31">
        <f>EXP(-'Tree for r'!N31*deltat)</f>
        <v>0.99835737377734735</v>
      </c>
      <c r="O31">
        <f>EXP(-'Tree for r'!O31*deltat)</f>
        <v>0.99843358241383495</v>
      </c>
      <c r="P31">
        <f>EXP(-'Tree for r'!P31*deltat)</f>
        <v>1.0020309801412641</v>
      </c>
      <c r="Q31">
        <f>EXP(-'Tree for r'!Q31*deltat)</f>
        <v>1.0020309801412641</v>
      </c>
      <c r="R31">
        <f>EXP(-'Tree for r'!R31*deltat)</f>
        <v>1.0020309801412641</v>
      </c>
      <c r="S31">
        <f>EXP(-'Tree for r'!S31*deltat)</f>
        <v>1.0020309801412641</v>
      </c>
      <c r="T31">
        <f>EXP(-'Tree for r'!T31*deltat)</f>
        <v>1.0020309801412641</v>
      </c>
      <c r="U31">
        <f>EXP(-'Tree for r'!U31*deltat)</f>
        <v>1.0020309801412641</v>
      </c>
      <c r="V31">
        <f>EXP(-'Tree for r'!V31*deltat)</f>
        <v>1.0020309801412641</v>
      </c>
      <c r="W31">
        <f>EXP(-'Tree for r'!W31*deltat)</f>
        <v>1.0020309801412641</v>
      </c>
      <c r="X31">
        <f>EXP(-'Tree for r'!X31*deltat)</f>
        <v>1.0020309801412641</v>
      </c>
      <c r="Y31">
        <f>EXP(-'Tree for r'!Y31*deltat)</f>
        <v>1.0020309801412641</v>
      </c>
      <c r="Z31">
        <f>EXP(-'Tree for r'!Z31*deltat)</f>
        <v>1.0020309801412641</v>
      </c>
    </row>
    <row r="32" spans="2:26" x14ac:dyDescent="0.25">
      <c r="B32">
        <v>-6</v>
      </c>
      <c r="I32">
        <f>EXP(-'Tree for r'!I32*deltat)</f>
        <v>0.99833791128888638</v>
      </c>
      <c r="J32">
        <f>EXP(-'Tree for r'!J32*deltat)</f>
        <v>0.99841973157457953</v>
      </c>
      <c r="K32">
        <f>EXP(-'Tree for r'!K32*deltat)</f>
        <v>0.99857487649930354</v>
      </c>
      <c r="L32">
        <f>EXP(-'Tree for r'!L32*deltat)</f>
        <v>0.99854976042707133</v>
      </c>
      <c r="M32">
        <f>EXP(-'Tree for r'!M32*deltat)</f>
        <v>0.99876238398152339</v>
      </c>
      <c r="N32">
        <f>EXP(-'Tree for r'!N32*deltat)</f>
        <v>0.99876257352986875</v>
      </c>
      <c r="O32">
        <f>EXP(-'Tree for r'!O32*deltat)</f>
        <v>0.99883881309688427</v>
      </c>
      <c r="P32">
        <f>EXP(-'Tree for r'!P32*deltat)</f>
        <v>1.0024376708873202</v>
      </c>
      <c r="Q32">
        <f>EXP(-'Tree for r'!Q32*deltat)</f>
        <v>1.0024376708873202</v>
      </c>
      <c r="R32">
        <f>EXP(-'Tree for r'!R32*deltat)</f>
        <v>1.0024376708873202</v>
      </c>
      <c r="S32">
        <f>EXP(-'Tree for r'!S32*deltat)</f>
        <v>1.0024376708873202</v>
      </c>
      <c r="T32">
        <f>EXP(-'Tree for r'!T32*deltat)</f>
        <v>1.0024376708873202</v>
      </c>
      <c r="U32">
        <f>EXP(-'Tree for r'!U32*deltat)</f>
        <v>1.0024376708873202</v>
      </c>
      <c r="V32">
        <f>EXP(-'Tree for r'!V32*deltat)</f>
        <v>1.0024376708873202</v>
      </c>
      <c r="W32">
        <f>EXP(-'Tree for r'!W32*deltat)</f>
        <v>1.0024376708873202</v>
      </c>
      <c r="X32">
        <f>EXP(-'Tree for r'!X32*deltat)</f>
        <v>1.0024376708873202</v>
      </c>
      <c r="Y32">
        <f>EXP(-'Tree for r'!Y32*deltat)</f>
        <v>1.0024376708873202</v>
      </c>
      <c r="Z32">
        <f>EXP(-'Tree for r'!Z32*deltat)</f>
        <v>1.0024376708873202</v>
      </c>
    </row>
    <row r="33" spans="2:26" x14ac:dyDescent="0.25">
      <c r="B33">
        <v>-7</v>
      </c>
      <c r="J33">
        <f>EXP(-'Tree for r'!J33*deltat)</f>
        <v>0.9988249566360381</v>
      </c>
      <c r="K33">
        <f>EXP(-'Tree for r'!K33*deltat)</f>
        <v>0.99898016452888028</v>
      </c>
      <c r="L33">
        <f>EXP(-'Tree for r'!L33*deltat)</f>
        <v>0.99895503826287735</v>
      </c>
      <c r="M33">
        <f>EXP(-'Tree for r'!M33*deltat)</f>
        <v>0.99916774811409426</v>
      </c>
      <c r="N33">
        <f>EXP(-'Tree for r'!N33*deltat)</f>
        <v>0.99916793773937096</v>
      </c>
      <c r="O33">
        <f>EXP(-'Tree for r'!O33*deltat)</f>
        <v>0.99924420824946814</v>
      </c>
      <c r="P33">
        <f>EXP(-'Tree for r'!P33*deltat)</f>
        <v>1.0028445266955013</v>
      </c>
      <c r="Q33">
        <f>EXP(-'Tree for r'!Q33*deltat)</f>
        <v>1.0028445266955013</v>
      </c>
      <c r="R33">
        <f>EXP(-'Tree for r'!R33*deltat)</f>
        <v>1.0028445266955013</v>
      </c>
      <c r="S33">
        <f>EXP(-'Tree for r'!S33*deltat)</f>
        <v>1.0028445266955013</v>
      </c>
      <c r="T33">
        <f>EXP(-'Tree for r'!T33*deltat)</f>
        <v>1.0028445266955013</v>
      </c>
      <c r="U33">
        <f>EXP(-'Tree for r'!U33*deltat)</f>
        <v>1.0028445266955013</v>
      </c>
      <c r="V33">
        <f>EXP(-'Tree for r'!V33*deltat)</f>
        <v>1.0028445266955013</v>
      </c>
      <c r="W33">
        <f>EXP(-'Tree for r'!W33*deltat)</f>
        <v>1.0028445266955013</v>
      </c>
      <c r="X33">
        <f>EXP(-'Tree for r'!X33*deltat)</f>
        <v>1.0028445266955013</v>
      </c>
      <c r="Y33">
        <f>EXP(-'Tree for r'!Y33*deltat)</f>
        <v>1.0028445266955013</v>
      </c>
      <c r="Z33">
        <f>EXP(-'Tree for r'!Z33*deltat)</f>
        <v>1.0028445266955013</v>
      </c>
    </row>
    <row r="34" spans="2:26" x14ac:dyDescent="0.25">
      <c r="B34">
        <v>-8</v>
      </c>
      <c r="K34">
        <f>EXP(-'Tree for r'!K34*deltat)</f>
        <v>0.99938561705126649</v>
      </c>
      <c r="L34">
        <f>EXP(-'Tree for r'!L34*deltat)</f>
        <v>0.99936048058735549</v>
      </c>
      <c r="M34">
        <f>EXP(-'Tree for r'!M34*deltat)</f>
        <v>0.99957327677036234</v>
      </c>
      <c r="N34">
        <f>EXP(-'Tree for r'!N34*deltat)</f>
        <v>0.99957346647260159</v>
      </c>
      <c r="O34">
        <f>EXP(-'Tree for r'!O34*deltat)</f>
        <v>0.99964976793833915</v>
      </c>
      <c r="P34">
        <f>EXP(-'Tree for r'!P34*deltat)</f>
        <v>1.0032515476328006</v>
      </c>
      <c r="Q34">
        <f>EXP(-'Tree for r'!Q34*deltat)</f>
        <v>1.0032515476328006</v>
      </c>
      <c r="R34">
        <f>EXP(-'Tree for r'!R34*deltat)</f>
        <v>1.0032515476328006</v>
      </c>
      <c r="S34">
        <f>EXP(-'Tree for r'!S34*deltat)</f>
        <v>1.0032515476328006</v>
      </c>
      <c r="T34">
        <f>EXP(-'Tree for r'!T34*deltat)</f>
        <v>1.0032515476328006</v>
      </c>
      <c r="U34">
        <f>EXP(-'Tree for r'!U34*deltat)</f>
        <v>1.0032515476328006</v>
      </c>
      <c r="V34">
        <f>EXP(-'Tree for r'!V34*deltat)</f>
        <v>1.0032515476328006</v>
      </c>
      <c r="W34">
        <f>EXP(-'Tree for r'!W34*deltat)</f>
        <v>1.0032515476328006</v>
      </c>
      <c r="X34">
        <f>EXP(-'Tree for r'!X34*deltat)</f>
        <v>1.0032515476328006</v>
      </c>
      <c r="Y34">
        <f>EXP(-'Tree for r'!Y34*deltat)</f>
        <v>1.0032515476328006</v>
      </c>
      <c r="Z34">
        <f>EXP(-'Tree for r'!Z34*deltat)</f>
        <v>1.0032515476328006</v>
      </c>
    </row>
    <row r="35" spans="2:26" x14ac:dyDescent="0.25">
      <c r="B35">
        <v>-9</v>
      </c>
      <c r="L35">
        <f>EXP(-'Tree for r'!L35*deltat)</f>
        <v>0.99976608746726625</v>
      </c>
      <c r="M35">
        <f>EXP(-'Tree for r'!M35*deltat)</f>
        <v>0.99997897001710223</v>
      </c>
      <c r="N35">
        <f>EXP(-'Tree for r'!N35*deltat)</f>
        <v>0.99997915979633523</v>
      </c>
      <c r="O35">
        <f>EXP(-'Tree for r'!O35*deltat)</f>
        <v>1</v>
      </c>
      <c r="P35">
        <f>EXP(-'Tree for r'!P35*deltat)</f>
        <v>1.0036587337662384</v>
      </c>
      <c r="Q35">
        <f>EXP(-'Tree for r'!Q35*deltat)</f>
        <v>1.0036587337662384</v>
      </c>
      <c r="R35">
        <f>EXP(-'Tree for r'!R35*deltat)</f>
        <v>1.0036587337662384</v>
      </c>
      <c r="S35">
        <f>EXP(-'Tree for r'!S35*deltat)</f>
        <v>1.0036587337662384</v>
      </c>
      <c r="T35">
        <f>EXP(-'Tree for r'!T35*deltat)</f>
        <v>1.0036587337662384</v>
      </c>
      <c r="U35">
        <f>EXP(-'Tree for r'!U35*deltat)</f>
        <v>1.0036587337662384</v>
      </c>
      <c r="V35">
        <f>EXP(-'Tree for r'!V35*deltat)</f>
        <v>1.0036587337662384</v>
      </c>
      <c r="W35">
        <f>EXP(-'Tree for r'!W35*deltat)</f>
        <v>1.0036587337662384</v>
      </c>
      <c r="X35">
        <f>EXP(-'Tree for r'!X35*deltat)</f>
        <v>1.0036587337662384</v>
      </c>
      <c r="Y35">
        <f>EXP(-'Tree for r'!Y35*deltat)</f>
        <v>1.0036587337662384</v>
      </c>
      <c r="Z35">
        <f>EXP(-'Tree for r'!Z35*deltat)</f>
        <v>1.0036587337662384</v>
      </c>
    </row>
    <row r="36" spans="2:26" x14ac:dyDescent="0.25">
      <c r="B36">
        <v>-10</v>
      </c>
      <c r="M36">
        <f>EXP(-'Tree for r'!M36*deltat)</f>
        <v>1</v>
      </c>
      <c r="N36">
        <f>EXP(-'Tree for r'!N36*deltat)</f>
        <v>1</v>
      </c>
      <c r="O36">
        <f>EXP(-'Tree for r'!O36*deltat)</f>
        <v>1</v>
      </c>
      <c r="P36">
        <f>EXP(-'Tree for r'!P36*deltat)</f>
        <v>1.0040660851628622</v>
      </c>
      <c r="Q36">
        <f>EXP(-'Tree for r'!Q36*deltat)</f>
        <v>1.0040660851628622</v>
      </c>
      <c r="R36">
        <f>EXP(-'Tree for r'!R36*deltat)</f>
        <v>1.0040660851628622</v>
      </c>
      <c r="S36">
        <f>EXP(-'Tree for r'!S36*deltat)</f>
        <v>1.0040660851628622</v>
      </c>
      <c r="T36">
        <f>EXP(-'Tree for r'!T36*deltat)</f>
        <v>1.0040660851628622</v>
      </c>
      <c r="U36">
        <f>EXP(-'Tree for r'!U36*deltat)</f>
        <v>1.0040660851628622</v>
      </c>
      <c r="V36">
        <f>EXP(-'Tree for r'!V36*deltat)</f>
        <v>1.0040660851628622</v>
      </c>
      <c r="W36">
        <f>EXP(-'Tree for r'!W36*deltat)</f>
        <v>1.0040660851628622</v>
      </c>
      <c r="X36">
        <f>EXP(-'Tree for r'!X36*deltat)</f>
        <v>1.0040660851628622</v>
      </c>
      <c r="Y36">
        <f>EXP(-'Tree for r'!Y36*deltat)</f>
        <v>1.0040660851628622</v>
      </c>
      <c r="Z36">
        <f>EXP(-'Tree for r'!Z36*deltat)</f>
        <v>1.0040660851628622</v>
      </c>
    </row>
    <row r="37" spans="2:26" x14ac:dyDescent="0.25">
      <c r="B37">
        <v>-11</v>
      </c>
      <c r="N37">
        <f>EXP(-'Tree for r'!N37*deltat)</f>
        <v>1</v>
      </c>
      <c r="O37">
        <f>EXP(-'Tree for r'!O37*deltat)</f>
        <v>1</v>
      </c>
      <c r="P37">
        <f>EXP(-'Tree for r'!P37*deltat)</f>
        <v>1.0044736018897473</v>
      </c>
      <c r="Q37">
        <f>EXP(-'Tree for r'!Q37*deltat)</f>
        <v>1.0044736018897473</v>
      </c>
      <c r="R37">
        <f>EXP(-'Tree for r'!R37*deltat)</f>
        <v>1.0044736018897473</v>
      </c>
      <c r="S37">
        <f>EXP(-'Tree for r'!S37*deltat)</f>
        <v>1.0044736018897473</v>
      </c>
      <c r="T37">
        <f>EXP(-'Tree for r'!T37*deltat)</f>
        <v>1.0044736018897473</v>
      </c>
      <c r="U37">
        <f>EXP(-'Tree for r'!U37*deltat)</f>
        <v>1.0044736018897473</v>
      </c>
      <c r="V37">
        <f>EXP(-'Tree for r'!V37*deltat)</f>
        <v>1.0044736018897473</v>
      </c>
      <c r="W37">
        <f>EXP(-'Tree for r'!W37*deltat)</f>
        <v>1.0044736018897473</v>
      </c>
      <c r="X37">
        <f>EXP(-'Tree for r'!X37*deltat)</f>
        <v>1.0044736018897473</v>
      </c>
      <c r="Y37">
        <f>EXP(-'Tree for r'!Y37*deltat)</f>
        <v>1.0044736018897473</v>
      </c>
      <c r="Z37">
        <f>EXP(-'Tree for r'!Z37*deltat)</f>
        <v>1.0044736018897473</v>
      </c>
    </row>
    <row r="38" spans="2:26" x14ac:dyDescent="0.25">
      <c r="B38">
        <v>-12</v>
      </c>
      <c r="O38">
        <f>EXP(-'Tree for r'!O38*deltat)</f>
        <v>1</v>
      </c>
      <c r="P38">
        <f>EXP(-'Tree for r'!P38*deltat)</f>
        <v>1.0048812840139951</v>
      </c>
      <c r="Q38">
        <f>EXP(-'Tree for r'!Q38*deltat)</f>
        <v>1.0048812840139951</v>
      </c>
      <c r="R38">
        <f>EXP(-'Tree for r'!R38*deltat)</f>
        <v>1.0048812840139951</v>
      </c>
      <c r="S38">
        <f>EXP(-'Tree for r'!S38*deltat)</f>
        <v>1.0048812840139951</v>
      </c>
      <c r="T38">
        <f>EXP(-'Tree for r'!T38*deltat)</f>
        <v>1.0048812840139951</v>
      </c>
      <c r="U38">
        <f>EXP(-'Tree for r'!U38*deltat)</f>
        <v>1.0048812840139951</v>
      </c>
      <c r="V38">
        <f>EXP(-'Tree for r'!V38*deltat)</f>
        <v>1.0048812840139951</v>
      </c>
      <c r="W38">
        <f>EXP(-'Tree for r'!W38*deltat)</f>
        <v>1.0048812840139951</v>
      </c>
      <c r="X38">
        <f>EXP(-'Tree for r'!X38*deltat)</f>
        <v>1.0048812840139951</v>
      </c>
      <c r="Y38">
        <f>EXP(-'Tree for r'!Y38*deltat)</f>
        <v>1.0048812840139951</v>
      </c>
      <c r="Z38">
        <f>EXP(-'Tree for r'!Z38*deltat)</f>
        <v>1.0048812840139951</v>
      </c>
    </row>
    <row r="39" spans="2:26" x14ac:dyDescent="0.25">
      <c r="B39">
        <v>-13</v>
      </c>
      <c r="P39">
        <f>EXP(-'Tree for r'!P39*deltat)</f>
        <v>1.005289131602735</v>
      </c>
      <c r="Q39">
        <f>EXP(-'Tree for r'!Q39*deltat)</f>
        <v>1.005289131602735</v>
      </c>
      <c r="R39">
        <f>EXP(-'Tree for r'!R39*deltat)</f>
        <v>1.005289131602735</v>
      </c>
      <c r="S39">
        <f>EXP(-'Tree for r'!S39*deltat)</f>
        <v>1.005289131602735</v>
      </c>
      <c r="T39">
        <f>EXP(-'Tree for r'!T39*deltat)</f>
        <v>1.005289131602735</v>
      </c>
      <c r="U39">
        <f>EXP(-'Tree for r'!U39*deltat)</f>
        <v>1.005289131602735</v>
      </c>
      <c r="V39">
        <f>EXP(-'Tree for r'!V39*deltat)</f>
        <v>1.005289131602735</v>
      </c>
      <c r="W39">
        <f>EXP(-'Tree for r'!W39*deltat)</f>
        <v>1.005289131602735</v>
      </c>
      <c r="X39">
        <f>EXP(-'Tree for r'!X39*deltat)</f>
        <v>1.005289131602735</v>
      </c>
      <c r="Y39">
        <f>EXP(-'Tree for r'!Y39*deltat)</f>
        <v>1.005289131602735</v>
      </c>
      <c r="Z39">
        <f>EXP(-'Tree for r'!Z39*deltat)</f>
        <v>1.005289131602735</v>
      </c>
    </row>
    <row r="40" spans="2:26" x14ac:dyDescent="0.25">
      <c r="B40">
        <v>-14</v>
      </c>
      <c r="Q40">
        <f>EXP(-'Tree for r'!Q40*deltat)</f>
        <v>1.0056971447231238</v>
      </c>
      <c r="R40">
        <f>EXP(-'Tree for r'!R40*deltat)</f>
        <v>1.0056971447231238</v>
      </c>
      <c r="S40">
        <f>EXP(-'Tree for r'!S40*deltat)</f>
        <v>1.0056971447231238</v>
      </c>
      <c r="T40">
        <f>EXP(-'Tree for r'!T40*deltat)</f>
        <v>1.0056971447231238</v>
      </c>
      <c r="U40">
        <f>EXP(-'Tree for r'!U40*deltat)</f>
        <v>1.0056971447231238</v>
      </c>
      <c r="V40">
        <f>EXP(-'Tree for r'!V40*deltat)</f>
        <v>1.0056971447231238</v>
      </c>
      <c r="W40">
        <f>EXP(-'Tree for r'!W40*deltat)</f>
        <v>1.0056971447231238</v>
      </c>
      <c r="X40">
        <f>EXP(-'Tree for r'!X40*deltat)</f>
        <v>1.0056971447231238</v>
      </c>
      <c r="Y40">
        <f>EXP(-'Tree for r'!Y40*deltat)</f>
        <v>1.0056971447231238</v>
      </c>
      <c r="Z40">
        <f>EXP(-'Tree for r'!Z40*deltat)</f>
        <v>1.0056971447231238</v>
      </c>
    </row>
    <row r="41" spans="2:26" x14ac:dyDescent="0.25">
      <c r="B41">
        <v>-15</v>
      </c>
      <c r="R41">
        <f>EXP(-'Tree for r'!R41*deltat)</f>
        <v>1.0061053234423449</v>
      </c>
      <c r="S41">
        <f>EXP(-'Tree for r'!S41*deltat)</f>
        <v>1.0061053234423449</v>
      </c>
      <c r="T41">
        <f>EXP(-'Tree for r'!T41*deltat)</f>
        <v>1.0061053234423449</v>
      </c>
      <c r="U41">
        <f>EXP(-'Tree for r'!U41*deltat)</f>
        <v>1.0061053234423449</v>
      </c>
      <c r="V41">
        <f>EXP(-'Tree for r'!V41*deltat)</f>
        <v>1.0061053234423449</v>
      </c>
      <c r="W41">
        <f>EXP(-'Tree for r'!W41*deltat)</f>
        <v>1.0061053234423449</v>
      </c>
      <c r="X41">
        <f>EXP(-'Tree for r'!X41*deltat)</f>
        <v>1.0061053234423449</v>
      </c>
      <c r="Y41">
        <f>EXP(-'Tree for r'!Y41*deltat)</f>
        <v>1.0061053234423449</v>
      </c>
      <c r="Z41">
        <f>EXP(-'Tree for r'!Z41*deltat)</f>
        <v>1.0061053234423449</v>
      </c>
    </row>
    <row r="42" spans="2:26" x14ac:dyDescent="0.25">
      <c r="B42">
        <v>-16</v>
      </c>
      <c r="S42">
        <f>EXP(-'Tree for r'!S42*deltat)</f>
        <v>1.0065136678276092</v>
      </c>
      <c r="T42">
        <f>EXP(-'Tree for r'!T42*deltat)</f>
        <v>1.0065136678276092</v>
      </c>
      <c r="U42">
        <f>EXP(-'Tree for r'!U42*deltat)</f>
        <v>1.0065136678276092</v>
      </c>
      <c r="V42">
        <f>EXP(-'Tree for r'!V42*deltat)</f>
        <v>1.0065136678276092</v>
      </c>
      <c r="W42">
        <f>EXP(-'Tree for r'!W42*deltat)</f>
        <v>1.0065136678276092</v>
      </c>
      <c r="X42">
        <f>EXP(-'Tree for r'!X42*deltat)</f>
        <v>1.0065136678276092</v>
      </c>
      <c r="Y42">
        <f>EXP(-'Tree for r'!Y42*deltat)</f>
        <v>1.0065136678276092</v>
      </c>
      <c r="Z42">
        <f>EXP(-'Tree for r'!Z42*deltat)</f>
        <v>1.0065136678276092</v>
      </c>
    </row>
    <row r="43" spans="2:26" x14ac:dyDescent="0.25">
      <c r="B43">
        <v>-17</v>
      </c>
      <c r="T43">
        <f>EXP(-'Tree for r'!T43*deltat)</f>
        <v>1.0069221779461555</v>
      </c>
      <c r="U43">
        <f>EXP(-'Tree for r'!U43*deltat)</f>
        <v>1.0069221779461555</v>
      </c>
      <c r="V43">
        <f>EXP(-'Tree for r'!V43*deltat)</f>
        <v>1.0069221779461555</v>
      </c>
      <c r="W43">
        <f>EXP(-'Tree for r'!W43*deltat)</f>
        <v>1.0069221779461555</v>
      </c>
      <c r="X43">
        <f>EXP(-'Tree for r'!X43*deltat)</f>
        <v>1.0069221779461555</v>
      </c>
      <c r="Y43">
        <f>EXP(-'Tree for r'!Y43*deltat)</f>
        <v>1.0069221779461555</v>
      </c>
      <c r="Z43">
        <f>EXP(-'Tree for r'!Z43*deltat)</f>
        <v>1.0069221779461555</v>
      </c>
    </row>
    <row r="44" spans="2:26" x14ac:dyDescent="0.25">
      <c r="B44">
        <v>-18</v>
      </c>
      <c r="U44">
        <f>EXP(-'Tree for r'!U44*deltat)</f>
        <v>1.0073308538652488</v>
      </c>
      <c r="V44">
        <f>EXP(-'Tree for r'!V44*deltat)</f>
        <v>1.0073308538652488</v>
      </c>
      <c r="W44">
        <f>EXP(-'Tree for r'!W44*deltat)</f>
        <v>1.0073308538652488</v>
      </c>
      <c r="X44">
        <f>EXP(-'Tree for r'!X44*deltat)</f>
        <v>1.0073308538652488</v>
      </c>
      <c r="Y44">
        <f>EXP(-'Tree for r'!Y44*deltat)</f>
        <v>1.0073308538652488</v>
      </c>
      <c r="Z44">
        <f>EXP(-'Tree for r'!Z44*deltat)</f>
        <v>1.0073308538652488</v>
      </c>
    </row>
    <row r="45" spans="2:26" x14ac:dyDescent="0.25">
      <c r="B45">
        <v>-19</v>
      </c>
      <c r="V45">
        <f>EXP(-'Tree for r'!V45*deltat)</f>
        <v>1.0077396956521825</v>
      </c>
      <c r="W45">
        <f>EXP(-'Tree for r'!W45*deltat)</f>
        <v>1.0077396956521825</v>
      </c>
      <c r="X45">
        <f>EXP(-'Tree for r'!X45*deltat)</f>
        <v>1.0077396956521825</v>
      </c>
      <c r="Y45">
        <f>EXP(-'Tree for r'!Y45*deltat)</f>
        <v>1.0077396956521825</v>
      </c>
      <c r="Z45">
        <f>EXP(-'Tree for r'!Z45*deltat)</f>
        <v>1.0077396956521825</v>
      </c>
    </row>
    <row r="46" spans="2:26" x14ac:dyDescent="0.25">
      <c r="B46">
        <v>-20</v>
      </c>
      <c r="W46">
        <f>EXP(-'Tree for r'!W46*deltat)</f>
        <v>1.0081487033742762</v>
      </c>
      <c r="X46">
        <f>EXP(-'Tree for r'!X46*deltat)</f>
        <v>1.0081487033742762</v>
      </c>
      <c r="Y46">
        <f>EXP(-'Tree for r'!Y46*deltat)</f>
        <v>1.0081487033742762</v>
      </c>
      <c r="Z46">
        <f>EXP(-'Tree for r'!Z46*deltat)</f>
        <v>1.0081487033742762</v>
      </c>
    </row>
    <row r="47" spans="2:26" x14ac:dyDescent="0.25">
      <c r="B47">
        <v>-21</v>
      </c>
      <c r="X47">
        <f>EXP(-'Tree for r'!X47*deltat)</f>
        <v>1.0085578770988781</v>
      </c>
      <c r="Y47">
        <f>EXP(-'Tree for r'!Y47*deltat)</f>
        <v>1.0085578770988781</v>
      </c>
      <c r="Z47">
        <f>EXP(-'Tree for r'!Z47*deltat)</f>
        <v>1.0085578770988781</v>
      </c>
    </row>
    <row r="48" spans="2:26" x14ac:dyDescent="0.25">
      <c r="B48">
        <v>-22</v>
      </c>
      <c r="Y48">
        <f>EXP(-'Tree for r'!Y48*deltat)</f>
        <v>1.0089672168933626</v>
      </c>
      <c r="Z48">
        <f>EXP(-'Tree for r'!Z48*deltat)</f>
        <v>1.0089672168933626</v>
      </c>
    </row>
    <row r="49" spans="2:26" x14ac:dyDescent="0.25">
      <c r="B49">
        <v>-23</v>
      </c>
      <c r="Z49">
        <f>EXP(-'Tree for r'!Z49*deltat)</f>
        <v>1.0093767228251318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BFCD5-680E-41DE-B722-90B1000A758E}">
  <dimension ref="B2:O49"/>
  <sheetViews>
    <sheetView topLeftCell="A13" workbookViewId="0">
      <selection activeCell="Q26" sqref="Q26"/>
    </sheetView>
  </sheetViews>
  <sheetFormatPr defaultRowHeight="15" x14ac:dyDescent="0.25"/>
  <cols>
    <col min="8" max="8" width="12.42578125" customWidth="1"/>
    <col min="9" max="15" width="12" bestFit="1" customWidth="1"/>
  </cols>
  <sheetData>
    <row r="2" spans="2:15" x14ac:dyDescent="0.25">
      <c r="B2" t="s">
        <v>31</v>
      </c>
    </row>
    <row r="3" spans="2:15" x14ac:dyDescent="0.25">
      <c r="B3">
        <v>23</v>
      </c>
    </row>
    <row r="4" spans="2:15" x14ac:dyDescent="0.25">
      <c r="B4">
        <v>22</v>
      </c>
    </row>
    <row r="5" spans="2:15" x14ac:dyDescent="0.25">
      <c r="B5">
        <v>21</v>
      </c>
    </row>
    <row r="6" spans="2:15" x14ac:dyDescent="0.25">
      <c r="B6">
        <v>20</v>
      </c>
    </row>
    <row r="7" spans="2:15" x14ac:dyDescent="0.25">
      <c r="B7">
        <v>19</v>
      </c>
    </row>
    <row r="8" spans="2:15" x14ac:dyDescent="0.25">
      <c r="B8">
        <v>18</v>
      </c>
    </row>
    <row r="9" spans="2:15" x14ac:dyDescent="0.25">
      <c r="B9">
        <v>17</v>
      </c>
    </row>
    <row r="10" spans="2:15" x14ac:dyDescent="0.25">
      <c r="B10">
        <v>16</v>
      </c>
    </row>
    <row r="11" spans="2:15" x14ac:dyDescent="0.25">
      <c r="B11">
        <v>15</v>
      </c>
    </row>
    <row r="12" spans="2:15" x14ac:dyDescent="0.25">
      <c r="B12">
        <v>14</v>
      </c>
    </row>
    <row r="13" spans="2:15" x14ac:dyDescent="0.25">
      <c r="B13">
        <v>13</v>
      </c>
    </row>
    <row r="14" spans="2:15" x14ac:dyDescent="0.25">
      <c r="B14">
        <v>12</v>
      </c>
      <c r="O14">
        <f>N15*'Tree for rstar'!D15*'one period discount factor'!N15</f>
        <v>8.0159973038014999E-11</v>
      </c>
    </row>
    <row r="15" spans="2:15" x14ac:dyDescent="0.25">
      <c r="B15">
        <v>11</v>
      </c>
      <c r="N15">
        <f>M16*'Tree for rstar'!D16*'one period discount factor'!M16</f>
        <v>6.4270811382083101E-10</v>
      </c>
      <c r="O15">
        <f>((N15*'Tree for rstar'!E15*'one period discount factor'!N15)+('Tree for Q'!N16*'Tree for rstar'!D16*'one period discount factor'!N16))</f>
        <v>5.0910891255190051E-9</v>
      </c>
    </row>
    <row r="16" spans="2:15" x14ac:dyDescent="0.25">
      <c r="B16">
        <v>10</v>
      </c>
      <c r="M16">
        <f>L17*'Tree for rstar'!D17*'one period discount factor'!L17</f>
        <v>5.0159468745548677E-9</v>
      </c>
      <c r="N16">
        <f>((M16*'Tree for rstar'!E16*'one period discount factor'!M16)+('Tree for Q'!M17*'Tree for rstar'!D17*'one period discount factor'!M17))</f>
        <v>3.6456234505386815E-8</v>
      </c>
      <c r="O16">
        <f>((N15*'Tree for rstar'!F15*'one period discount factor'!N15)+('Tree for Q'!N16*'Tree for rstar'!E16*'one period discount factor'!N16)+('Tree for Q'!N17*'Tree for rstar'!D17*'one period discount factor'!N17))</f>
        <v>1.4616267808210593E-7</v>
      </c>
    </row>
    <row r="17" spans="2:15" x14ac:dyDescent="0.25">
      <c r="B17">
        <v>9</v>
      </c>
      <c r="L17">
        <f>K18*'Tree for rstar'!D18*'one period discount factor'!K18</f>
        <v>3.811949167926215E-8</v>
      </c>
      <c r="M17">
        <f>((L17*'Tree for rstar'!E17*'one period discount factor'!L17)+('Tree for Q'!L18*'Tree for rstar'!D18*'one period discount factor'!L18))</f>
        <v>2.520369196355147E-7</v>
      </c>
      <c r="N17">
        <f>((M16*'Tree for rstar'!F16*'one period discount factor'!M16)+('Tree for Q'!M17*'Tree for rstar'!E17*'one period discount factor'!M17)+('Tree for Q'!M18*'Tree for rstar'!D18*'one period discount factor'!M18))</f>
        <v>9.2810095528818954E-7</v>
      </c>
      <c r="O17">
        <f>((N16*'Tree for rstar'!F16*'one period discount factor'!N16)+('Tree for Q'!N17*'Tree for rstar'!E17*'one period discount factor'!N17)+('Tree for Q'!N18*'Tree for rstar'!D18*'one period discount factor'!N18))</f>
        <v>2.5163071130230679E-6</v>
      </c>
    </row>
    <row r="18" spans="2:15" x14ac:dyDescent="0.25">
      <c r="B18">
        <v>8</v>
      </c>
      <c r="K18">
        <f>J19*'Tree for rstar'!D19*'one period discount factor'!J19</f>
        <v>2.8208126091309592E-7</v>
      </c>
      <c r="L18">
        <f>((K18*'Tree for rstar'!E18*'one period discount factor'!K18)+('Tree for Q'!K19*'Tree for rstar'!D19*'one period discount factor'!K19))</f>
        <v>1.6799698654553233E-6</v>
      </c>
      <c r="M18">
        <f>((L17*'Tree for rstar'!F17*'one period discount factor'!L17)+('Tree for Q'!L18*'Tree for rstar'!E18*'one period discount factor'!L18)+('Tree for Q'!L19*'Tree for rstar'!D19*'one period discount factor'!L19))</f>
        <v>5.6347803543581072E-6</v>
      </c>
      <c r="N18">
        <f>((M17*'Tree for rstar'!F17*'one period discount factor'!M17)+('Tree for Q'!M18*'Tree for rstar'!E18*'one period discount factor'!M18)+('Tree for Q'!M19*'Tree for rstar'!D19*'one period discount factor'!M19))</f>
        <v>1.4053131167023712E-5</v>
      </c>
      <c r="O18">
        <f>((N17*'Tree for rstar'!F17*'one period discount factor'!N17)+('Tree for Q'!N18*'Tree for rstar'!E18*'one period discount factor'!N18)+('Tree for Q'!N19*'Tree for rstar'!D19*'one period discount factor'!N19))</f>
        <v>2.9050947051800139E-5</v>
      </c>
    </row>
    <row r="19" spans="2:15" x14ac:dyDescent="0.25">
      <c r="B19">
        <v>7</v>
      </c>
      <c r="J19">
        <f>I20*'Tree for rstar'!D20*'one period discount factor'!I20</f>
        <v>2.0332717594711983E-6</v>
      </c>
      <c r="K19">
        <f>((J19*'Tree for rstar'!E19*'one period discount factor'!I20)+('Tree for Q'!J20*'Tree for rstar'!D20*'one period discount factor'!I21))</f>
        <v>1.0770451134271157E-5</v>
      </c>
      <c r="L19">
        <f>((K18*'Tree for rstar'!F18*'one period discount factor'!J19)+('Tree for Q'!K19*'Tree for rstar'!E19*'one period discount factor'!K19)+('Tree for Q'!K20*'Tree for rstar'!D20*'one period discount factor'!K20))</f>
        <v>3.2591511224572868E-5</v>
      </c>
      <c r="M19">
        <f>((L18*'Tree for rstar'!F18*'one period discount factor'!L18)+('Tree for Q'!L19*'Tree for rstar'!E19*'one period discount factor'!L19)+('Tree for Q'!L20*'Tree for rstar'!D20*'one period discount factor'!L20))</f>
        <v>7.4181089468502404E-5</v>
      </c>
      <c r="N19">
        <f>((M18*'Tree for rstar'!F18*'one period discount factor'!M18)+('Tree for Q'!M19*'Tree for rstar'!E19*'one period discount factor'!M19)+('Tree for Q'!M20*'Tree for rstar'!D20*'one period discount factor'!M20))</f>
        <v>1.4134970330856452E-4</v>
      </c>
      <c r="O19">
        <f>((N18*'Tree for rstar'!F18*'one period discount factor'!N18)+('Tree for Q'!N19*'Tree for rstar'!E19*'one period discount factor'!N19)+('Tree for Q'!N20*'Tree for rstar'!D20*'one period discount factor'!N20))</f>
        <v>2.3829321682943417E-4</v>
      </c>
    </row>
    <row r="20" spans="2:15" x14ac:dyDescent="0.25">
      <c r="B20">
        <v>6</v>
      </c>
      <c r="I20">
        <f>H21*'Tree for rstar'!D21*'one period discount factor'!H21</f>
        <v>1.4277843781415946E-5</v>
      </c>
      <c r="J20">
        <f>((I20*'Tree for rstar'!E20*'one period discount factor'!I20)+('Tree for Q'!I21*'Tree for rstar'!D21*'one period discount factor'!I21))</f>
        <v>6.6194236959440104E-5</v>
      </c>
      <c r="K20">
        <f>((J19*'Tree for rstar'!F19*'one period discount factor'!J19)+('Tree for Q'!J20*'Tree for rstar'!E20*'one period discount factor'!J20)+('Tree for Q'!J21*'Tree for rstar'!D21*'one period discount factor'!J21))</f>
        <v>1.7858417818995741E-4</v>
      </c>
      <c r="L20">
        <f>((K19*'Tree for rstar'!F19*'one period discount factor'!J20)+('Tree for Q'!K20*'Tree for rstar'!E20*'one period discount factor'!K20)+('Tree for Q'!K21*'Tree for rstar'!D21*'one period discount factor'!K21))</f>
        <v>3.6766246948483316E-4</v>
      </c>
      <c r="M20">
        <f>((L19*'Tree for rstar'!F19*'one period discount factor'!L19)+('Tree for Q'!L20*'Tree for rstar'!E20*'one period discount factor'!L20)+('Tree for Q'!L21*'Tree for rstar'!D21*'one period discount factor'!L21))</f>
        <v>6.4105962807828125E-4</v>
      </c>
      <c r="N20">
        <f>((M19*'Tree for rstar'!F19*'one period discount factor'!M19)+('Tree for Q'!M20*'Tree for rstar'!E20*'one period discount factor'!M20)+('Tree for Q'!M21*'Tree for rstar'!D21*'one period discount factor'!M21))</f>
        <v>9.9895762649049487E-4</v>
      </c>
      <c r="O20">
        <f>((N19*'Tree for rstar'!F19*'one period discount factor'!N19)+('Tree for Q'!N20*'Tree for rstar'!E20*'one period discount factor'!N20)+('Tree for Q'!N21*'Tree for rstar'!D21*'one period discount factor'!N21))</f>
        <v>1.4355798072121962E-3</v>
      </c>
    </row>
    <row r="21" spans="2:15" x14ac:dyDescent="0.25">
      <c r="B21">
        <v>5</v>
      </c>
      <c r="H21">
        <f>G22*'Tree for rstar'!D22*'one period discount factor'!G22</f>
        <v>9.7696943260841269E-5</v>
      </c>
      <c r="I21">
        <f>((H21*'Tree for rstar'!E21*'one period discount factor'!H21)+('Tree for Q'!H22*'Tree for rstar'!D22*'one period discount factor'!H22))</f>
        <v>3.8841412220647396E-4</v>
      </c>
      <c r="J21">
        <f>((I20*'Tree for rstar'!F20*'one period discount factor'!I20)+('Tree for Q'!I21*'Tree for rstar'!E21*'one period discount factor'!I21)+('Tree for Q'!I22*'Tree for rstar'!D22*'one period discount factor'!I22))</f>
        <v>9.2012343432016828E-4</v>
      </c>
      <c r="K21">
        <f>((J20*'Tree for rstar'!F20*'one period discount factor'!J20)+('Tree for Q'!J21*'Tree for rstar'!E21*'one period discount factor'!J21)+('Tree for Q'!J22*'Tree for rstar'!D22*'one period discount factor'!J22))</f>
        <v>1.6940980895582204E-3</v>
      </c>
      <c r="L21">
        <f>((K20*'Tree for rstar'!F20*'one period discount factor'!J21)+('Tree for Q'!K21*'Tree for rstar'!E21*'one period discount factor'!K21)+('Tree for Q'!K22*'Tree for rstar'!D22*'one period discount factor'!K22))</f>
        <v>2.6813673930905519E-3</v>
      </c>
      <c r="M21">
        <f>((L20*'Tree for rstar'!F20*'one period discount factor'!L20)+('Tree for Q'!L21*'Tree for rstar'!E21*'one period discount factor'!L21)+('Tree for Q'!L22*'Tree for rstar'!D22*'one period discount factor'!L22))</f>
        <v>3.8379657234822121E-3</v>
      </c>
      <c r="N21">
        <f>((M20*'Tree for rstar'!F20*'one period discount factor'!M20)+('Tree for Q'!M21*'Tree for rstar'!E21*'one period discount factor'!M21)+('Tree for Q'!M22*'Tree for rstar'!D22*'one period discount factor'!M22))</f>
        <v>5.1181221483960378E-3</v>
      </c>
      <c r="O21">
        <f>((N20*'Tree for rstar'!F20*'one period discount factor'!N20)+('Tree for Q'!N21*'Tree for rstar'!E21*'one period discount factor'!N21)+('Tree for Q'!N22*'Tree for rstar'!D22*'one period discount factor'!N22))</f>
        <v>6.4776940728800188E-3</v>
      </c>
    </row>
    <row r="22" spans="2:15" x14ac:dyDescent="0.25">
      <c r="B22">
        <v>4</v>
      </c>
      <c r="G22">
        <f>F23*'Tree for rstar'!D23*'one period discount factor'!F23</f>
        <v>6.5157236213894535E-4</v>
      </c>
      <c r="H22">
        <f>((G22*'Tree for rstar'!E22*'one period discount factor'!G22)+('Tree for Q'!G23*'Tree for rstar'!D23*'one period discount factor'!G23))</f>
        <v>2.1594576898709911E-3</v>
      </c>
      <c r="I22">
        <f>((H21*'Tree for rstar'!F21*'one period discount factor'!H21)+('Tree for Q'!H22*'Tree for rstar'!E22*'one period discount factor'!H22)+('Tree for Q'!H23*'Tree for rstar'!D23*'one period discount factor'!H23))</f>
        <v>4.40487171046452E-3</v>
      </c>
      <c r="J22">
        <f>((I21*'Tree for rstar'!F21*'one period discount factor'!I21)+('Tree for Q'!I22*'Tree for rstar'!E22*'one period discount factor'!I22)+('Tree for Q'!I23*'Tree for rstar'!D23*'one period discount factor'!I23))</f>
        <v>7.1550081227372371E-3</v>
      </c>
      <c r="K22">
        <f>((J21*'Tree for rstar'!F21*'one period discount factor'!J21)+('Tree for Q'!J22*'Tree for rstar'!E22*'one period discount factor'!J22)+('Tree for Q'!J23*'Tree for rstar'!D23*'one period discount factor'!J23))</f>
        <v>1.0180145852203816E-2</v>
      </c>
      <c r="L22">
        <f>((K21*'Tree for rstar'!F21*'one period discount factor'!J22)+('Tree for Q'!K22*'Tree for rstar'!E22*'one period discount factor'!K22)+('Tree for Q'!K23*'Tree for rstar'!D23*'one period discount factor'!K23))</f>
        <v>1.3298847006303471E-2</v>
      </c>
      <c r="M22">
        <f>((L21*'Tree for rstar'!F21*'one period discount factor'!L21)+('Tree for Q'!L22*'Tree for rstar'!E22*'one period discount factor'!L22)+('Tree for Q'!L23*'Tree for rstar'!D23*'one period discount factor'!L23))</f>
        <v>1.6379772610627865E-2</v>
      </c>
      <c r="N22">
        <f>((M21*'Tree for rstar'!F21*'one period discount factor'!M21)+('Tree for Q'!M22*'Tree for rstar'!E22*'one period discount factor'!M22)+('Tree for Q'!M23*'Tree for rstar'!D23*'one period discount factor'!M23))</f>
        <v>1.9343233655391315E-2</v>
      </c>
      <c r="O22">
        <f>((N21*'Tree for rstar'!F21*'one period discount factor'!N21)+('Tree for Q'!N22*'Tree for rstar'!E22*'one period discount factor'!N22)+('Tree for Q'!N23*'Tree for rstar'!D23*'one period discount factor'!N23))</f>
        <v>2.2136595505656206E-2</v>
      </c>
    </row>
    <row r="23" spans="2:15" x14ac:dyDescent="0.25">
      <c r="B23">
        <v>3</v>
      </c>
      <c r="F23">
        <f>E24*'Tree for rstar'!D24*'one period discount factor'!E24</f>
        <v>4.2356393142712551E-3</v>
      </c>
      <c r="G23">
        <f>((F23*'Tree for rstar'!E23*'one period discount factor'!F23)+('Tree for Q'!F24*'Tree for rstar'!D24*'one period discount factor'!F24))</f>
        <v>1.1235411349993566E-2</v>
      </c>
      <c r="H23">
        <f>((G22*'Tree for rstar'!F22*'one period discount factor'!G22)+('Tree for Q'!G23*'Tree for rstar'!E23*'one period discount factor'!G23)+('Tree for Q'!G24*'Tree for rstar'!D24*'one period discount factor'!G24))</f>
        <v>1.922282281289802E-2</v>
      </c>
      <c r="I23">
        <f>((H22*'Tree for rstar'!F22*'one period discount factor'!H22)+('Tree for Q'!H23*'Tree for rstar'!E23*'one period discount factor'!H23)+('Tree for Q'!H24*'Tree for rstar'!D24*'one period discount factor'!H24))</f>
        <v>2.7081075013898986E-2</v>
      </c>
      <c r="J23">
        <f>((I22*'Tree for rstar'!F22*'one period discount factor'!I22)+('Tree for Q'!I23*'Tree for rstar'!E23*'one period discount factor'!I23)+('Tree for Q'!I24*'Tree for rstar'!D24*'one period discount factor'!I24))</f>
        <v>3.4261494994145505E-2</v>
      </c>
      <c r="K23">
        <f>((J22*'Tree for rstar'!F22*'one period discount factor'!J22)+('Tree for Q'!J23*'Tree for rstar'!E23*'one period discount factor'!J23)+('Tree for Q'!J24*'Tree for rstar'!D24*'one period discount factor'!J24))</f>
        <v>4.0562979663983173E-2</v>
      </c>
      <c r="L23">
        <f>((K22*'Tree for rstar'!F22*'one period discount factor'!J23)+('Tree for Q'!K23*'Tree for rstar'!E23*'one period discount factor'!K23)+('Tree for Q'!K24*'Tree for rstar'!D24*'one period discount factor'!K24))</f>
        <v>4.5971724029459787E-2</v>
      </c>
      <c r="M23">
        <f>((L22*'Tree for rstar'!F22*'one period discount factor'!L22)+('Tree for Q'!L23*'Tree for rstar'!E23*'one period discount factor'!L23)+('Tree for Q'!L24*'Tree for rstar'!D24*'one period discount factor'!L24))</f>
        <v>5.0544764909895949E-2</v>
      </c>
      <c r="N23">
        <f>((M22*'Tree for rstar'!F22*'one period discount factor'!M22)+('Tree for Q'!M23*'Tree for rstar'!E23*'one period discount factor'!M23)+('Tree for Q'!M24*'Tree for rstar'!D24*'one period discount factor'!M24))</f>
        <v>5.4390714356053554E-2</v>
      </c>
      <c r="O23">
        <f>((N22*'Tree for rstar'!F22*'one period discount factor'!N22)+('Tree for Q'!N23*'Tree for rstar'!E23*'one period discount factor'!N23)+('Tree for Q'!N24*'Tree for rstar'!D24*'one period discount factor'!N24))</f>
        <v>5.7600230062390866E-2</v>
      </c>
    </row>
    <row r="24" spans="2:15" x14ac:dyDescent="0.25">
      <c r="B24">
        <v>2</v>
      </c>
      <c r="E24">
        <f>D25*'Tree for rstar'!D25*'one period discount factor'!D25</f>
        <v>2.6841148453661614E-2</v>
      </c>
      <c r="F24">
        <f>((E24*'Tree for rstar'!E24*'one period discount factor'!E24)+('Tree for Q'!E25*'Tree for rstar'!D25*'one period discount factor'!E25))</f>
        <v>5.3424760695672549E-2</v>
      </c>
      <c r="G24">
        <f>((F23*'Tree for rstar'!F23*'one period discount factor'!F23)+('Tree for Q'!F24*'Tree for rstar'!E24*'one period discount factor'!F24)+('Tree for Q'!F25*'Tree for rstar'!D25*'one period discount factor'!F25))</f>
        <v>7.3908231205750879E-2</v>
      </c>
      <c r="H24">
        <f>((G23*'Tree for rstar'!F23*'one period discount factor'!G23)+('Tree for Q'!G24*'Tree for rstar'!E24*'one period discount factor'!G24)+('Tree for Q'!G25*'Tree for rstar'!D25*'one period discount factor'!G25))</f>
        <v>8.8406297425405414E-2</v>
      </c>
      <c r="I24">
        <f>((H23*'Tree for rstar'!F23*'one period discount factor'!H23)+('Tree for Q'!H24*'Tree for rstar'!E24*'one period discount factor'!H24)+('Tree for Q'!H25*'Tree for rstar'!D25*'one period discount factor'!H25))</f>
        <v>9.8294144669763286E-2</v>
      </c>
      <c r="J24">
        <f>((I23*'Tree for rstar'!F23*'one period discount factor'!I23)+('Tree for Q'!I24*'Tree for rstar'!E24*'one period discount factor'!I24)+('Tree for Q'!I25*'Tree for rstar'!D25*'one period discount factor'!I25))</f>
        <v>0.10487627126396565</v>
      </c>
      <c r="K24">
        <f>((J23*'Tree for rstar'!F23*'one period discount factor'!J23)+('Tree for Q'!J24*'Tree for rstar'!E24*'one period discount factor'!J24)+('Tree for Q'!J25*'Tree for rstar'!D25*'one period discount factor'!J25))</f>
        <v>0.1091439310031492</v>
      </c>
      <c r="L24">
        <f>((K23*'Tree for rstar'!F23*'one period discount factor'!J24)+('Tree for Q'!K24*'Tree for rstar'!E24*'one period discount factor'!K24)+('Tree for Q'!K25*'Tree for rstar'!D25*'one period discount factor'!K25))</f>
        <v>0.11181126209211839</v>
      </c>
      <c r="M24">
        <f>((L23*'Tree for rstar'!F23*'one period discount factor'!L23)+('Tree for Q'!L24*'Tree for rstar'!E24*'one period discount factor'!L24)+('Tree for Q'!L25*'Tree for rstar'!D25*'one period discount factor'!L25))</f>
        <v>0.11334104328332216</v>
      </c>
      <c r="N24">
        <f>((M23*'Tree for rstar'!F23*'one period discount factor'!M23)+('Tree for Q'!M24*'Tree for rstar'!E24*'one period discount factor'!M24)+('Tree for Q'!M25*'Tree for rstar'!D25*'one period discount factor'!M25))</f>
        <v>0.11409630713597078</v>
      </c>
      <c r="O24">
        <f>((N23*'Tree for rstar'!F23*'one period discount factor'!N23)+('Tree for Q'!N24*'Tree for rstar'!E24*'one period discount factor'!N24)+('Tree for Q'!N25*'Tree for rstar'!D25*'one period discount factor'!N25))</f>
        <v>0.11428475763038387</v>
      </c>
    </row>
    <row r="25" spans="2:15" x14ac:dyDescent="0.25">
      <c r="B25">
        <v>1</v>
      </c>
      <c r="D25">
        <f>C26*'Tree for rstar'!D26*'one period discount factor'!D25</f>
        <v>0.16586271189614027</v>
      </c>
      <c r="E25">
        <f>((D25*'Tree for rstar'!E25*'one period discount factor'!D25)+(D26*'Tree for rstar'!D26*'one period discount factor'!D26))</f>
        <v>0.22016182122860201</v>
      </c>
      <c r="F25">
        <f>((E24*'Tree for rstar'!F24*'one period discount factor'!E24)+('Tree for Q'!E25*'Tree for rstar'!E25*'one period discount factor'!E25)+('Tree for Q'!E26*'Tree for rstar'!D26*'one period discount factor'!E26))</f>
        <v>0.23319669318953387</v>
      </c>
      <c r="G25">
        <f>((F24*'Tree for rstar'!F24*'one period discount factor'!F24)+('Tree for Q'!F25*'Tree for rstar'!E25*'one period discount factor'!F25)+('Tree for Q'!F26*'Tree for rstar'!D26*'one period discount factor'!F26))</f>
        <v>0.23115891182804021</v>
      </c>
      <c r="H25">
        <f>((G24*'Tree for rstar'!F24*'one period discount factor'!G24)+('Tree for Q'!G25*'Tree for rstar'!E25*'one period discount factor'!G25)+('Tree for Q'!G26*'Tree for rstar'!D26*'one period discount factor'!G26))</f>
        <v>0.22395678851764839</v>
      </c>
      <c r="I25">
        <f>((H24*'Tree for rstar'!F24*'one period discount factor'!H24)+('Tree for Q'!H25*'Tree for rstar'!E25*'one period discount factor'!H25)+('Tree for Q'!H26*'Tree for rstar'!D26*'one period discount factor'!H26))</f>
        <v>0.21537947417051895</v>
      </c>
      <c r="J25">
        <f>((I24*'Tree for rstar'!F24*'one period discount factor'!I24)+('Tree for Q'!I25*'Tree for rstar'!E25*'one period discount factor'!I25)+('Tree for Q'!I26*'Tree for rstar'!D26*'one period discount factor'!I26))</f>
        <v>0.20681600114804632</v>
      </c>
      <c r="K25">
        <f>((J24*'Tree for rstar'!F24*'one period discount factor'!J24)+('Tree for Q'!J25*'Tree for rstar'!E25*'one period discount factor'!J25)+('Tree for Q'!J26*'Tree for rstar'!D26*'one period discount factor'!J26))</f>
        <v>0.19875115905509178</v>
      </c>
      <c r="L25">
        <f>((K24*'Tree for rstar'!F24*'one period discount factor'!J25)+('Tree for Q'!K25*'Tree for rstar'!E25*'one period discount factor'!K25)+('Tree for Q'!K26*'Tree for rstar'!D26*'one period discount factor'!K26))</f>
        <v>0.19134446828678298</v>
      </c>
      <c r="M25">
        <f>((L24*'Tree for rstar'!F24*'one period discount factor'!L24)+('Tree for Q'!L25*'Tree for rstar'!E25*'one period discount factor'!L25)+('Tree for Q'!L26*'Tree for rstar'!D26*'one period discount factor'!L26))</f>
        <v>0.18455601015859729</v>
      </c>
      <c r="N25">
        <f>((M24*'Tree for rstar'!F24*'one period discount factor'!M24)+('Tree for Q'!M25*'Tree for rstar'!E25*'one period discount factor'!M25)+('Tree for Q'!M26*'Tree for rstar'!D26*'one period discount factor'!M26))</f>
        <v>0.17839002540496313</v>
      </c>
      <c r="O25">
        <f>((N24*'Tree for rstar'!F24*'one period discount factor'!N24)+('Tree for Q'!N25*'Tree for rstar'!E25*'one period discount factor'!N25)+('Tree for Q'!N26*'Tree for rstar'!D26*'one period discount factor'!N26))</f>
        <v>0.17274838294217348</v>
      </c>
    </row>
    <row r="26" spans="2:15" x14ac:dyDescent="0.25">
      <c r="B26">
        <v>0</v>
      </c>
      <c r="C26">
        <v>1</v>
      </c>
      <c r="D26">
        <f>C26*'Tree for rstar'!E26*'one period discount factor'!D26</f>
        <v>0.66372012001777236</v>
      </c>
      <c r="E26">
        <f>((D25*'Tree for rstar'!F25*'one period discount factor'!D25)+('Tree for Q'!D26*'Tree for rstar'!E26*'one period discount factor'!D26)+('Tree for Q'!D27*'Tree for rstar'!D27*'one period discount factor'!D27))</f>
        <v>0.4969517221924481</v>
      </c>
      <c r="F26">
        <f>((E25*'Tree for rstar'!F25*'one period discount factor'!E25)+('Tree for Q'!E26*'Tree for rstar'!E26*'one period discount factor'!E26)+('Tree for Q'!E27*'Tree for rstar'!D27*'one period discount factor'!E27))</f>
        <v>0.40476053341251866</v>
      </c>
      <c r="G26">
        <f>((F25*'Tree for rstar'!F25*'one period discount factor'!F25)+('Tree for Q'!F26*'Tree for rstar'!E26*'one period discount factor'!F26)+('Tree for Q'!F27*'Tree for rstar'!D27*'one period discount factor'!F27))</f>
        <v>0.34799121799158794</v>
      </c>
      <c r="H26">
        <f>((G25*'Tree for rstar'!F25*'one period discount factor'!G25)+('Tree for Q'!G26*'Tree for rstar'!E26*'one period discount factor'!G26)+('Tree for Q'!G27*'Tree for rstar'!D27*'one period discount factor'!G27))</f>
        <v>0.30963798561208061</v>
      </c>
      <c r="I26">
        <f>((H25*'Tree for rstar'!F25*'one period discount factor'!H25)+('Tree for Q'!H26*'Tree for rstar'!E26*'one period discount factor'!H26)+('Tree for Q'!H27*'Tree for rstar'!D27*'one period discount factor'!H27))</f>
        <v>0.28179840077342239</v>
      </c>
      <c r="J26">
        <f>((I25*'Tree for rstar'!F25*'one period discount factor'!I25)+('Tree for Q'!I26*'Tree for rstar'!E26*'one period discount factor'!I26)+('Tree for Q'!I27*'Tree for rstar'!D27*'one period discount factor'!I27))</f>
        <v>0.26044435975079439</v>
      </c>
      <c r="K26">
        <f>((J25*'Tree for rstar'!F25*'one period discount factor'!J25)+('Tree for Q'!J26*'Tree for rstar'!E26*'one period discount factor'!J26)+('Tree for Q'!J27*'Tree for rstar'!D27*'one period discount factor'!J27))</f>
        <v>0.24338384670166466</v>
      </c>
      <c r="L26">
        <f>((K25*'Tree for rstar'!F25*'one period discount factor'!J26)+('Tree for Q'!K26*'Tree for rstar'!E26*'one period discount factor'!K26)+('Tree for Q'!K27*'Tree for rstar'!D27*'one period discount factor'!K27))</f>
        <v>0.22936589187080136</v>
      </c>
      <c r="M26">
        <f>((L25*'Tree for rstar'!F25*'one period discount factor'!L25)+('Tree for Q'!L26*'Tree for rstar'!E26*'one period discount factor'!L26)+('Tree for Q'!L27*'Tree for rstar'!D27*'one period discount factor'!L27))</f>
        <v>0.21753252914308177</v>
      </c>
      <c r="N26">
        <f>((M25*'Tree for rstar'!F25*'one period discount factor'!M25)+('Tree for Q'!M26*'Tree for rstar'!E26*'one period discount factor'!M26)+('Tree for Q'!M27*'Tree for rstar'!D27*'one period discount factor'!M27))</f>
        <v>0.20741709686195961</v>
      </c>
      <c r="O26">
        <f>((N25*'Tree for rstar'!F25*'one period discount factor'!N25)+('Tree for Q'!N26*'Tree for rstar'!E26*'one period discount factor'!N26)+('Tree for Q'!N27*'Tree for rstar'!D27*'one period discount factor'!N27))</f>
        <v>0.19860790744086837</v>
      </c>
    </row>
    <row r="27" spans="2:15" x14ac:dyDescent="0.25">
      <c r="B27">
        <v>-1</v>
      </c>
      <c r="D27">
        <f>C26*'Tree for rstar'!F26*'one period discount factor'!D27</f>
        <v>0.16599737543490684</v>
      </c>
      <c r="E27">
        <f>((D26*'Tree for rstar'!F26*'one period discount factor'!D26)+('Tree for Q'!D27*'Tree for rstar'!E27*'one period discount factor'!D27))</f>
        <v>0.2203405611177045</v>
      </c>
      <c r="F27">
        <f>((E26*'Tree for rstar'!F26*'one period discount factor'!E26)+('Tree for Q'!E27*'Tree for rstar'!E27*'one period discount factor'!E27)+('Tree for Q'!E28*'Tree for rstar'!D28*'one period discount factor'!E28))</f>
        <v>0.23344914787369636</v>
      </c>
      <c r="G27">
        <f>((F26*'Tree for rstar'!F26*'one period discount factor'!F26)+('Tree for Q'!F27*'Tree for rstar'!E27*'one period discount factor'!F27)+('Tree for Q'!F28*'Tree for rstar'!D28*'one period discount factor'!F28))</f>
        <v>0.23148740471147625</v>
      </c>
      <c r="H27">
        <f>((G26*'Tree for rstar'!F26*'one period discount factor'!G26)+('Tree for Q'!G27*'Tree for rstar'!E27*'one period discount factor'!G27)+('Tree for Q'!G28*'Tree for rstar'!D28*'one period discount factor'!G28))</f>
        <v>0.22435693612681104</v>
      </c>
      <c r="I27">
        <f>((H26*'Tree for rstar'!F26*'one period discount factor'!H26)+('Tree for Q'!H27*'Tree for rstar'!E27*'one period discount factor'!H27)+('Tree for Q'!H28*'Tree for rstar'!D28*'one period discount factor'!H28))</f>
        <v>0.21584598330198593</v>
      </c>
      <c r="J27">
        <f>((I26*'Tree for rstar'!F26*'one period discount factor'!I26)+('Tree for Q'!I27*'Tree for rstar'!E27*'one period discount factor'!I27)+('Tree for Q'!I28*'Tree for rstar'!D28*'one period discount factor'!I28))</f>
        <v>0.20734401605301556</v>
      </c>
      <c r="K27">
        <f>((J26*'Tree for rstar'!F26*'one period discount factor'!J26)+('Tree for Q'!J27*'Tree for rstar'!E27*'one period discount factor'!J27)+('Tree for Q'!J28*'Tree for rstar'!D28*'one period discount factor'!J28))</f>
        <v>0.19933648981648092</v>
      </c>
      <c r="L27">
        <f>((K26*'Tree for rstar'!F26*'one period discount factor'!J27)+('Tree for Q'!K27*'Tree for rstar'!E27*'one period discount factor'!K27)+('Tree for Q'!K28*'Tree for rstar'!D28*'one period discount factor'!K28))</f>
        <v>0.19198895847457467</v>
      </c>
      <c r="M27">
        <f>((L26*'Tree for rstar'!F26*'one period discount factor'!L26)+('Tree for Q'!L27*'Tree for rstar'!E27*'one period discount factor'!L27)+('Tree for Q'!L28*'Tree for rstar'!D28*'one period discount factor'!L28))</f>
        <v>0.1852504913082173</v>
      </c>
      <c r="N27">
        <f>((M26*'Tree for rstar'!F26*'one period discount factor'!M26)+('Tree for Q'!M27*'Tree for rstar'!E27*'one period discount factor'!M27)+('Tree for Q'!M28*'Tree for rstar'!D28*'one period discount factor'!M28))</f>
        <v>0.17913211338062493</v>
      </c>
      <c r="O27">
        <f>((N26*'Tree for rstar'!F26*'one period discount factor'!N26)+('Tree for Q'!N27*'Tree for rstar'!E27*'one period discount factor'!N27)+('Tree for Q'!N28*'Tree for rstar'!D28*'one period discount factor'!N28))</f>
        <v>0.17353585232887153</v>
      </c>
    </row>
    <row r="28" spans="2:15" x14ac:dyDescent="0.25">
      <c r="B28">
        <v>-2</v>
      </c>
      <c r="E28">
        <f>D27*'Tree for rstar'!F27*'one period discount factor'!D27</f>
        <v>2.6884750675109662E-2</v>
      </c>
      <c r="F28">
        <f>((E28*'Tree for rstar'!E28*'one period discount factor'!E28)+('Tree for Q'!E27*'Tree for rstar'!F27*'one period discount factor'!E27))</f>
        <v>5.3540498563225167E-2</v>
      </c>
      <c r="G28">
        <f>((F27*'Tree for rstar'!F27*'one period discount factor'!F27)+('Tree for Q'!F28*'Tree for rstar'!E28*'one period discount factor'!F28)+('Tree for Q'!F29*'Tree for rstar'!D29*'one period discount factor'!F29))</f>
        <v>7.4118438072355311E-2</v>
      </c>
      <c r="H28">
        <f>((G27*'Tree for rstar'!F27*'one period discount factor'!G27)+('Tree for Q'!G28*'Tree for rstar'!E28*'one period discount factor'!G28)+('Tree for Q'!G29*'Tree for rstar'!D29*'one period discount factor'!G29))</f>
        <v>8.8722492076595216E-2</v>
      </c>
      <c r="I28">
        <f>((H27*'Tree for rstar'!F27*'one period discount factor'!H27)+('Tree for Q'!H28*'Tree for rstar'!E28*'one period discount factor'!H28)+('Tree for Q'!H29*'Tree for rstar'!D29*'one period discount factor'!H29))</f>
        <v>9.872041001734061E-2</v>
      </c>
      <c r="J28">
        <f>((I27*'Tree for rstar'!F27*'one period discount factor'!I27)+('Tree for Q'!I28*'Tree for rstar'!E28*'one period discount factor'!I28)+('Tree for Q'!I29*'Tree for rstar'!D29*'one period discount factor'!I29))</f>
        <v>0.10541246227257868</v>
      </c>
      <c r="K28">
        <f>((J27*'Tree for rstar'!F27*'one period discount factor'!J27)+('Tree for Q'!J28*'Tree for rstar'!E28*'one period discount factor'!J28)+('Tree for Q'!J29*'Tree for rstar'!D29*'one period discount factor'!J29))</f>
        <v>0.10978773936122359</v>
      </c>
      <c r="L28">
        <f>((K27*'Tree for rstar'!F27*'one period discount factor'!J28)+('Tree for Q'!K28*'Tree for rstar'!E28*'one period discount factor'!K28)+('Tree for Q'!K29*'Tree for rstar'!D29*'one period discount factor'!K29))</f>
        <v>0.1125657350489252</v>
      </c>
      <c r="M28">
        <f>((L27*'Tree for rstar'!F27*'one period discount factor'!L27)+('Tree for Q'!L28*'Tree for rstar'!E28*'one period discount factor'!L28)+('Tree for Q'!L29*'Tree for rstar'!D29*'one period discount factor'!L29))</f>
        <v>0.11419564322625256</v>
      </c>
      <c r="N28">
        <f>((M27*'Tree for rstar'!F27*'one period discount factor'!M27)+('Tree for Q'!M28*'Tree for rstar'!E28*'one period discount factor'!M28)+('Tree for Q'!M29*'Tree for rstar'!D29*'one period discount factor'!M29))</f>
        <v>0.11504753812993754</v>
      </c>
      <c r="O28">
        <f>((N27*'Tree for rstar'!F27*'one period discount factor'!N27)+('Tree for Q'!N28*'Tree for rstar'!E28*'one period discount factor'!N28)+('Tree for Q'!N29*'Tree for rstar'!D29*'one period discount factor'!N29))</f>
        <v>0.11532905486406211</v>
      </c>
    </row>
    <row r="29" spans="2:15" x14ac:dyDescent="0.25">
      <c r="B29">
        <v>-3</v>
      </c>
      <c r="F29">
        <f>E28*'Tree for rstar'!F28*'one period discount factor'!E28</f>
        <v>4.2494116972569707E-3</v>
      </c>
      <c r="G29">
        <f>((F29*'Tree for rstar'!E29*'one period discount factor'!F29)+('Tree for Q'!F28*'Tree for rstar'!F28*'one period discount factor'!F28))</f>
        <v>1.1283380317245408E-2</v>
      </c>
      <c r="H29">
        <f>((G28*'Tree for rstar'!F28*'one period discount factor'!G28)+('Tree for Q'!G29*'Tree for rstar'!E29*'one period discount factor'!G29)+('Tree for Q'!G30*'Tree for rstar'!D30*'one period discount factor'!G30))</f>
        <v>1.932604604969957E-2</v>
      </c>
      <c r="I29">
        <f>((H28*'Tree for rstar'!F28*'one period discount factor'!H28)+('Tree for Q'!H29*'Tree for rstar'!E29*'one period discount factor'!H29)+('Tree for Q'!H30*'Tree for rstar'!D30*'one period discount factor'!H30))</f>
        <v>2.7257428879299342E-2</v>
      </c>
      <c r="J29">
        <f>((I28*'Tree for rstar'!F28*'one period discount factor'!I28)+('Tree for Q'!I29*'Tree for rstar'!E29*'one period discount factor'!I29)+('Tree for Q'!I30*'Tree for rstar'!D30*'one period discount factor'!I30))</f>
        <v>3.4524580232741436E-2</v>
      </c>
      <c r="K29">
        <f>((J28*'Tree for rstar'!F28*'one period discount factor'!J28)+('Tree for Q'!J29*'Tree for rstar'!E29*'one period discount factor'!J29)+('Tree for Q'!J30*'Tree for rstar'!D30*'one period discount factor'!J30))</f>
        <v>4.0922412769491219E-2</v>
      </c>
      <c r="L29">
        <f>((K28*'Tree for rstar'!F28*'one period discount factor'!J29)+('Tree for Q'!K29*'Tree for rstar'!E29*'one period discount factor'!K29)+('Tree for Q'!K30*'Tree for rstar'!D30*'one period discount factor'!K30))</f>
        <v>4.643781569748099E-2</v>
      </c>
      <c r="M29">
        <f>((L28*'Tree for rstar'!F28*'one period discount factor'!L28)+('Tree for Q'!L29*'Tree for rstar'!E29*'one period discount factor'!L29)+('Tree for Q'!L30*'Tree for rstar'!D30*'one period discount factor'!L30))</f>
        <v>5.1117506970178112E-2</v>
      </c>
      <c r="N29">
        <f>((M28*'Tree for rstar'!F28*'one period discount factor'!M28)+('Tree for Q'!M29*'Tree for rstar'!E29*'one period discount factor'!M29)+('Tree for Q'!M30*'Tree for rstar'!D30*'one period discount factor'!M30))</f>
        <v>5.5072318225655718E-2</v>
      </c>
      <c r="O29">
        <f>((N28*'Tree for rstar'!F28*'one period discount factor'!N28)+('Tree for Q'!N29*'Tree for rstar'!E29*'one period discount factor'!N29)+('Tree for Q'!N30*'Tree for rstar'!D30*'one period discount factor'!N30))</f>
        <v>5.8391526316033296E-2</v>
      </c>
    </row>
    <row r="30" spans="2:15" x14ac:dyDescent="0.25">
      <c r="B30">
        <v>-4</v>
      </c>
      <c r="G30">
        <f>F29*'Tree for rstar'!F29*'one period discount factor'!F29</f>
        <v>6.5528446418363869E-4</v>
      </c>
      <c r="H30">
        <f>((G30*'Tree for rstar'!E30*'one period discount factor'!G30)+('Tree for Q'!G29*'Tree for rstar'!F29*'one period discount factor'!G29))</f>
        <v>2.1749336787828064E-3</v>
      </c>
      <c r="I30">
        <f>((H29*'Tree for rstar'!F29*'one period discount factor'!H29)+('Tree for Q'!H30*'Tree for rstar'!E30*'one period discount factor'!H30)+('Tree for Q'!H31*'Tree for rstar'!D31*'one period discount factor'!H31))</f>
        <v>4.4431612583301968E-3</v>
      </c>
      <c r="J30">
        <f>((I29*'Tree for rstar'!F29*'one period discount factor'!I29)+('Tree for Q'!I30*'Tree for rstar'!E30*'one period discount factor'!I30)+('Tree for Q'!I31*'Tree for rstar'!D31*'one period discount factor'!I31))</f>
        <v>7.2283592530439931E-3</v>
      </c>
      <c r="K30">
        <f>((J29*'Tree for rstar'!F29*'one period discount factor'!J29)+('Tree for Q'!J30*'Tree for rstar'!E30*'one period discount factor'!J30)+('Tree for Q'!J31*'Tree for rstar'!D31*'one period discount factor'!J31))</f>
        <v>1.0300602288419362E-2</v>
      </c>
      <c r="L30">
        <f>((K29*'Tree for rstar'!F29*'one period discount factor'!J30)+('Tree for Q'!K30*'Tree for rstar'!E30*'one period discount factor'!K30)+('Tree for Q'!K31*'Tree for rstar'!D31*'one period discount factor'!K31))</f>
        <v>1.347892962122957E-2</v>
      </c>
      <c r="M30">
        <f>((L29*'Tree for rstar'!F29*'one period discount factor'!L29)+('Tree for Q'!L30*'Tree for rstar'!E30*'one period discount factor'!L30)+('Tree for Q'!L31*'Tree for rstar'!D31*'one period discount factor'!L31))</f>
        <v>1.6627715495285109E-2</v>
      </c>
      <c r="N30">
        <f>((M29*'Tree for rstar'!F29*'one period discount factor'!M29)+('Tree for Q'!M30*'Tree for rstar'!E30*'one period discount factor'!M30)+('Tree for Q'!M31*'Tree for rstar'!D31*'one period discount factor'!M31))</f>
        <v>1.9667111997087327E-2</v>
      </c>
      <c r="O30">
        <f>((N29*'Tree for rstar'!F29*'one period discount factor'!N29)+('Tree for Q'!N30*'Tree for rstar'!E30*'one period discount factor'!N30)+('Tree for Q'!N31*'Tree for rstar'!D31*'one period discount factor'!N31))</f>
        <v>2.2542998313908318E-2</v>
      </c>
    </row>
    <row r="31" spans="2:15" x14ac:dyDescent="0.25">
      <c r="B31">
        <v>-5</v>
      </c>
      <c r="H31">
        <f>G30*'Tree for rstar'!F30*'one period discount factor'!G30</f>
        <v>9.8573012940879765E-5</v>
      </c>
      <c r="I31">
        <f>((H31*'Tree for rstar'!E31*'one period discount factor'!H31)+('Tree for Q'!H30*'Tree for rstar'!F30*'one period discount factor'!H30))</f>
        <v>3.9263942321742103E-4</v>
      </c>
      <c r="J31">
        <f>((I30*'Tree for rstar'!F30*'one period discount factor'!I30)+('Tree for Q'!I31*'Tree for rstar'!E31*'one period discount factor'!I31)+('Tree for Q'!I32*'Tree for rstar'!D32*'one period discount factor'!I32))</f>
        <v>9.3193030385895837E-4</v>
      </c>
      <c r="K31">
        <f>((J30*'Tree for rstar'!F30*'one period discount factor'!J30)+('Tree for Q'!J31*'Tree for rstar'!E31*'one period discount factor'!J31)+('Tree for Q'!J32*'Tree for rstar'!D32*'one period discount factor'!J32))</f>
        <v>1.7191930145736337E-3</v>
      </c>
      <c r="L31">
        <f>((K30*'Tree for rstar'!F30*'one period discount factor'!J31)+('Tree for Q'!K31*'Tree for rstar'!E31*'one period discount factor'!K31)+('Tree for Q'!K32*'Tree for rstar'!D32*'one period discount factor'!K32))</f>
        <v>2.7268319570198994E-3</v>
      </c>
      <c r="M31">
        <f>((L30*'Tree for rstar'!F30*'one period discount factor'!L30)+('Tree for Q'!L31*'Tree for rstar'!E31*'one period discount factor'!L31)+('Tree for Q'!L32*'Tree for rstar'!D32*'one period discount factor'!L32))</f>
        <v>3.9107244996594015E-3</v>
      </c>
      <c r="N31">
        <f>((M30*'Tree for rstar'!F30*'one period discount factor'!M30)+('Tree for Q'!M31*'Tree for rstar'!E31*'one period discount factor'!M31)+('Tree for Q'!M32*'Tree for rstar'!D32*'one period discount factor'!M32))</f>
        <v>5.2254685182559595E-3</v>
      </c>
      <c r="O31">
        <f>((N30*'Tree for rstar'!F30*'one period discount factor'!N30)+('Tree for Q'!N31*'Tree for rstar'!E31*'one period discount factor'!N31)+('Tree for Q'!N32*'Tree for rstar'!D32*'one period discount factor'!N32))</f>
        <v>6.6266901334935844E-3</v>
      </c>
    </row>
    <row r="32" spans="2:15" x14ac:dyDescent="0.25">
      <c r="B32">
        <v>-6</v>
      </c>
      <c r="I32">
        <f>H31*'Tree for rstar'!F31*'one period discount factor'!H31</f>
        <v>1.4464451823268628E-5</v>
      </c>
      <c r="J32">
        <f>((I32*'Tree for rstar'!E32*'one period discount factor'!I32)+('Tree for Q'!I31*'Tree for rstar'!F31*'one period discount factor'!I31))</f>
        <v>6.7214913795663904E-5</v>
      </c>
      <c r="K32">
        <f>((J31*'Tree for rstar'!F31*'one period discount factor'!J31)+('Tree for Q'!J32*'Tree for rstar'!E32*'one period discount factor'!J32)+('Tree for Q'!J33*'Tree for rstar'!D33*'one period discount factor'!J33))</f>
        <v>1.8176359422829438E-4</v>
      </c>
      <c r="L32">
        <f>((K31*'Tree for rstar'!F31*'one period discount factor'!J32)+('Tree for Q'!K32*'Tree for rstar'!E32*'one period discount factor'!K32)+('Tree for Q'!K33*'Tree for rstar'!D33*'one period discount factor'!K33))</f>
        <v>3.7515568786764594E-4</v>
      </c>
      <c r="M32">
        <f>((L31*'Tree for rstar'!F31*'one period discount factor'!L31)+('Tree for Q'!L32*'Tree for rstar'!E32*'one period discount factor'!L32)+('Tree for Q'!L33*'Tree for rstar'!D33*'one period discount factor'!L33))</f>
        <v>6.5567063508754496E-4</v>
      </c>
      <c r="N32">
        <f>((M31*'Tree for rstar'!F31*'one period discount factor'!M31)+('Tree for Q'!M32*'Tree for rstar'!E32*'one period discount factor'!M32)+('Tree for Q'!M33*'Tree for rstar'!D33*'one period discount factor'!M33))</f>
        <v>1.0241526281769657E-3</v>
      </c>
      <c r="O32">
        <f>((N31*'Tree for rstar'!F31*'one period discount factor'!N31)+('Tree for Q'!N32*'Tree for rstar'!E32*'one period discount factor'!N32)+('Tree for Q'!N33*'Tree for rstar'!D33*'one period discount factor'!N33))</f>
        <v>1.4752954960569129E-3</v>
      </c>
    </row>
    <row r="33" spans="2:15" x14ac:dyDescent="0.25">
      <c r="B33">
        <v>-7</v>
      </c>
      <c r="J33">
        <f>'Tree for Q'!I32*'Tree for rstar'!F32*'one period discount factor'!I32</f>
        <v>2.0699008345842238E-6</v>
      </c>
      <c r="K33">
        <f>((J33*'Tree for rstar'!E33*'one period discount factor'!J33)+('Tree for Q'!J32*'Tree for rstar'!F32*'one period discount factor'!J32))</f>
        <v>1.0990957791587195E-5</v>
      </c>
      <c r="L33">
        <f>((K32*'Tree for rstar'!F32*'one period discount factor'!J33)+('Tree for Q'!K33*'Tree for rstar'!E33*'one period discount factor'!K33)+('Tree for Q'!K34*'Tree for rstar'!D34*'one period discount factor'!K34))</f>
        <v>3.3365560110517947E-5</v>
      </c>
      <c r="M33">
        <f>((L32*'Tree for rstar'!F32*'one period discount factor'!L32)+('Tree for Q'!L33*'Tree for rstar'!E33*'one period discount factor'!L33)+('Tree for Q'!L34*'Tree for rstar'!D34*'one period discount factor'!L34))</f>
        <v>7.6155795693230128E-5</v>
      </c>
      <c r="N33">
        <f>((M32*'Tree for rstar'!F32*'one period discount factor'!M32)+('Tree for Q'!M33*'Tree for rstar'!E33*'one period discount factor'!M33)+('Tree for Q'!M34*'Tree for rstar'!D34*'one period discount factor'!M34))</f>
        <v>1.4551652205485735E-4</v>
      </c>
      <c r="O33">
        <f>((N32*'Tree for rstar'!F32*'one period discount factor'!N32)+('Tree for Q'!N33*'Tree for rstar'!E33*'one period discount factor'!N33)+('Tree for Q'!N34*'Tree for rstar'!D34*'one period discount factor'!N34))</f>
        <v>2.46001355766854E-4</v>
      </c>
    </row>
    <row r="34" spans="2:15" x14ac:dyDescent="0.25">
      <c r="B34">
        <v>-8</v>
      </c>
      <c r="K34">
        <f>J33*'Tree for rstar'!F33*'one period discount factor'!J33</f>
        <v>2.8879891970301918E-7</v>
      </c>
      <c r="L34">
        <f>((K34*'Tree for rstar'!E34*'one period discount factor'!K34)+('Tree for Q'!K33*'Tree for rstar'!F33*'one period discount factor'!K33))</f>
        <v>1.7249098912222216E-6</v>
      </c>
      <c r="M34">
        <f>((L33*'Tree for rstar'!F33*'one period discount factor'!L33)+('Tree for Q'!L34*'Tree for rstar'!E34*'one period discount factor'!L34)+('Tree for Q'!L35*'Tree for rstar'!D35*'one period discount factor'!L35))</f>
        <v>5.8057973742598565E-6</v>
      </c>
      <c r="N34">
        <f>((M33*'Tree for rstar'!F33*'one period discount factor'!M33)+('Tree for Q'!M34*'Tree for rstar'!E34*'one period discount factor'!M34)+('Tree for Q'!M35*'Tree for rstar'!D35*'one period discount factor'!M35))</f>
        <v>1.4526908878441491E-5</v>
      </c>
      <c r="O34">
        <f>((N33*'Tree for rstar'!F33*'one period discount factor'!N33)+('Tree for Q'!N34*'Tree for rstar'!E34*'one period discount factor'!N34)+('Tree for Q'!N35*'Tree for rstar'!D35*'one period discount factor'!N35))</f>
        <v>3.0126814796215408E-5</v>
      </c>
    </row>
    <row r="35" spans="2:15" x14ac:dyDescent="0.25">
      <c r="B35">
        <v>-9</v>
      </c>
      <c r="L35">
        <f>K34*'Tree for rstar'!F34*'one period discount factor'!K34</f>
        <v>3.9281503812587457E-8</v>
      </c>
      <c r="M35">
        <f>((L35*'Tree for rstar'!E35*'one period discount factor'!L35)+('Tree for Q'!L34*('Tree for rstar'!F34*'one period discount factor'!L34)))</f>
        <v>2.6057969534910354E-7</v>
      </c>
      <c r="N35">
        <f>((M34*'Tree for rstar'!F34*'one period discount factor'!M34)+('Tree for Q'!M35*'Tree for rstar'!E35*'one period discount factor'!M35)+('Tree for Q'!M36*'Tree for rstar'!D36*'one period discount factor'!M36))</f>
        <v>9.6323740079621529E-7</v>
      </c>
      <c r="O35">
        <f>((N34*'Tree for rstar'!F34*'one period discount factor'!N34)+('Tree for Q'!N35*'Tree for rstar'!E35*'one period discount factor'!N35)+('Tree for Q'!N36*'Tree for rstar'!D36*'one period discount factor'!N36))</f>
        <v>2.6212143199206074E-6</v>
      </c>
    </row>
    <row r="36" spans="2:15" x14ac:dyDescent="0.25">
      <c r="B36">
        <v>-10</v>
      </c>
      <c r="M36">
        <f>L35*'Tree for rstar'!F35*'one period discount factor'!L35</f>
        <v>5.2067421291947106E-9</v>
      </c>
      <c r="N36">
        <f>((M36*'Tree for rstar'!E36*'one period discount factor'!M36)+('Tree for Q'!M35*'Tree for rstar'!F35*'one period discount factor'!M35))</f>
        <v>3.7983405199115208E-8</v>
      </c>
      <c r="O36">
        <f>((N35*'Tree for rstar'!F35*'one period discount factor'!N35)+('Tree for Q'!N36*'Tree for rstar'!E36*'one period discount factor'!N36)+('Tree for Q'!N37*'Tree for rstar'!D37*'one period discount factor'!N37))</f>
        <v>1.5291715638787926E-7</v>
      </c>
    </row>
    <row r="37" spans="2:15" x14ac:dyDescent="0.25">
      <c r="B37">
        <v>-11</v>
      </c>
      <c r="N37">
        <f>M36*'Tree for rstar'!F36*'one period discount factor'!M36</f>
        <v>6.7233299223485536E-10</v>
      </c>
      <c r="O37">
        <f>((N37*'Tree for rstar'!E37*'one period discount factor'!N37)+('Tree for Q'!N36*'Tree for rstar'!F36*'one period discount factor'!N36))</f>
        <v>5.3474810841483303E-9</v>
      </c>
    </row>
    <row r="38" spans="2:15" x14ac:dyDescent="0.25">
      <c r="B38">
        <v>-12</v>
      </c>
      <c r="O38">
        <f>N37*'Tree for rstar'!F37*'one period discount factor'!N37</f>
        <v>8.4539923346941625E-11</v>
      </c>
    </row>
    <row r="39" spans="2:15" x14ac:dyDescent="0.25">
      <c r="B39">
        <v>-13</v>
      </c>
    </row>
    <row r="40" spans="2:15" x14ac:dyDescent="0.25">
      <c r="B40">
        <v>-14</v>
      </c>
    </row>
    <row r="41" spans="2:15" x14ac:dyDescent="0.25">
      <c r="B41">
        <v>-15</v>
      </c>
    </row>
    <row r="42" spans="2:15" x14ac:dyDescent="0.25">
      <c r="B42">
        <v>-16</v>
      </c>
    </row>
    <row r="43" spans="2:15" x14ac:dyDescent="0.25">
      <c r="B43">
        <v>-17</v>
      </c>
    </row>
    <row r="44" spans="2:15" x14ac:dyDescent="0.25">
      <c r="B44">
        <v>-18</v>
      </c>
    </row>
    <row r="45" spans="2:15" x14ac:dyDescent="0.25">
      <c r="B45">
        <v>-19</v>
      </c>
    </row>
    <row r="46" spans="2:15" x14ac:dyDescent="0.25">
      <c r="B46">
        <v>-20</v>
      </c>
    </row>
    <row r="47" spans="2:15" x14ac:dyDescent="0.25">
      <c r="B47">
        <v>-21</v>
      </c>
    </row>
    <row r="48" spans="2:15" x14ac:dyDescent="0.25">
      <c r="B48">
        <v>-22</v>
      </c>
    </row>
    <row r="49" spans="2:2" x14ac:dyDescent="0.25">
      <c r="B49">
        <v>-23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369C8-67CC-4442-84B6-E15DEB8A0BD0}">
  <dimension ref="B2:H27"/>
  <sheetViews>
    <sheetView workbookViewId="0">
      <selection activeCell="J13" sqref="J13"/>
    </sheetView>
  </sheetViews>
  <sheetFormatPr defaultRowHeight="15" x14ac:dyDescent="0.25"/>
  <cols>
    <col min="2" max="2" width="10.7109375" bestFit="1" customWidth="1"/>
    <col min="5" max="5" width="15.140625" bestFit="1" customWidth="1"/>
    <col min="6" max="6" width="12" bestFit="1" customWidth="1"/>
    <col min="7" max="7" width="24.42578125" bestFit="1" customWidth="1"/>
    <col min="8" max="8" width="25" bestFit="1" customWidth="1"/>
  </cols>
  <sheetData>
    <row r="2" spans="2:8" x14ac:dyDescent="0.25">
      <c r="B2" t="s">
        <v>42</v>
      </c>
      <c r="C2">
        <v>1</v>
      </c>
      <c r="E2" t="s">
        <v>43</v>
      </c>
      <c r="F2" t="s">
        <v>44</v>
      </c>
      <c r="G2" t="s">
        <v>45</v>
      </c>
      <c r="H2" t="s">
        <v>46</v>
      </c>
    </row>
    <row r="3" spans="2:8" x14ac:dyDescent="0.25">
      <c r="B3" t="s">
        <v>47</v>
      </c>
      <c r="C3">
        <v>10</v>
      </c>
      <c r="E3">
        <f>'Tree for r'!O14</f>
        <v>0.1031178485347231</v>
      </c>
      <c r="F3">
        <f>$C$14*EXP(-$C$11*E3)</f>
        <v>0.37660583932260555</v>
      </c>
      <c r="G3">
        <f t="shared" ref="G3:G27" si="0">N*MAX(K-F3,0)</f>
        <v>223.39416067739444</v>
      </c>
      <c r="H3">
        <f t="shared" ref="H3:H27" si="1">N*MAX(F3-K,0)</f>
        <v>0</v>
      </c>
    </row>
    <row r="4" spans="2:8" x14ac:dyDescent="0.25">
      <c r="B4" t="s">
        <v>48</v>
      </c>
      <c r="C4">
        <v>0.6</v>
      </c>
      <c r="E4">
        <f>'Tree for r'!O15</f>
        <v>9.8175289486326339E-2</v>
      </c>
      <c r="F4">
        <f t="shared" ref="F4:F27" si="2">$C$14*EXP(-$C$11*E4)</f>
        <v>0.38786228207093004</v>
      </c>
      <c r="G4">
        <f t="shared" si="0"/>
        <v>212.13771792906994</v>
      </c>
      <c r="H4">
        <f t="shared" si="1"/>
        <v>0</v>
      </c>
    </row>
    <row r="5" spans="2:8" x14ac:dyDescent="0.25">
      <c r="E5">
        <f>'Tree for r'!O16</f>
        <v>9.3232730437929567E-2</v>
      </c>
      <c r="F5">
        <f t="shared" si="2"/>
        <v>0.39945517075321618</v>
      </c>
      <c r="G5">
        <f t="shared" si="0"/>
        <v>200.54482924678379</v>
      </c>
      <c r="H5">
        <f t="shared" si="1"/>
        <v>0</v>
      </c>
    </row>
    <row r="6" spans="2:8" x14ac:dyDescent="0.25">
      <c r="B6" t="s">
        <v>49</v>
      </c>
      <c r="C6">
        <f>'Term Structure'!F10</f>
        <v>0.95239595555677181</v>
      </c>
      <c r="E6">
        <f>'Tree for r'!O17</f>
        <v>8.8290171389532796E-2</v>
      </c>
      <c r="F6">
        <f t="shared" si="2"/>
        <v>0.41139456146524939</v>
      </c>
      <c r="G6">
        <f t="shared" si="0"/>
        <v>188.60543853475059</v>
      </c>
      <c r="H6">
        <f t="shared" si="1"/>
        <v>0</v>
      </c>
    </row>
    <row r="7" spans="2:8" x14ac:dyDescent="0.25">
      <c r="B7" t="s">
        <v>50</v>
      </c>
      <c r="C7">
        <f>'Term Structure'!F15</f>
        <v>0.6602514211648487</v>
      </c>
      <c r="E7">
        <f>'Tree for r'!O18</f>
        <v>8.3347612341136038E-2</v>
      </c>
      <c r="F7">
        <f t="shared" si="2"/>
        <v>0.42369081087135274</v>
      </c>
      <c r="G7">
        <f t="shared" si="0"/>
        <v>176.30918912864723</v>
      </c>
      <c r="H7">
        <f t="shared" si="1"/>
        <v>0</v>
      </c>
    </row>
    <row r="8" spans="2:8" x14ac:dyDescent="0.25">
      <c r="B8" t="s">
        <v>51</v>
      </c>
      <c r="C8">
        <f>'Term Structure'!J17</f>
        <v>0.94832337691910751</v>
      </c>
      <c r="E8">
        <f>'Tree for r'!O19</f>
        <v>7.840505329273928E-2</v>
      </c>
      <c r="F8">
        <f t="shared" si="2"/>
        <v>0.43635458518813691</v>
      </c>
      <c r="G8">
        <f t="shared" si="0"/>
        <v>163.64541481186308</v>
      </c>
      <c r="H8">
        <f t="shared" si="1"/>
        <v>0</v>
      </c>
    </row>
    <row r="9" spans="2:8" x14ac:dyDescent="0.25">
      <c r="E9">
        <f>'Tree for r'!O20</f>
        <v>7.3462494244342508E-2</v>
      </c>
      <c r="F9">
        <f t="shared" si="2"/>
        <v>0.4493968694367666</v>
      </c>
      <c r="G9">
        <f t="shared" si="0"/>
        <v>150.60313056323338</v>
      </c>
      <c r="H9">
        <f t="shared" si="1"/>
        <v>0</v>
      </c>
    </row>
    <row r="10" spans="2:8" x14ac:dyDescent="0.25">
      <c r="B10" t="s">
        <v>52</v>
      </c>
      <c r="C10">
        <f>(1-EXP(-a*(Maturity-t)))/a</f>
        <v>5.9343034025940087</v>
      </c>
      <c r="E10">
        <f>'Tree for r'!O21</f>
        <v>6.8519935195945736E-2</v>
      </c>
      <c r="F10">
        <f t="shared" si="2"/>
        <v>0.46282897697176945</v>
      </c>
      <c r="G10">
        <f t="shared" si="0"/>
        <v>137.17102302823054</v>
      </c>
      <c r="H10">
        <f t="shared" si="1"/>
        <v>0</v>
      </c>
    </row>
    <row r="11" spans="2:8" x14ac:dyDescent="0.25">
      <c r="B11" t="s">
        <v>53</v>
      </c>
      <c r="C11">
        <f>(C10/C12)*deltat</f>
        <v>5.9586970510558839</v>
      </c>
      <c r="E11">
        <f>'Tree for r'!O22</f>
        <v>6.3577376147548978E-2</v>
      </c>
      <c r="F11">
        <f t="shared" si="2"/>
        <v>0.47666255929465406</v>
      </c>
      <c r="G11">
        <f t="shared" si="0"/>
        <v>123.33744070534591</v>
      </c>
      <c r="H11">
        <f t="shared" si="1"/>
        <v>0</v>
      </c>
    </row>
    <row r="12" spans="2:8" x14ac:dyDescent="0.25">
      <c r="B12" t="s">
        <v>54</v>
      </c>
      <c r="C12">
        <f>(1-EXP(-a*(deltat)))/a</f>
        <v>8.17638999228254E-2</v>
      </c>
      <c r="E12">
        <f>'Tree for r'!O23</f>
        <v>5.8634817099152206E-2</v>
      </c>
      <c r="F12">
        <f t="shared" si="2"/>
        <v>0.49090961616084866</v>
      </c>
      <c r="G12">
        <f t="shared" si="0"/>
        <v>109.09038383915131</v>
      </c>
      <c r="H12">
        <f t="shared" si="1"/>
        <v>0</v>
      </c>
    </row>
    <row r="13" spans="2:8" x14ac:dyDescent="0.25">
      <c r="B13" t="s">
        <v>55</v>
      </c>
      <c r="C13">
        <f>LN(C7/C6) - (C10/C11)*LN(C8/C6) - ((sigma^2)/4*a)*(1-EXP(-2*a*t))*C10*(C10-C12)</f>
        <v>-0.36210813753351051</v>
      </c>
      <c r="E13">
        <f>'Tree for r'!O24</f>
        <v>5.3692258050755441E-2</v>
      </c>
      <c r="F13">
        <f t="shared" si="2"/>
        <v>0.50558250598872789</v>
      </c>
      <c r="G13">
        <f t="shared" si="0"/>
        <v>94.417494011272083</v>
      </c>
      <c r="H13">
        <f t="shared" si="1"/>
        <v>0</v>
      </c>
    </row>
    <row r="14" spans="2:8" x14ac:dyDescent="0.25">
      <c r="B14" t="s">
        <v>56</v>
      </c>
      <c r="C14">
        <f>EXP(C13)</f>
        <v>0.69620707765480661</v>
      </c>
      <c r="E14">
        <f>'Tree for r'!O25</f>
        <v>4.8749699002358676E-2</v>
      </c>
      <c r="F14">
        <f t="shared" si="2"/>
        <v>0.52069395657975681</v>
      </c>
      <c r="G14">
        <f t="shared" si="0"/>
        <v>79.306043420243171</v>
      </c>
      <c r="H14">
        <f t="shared" si="1"/>
        <v>0</v>
      </c>
    </row>
    <row r="15" spans="2:8" x14ac:dyDescent="0.25">
      <c r="E15">
        <f>'Tree for r'!O26</f>
        <v>4.3807139953961911E-2</v>
      </c>
      <c r="F15">
        <f t="shared" si="2"/>
        <v>0.53625707615905216</v>
      </c>
      <c r="G15">
        <f t="shared" si="0"/>
        <v>63.742923840947817</v>
      </c>
      <c r="H15">
        <f t="shared" si="1"/>
        <v>0</v>
      </c>
    </row>
    <row r="16" spans="2:8" x14ac:dyDescent="0.25">
      <c r="B16" t="s">
        <v>57</v>
      </c>
      <c r="C16">
        <v>1000</v>
      </c>
      <c r="E16">
        <f>'Tree for r'!O27</f>
        <v>3.8864580905565146E-2</v>
      </c>
      <c r="F16">
        <f t="shared" si="2"/>
        <v>0.55228536474593592</v>
      </c>
      <c r="G16">
        <f t="shared" si="0"/>
        <v>47.714635254064049</v>
      </c>
      <c r="H16">
        <f t="shared" si="1"/>
        <v>0</v>
      </c>
    </row>
    <row r="17" spans="5:8" x14ac:dyDescent="0.25">
      <c r="E17">
        <f>'Tree for r'!O28</f>
        <v>3.3922021857168382E-2</v>
      </c>
      <c r="F17">
        <f t="shared" si="2"/>
        <v>0.56879272586434593</v>
      </c>
      <c r="G17">
        <f t="shared" si="0"/>
        <v>31.20727413565405</v>
      </c>
      <c r="H17">
        <f t="shared" si="1"/>
        <v>0</v>
      </c>
    </row>
    <row r="18" spans="5:8" x14ac:dyDescent="0.25">
      <c r="E18">
        <f>'Tree for r'!O29</f>
        <v>2.8979462808771613E-2</v>
      </c>
      <c r="F18">
        <f t="shared" si="2"/>
        <v>0.5857934786032617</v>
      </c>
      <c r="G18">
        <f t="shared" si="0"/>
        <v>14.206521396738282</v>
      </c>
      <c r="H18">
        <f t="shared" si="1"/>
        <v>0</v>
      </c>
    </row>
    <row r="19" spans="5:8" x14ac:dyDescent="0.25">
      <c r="E19">
        <f>'Tree for r'!O30</f>
        <v>2.4036903760374848E-2</v>
      </c>
      <c r="F19">
        <f t="shared" si="2"/>
        <v>0.60330237003760556</v>
      </c>
      <c r="G19">
        <f t="shared" si="0"/>
        <v>0</v>
      </c>
      <c r="H19">
        <f t="shared" si="1"/>
        <v>3.3023700376055842</v>
      </c>
    </row>
    <row r="20" spans="5:8" x14ac:dyDescent="0.25">
      <c r="E20">
        <f>'Tree for r'!O31</f>
        <v>1.9094344711978083E-2</v>
      </c>
      <c r="F20">
        <f t="shared" si="2"/>
        <v>0.62133458802039554</v>
      </c>
      <c r="G20">
        <f t="shared" si="0"/>
        <v>0</v>
      </c>
      <c r="H20">
        <f t="shared" si="1"/>
        <v>21.334588020395561</v>
      </c>
    </row>
    <row r="21" spans="5:8" x14ac:dyDescent="0.25">
      <c r="E21">
        <f>'Tree for r'!O32</f>
        <v>1.4151785663581318E-2</v>
      </c>
      <c r="F21">
        <f t="shared" si="2"/>
        <v>0.63990577435724427</v>
      </c>
      <c r="G21">
        <f t="shared" si="0"/>
        <v>0</v>
      </c>
      <c r="H21">
        <f t="shared" si="1"/>
        <v>39.905774357244297</v>
      </c>
    </row>
    <row r="22" spans="5:8" x14ac:dyDescent="0.25">
      <c r="E22">
        <f>'Tree for r'!O33</f>
        <v>9.20922661518455E-3</v>
      </c>
      <c r="F22">
        <f t="shared" si="2"/>
        <v>0.65903203837463342</v>
      </c>
      <c r="G22">
        <f t="shared" si="0"/>
        <v>0</v>
      </c>
      <c r="H22">
        <f t="shared" si="1"/>
        <v>59.032038374633444</v>
      </c>
    </row>
    <row r="23" spans="5:8" x14ac:dyDescent="0.25">
      <c r="E23">
        <f>'Tree for r'!O34</f>
        <v>4.2666675667877851E-3</v>
      </c>
      <c r="F23">
        <f t="shared" si="2"/>
        <v>0.67872997089373333</v>
      </c>
      <c r="G23">
        <f t="shared" si="0"/>
        <v>0</v>
      </c>
      <c r="H23">
        <f t="shared" si="1"/>
        <v>78.729970893733352</v>
      </c>
    </row>
    <row r="24" spans="5:8" x14ac:dyDescent="0.25">
      <c r="E24">
        <f>'Tree for r'!O35</f>
        <v>0</v>
      </c>
      <c r="F24">
        <f t="shared" si="2"/>
        <v>0.69620707765480661</v>
      </c>
      <c r="G24">
        <f t="shared" si="0"/>
        <v>0</v>
      </c>
      <c r="H24">
        <f t="shared" si="1"/>
        <v>96.207077654806625</v>
      </c>
    </row>
    <row r="25" spans="5:8" x14ac:dyDescent="0.25">
      <c r="E25">
        <f>'Tree for r'!O36</f>
        <v>0</v>
      </c>
      <c r="F25">
        <f t="shared" si="2"/>
        <v>0.69620707765480661</v>
      </c>
      <c r="G25">
        <f t="shared" si="0"/>
        <v>0</v>
      </c>
      <c r="H25">
        <f t="shared" si="1"/>
        <v>96.207077654806625</v>
      </c>
    </row>
    <row r="26" spans="5:8" x14ac:dyDescent="0.25">
      <c r="E26">
        <f>'Tree for r'!O37</f>
        <v>0</v>
      </c>
      <c r="F26">
        <f t="shared" si="2"/>
        <v>0.69620707765480661</v>
      </c>
      <c r="G26">
        <f t="shared" si="0"/>
        <v>0</v>
      </c>
      <c r="H26">
        <f t="shared" si="1"/>
        <v>96.207077654806625</v>
      </c>
    </row>
    <row r="27" spans="5:8" x14ac:dyDescent="0.25">
      <c r="E27">
        <f>'Tree for r'!O38</f>
        <v>0</v>
      </c>
      <c r="F27">
        <f t="shared" si="2"/>
        <v>0.69620707765480661</v>
      </c>
      <c r="G27">
        <f t="shared" si="0"/>
        <v>0</v>
      </c>
      <c r="H27">
        <f t="shared" si="1"/>
        <v>96.207077654806625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FDE70-5D4C-4582-AE54-2E5CAF7A3A62}">
  <dimension ref="C14:O38"/>
  <sheetViews>
    <sheetView topLeftCell="A10" workbookViewId="0">
      <selection activeCell="N15" sqref="N15"/>
    </sheetView>
  </sheetViews>
  <sheetFormatPr defaultRowHeight="15" x14ac:dyDescent="0.25"/>
  <sheetData>
    <row r="14" spans="13:15" x14ac:dyDescent="0.25">
      <c r="O14">
        <f>'Leaf Node &amp; P(t,T)'!G3</f>
        <v>223.39416067739444</v>
      </c>
    </row>
    <row r="15" spans="13:15" x14ac:dyDescent="0.25">
      <c r="N15" cm="1">
        <f t="array" ref="N15">'one period discount factor'!N15*SUMPRODUCT(TRANSPOSE('Tree for rstar'!D15:F15),'Put Option Tree'!O14:O16)</f>
        <v>209.34247693118272</v>
      </c>
      <c r="O15">
        <f>'Leaf Node &amp; P(t,T)'!G4</f>
        <v>212.13771792906994</v>
      </c>
    </row>
    <row r="16" spans="13:15" x14ac:dyDescent="0.25">
      <c r="M16" cm="1">
        <f t="array" ref="M16">'one period discount factor'!M16*SUMPRODUCT(TRANSPOSE('Tree for rstar'!D16:F16),'Put Option Tree'!N15:N17)</f>
        <v>195.46841456308442</v>
      </c>
      <c r="N16" cm="1">
        <f t="array" ref="N16">'one period discount factor'!N16*SUMPRODUCT(TRANSPOSE('Tree for rstar'!D16:F16),'Put Option Tree'!O15:O17)</f>
        <v>197.98735520819815</v>
      </c>
      <c r="O16">
        <f>'Leaf Node &amp; P(t,T)'!G5</f>
        <v>200.54482924678379</v>
      </c>
    </row>
    <row r="17" spans="3:15" x14ac:dyDescent="0.25">
      <c r="L17" cm="1">
        <f t="array" ref="L17">'one period discount factor'!L17*SUMPRODUCT(TRANSPOSE('Tree for rstar'!D17:F17),'Put Option Tree'!M16:M18)</f>
        <v>181.702259465814</v>
      </c>
      <c r="M17" cm="1">
        <f t="array" ref="M17">'one period discount factor'!M17*SUMPRODUCT(TRANSPOSE('Tree for rstar'!D17:F17),'Put Option Tree'!N16:N18)</f>
        <v>183.99575546968197</v>
      </c>
      <c r="N17" cm="1">
        <f t="array" ref="N17">'one period discount factor'!N17*SUMPRODUCT(TRANSPOSE('Tree for rstar'!D17:F17),'Put Option Tree'!O16:O18)</f>
        <v>186.28374601321403</v>
      </c>
      <c r="O17">
        <f>'Leaf Node &amp; P(t,T)'!G6</f>
        <v>188.60543853475059</v>
      </c>
    </row>
    <row r="18" spans="3:15" x14ac:dyDescent="0.25">
      <c r="K18" cm="1">
        <f t="array" ref="K18">'one period discount factor'!K18*SUMPRODUCT(TRANSPOSE('Tree for rstar'!D18:F18),'Put Option Tree'!L17:L19)</f>
        <v>168.06264051029456</v>
      </c>
      <c r="L18" cm="1">
        <f t="array" ref="L18">'one period discount factor'!L18*SUMPRODUCT(TRANSPOSE('Tree for rstar'!D18:F18),'Put Option Tree'!M17:M19)</f>
        <v>170.09578728896966</v>
      </c>
      <c r="M18" cm="1">
        <f t="array" ref="M18">'one period discount factor'!M18*SUMPRODUCT(TRANSPOSE('Tree for rstar'!D18:F18),'Put Option Tree'!N17:N19)</f>
        <v>172.16225059918904</v>
      </c>
      <c r="N18" cm="1">
        <f t="array" ref="N18">'one period discount factor'!N18*SUMPRODUCT(TRANSPOSE('Tree for rstar'!D18:F18),'Put Option Tree'!O17:O19)</f>
        <v>174.22117121236221</v>
      </c>
      <c r="O18">
        <f>'Leaf Node &amp; P(t,T)'!G7</f>
        <v>176.30918912864723</v>
      </c>
    </row>
    <row r="19" spans="3:15" x14ac:dyDescent="0.25">
      <c r="J19" cm="1">
        <f t="array" ref="J19">'one period discount factor'!J19*SUMPRODUCT(TRANSPOSE('Tree for rstar'!D19:F19),'Put Option Tree'!K18:K20)</f>
        <v>154.49134569813145</v>
      </c>
      <c r="K19" cm="1">
        <f t="array" ref="K19">'one period discount factor'!K19*SUMPRODUCT(TRANSPOSE('Tree for rstar'!D19:F19),'Put Option Tree'!L18:L20)</f>
        <v>156.3034300864683</v>
      </c>
      <c r="L19" cm="1">
        <f t="array" ref="L19">'one period discount factor'!L19*SUMPRODUCT(TRANSPOSE('Tree for rstar'!D19:F19),'Put Option Tree'!M18:M20)</f>
        <v>158.11584298202939</v>
      </c>
      <c r="M19" cm="1">
        <f t="array" ref="M19">'one period discount factor'!M19*SUMPRODUCT(TRANSPOSE('Tree for rstar'!D19:F19),'Put Option Tree'!N18:N20)</f>
        <v>159.95698105281858</v>
      </c>
      <c r="N19" cm="1">
        <f t="array" ref="N19">'one period discount factor'!N19*SUMPRODUCT(TRANSPOSE('Tree for rstar'!D19:F19),'Put Option Tree'!O18:O20)</f>
        <v>161.78883770680662</v>
      </c>
      <c r="O19">
        <f>'Leaf Node &amp; P(t,T)'!G8</f>
        <v>163.64541481186308</v>
      </c>
    </row>
    <row r="20" spans="3:15" x14ac:dyDescent="0.25">
      <c r="I20" cm="1">
        <f t="array" ref="I20">'one period discount factor'!I20*SUMPRODUCT(TRANSPOSE('Tree for rstar'!D20:F20),'Put Option Tree'!J19:J21)</f>
        <v>140.97648974401687</v>
      </c>
      <c r="J20" cm="1">
        <f t="array" ref="J20">'one period discount factor'!J20*SUMPRODUCT(TRANSPOSE('Tree for rstar'!D20:F20),'Put Option Tree'!K19:K21)</f>
        <v>142.56261803596041</v>
      </c>
      <c r="K20" cm="1">
        <f t="array" ref="K20">'one period discount factor'!K20*SUMPRODUCT(TRANSPOSE('Tree for rstar'!D20:F20),'Put Option Tree'!L19:L21)</f>
        <v>144.1577387722113</v>
      </c>
      <c r="L20" cm="1">
        <f t="array" ref="L20">'one period discount factor'!L20*SUMPRODUCT(TRANSPOSE('Tree for rstar'!D20:F20),'Put Option Tree'!M19:M21)</f>
        <v>145.75104988905414</v>
      </c>
      <c r="M20" cm="1">
        <f t="array" ref="M20">'one period discount factor'!M20*SUMPRODUCT(TRANSPOSE('Tree for rstar'!D20:F20),'Put Option Tree'!N19:N21)</f>
        <v>147.36869786885333</v>
      </c>
      <c r="N20" cm="1">
        <f t="array" ref="N20">'one period discount factor'!N20*SUMPRODUCT(TRANSPOSE('Tree for rstar'!D20:F20),'Put Option Tree'!O19:O21)</f>
        <v>148.97562796514956</v>
      </c>
      <c r="O20">
        <f>'Leaf Node &amp; P(t,T)'!G9</f>
        <v>150.60313056323338</v>
      </c>
    </row>
    <row r="21" spans="3:15" x14ac:dyDescent="0.25">
      <c r="H21" cm="1">
        <f t="array" ref="H21">'one period discount factor'!H21*SUMPRODUCT(TRANSPOSE('Tree for rstar'!D21:F21),'Put Option Tree'!I20:I22)</f>
        <v>127.48750619425479</v>
      </c>
      <c r="I21" cm="1">
        <f t="array" ref="I21">'one period discount factor'!I21*SUMPRODUCT(TRANSPOSE('Tree for rstar'!D21:F21),'Put Option Tree'!J20:J22)</f>
        <v>128.86061131451243</v>
      </c>
      <c r="J21" cm="1">
        <f t="array" ref="J21">'one period discount factor'!J21*SUMPRODUCT(TRANSPOSE('Tree for rstar'!D21:F21),'Put Option Tree'!K20:K22)</f>
        <v>130.23405901993382</v>
      </c>
      <c r="K21" cm="1">
        <f t="array" ref="K21">'one period discount factor'!K21*SUMPRODUCT(TRANSPOSE('Tree for rstar'!D21:F21),'Put Option Tree'!L20:L22)</f>
        <v>131.61371190089591</v>
      </c>
      <c r="L21" cm="1">
        <f t="array" ref="L21">'one period discount factor'!L21*SUMPRODUCT(TRANSPOSE('Tree for rstar'!D21:F21),'Put Option Tree'!M20:M22)</f>
        <v>132.98968553042613</v>
      </c>
      <c r="M21" cm="1">
        <f t="array" ref="M21">'one period discount factor'!M21*SUMPRODUCT(TRANSPOSE('Tree for rstar'!D21:F21),'Put Option Tree'!N20:N22)</f>
        <v>134.38581204554811</v>
      </c>
      <c r="N21" cm="1">
        <f t="array" ref="N21">'one period discount factor'!N21*SUMPRODUCT(TRANSPOSE('Tree for rstar'!D21:F21),'Put Option Tree'!O20:O22)</f>
        <v>135.7700902712489</v>
      </c>
      <c r="O21">
        <f>'Leaf Node &amp; P(t,T)'!G10</f>
        <v>137.17102302823054</v>
      </c>
    </row>
    <row r="22" spans="3:15" x14ac:dyDescent="0.25">
      <c r="G22" cm="1">
        <f t="array" ref="G22">'one period discount factor'!G22*SUMPRODUCT(TRANSPOSE('Tree for rstar'!D22:F22),'Put Option Tree'!H21:H23)</f>
        <v>113.99527213344396</v>
      </c>
      <c r="H22" cm="1">
        <f t="array" ref="H22">'one period discount factor'!H22*SUMPRODUCT(TRANSPOSE('Tree for rstar'!D22:F22),'Put Option Tree'!I21:I23)</f>
        <v>115.16737308490457</v>
      </c>
      <c r="I22" cm="1">
        <f t="array" ref="I22">'one period discount factor'!I22*SUMPRODUCT(TRANSPOSE('Tree for rstar'!D22:F22),'Put Option Tree'!J21:J23)</f>
        <v>116.33115475047427</v>
      </c>
      <c r="J22" cm="1">
        <f t="array" ref="J22">'one period discount factor'!J22*SUMPRODUCT(TRANSPOSE('Tree for rstar'!D22:F22),'Put Option Tree'!K21:K23)</f>
        <v>117.49331712167809</v>
      </c>
      <c r="K22" cm="1">
        <f t="array" ref="K22">'one period discount factor'!K22*SUMPRODUCT(TRANSPOSE('Tree for rstar'!D22:F22),'Put Option Tree'!L21:L23)</f>
        <v>118.65913244664367</v>
      </c>
      <c r="L22" cm="1">
        <f t="array" ref="L22">'one period discount factor'!L22*SUMPRODUCT(TRANSPOSE('Tree for rstar'!D22:F22),'Put Option Tree'!M21:M23)</f>
        <v>119.8196710914529</v>
      </c>
      <c r="M22" cm="1">
        <f t="array" ref="M22">'one period discount factor'!M22*SUMPRODUCT(TRANSPOSE('Tree for rstar'!D22:F22),'Put Option Tree'!N21:N23)</f>
        <v>120.99638426244469</v>
      </c>
      <c r="N22" cm="1">
        <f t="array" ref="N22">'one period discount factor'!N22*SUMPRODUCT(TRANSPOSE('Tree for rstar'!D22:F22),'Put Option Tree'!O21:O23)</f>
        <v>122.16042867889153</v>
      </c>
      <c r="O22">
        <f>'Leaf Node &amp; P(t,T)'!G11</f>
        <v>123.33744070534591</v>
      </c>
    </row>
    <row r="23" spans="3:15" x14ac:dyDescent="0.25">
      <c r="F23" cm="1">
        <f t="array" ref="F23">'one period discount factor'!F23*SUMPRODUCT(TRANSPOSE('Tree for rstar'!D23:F23),'Put Option Tree'!G22:G24)</f>
        <v>100.49818514291506</v>
      </c>
      <c r="G23" cm="1">
        <f t="array" ref="G23">'one period discount factor'!G23*SUMPRODUCT(TRANSPOSE('Tree for rstar'!D23:F23),'Put Option Tree'!H22:H24)</f>
        <v>101.4545581670568</v>
      </c>
      <c r="H23" cm="1">
        <f t="array" ref="H23">'one period discount factor'!H23*SUMPRODUCT(TRANSPOSE('Tree for rstar'!D23:F23),'Put Option Tree'!I22:I24)</f>
        <v>102.41952299053888</v>
      </c>
      <c r="I23" cm="1">
        <f t="array" ref="I23">'one period discount factor'!I23*SUMPRODUCT(TRANSPOSE('Tree for rstar'!D23:F23),'Put Option Tree'!J22:J24)</f>
        <v>103.37525125787944</v>
      </c>
      <c r="J23" cm="1">
        <f t="array" ref="J23">'one period discount factor'!J23*SUMPRODUCT(TRANSPOSE('Tree for rstar'!D23:F23),'Put Option Tree'!K22:K24)</f>
        <v>104.32766117295152</v>
      </c>
      <c r="K23" cm="1">
        <f t="array" ref="K23">'one period discount factor'!K23*SUMPRODUCT(TRANSPOSE('Tree for rstar'!D23:F23),'Put Option Tree'!L22:L24)</f>
        <v>105.28140995011688</v>
      </c>
      <c r="L23" cm="1">
        <f t="array" ref="L23">'one period discount factor'!L23*SUMPRODUCT(TRANSPOSE('Tree for rstar'!D23:F23),'Put Option Tree'!M22:M24)</f>
        <v>106.22856059147446</v>
      </c>
      <c r="M23" cm="1">
        <f t="array" ref="M23">'one period discount factor'!M23*SUMPRODUCT(TRANSPOSE('Tree for rstar'!D23:F23),'Put Option Tree'!N22:N24)</f>
        <v>107.18811429098258</v>
      </c>
      <c r="N23" cm="1">
        <f t="array" ref="N23">'one period discount factor'!N23*SUMPRODUCT(TRANSPOSE('Tree for rstar'!D23:F23),'Put Option Tree'!O22:O24)</f>
        <v>108.13449266451184</v>
      </c>
      <c r="O23">
        <f>'Leaf Node &amp; P(t,T)'!G12</f>
        <v>109.09038383915131</v>
      </c>
    </row>
    <row r="24" spans="3:15" x14ac:dyDescent="0.25">
      <c r="E24" cm="1">
        <f t="array" ref="E24">'one period discount factor'!E24*SUMPRODUCT(TRANSPOSE('Tree for rstar'!D24:F24),'Put Option Tree'!F23:F25)</f>
        <v>86.982422917757845</v>
      </c>
      <c r="F24" cm="1">
        <f t="array" ref="F24">'one period discount factor'!F24*SUMPRODUCT(TRANSPOSE('Tree for rstar'!D24:F24),'Put Option Tree'!G23:G25)</f>
        <v>87.720618567236414</v>
      </c>
      <c r="G24" cm="1">
        <f t="array" ref="G24">'one period discount factor'!G24*SUMPRODUCT(TRANSPOSE('Tree for rstar'!D24:F24),'Put Option Tree'!H23:H25)</f>
        <v>88.472577002384241</v>
      </c>
      <c r="H24" cm="1">
        <f t="array" ref="H24">'one period discount factor'!H24*SUMPRODUCT(TRANSPOSE('Tree for rstar'!D24:F24),'Put Option Tree'!I23:I25)</f>
        <v>89.230875724787197</v>
      </c>
      <c r="I24" cm="1">
        <f t="array" ref="I24">'one period discount factor'!I24*SUMPRODUCT(TRANSPOSE('Tree for rstar'!D24:F24),'Put Option Tree'!J23:J25)</f>
        <v>89.979698524200387</v>
      </c>
      <c r="J24" cm="1">
        <f t="array" ref="J24">'one period discount factor'!J24*SUMPRODUCT(TRANSPOSE('Tree for rstar'!D24:F24),'Put Option Tree'!K23:K25)</f>
        <v>90.723968700667456</v>
      </c>
      <c r="K24" cm="1">
        <f t="array" ref="K24">'one period discount factor'!K24*SUMPRODUCT(TRANSPOSE('Tree for rstar'!D24:F24),'Put Option Tree'!L23:L25)</f>
        <v>91.467569105867</v>
      </c>
      <c r="L24" cm="1">
        <f t="array" ref="L24">'one period discount factor'!L24*SUMPRODUCT(TRANSPOSE('Tree for rstar'!D24:F24),'Put Option Tree'!M23:M25)</f>
        <v>92.203529723761662</v>
      </c>
      <c r="M24" cm="1">
        <f t="array" ref="M24">'one period discount factor'!M24*SUMPRODUCT(TRANSPOSE('Tree for rstar'!D24:F24),'Put Option Tree'!N23:N25)</f>
        <v>92.948330085014433</v>
      </c>
      <c r="N24" cm="1">
        <f t="array" ref="N24">'one period discount factor'!N24*SUMPRODUCT(TRANSPOSE('Tree for rstar'!D24:F24),'Put Option Tree'!O23:O25)</f>
        <v>93.679766468878711</v>
      </c>
      <c r="O24">
        <f>'Leaf Node &amp; P(t,T)'!G13</f>
        <v>94.417494011272083</v>
      </c>
    </row>
    <row r="25" spans="3:15" x14ac:dyDescent="0.25">
      <c r="D25" cm="1">
        <f t="array" ref="D25">'one period discount factor'!D25*SUMPRODUCT(TRANSPOSE('Tree for rstar'!D25:F25),'Put Option Tree'!E24:E26)</f>
        <v>73.447282381434604</v>
      </c>
      <c r="E25" cm="1">
        <f t="array" ref="E25">'one period discount factor'!E25*SUMPRODUCT(TRANSPOSE('Tree for rstar'!D25:F25),'Put Option Tree'!F24:F26)</f>
        <v>73.97242994226977</v>
      </c>
      <c r="F25" cm="1">
        <f t="array" ref="F25">'one period discount factor'!F25*SUMPRODUCT(TRANSPOSE('Tree for rstar'!D25:F25),'Put Option Tree'!G24:G26)</f>
        <v>74.501614693416997</v>
      </c>
      <c r="G25" cm="1">
        <f t="array" ref="G25">'one period discount factor'!G25*SUMPRODUCT(TRANSPOSE('Tree for rstar'!D25:F25),'Put Option Tree'!H24:H26)</f>
        <v>75.043588984800166</v>
      </c>
      <c r="H25" cm="1">
        <f t="array" ref="H25">'one period discount factor'!H25*SUMPRODUCT(TRANSPOSE('Tree for rstar'!D25:F25),'Put Option Tree'!I24:I26)</f>
        <v>75.591811012537022</v>
      </c>
      <c r="I25" cm="1">
        <f t="array" ref="I25">'one period discount factor'!I25*SUMPRODUCT(TRANSPOSE('Tree for rstar'!D25:F25),'Put Option Tree'!J24:J26)</f>
        <v>76.132454981485722</v>
      </c>
      <c r="J25" cm="1">
        <f t="array" ref="J25">'one period discount factor'!J25*SUMPRODUCT(TRANSPOSE('Tree for rstar'!D25:F25),'Put Option Tree'!K24:K26)</f>
        <v>76.669082655556565</v>
      </c>
      <c r="K25" cm="1">
        <f t="array" ref="K25">'one period discount factor'!K25*SUMPRODUCT(TRANSPOSE('Tree for rstar'!D25:F25),'Put Option Tree'!L24:L26)</f>
        <v>77.204238000896979</v>
      </c>
      <c r="L25" cm="1">
        <f t="array" ref="L25">'one period discount factor'!L25*SUMPRODUCT(TRANSPOSE('Tree for rstar'!D25:F25),'Put Option Tree'!M24:M26)</f>
        <v>77.731364356199464</v>
      </c>
      <c r="M25" cm="1">
        <f t="array" ref="M25">'one period discount factor'!M25*SUMPRODUCT(TRANSPOSE('Tree for rstar'!D25:F25),'Put Option Tree'!N24:N26)</f>
        <v>78.263976541549425</v>
      </c>
      <c r="N25" cm="1">
        <f t="array" ref="N25">'one period discount factor'!N25*SUMPRODUCT(TRANSPOSE('Tree for rstar'!D25:F25),'Put Option Tree'!O24:O26)</f>
        <v>78.783358118401338</v>
      </c>
      <c r="O25">
        <f>'Leaf Node &amp; P(t,T)'!G14</f>
        <v>79.306043420243171</v>
      </c>
    </row>
    <row r="26" spans="3:15" x14ac:dyDescent="0.25">
      <c r="C26" cm="1">
        <f t="array" ref="C26">'one period discount factor'!C26*SUMPRODUCT(TRANSPOSE('Tree for rstar'!D26:F26),'Put Option Tree'!D25:D27)</f>
        <v>60.023521726250351</v>
      </c>
      <c r="D26" cm="1">
        <f t="array" ref="D26">'one period discount factor'!D26*SUMPRODUCT(TRANSPOSE('Tree for rstar'!D26:F26),'Put Option Tree'!E25:E27)</f>
        <v>60.304416293571094</v>
      </c>
      <c r="E26" cm="1">
        <f t="array" ref="E26">'one period discount factor'!E26*SUMPRODUCT(TRANSPOSE('Tree for rstar'!D26:F26),'Put Option Tree'!F25:F27)</f>
        <v>60.594930825598389</v>
      </c>
      <c r="F26" cm="1">
        <f t="array" ref="F26">'one period discount factor'!F26*SUMPRODUCT(TRANSPOSE('Tree for rstar'!D26:F26),'Put Option Tree'!G25:G27)</f>
        <v>60.891080907419841</v>
      </c>
      <c r="G26" cm="1">
        <f t="array" ref="G26">'one period discount factor'!G26*SUMPRODUCT(TRANSPOSE('Tree for rstar'!D26:F26),'Put Option Tree'!H25:H27)</f>
        <v>61.200959979785516</v>
      </c>
      <c r="H26" cm="1">
        <f t="array" ref="H26">'one period discount factor'!H26*SUMPRODUCT(TRANSPOSE('Tree for rstar'!D26:F26),'Put Option Tree'!I25:I27)</f>
        <v>61.520078111974946</v>
      </c>
      <c r="I26" cm="1">
        <f t="array" ref="I26">'one period discount factor'!I26*SUMPRODUCT(TRANSPOSE('Tree for rstar'!D26:F26),'Put Option Tree'!J25:J27)</f>
        <v>61.837824635630653</v>
      </c>
      <c r="J26" cm="1">
        <f t="array" ref="J26">'one period discount factor'!J26*SUMPRODUCT(TRANSPOSE('Tree for rstar'!D26:F26),'Put Option Tree'!K25:K27)</f>
        <v>62.157265171344392</v>
      </c>
      <c r="K26" cm="1">
        <f t="array" ref="K26">'one period discount factor'!K26*SUMPRODUCT(TRANSPOSE('Tree for rstar'!D26:F26),'Put Option Tree'!L25:L27)</f>
        <v>62.479804680498624</v>
      </c>
      <c r="L26" cm="1">
        <f t="array" ref="L26">'one period discount factor'!L26*SUMPRODUCT(TRANSPOSE('Tree for rstar'!D26:F26),'Put Option Tree'!M25:M27)</f>
        <v>62.798448682444096</v>
      </c>
      <c r="M26" cm="1">
        <f t="array" ref="M26">'one period discount factor'!M26*SUMPRODUCT(TRANSPOSE('Tree for rstar'!D26:F26),'Put Option Tree'!N25:N27)</f>
        <v>63.121603921756318</v>
      </c>
      <c r="N26" cm="1">
        <f t="array" ref="N26">'one period discount factor'!N26*SUMPRODUCT(TRANSPOSE('Tree for rstar'!D26:F26),'Put Option Tree'!O25:O27)</f>
        <v>63.431988116423007</v>
      </c>
      <c r="O26">
        <f>'Leaf Node &amp; P(t,T)'!G15</f>
        <v>63.742923840947817</v>
      </c>
    </row>
    <row r="27" spans="3:15" x14ac:dyDescent="0.25">
      <c r="D27" cm="1">
        <f t="array" ref="D27">'one period discount factor'!D27*SUMPRODUCT(TRANSPOSE('Tree for rstar'!D27:F27),'Put Option Tree'!E26:E28)</f>
        <v>47.067467439539598</v>
      </c>
      <c r="E27" cm="1">
        <f t="array" ref="E27">'one period discount factor'!E27*SUMPRODUCT(TRANSPOSE('Tree for rstar'!D27:F27),'Put Option Tree'!F26:F28)</f>
        <v>47.080652088743342</v>
      </c>
      <c r="F27" cm="1">
        <f t="array" ref="F27">'one period discount factor'!F27*SUMPRODUCT(TRANSPOSE('Tree for rstar'!D27:F27),'Put Option Tree'!G26:G28)</f>
        <v>47.096467698915234</v>
      </c>
      <c r="G27" cm="1">
        <f t="array" ref="G27">'one period discount factor'!G27*SUMPRODUCT(TRANSPOSE('Tree for rstar'!D27:F27),'Put Option Tree'!H26:H28)</f>
        <v>47.123006094722875</v>
      </c>
      <c r="H27" cm="1">
        <f t="array" ref="H27">'one period discount factor'!H27*SUMPRODUCT(TRANSPOSE('Tree for rstar'!D27:F27),'Put Option Tree'!I26:I28)</f>
        <v>47.159249358969184</v>
      </c>
      <c r="I27" cm="1">
        <f t="array" ref="I27">'one period discount factor'!I27*SUMPRODUCT(TRANSPOSE('Tree for rstar'!D27:F27),'Put Option Tree'!J26:J28)</f>
        <v>47.200299823818206</v>
      </c>
      <c r="J27" cm="1">
        <f t="array" ref="J27">'one period discount factor'!J27*SUMPRODUCT(TRANSPOSE('Tree for rstar'!D27:F27),'Put Option Tree'!K26:K28)</f>
        <v>47.252458211104987</v>
      </c>
      <c r="K27" cm="1">
        <f t="array" ref="K27">'one period discount factor'!K27*SUMPRODUCT(TRANSPOSE('Tree for rstar'!D27:F27),'Put Option Tree'!L26:L28)</f>
        <v>47.320970745439482</v>
      </c>
      <c r="L27" cm="1">
        <f t="array" ref="L27">'one period discount factor'!L27*SUMPRODUCT(TRANSPOSE('Tree for rstar'!D27:F27),'Put Option Tree'!M26:M28)</f>
        <v>47.403815468136564</v>
      </c>
      <c r="M27" cm="1">
        <f t="array" ref="M27">'one period discount factor'!M27*SUMPRODUCT(TRANSPOSE('Tree for rstar'!D27:F27),'Put Option Tree'!N26:N28)</f>
        <v>47.507355921956993</v>
      </c>
      <c r="N27" cm="1">
        <f t="array" ref="N27">'one period discount factor'!N27*SUMPRODUCT(TRANSPOSE('Tree for rstar'!D27:F27),'Put Option Tree'!O26:O28)</f>
        <v>47.611977794584121</v>
      </c>
      <c r="O27">
        <f>'Leaf Node &amp; P(t,T)'!G16</f>
        <v>47.714635254064049</v>
      </c>
    </row>
    <row r="28" spans="3:15" x14ac:dyDescent="0.25">
      <c r="E28" cm="1">
        <f t="array" ref="E28">'one period discount factor'!E28*SUMPRODUCT(TRANSPOSE('Tree for rstar'!D28:F28),'Put Option Tree'!F27:F29)</f>
        <v>33.972804114923271</v>
      </c>
      <c r="F28" cm="1">
        <f t="array" ref="F28">'one period discount factor'!F28*SUMPRODUCT(TRANSPOSE('Tree for rstar'!D28:F28),'Put Option Tree'!G27:G29)</f>
        <v>33.661441617085096</v>
      </c>
      <c r="G28" cm="1">
        <f t="array" ref="G28">'one period discount factor'!G28*SUMPRODUCT(TRANSPOSE('Tree for rstar'!D28:F28),'Put Option Tree'!H27:H29)</f>
        <v>33.343336060436997</v>
      </c>
      <c r="H28" cm="1">
        <f t="array" ref="H28">'one period discount factor'!H28*SUMPRODUCT(TRANSPOSE('Tree for rstar'!D28:F28),'Put Option Tree'!I27:I29)</f>
        <v>33.018251582299847</v>
      </c>
      <c r="I28" cm="1">
        <f t="array" ref="I28">'one period discount factor'!I28*SUMPRODUCT(TRANSPOSE('Tree for rstar'!D28:F28),'Put Option Tree'!J27:J29)</f>
        <v>32.684655006639083</v>
      </c>
      <c r="J28" cm="1">
        <f t="array" ref="J28">'one period discount factor'!J28*SUMPRODUCT(TRANSPOSE('Tree for rstar'!D28:F28),'Put Option Tree'!K27:K29)</f>
        <v>32.351207343413598</v>
      </c>
      <c r="K28" cm="1">
        <f t="array" ref="K28">'one period discount factor'!K28*SUMPRODUCT(TRANSPOSE('Tree for rstar'!D28:F28),'Put Option Tree'!L27:L29)</f>
        <v>32.029633492666086</v>
      </c>
      <c r="L28" cm="1">
        <f t="array" ref="L28">'one period discount factor'!L28*SUMPRODUCT(TRANSPOSE('Tree for rstar'!D28:F28),'Put Option Tree'!M27:M29)</f>
        <v>31.732833089766952</v>
      </c>
      <c r="M28" cm="1">
        <f t="array" ref="M28">'one period discount factor'!M28*SUMPRODUCT(TRANSPOSE('Tree for rstar'!D28:F28),'Put Option Tree'!N27:N29)</f>
        <v>31.487566457896818</v>
      </c>
      <c r="N28" cm="1">
        <f t="array" ref="N28">'one period discount factor'!N28*SUMPRODUCT(TRANSPOSE('Tree for rstar'!D28:F28),'Put Option Tree'!O27:O29)</f>
        <v>31.309237314035229</v>
      </c>
      <c r="O28">
        <f>'Leaf Node &amp; P(t,T)'!G17</f>
        <v>31.20727413565405</v>
      </c>
    </row>
    <row r="29" spans="3:15" x14ac:dyDescent="0.25">
      <c r="F29" cm="1">
        <f t="array" ref="F29">'one period discount factor'!F29*SUMPRODUCT(TRANSPOSE('Tree for rstar'!D29:F29),'Put Option Tree'!G28:G30)</f>
        <v>21.56807043815709</v>
      </c>
      <c r="G29" cm="1">
        <f t="array" ref="G29">'one period discount factor'!G29*SUMPRODUCT(TRANSPOSE('Tree for rstar'!D29:F29),'Put Option Tree'!H28:H30)</f>
        <v>20.918848636490278</v>
      </c>
      <c r="H29" cm="1">
        <f t="array" ref="H29">'one period discount factor'!H29*SUMPRODUCT(TRANSPOSE('Tree for rstar'!D29:F29),'Put Option Tree'!I28:I30)</f>
        <v>20.228127768393591</v>
      </c>
      <c r="I29" cm="1">
        <f t="array" ref="I29">'one period discount factor'!I29*SUMPRODUCT(TRANSPOSE('Tree for rstar'!D29:F29),'Put Option Tree'!J28:J30)</f>
        <v>19.487793905787523</v>
      </c>
      <c r="J29" cm="1">
        <f t="array" ref="J29">'one period discount factor'!J29*SUMPRODUCT(TRANSPOSE('Tree for rstar'!D29:F29),'Put Option Tree'!K28:K30)</f>
        <v>18.69421442177434</v>
      </c>
      <c r="K29" cm="1">
        <f t="array" ref="K29">'one period discount factor'!K29*SUMPRODUCT(TRANSPOSE('Tree for rstar'!D29:F29),'Put Option Tree'!L28:L30)</f>
        <v>17.843795684512298</v>
      </c>
      <c r="L29" cm="1">
        <f t="array" ref="L29">'one period discount factor'!L29*SUMPRODUCT(TRANSPOSE('Tree for rstar'!D29:F29),'Put Option Tree'!M28:M30)</f>
        <v>16.934055124545694</v>
      </c>
      <c r="M29" cm="1">
        <f t="array" ref="M29">'one period discount factor'!M29*SUMPRODUCT(TRANSPOSE('Tree for rstar'!D29:F29),'Put Option Tree'!N28:N30)</f>
        <v>15.978475259918223</v>
      </c>
      <c r="N29" cm="1">
        <f t="array" ref="N29">'one period discount factor'!N29*SUMPRODUCT(TRANSPOSE('Tree for rstar'!D29:F29),'Put Option Tree'!O28:O30)</f>
        <v>15.01888663425008</v>
      </c>
      <c r="O29">
        <f>'Leaf Node &amp; P(t,T)'!G18</f>
        <v>14.206521396738282</v>
      </c>
    </row>
    <row r="30" spans="3:15" x14ac:dyDescent="0.25">
      <c r="G30" cm="1">
        <f t="array" ref="G30">'one period discount factor'!G30*SUMPRODUCT(TRANSPOSE('Tree for rstar'!D30:F30),'Put Option Tree'!H29:H31)</f>
        <v>11.170277000623107</v>
      </c>
      <c r="H30" cm="1">
        <f t="array" ref="H30">'one period discount factor'!H30*SUMPRODUCT(TRANSPOSE('Tree for rstar'!D30:F30),'Put Option Tree'!I29:I31)</f>
        <v>10.308242647854433</v>
      </c>
      <c r="I30" cm="1">
        <f t="array" ref="I30">'one period discount factor'!I30*SUMPRODUCT(TRANSPOSE('Tree for rstar'!D30:F30),'Put Option Tree'!J29:J31)</f>
        <v>9.378124746092789</v>
      </c>
      <c r="J30" cm="1">
        <f t="array" ref="J30">'one period discount factor'!J30*SUMPRODUCT(TRANSPOSE('Tree for rstar'!D30:F30),'Put Option Tree'!K29:K31)</f>
        <v>8.3649325849364953</v>
      </c>
      <c r="K30" cm="1">
        <f t="array" ref="K30">'one period discount factor'!K30*SUMPRODUCT(TRANSPOSE('Tree for rstar'!D30:F30),'Put Option Tree'!L29:L31)</f>
        <v>7.2444957574815874</v>
      </c>
      <c r="L30" cm="1">
        <f t="array" ref="L30">'one period discount factor'!L30*SUMPRODUCT(TRANSPOSE('Tree for rstar'!D30:F30),'Put Option Tree'!M29:M31)</f>
        <v>5.9747079228251021</v>
      </c>
      <c r="M30" cm="1">
        <f t="array" ref="M30">'one period discount factor'!M30*SUMPRODUCT(TRANSPOSE('Tree for rstar'!D30:F30),'Put Option Tree'!N29:N31)</f>
        <v>4.4796900672325837</v>
      </c>
      <c r="N30" cm="1">
        <f t="array" ref="N30">'one period discount factor'!N30*SUMPRODUCT(TRANSPOSE('Tree for rstar'!D30:F30),'Put Option Tree'!O29:O31)</f>
        <v>2.602328092619989</v>
      </c>
      <c r="O30">
        <f>'Leaf Node &amp; P(t,T)'!G19</f>
        <v>0</v>
      </c>
    </row>
    <row r="31" spans="3:15" x14ac:dyDescent="0.25">
      <c r="H31" cm="1">
        <f t="array" ref="H31">'one period discount factor'!H31*SUMPRODUCT(TRANSPOSE('Tree for rstar'!D31:F31),'Put Option Tree'!I30:I32)</f>
        <v>4.1593753230317034</v>
      </c>
      <c r="I31" cm="1">
        <f t="array" ref="I31">'one period discount factor'!I31*SUMPRODUCT(TRANSPOSE('Tree for rstar'!D31:F31),'Put Option Tree'!J30:J32)</f>
        <v>3.4206423267653938</v>
      </c>
      <c r="J31" cm="1">
        <f t="array" ref="J31">'one period discount factor'!J31*SUMPRODUCT(TRANSPOSE('Tree for rstar'!D31:F31),'Put Option Tree'!K30:K32)</f>
        <v>2.6668284198663885</v>
      </c>
      <c r="K31" cm="1">
        <f t="array" ref="K31">'one period discount factor'!K31*SUMPRODUCT(TRANSPOSE('Tree for rstar'!D31:F31),'Put Option Tree'!L30:L32)</f>
        <v>1.9075726110800528</v>
      </c>
      <c r="L31" cm="1">
        <f t="array" ref="L31">'one period discount factor'!L31*SUMPRODUCT(TRANSPOSE('Tree for rstar'!D31:F31),'Put Option Tree'!M30:M32)</f>
        <v>1.1644716052055324</v>
      </c>
      <c r="M31" cm="1">
        <f t="array" ref="M31">'one period discount factor'!M31*SUMPRODUCT(TRANSPOSE('Tree for rstar'!D31:F31),'Put Option Tree'!N30:N32)</f>
        <v>0.48828666671822124</v>
      </c>
      <c r="N31" cm="1">
        <f t="array" ref="N31">'one period discount factor'!N31*SUMPRODUCT(TRANSPOSE('Tree for rstar'!D31:F31),'Put Option Tree'!O30:O32)</f>
        <v>0</v>
      </c>
      <c r="O31">
        <f>'Leaf Node &amp; P(t,T)'!G20</f>
        <v>0</v>
      </c>
    </row>
    <row r="32" spans="3:15" x14ac:dyDescent="0.25">
      <c r="I32" cm="1">
        <f t="array" ref="I32">'one period discount factor'!I32*SUMPRODUCT(TRANSPOSE('Tree for rstar'!D32:F32),'Put Option Tree'!J31:J33)</f>
        <v>0.892560467906097</v>
      </c>
      <c r="J32" cm="1">
        <f t="array" ref="J32">'one period discount factor'!J32*SUMPRODUCT(TRANSPOSE('Tree for rstar'!D32:F32),'Put Option Tree'!K31:K33)</f>
        <v>0.55872107130923243</v>
      </c>
      <c r="K32" cm="1">
        <f t="array" ref="K32">'one period discount factor'!K32*SUMPRODUCT(TRANSPOSE('Tree for rstar'!D32:F32),'Put Option Tree'!L31:L33)</f>
        <v>0.28594934555111728</v>
      </c>
      <c r="L32" cm="1">
        <f t="array" ref="L32">'one period discount factor'!L32*SUMPRODUCT(TRANSPOSE('Tree for rstar'!D32:F32),'Put Option Tree'!M31:M33)</f>
        <v>9.380971843121122E-2</v>
      </c>
      <c r="M32" cm="1">
        <f t="array" ref="M32">'one period discount factor'!M32*SUMPRODUCT(TRANSPOSE('Tree for rstar'!D32:F32),'Put Option Tree'!N31:N33)</f>
        <v>0</v>
      </c>
      <c r="N32" cm="1">
        <f t="array" ref="N32">'one period discount factor'!N32*SUMPRODUCT(TRANSPOSE('Tree for rstar'!D32:F32),'Put Option Tree'!O31:O33)</f>
        <v>0</v>
      </c>
      <c r="O32">
        <f>'Leaf Node &amp; P(t,T)'!G21</f>
        <v>0</v>
      </c>
    </row>
    <row r="33" spans="10:15" x14ac:dyDescent="0.25">
      <c r="J33" cm="1">
        <f t="array" ref="J33">'one period discount factor'!J33*SUMPRODUCT(TRANSPOSE('Tree for rstar'!D33:F33),'Put Option Tree'!K32:K34)</f>
        <v>6.8471596089927964E-2</v>
      </c>
      <c r="K33" cm="1">
        <f t="array" ref="K33">'one period discount factor'!K33*SUMPRODUCT(TRANSPOSE('Tree for rstar'!D33:F33),'Put Option Tree'!L32:L34)</f>
        <v>1.8454352015257698E-2</v>
      </c>
      <c r="L33" cm="1">
        <f t="array" ref="L33">'one period discount factor'!L33*SUMPRODUCT(TRANSPOSE('Tree for rstar'!D33:F33),'Put Option Tree'!M32:M34)</f>
        <v>0</v>
      </c>
      <c r="M33" cm="1">
        <f t="array" ref="M33">'one period discount factor'!M33*SUMPRODUCT(TRANSPOSE('Tree for rstar'!D33:F33),'Put Option Tree'!N32:N34)</f>
        <v>0</v>
      </c>
      <c r="N33" cm="1">
        <f t="array" ref="N33">'one period discount factor'!N33*SUMPRODUCT(TRANSPOSE('Tree for rstar'!D33:F33),'Put Option Tree'!O32:O34)</f>
        <v>0</v>
      </c>
      <c r="O33">
        <f>'Leaf Node &amp; P(t,T)'!G22</f>
        <v>0</v>
      </c>
    </row>
    <row r="34" spans="10:15" x14ac:dyDescent="0.25">
      <c r="K34" cm="1">
        <f t="array" ref="K34">'one period discount factor'!K34*SUMPRODUCT(TRANSPOSE('Tree for rstar'!D34:F34),'Put Option Tree'!L33:L35)</f>
        <v>0</v>
      </c>
      <c r="L34" cm="1">
        <f t="array" ref="L34">'one period discount factor'!L34*SUMPRODUCT(TRANSPOSE('Tree for rstar'!D34:F34),'Put Option Tree'!M33:M35)</f>
        <v>0</v>
      </c>
      <c r="M34" cm="1">
        <f t="array" ref="M34">'one period discount factor'!M34*SUMPRODUCT(TRANSPOSE('Tree for rstar'!D34:F34),'Put Option Tree'!N33:N35)</f>
        <v>0</v>
      </c>
      <c r="N34" cm="1">
        <f t="array" ref="N34">'one period discount factor'!N34*SUMPRODUCT(TRANSPOSE('Tree for rstar'!D34:F34),'Put Option Tree'!O33:O35)</f>
        <v>0</v>
      </c>
      <c r="O34">
        <f>'Leaf Node &amp; P(t,T)'!G23</f>
        <v>0</v>
      </c>
    </row>
    <row r="35" spans="10:15" x14ac:dyDescent="0.25">
      <c r="L35" cm="1">
        <f t="array" ref="L35">'one period discount factor'!L35*SUMPRODUCT(TRANSPOSE('Tree for rstar'!D35:F35),'Put Option Tree'!M34:M36)</f>
        <v>0</v>
      </c>
      <c r="M35" cm="1">
        <f t="array" ref="M35">'one period discount factor'!M35*SUMPRODUCT(TRANSPOSE('Tree for rstar'!D35:F35),'Put Option Tree'!N34:N36)</f>
        <v>0</v>
      </c>
      <c r="N35" cm="1">
        <f t="array" ref="N35">'one period discount factor'!N35*SUMPRODUCT(TRANSPOSE('Tree for rstar'!D35:F35),'Put Option Tree'!O34:O36)</f>
        <v>0</v>
      </c>
      <c r="O35">
        <f>'Leaf Node &amp; P(t,T)'!G24</f>
        <v>0</v>
      </c>
    </row>
    <row r="36" spans="10:15" x14ac:dyDescent="0.25">
      <c r="M36" cm="1">
        <f t="array" ref="M36">'one period discount factor'!M36*SUMPRODUCT(TRANSPOSE('Tree for rstar'!D36:F36),'Put Option Tree'!N35:N37)</f>
        <v>0</v>
      </c>
      <c r="N36" cm="1">
        <f t="array" ref="N36">'one period discount factor'!N36*SUMPRODUCT(TRANSPOSE('Tree for rstar'!D36:F36),'Put Option Tree'!O35:O37)</f>
        <v>0</v>
      </c>
      <c r="O36">
        <f>'Leaf Node &amp; P(t,T)'!G25</f>
        <v>0</v>
      </c>
    </row>
    <row r="37" spans="10:15" x14ac:dyDescent="0.25">
      <c r="N37" cm="1">
        <f t="array" ref="N37">'one period discount factor'!N37*SUMPRODUCT(TRANSPOSE('Tree for rstar'!D37:F37),'Put Option Tree'!O36:O38)</f>
        <v>0</v>
      </c>
      <c r="O37">
        <f>'Leaf Node &amp; P(t,T)'!G26</f>
        <v>0</v>
      </c>
    </row>
    <row r="38" spans="10:15" x14ac:dyDescent="0.25">
      <c r="O38">
        <f>'Leaf Node &amp; P(t,T)'!G27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02941-0EA5-423D-86A1-A8EF1CB1B07D}">
  <dimension ref="C14:O38"/>
  <sheetViews>
    <sheetView topLeftCell="A7" workbookViewId="0">
      <selection activeCell="C26" sqref="C26"/>
    </sheetView>
  </sheetViews>
  <sheetFormatPr defaultRowHeight="15" x14ac:dyDescent="0.25"/>
  <cols>
    <col min="6" max="7" width="12" bestFit="1" customWidth="1"/>
  </cols>
  <sheetData>
    <row r="14" spans="13:15" x14ac:dyDescent="0.25">
      <c r="O14">
        <f>'Leaf Node &amp; P(t,T)'!H3</f>
        <v>0</v>
      </c>
    </row>
    <row r="15" spans="13:15" x14ac:dyDescent="0.25">
      <c r="N15" cm="1">
        <f t="array" ref="N15">'one period discount factor'!N15*SUMPRODUCT(TRANSPOSE('Tree for rstar'!D15:F15),'Call Option Tree'!O14:O16)</f>
        <v>0</v>
      </c>
      <c r="O15">
        <f>'Leaf Node &amp; P(t,T)'!H4</f>
        <v>0</v>
      </c>
    </row>
    <row r="16" spans="13:15" x14ac:dyDescent="0.25">
      <c r="M16" cm="1">
        <f t="array" ref="M16">'one period discount factor'!M16*SUMPRODUCT(TRANSPOSE('Tree for rstar'!D16:F16),'Call Option Tree'!N15:N17)</f>
        <v>0</v>
      </c>
      <c r="N16" cm="1">
        <f t="array" ref="N16">'one period discount factor'!N16*SUMPRODUCT(TRANSPOSE('Tree for rstar'!D16:F16),'Call Option Tree'!O15:O17)</f>
        <v>0</v>
      </c>
      <c r="O16">
        <f>'Leaf Node &amp; P(t,T)'!H5</f>
        <v>0</v>
      </c>
    </row>
    <row r="17" spans="3:15" x14ac:dyDescent="0.25">
      <c r="L17" cm="1">
        <f t="array" ref="L17">'one period discount factor'!L17*SUMPRODUCT(TRANSPOSE('Tree for rstar'!D17:F17),'Call Option Tree'!M16:M18)</f>
        <v>0</v>
      </c>
      <c r="M17" cm="1">
        <f t="array" ref="M17">'one period discount factor'!M17*SUMPRODUCT(TRANSPOSE('Tree for rstar'!D17:F17),'Call Option Tree'!N16:N18)</f>
        <v>0</v>
      </c>
      <c r="N17" cm="1">
        <f t="array" ref="N17">'one period discount factor'!N17*SUMPRODUCT(TRANSPOSE('Tree for rstar'!D17:F17),'Call Option Tree'!O16:O18)</f>
        <v>0</v>
      </c>
      <c r="O17">
        <f>'Leaf Node &amp; P(t,T)'!H6</f>
        <v>0</v>
      </c>
    </row>
    <row r="18" spans="3:15" x14ac:dyDescent="0.25">
      <c r="K18" cm="1">
        <f t="array" ref="K18">'one period discount factor'!K18*SUMPRODUCT(TRANSPOSE('Tree for rstar'!D18:F18),'Call Option Tree'!L17:L19)</f>
        <v>0</v>
      </c>
      <c r="L18" cm="1">
        <f t="array" ref="L18">'one period discount factor'!L18*SUMPRODUCT(TRANSPOSE('Tree for rstar'!D18:F18),'Call Option Tree'!M17:M19)</f>
        <v>0</v>
      </c>
      <c r="M18" cm="1">
        <f t="array" ref="M18">'one period discount factor'!M18*SUMPRODUCT(TRANSPOSE('Tree for rstar'!D18:F18),'Call Option Tree'!N17:N19)</f>
        <v>0</v>
      </c>
      <c r="N18" cm="1">
        <f t="array" ref="N18">'one period discount factor'!N18*SUMPRODUCT(TRANSPOSE('Tree for rstar'!D18:F18),'Call Option Tree'!O17:O19)</f>
        <v>0</v>
      </c>
      <c r="O18">
        <f>'Leaf Node &amp; P(t,T)'!H7</f>
        <v>0</v>
      </c>
    </row>
    <row r="19" spans="3:15" x14ac:dyDescent="0.25">
      <c r="J19" cm="1">
        <f t="array" ref="J19">'one period discount factor'!J19*SUMPRODUCT(TRANSPOSE('Tree for rstar'!D19:F19),'Call Option Tree'!K18:K20)</f>
        <v>0</v>
      </c>
      <c r="K19" cm="1">
        <f t="array" ref="K19">'one period discount factor'!K19*SUMPRODUCT(TRANSPOSE('Tree for rstar'!D19:F19),'Call Option Tree'!L18:L20)</f>
        <v>0</v>
      </c>
      <c r="L19" cm="1">
        <f t="array" ref="L19">'one period discount factor'!L19*SUMPRODUCT(TRANSPOSE('Tree for rstar'!D19:F19),'Call Option Tree'!M18:M20)</f>
        <v>0</v>
      </c>
      <c r="M19" cm="1">
        <f t="array" ref="M19">'one period discount factor'!M19*SUMPRODUCT(TRANSPOSE('Tree for rstar'!D19:F19),'Call Option Tree'!N18:N20)</f>
        <v>0</v>
      </c>
      <c r="N19" cm="1">
        <f t="array" ref="N19">'one period discount factor'!N19*SUMPRODUCT(TRANSPOSE('Tree for rstar'!D19:F19),'Call Option Tree'!O18:O20)</f>
        <v>0</v>
      </c>
      <c r="O19">
        <f>'Leaf Node &amp; P(t,T)'!H8</f>
        <v>0</v>
      </c>
    </row>
    <row r="20" spans="3:15" x14ac:dyDescent="0.25">
      <c r="I20" cm="1">
        <f t="array" ref="I20">'one period discount factor'!I20*SUMPRODUCT(TRANSPOSE('Tree for rstar'!D20:F20),'Call Option Tree'!J19:J21)</f>
        <v>0</v>
      </c>
      <c r="J20" cm="1">
        <f t="array" ref="J20">'one period discount factor'!J20*SUMPRODUCT(TRANSPOSE('Tree for rstar'!D20:F20),'Call Option Tree'!K19:K21)</f>
        <v>0</v>
      </c>
      <c r="K20" cm="1">
        <f t="array" ref="K20">'one period discount factor'!K20*SUMPRODUCT(TRANSPOSE('Tree for rstar'!D20:F20),'Call Option Tree'!L19:L21)</f>
        <v>0</v>
      </c>
      <c r="L20" cm="1">
        <f t="array" ref="L20">'one period discount factor'!L20*SUMPRODUCT(TRANSPOSE('Tree for rstar'!D20:F20),'Call Option Tree'!M19:M21)</f>
        <v>0</v>
      </c>
      <c r="M20" cm="1">
        <f t="array" ref="M20">'one period discount factor'!M20*SUMPRODUCT(TRANSPOSE('Tree for rstar'!D20:F20),'Call Option Tree'!N19:N21)</f>
        <v>0</v>
      </c>
      <c r="N20" cm="1">
        <f t="array" ref="N20">'one period discount factor'!N20*SUMPRODUCT(TRANSPOSE('Tree for rstar'!D20:F20),'Call Option Tree'!O19:O21)</f>
        <v>0</v>
      </c>
      <c r="O20">
        <f>'Leaf Node &amp; P(t,T)'!H9</f>
        <v>0</v>
      </c>
    </row>
    <row r="21" spans="3:15" x14ac:dyDescent="0.25">
      <c r="H21" cm="1">
        <f t="array" ref="H21">'one period discount factor'!H21*SUMPRODUCT(TRANSPOSE('Tree for rstar'!D21:F21),'Call Option Tree'!I20:I22)</f>
        <v>0</v>
      </c>
      <c r="I21" cm="1">
        <f t="array" ref="I21">'one period discount factor'!I21*SUMPRODUCT(TRANSPOSE('Tree for rstar'!D21:F21),'Call Option Tree'!J20:J22)</f>
        <v>0</v>
      </c>
      <c r="J21" cm="1">
        <f t="array" ref="J21">'one period discount factor'!J21*SUMPRODUCT(TRANSPOSE('Tree for rstar'!D21:F21),'Call Option Tree'!K20:K22)</f>
        <v>0</v>
      </c>
      <c r="K21" cm="1">
        <f t="array" ref="K21">'one period discount factor'!K21*SUMPRODUCT(TRANSPOSE('Tree for rstar'!D21:F21),'Call Option Tree'!L20:L22)</f>
        <v>0</v>
      </c>
      <c r="L21" cm="1">
        <f t="array" ref="L21">'one period discount factor'!L21*SUMPRODUCT(TRANSPOSE('Tree for rstar'!D21:F21),'Call Option Tree'!M20:M22)</f>
        <v>0</v>
      </c>
      <c r="M21" cm="1">
        <f t="array" ref="M21">'one period discount factor'!M21*SUMPRODUCT(TRANSPOSE('Tree for rstar'!D21:F21),'Call Option Tree'!N20:N22)</f>
        <v>0</v>
      </c>
      <c r="N21" cm="1">
        <f t="array" ref="N21">'one period discount factor'!N21*SUMPRODUCT(TRANSPOSE('Tree for rstar'!D21:F21),'Call Option Tree'!O20:O22)</f>
        <v>0</v>
      </c>
      <c r="O21">
        <f>'Leaf Node &amp; P(t,T)'!H10</f>
        <v>0</v>
      </c>
    </row>
    <row r="22" spans="3:15" x14ac:dyDescent="0.25">
      <c r="G22" cm="1">
        <f t="array" ref="G22">'one period discount factor'!G22*SUMPRODUCT(TRANSPOSE('Tree for rstar'!D22:F22),'Call Option Tree'!H21:H23)</f>
        <v>2.0882143553940095E-6</v>
      </c>
      <c r="H22" cm="1">
        <f t="array" ref="H22">'one period discount factor'!H22*SUMPRODUCT(TRANSPOSE('Tree for rstar'!D22:F22),'Call Option Tree'!I21:I23)</f>
        <v>0</v>
      </c>
      <c r="I22" cm="1">
        <f t="array" ref="I22">'one period discount factor'!I22*SUMPRODUCT(TRANSPOSE('Tree for rstar'!D22:F22),'Call Option Tree'!J21:J23)</f>
        <v>0</v>
      </c>
      <c r="J22" cm="1">
        <f t="array" ref="J22">'one period discount factor'!J22*SUMPRODUCT(TRANSPOSE('Tree for rstar'!D22:F22),'Call Option Tree'!K21:K23)</f>
        <v>0</v>
      </c>
      <c r="K22" cm="1">
        <f t="array" ref="K22">'one period discount factor'!K22*SUMPRODUCT(TRANSPOSE('Tree for rstar'!D22:F22),'Call Option Tree'!L21:L23)</f>
        <v>0</v>
      </c>
      <c r="L22" cm="1">
        <f t="array" ref="L22">'one period discount factor'!L22*SUMPRODUCT(TRANSPOSE('Tree for rstar'!D22:F22),'Call Option Tree'!M21:M23)</f>
        <v>0</v>
      </c>
      <c r="M22" cm="1">
        <f t="array" ref="M22">'one period discount factor'!M22*SUMPRODUCT(TRANSPOSE('Tree for rstar'!D22:F22),'Call Option Tree'!N21:N23)</f>
        <v>0</v>
      </c>
      <c r="N22" cm="1">
        <f t="array" ref="N22">'one period discount factor'!N22*SUMPRODUCT(TRANSPOSE('Tree for rstar'!D22:F22),'Call Option Tree'!O21:O23)</f>
        <v>0</v>
      </c>
      <c r="O22">
        <f>'Leaf Node &amp; P(t,T)'!H11</f>
        <v>0</v>
      </c>
    </row>
    <row r="23" spans="3:15" x14ac:dyDescent="0.25">
      <c r="F23" cm="1">
        <f t="array" ref="F23">'one period discount factor'!F23*SUMPRODUCT(TRANSPOSE('Tree for rstar'!D23:F23),'Call Option Tree'!G22:G24)</f>
        <v>2.5376138323903011E-4</v>
      </c>
      <c r="G23" cm="1">
        <f t="array" ref="G23">'one period discount factor'!G23*SUMPRODUCT(TRANSPOSE('Tree for rstar'!D23:F23),'Call Option Tree'!H22:H24)</f>
        <v>7.1875280229396151E-5</v>
      </c>
      <c r="H23" cm="1">
        <f t="array" ref="H23">'one period discount factor'!H23*SUMPRODUCT(TRANSPOSE('Tree for rstar'!D23:F23),'Call Option Tree'!I22:I24)</f>
        <v>1.1445476191831274E-5</v>
      </c>
      <c r="I23" cm="1">
        <f t="array" ref="I23">'one period discount factor'!I23*SUMPRODUCT(TRANSPOSE('Tree for rstar'!D23:F23),'Call Option Tree'!J22:J24)</f>
        <v>0</v>
      </c>
      <c r="J23" cm="1">
        <f t="array" ref="J23">'one period discount factor'!J23*SUMPRODUCT(TRANSPOSE('Tree for rstar'!D23:F23),'Call Option Tree'!K22:K24)</f>
        <v>0</v>
      </c>
      <c r="K23" cm="1">
        <f t="array" ref="K23">'one period discount factor'!K23*SUMPRODUCT(TRANSPOSE('Tree for rstar'!D23:F23),'Call Option Tree'!L22:L24)</f>
        <v>0</v>
      </c>
      <c r="L23" cm="1">
        <f t="array" ref="L23">'one period discount factor'!L23*SUMPRODUCT(TRANSPOSE('Tree for rstar'!D23:F23),'Call Option Tree'!M22:M24)</f>
        <v>0</v>
      </c>
      <c r="M23" cm="1">
        <f t="array" ref="M23">'one period discount factor'!M23*SUMPRODUCT(TRANSPOSE('Tree for rstar'!D23:F23),'Call Option Tree'!N22:N24)</f>
        <v>0</v>
      </c>
      <c r="N23" cm="1">
        <f t="array" ref="N23">'one period discount factor'!N23*SUMPRODUCT(TRANSPOSE('Tree for rstar'!D23:F23),'Call Option Tree'!O22:O24)</f>
        <v>0</v>
      </c>
      <c r="O23">
        <f>'Leaf Node &amp; P(t,T)'!H12</f>
        <v>0</v>
      </c>
    </row>
    <row r="24" spans="3:15" x14ac:dyDescent="0.25">
      <c r="E24" cm="1">
        <f t="array" ref="E24">'one period discount factor'!E24*SUMPRODUCT(TRANSPOSE('Tree for rstar'!D24:F24),'Call Option Tree'!F23:F25)</f>
        <v>5.5687267297525288E-3</v>
      </c>
      <c r="F24" cm="1">
        <f t="array" ref="F24">'one period discount factor'!F24*SUMPRODUCT(TRANSPOSE('Tree for rstar'!D24:F24),'Call Option Tree'!G23:G25)</f>
        <v>2.7745747150166255E-3</v>
      </c>
      <c r="G24" cm="1">
        <f t="array" ref="G24">'one period discount factor'!G24*SUMPRODUCT(TRANSPOSE('Tree for rstar'!D24:F24),'Call Option Tree'!H23:H25)</f>
        <v>1.1549447334234036E-3</v>
      </c>
      <c r="H24" cm="1">
        <f t="array" ref="H24">'one period discount factor'!H24*SUMPRODUCT(TRANSPOSE('Tree for rstar'!D24:F24),'Call Option Tree'!I23:I25)</f>
        <v>3.6075000609974274E-4</v>
      </c>
      <c r="I24" cm="1">
        <f t="array" ref="I24">'one period discount factor'!I24*SUMPRODUCT(TRANSPOSE('Tree for rstar'!D24:F24),'Call Option Tree'!J23:J25)</f>
        <v>6.4207026408054444E-5</v>
      </c>
      <c r="J24" cm="1">
        <f t="array" ref="J24">'one period discount factor'!J24*SUMPRODUCT(TRANSPOSE('Tree for rstar'!D24:F24),'Call Option Tree'!K23:K25)</f>
        <v>0</v>
      </c>
      <c r="K24" cm="1">
        <f t="array" ref="K24">'one period discount factor'!K24*SUMPRODUCT(TRANSPOSE('Tree for rstar'!D24:F24),'Call Option Tree'!L23:L25)</f>
        <v>0</v>
      </c>
      <c r="L24" cm="1">
        <f t="array" ref="L24">'one period discount factor'!L24*SUMPRODUCT(TRANSPOSE('Tree for rstar'!D24:F24),'Call Option Tree'!M23:M25)</f>
        <v>0</v>
      </c>
      <c r="M24" cm="1">
        <f t="array" ref="M24">'one period discount factor'!M24*SUMPRODUCT(TRANSPOSE('Tree for rstar'!D24:F24),'Call Option Tree'!N23:N25)</f>
        <v>0</v>
      </c>
      <c r="N24" cm="1">
        <f t="array" ref="N24">'one period discount factor'!N24*SUMPRODUCT(TRANSPOSE('Tree for rstar'!D24:F24),'Call Option Tree'!O23:O25)</f>
        <v>0</v>
      </c>
      <c r="O24">
        <f>'Leaf Node &amp; P(t,T)'!H13</f>
        <v>0</v>
      </c>
    </row>
    <row r="25" spans="3:15" x14ac:dyDescent="0.25">
      <c r="D25" cm="1">
        <f t="array" ref="D25">'one period discount factor'!D25*SUMPRODUCT(TRANSPOSE('Tree for rstar'!D25:F25),'Call Option Tree'!E24:E26)</f>
        <v>5.2894827729025949E-2</v>
      </c>
      <c r="E25" cm="1">
        <f t="array" ref="E25">'one period discount factor'!E25*SUMPRODUCT(TRANSPOSE('Tree for rstar'!D25:F25),'Call Option Tree'!F24:F26)</f>
        <v>3.4900611696383317E-2</v>
      </c>
      <c r="F25" cm="1">
        <f t="array" ref="F25">'one period discount factor'!F25*SUMPRODUCT(TRANSPOSE('Tree for rstar'!D25:F25),'Call Option Tree'!G24:G26)</f>
        <v>2.1193885875317356E-2</v>
      </c>
      <c r="G25" cm="1">
        <f t="array" ref="G25">'one period discount factor'!G25*SUMPRODUCT(TRANSPOSE('Tree for rstar'!D25:F25),'Call Option Tree'!H24:H26)</f>
        <v>1.1476465647000656E-2</v>
      </c>
      <c r="H25" cm="1">
        <f t="array" ref="H25">'one period discount factor'!H25*SUMPRODUCT(TRANSPOSE('Tree for rstar'!D25:F25),'Call Option Tree'!I24:I26)</f>
        <v>5.2508711472896196E-3</v>
      </c>
      <c r="I25" cm="1">
        <f t="array" ref="I25">'one period discount factor'!I25*SUMPRODUCT(TRANSPOSE('Tree for rstar'!D25:F25),'Call Option Tree'!J24:J26)</f>
        <v>1.8275841080919221E-3</v>
      </c>
      <c r="J25" cm="1">
        <f t="array" ref="J25">'one period discount factor'!J25*SUMPRODUCT(TRANSPOSE('Tree for rstar'!D25:F25),'Call Option Tree'!K24:K26)</f>
        <v>3.6875205822091021E-4</v>
      </c>
      <c r="K25" cm="1">
        <f t="array" ref="K25">'one period discount factor'!K25*SUMPRODUCT(TRANSPOSE('Tree for rstar'!D25:F25),'Call Option Tree'!L24:L26)</f>
        <v>0</v>
      </c>
      <c r="L25" cm="1">
        <f t="array" ref="L25">'one period discount factor'!L25*SUMPRODUCT(TRANSPOSE('Tree for rstar'!D25:F25),'Call Option Tree'!M24:M26)</f>
        <v>0</v>
      </c>
      <c r="M25" cm="1">
        <f t="array" ref="M25">'one period discount factor'!M25*SUMPRODUCT(TRANSPOSE('Tree for rstar'!D25:F25),'Call Option Tree'!N24:N26)</f>
        <v>0</v>
      </c>
      <c r="N25" cm="1">
        <f t="array" ref="N25">'one period discount factor'!N25*SUMPRODUCT(TRANSPOSE('Tree for rstar'!D25:F25),'Call Option Tree'!O24:O26)</f>
        <v>0</v>
      </c>
      <c r="O25">
        <f>'Leaf Node &amp; P(t,T)'!H14</f>
        <v>0</v>
      </c>
    </row>
    <row r="26" spans="3:15" x14ac:dyDescent="0.25">
      <c r="C26" cm="1">
        <f t="array" ref="C26">'one period discount factor'!C26*SUMPRODUCT(TRANSPOSE('Tree for rstar'!D26:F26),'Call Option Tree'!D25:D27)</f>
        <v>0.29178001625834604</v>
      </c>
      <c r="D26" cm="1">
        <f t="array" ref="D26">'one period discount factor'!D26*SUMPRODUCT(TRANSPOSE('Tree for rstar'!D26:F26),'Call Option Tree'!E25:E27)</f>
        <v>0.22723402940798415</v>
      </c>
      <c r="E26" cm="1">
        <f t="array" ref="E26">'one period discount factor'!E26*SUMPRODUCT(TRANSPOSE('Tree for rstar'!D26:F26),'Call Option Tree'!F25:F27)</f>
        <v>0.16968922506681441</v>
      </c>
      <c r="F26" cm="1">
        <f t="array" ref="F26">'one period discount factor'!F26*SUMPRODUCT(TRANSPOSE('Tree for rstar'!D26:F26),'Call Option Tree'!G25:G27)</f>
        <v>0.11996561047258446</v>
      </c>
      <c r="G26" cm="1">
        <f t="array" ref="G26">'one period discount factor'!G26*SUMPRODUCT(TRANSPOSE('Tree for rstar'!D26:F26),'Call Option Tree'!H25:H27)</f>
        <v>7.8803496622033245E-2</v>
      </c>
      <c r="H26" cm="1">
        <f t="array" ref="H26">'one period discount factor'!H26*SUMPRODUCT(TRANSPOSE('Tree for rstar'!D26:F26),'Call Option Tree'!I25:I27)</f>
        <v>4.6683870324897743E-2</v>
      </c>
      <c r="I26" cm="1">
        <f t="array" ref="I26">'one period discount factor'!I26*SUMPRODUCT(TRANSPOSE('Tree for rstar'!D26:F26),'Call Option Tree'!J25:J27)</f>
        <v>2.3693344947682552E-2</v>
      </c>
      <c r="J26" cm="1">
        <f t="array" ref="J26">'one period discount factor'!J26*SUMPRODUCT(TRANSPOSE('Tree for rstar'!D26:F26),'Call Option Tree'!K25:K27)</f>
        <v>9.309912296666863E-3</v>
      </c>
      <c r="K26" cm="1">
        <f t="array" ref="K26">'one period discount factor'!K26*SUMPRODUCT(TRANSPOSE('Tree for rstar'!D26:F26),'Call Option Tree'!L25:L27)</f>
        <v>2.168686721202366E-3</v>
      </c>
      <c r="L26" cm="1">
        <f t="array" ref="L26">'one period discount factor'!L26*SUMPRODUCT(TRANSPOSE('Tree for rstar'!D26:F26),'Call Option Tree'!M25:M27)</f>
        <v>0</v>
      </c>
      <c r="M26" cm="1">
        <f t="array" ref="M26">'one period discount factor'!M26*SUMPRODUCT(TRANSPOSE('Tree for rstar'!D26:F26),'Call Option Tree'!N25:N27)</f>
        <v>0</v>
      </c>
      <c r="N26" cm="1">
        <f t="array" ref="N26">'one period discount factor'!N26*SUMPRODUCT(TRANSPOSE('Tree for rstar'!D26:F26),'Call Option Tree'!O25:O27)</f>
        <v>0</v>
      </c>
      <c r="O26">
        <f>'Leaf Node &amp; P(t,T)'!H15</f>
        <v>0</v>
      </c>
    </row>
    <row r="27" spans="3:15" x14ac:dyDescent="0.25">
      <c r="D27" cm="1">
        <f t="array" ref="D27">'one period discount factor'!D27*SUMPRODUCT(TRANSPOSE('Tree for rstar'!D27:F27),'Call Option Tree'!E26:E28)</f>
        <v>0.79658453732019285</v>
      </c>
      <c r="E27" cm="1">
        <f t="array" ref="E27">'one period discount factor'!E27*SUMPRODUCT(TRANSPOSE('Tree for rstar'!D27:F27),'Call Option Tree'!F26:F28)</f>
        <v>0.65579941757406557</v>
      </c>
      <c r="F27" cm="1">
        <f t="array" ref="F27">'one period discount factor'!F27*SUMPRODUCT(TRANSPOSE('Tree for rstar'!D27:F27),'Call Option Tree'!G26:G28)</f>
        <v>0.521539537220988</v>
      </c>
      <c r="G27" cm="1">
        <f t="array" ref="G27">'one period discount factor'!G27*SUMPRODUCT(TRANSPOSE('Tree for rstar'!D27:F27),'Call Option Tree'!H26:H28)</f>
        <v>0.39630266284897292</v>
      </c>
      <c r="H27" cm="1">
        <f t="array" ref="H27">'one period discount factor'!H27*SUMPRODUCT(TRANSPOSE('Tree for rstar'!D27:F27),'Call Option Tree'!I26:I28)</f>
        <v>0.28292779680296926</v>
      </c>
      <c r="I27" cm="1">
        <f t="array" ref="I27">'one period discount factor'!I27*SUMPRODUCT(TRANSPOSE('Tree for rstar'!D27:F27),'Call Option Tree'!J26:J28)</f>
        <v>0.184688767991635</v>
      </c>
      <c r="J27" cm="1">
        <f t="array" ref="J27">'one period discount factor'!J27*SUMPRODUCT(TRANSPOSE('Tree for rstar'!D27:F27),'Call Option Tree'!K26:K28)</f>
        <v>0.10513546086621578</v>
      </c>
      <c r="K27" cm="1">
        <f t="array" ref="K27">'one period discount factor'!K27*SUMPRODUCT(TRANSPOSE('Tree for rstar'!D27:F27),'Call Option Tree'!L26:L28)</f>
        <v>4.7409522107657823E-2</v>
      </c>
      <c r="L27" cm="1">
        <f t="array" ref="L27">'one period discount factor'!L27*SUMPRODUCT(TRANSPOSE('Tree for rstar'!D27:F27),'Call Option Tree'!M26:M28)</f>
        <v>1.3062455206009032E-2</v>
      </c>
      <c r="M27" cm="1">
        <f t="array" ref="M27">'one period discount factor'!M27*SUMPRODUCT(TRANSPOSE('Tree for rstar'!D27:F27),'Call Option Tree'!N26:N28)</f>
        <v>0</v>
      </c>
      <c r="N27" cm="1">
        <f t="array" ref="N27">'one period discount factor'!N27*SUMPRODUCT(TRANSPOSE('Tree for rstar'!D27:F27),'Call Option Tree'!O26:O28)</f>
        <v>0</v>
      </c>
      <c r="O27">
        <f>'Leaf Node &amp; P(t,T)'!H16</f>
        <v>0</v>
      </c>
    </row>
    <row r="28" spans="3:15" x14ac:dyDescent="0.25">
      <c r="E28" cm="1">
        <f t="array" ref="E28">'one period discount factor'!E28*SUMPRODUCT(TRANSPOSE('Tree for rstar'!D28:F28),'Call Option Tree'!F27:F29)</f>
        <v>2.0518770093765553</v>
      </c>
      <c r="F28" cm="1">
        <f t="array" ref="F28">'one period discount factor'!F28*SUMPRODUCT(TRANSPOSE('Tree for rstar'!D28:F28),'Call Option Tree'!G27:G29)</f>
        <v>1.7849764667791101</v>
      </c>
      <c r="G28" cm="1">
        <f t="array" ref="G28">'one period discount factor'!G28*SUMPRODUCT(TRANSPOSE('Tree for rstar'!D28:F28),'Call Option Tree'!H27:H29)</f>
        <v>1.5128735063947469</v>
      </c>
      <c r="H28" cm="1">
        <f t="array" ref="H28">'one period discount factor'!H28*SUMPRODUCT(TRANSPOSE('Tree for rstar'!D28:F28),'Call Option Tree'!I27:I29)</f>
        <v>1.2380577434362336</v>
      </c>
      <c r="I28" cm="1">
        <f t="array" ref="I28">'one period discount factor'!I28*SUMPRODUCT(TRANSPOSE('Tree for rstar'!D28:F28),'Call Option Tree'!J27:J29)</f>
        <v>0.96457244849249413</v>
      </c>
      <c r="J28" cm="1">
        <f t="array" ref="J28">'one period discount factor'!J28*SUMPRODUCT(TRANSPOSE('Tree for rstar'!D28:F28),'Call Option Tree'!K27:K29)</f>
        <v>0.69920264419414491</v>
      </c>
      <c r="K28" cm="1">
        <f t="array" ref="K28">'one period discount factor'!K28*SUMPRODUCT(TRANSPOSE('Tree for rstar'!D28:F28),'Call Option Tree'!L27:L29)</f>
        <v>0.45225575709629262</v>
      </c>
      <c r="L28" cm="1">
        <f t="array" ref="L28">'one period discount factor'!L28*SUMPRODUCT(TRANSPOSE('Tree for rstar'!D28:F28),'Call Option Tree'!M27:M29)</f>
        <v>0.23901189498363437</v>
      </c>
      <c r="M28" cm="1">
        <f t="array" ref="M28">'one period discount factor'!M28*SUMPRODUCT(TRANSPOSE('Tree for rstar'!D28:F28),'Call Option Tree'!N27:N29)</f>
        <v>8.0609073866941092E-2</v>
      </c>
      <c r="N28" cm="1">
        <f t="array" ref="N28">'one period discount factor'!N28*SUMPRODUCT(TRANSPOSE('Tree for rstar'!D28:F28),'Call Option Tree'!O27:O29)</f>
        <v>0</v>
      </c>
      <c r="O28">
        <f>'Leaf Node &amp; P(t,T)'!H17</f>
        <v>0</v>
      </c>
    </row>
    <row r="29" spans="3:15" x14ac:dyDescent="0.25">
      <c r="F29" cm="1">
        <f t="array" ref="F29">'one period discount factor'!F29*SUMPRODUCT(TRANSPOSE('Tree for rstar'!D29:F29),'Call Option Tree'!G28:G30)</f>
        <v>4.9073932851252531</v>
      </c>
      <c r="G29" cm="1">
        <f t="array" ref="G29">'one period discount factor'!G29*SUMPRODUCT(TRANSPOSE('Tree for rstar'!D29:F29),'Call Option Tree'!H28:H30)</f>
        <v>4.5007985850314869</v>
      </c>
      <c r="H29" cm="1">
        <f t="array" ref="H29">'one period discount factor'!H29*SUMPRODUCT(TRANSPOSE('Tree for rstar'!D29:F29),'Call Option Tree'!I28:I30)</f>
        <v>4.0586024507697633</v>
      </c>
      <c r="I29" cm="1">
        <f t="array" ref="I29">'one period discount factor'!I29*SUMPRODUCT(TRANSPOSE('Tree for rstar'!D29:F29),'Call Option Tree'!J28:J30)</f>
        <v>3.575669292166725</v>
      </c>
      <c r="J29" cm="1">
        <f t="array" ref="J29">'one period discount factor'!J29*SUMPRODUCT(TRANSPOSE('Tree for rstar'!D29:F29),'Call Option Tree'!K28:K30)</f>
        <v>3.0474802250498829</v>
      </c>
      <c r="K29" cm="1">
        <f t="array" ref="K29">'one period discount factor'!K29*SUMPRODUCT(TRANSPOSE('Tree for rstar'!D29:F29),'Call Option Tree'!L28:L30)</f>
        <v>2.4697934673114408</v>
      </c>
      <c r="L29" cm="1">
        <f t="array" ref="L29">'one period discount factor'!L29*SUMPRODUCT(TRANSPOSE('Tree for rstar'!D29:F29),'Call Option Tree'!M28:M30)</f>
        <v>1.8412974751954967</v>
      </c>
      <c r="M29" cm="1">
        <f t="array" ref="M29">'one period discount factor'!M29*SUMPRODUCT(TRANSPOSE('Tree for rstar'!D29:F29),'Call Option Tree'!N28:N30)</f>
        <v>1.1727736255950363</v>
      </c>
      <c r="N29" cm="1">
        <f t="array" ref="N29">'one period discount factor'!N29*SUMPRODUCT(TRANSPOSE('Tree for rstar'!D29:F29),'Call Option Tree'!O28:O30)</f>
        <v>0.50963332827512609</v>
      </c>
      <c r="O29">
        <f>'Leaf Node &amp; P(t,T)'!H18</f>
        <v>0</v>
      </c>
    </row>
    <row r="30" spans="3:15" x14ac:dyDescent="0.25">
      <c r="G30" cm="1">
        <f t="array" ref="G30">'one period discount factor'!G30*SUMPRODUCT(TRANSPOSE('Tree for rstar'!D30:F30),'Call Option Tree'!H29:H31)</f>
        <v>10.692943989239311</v>
      </c>
      <c r="H30" cm="1">
        <f t="array" ref="H30">'one period discount factor'!H30*SUMPRODUCT(TRANSPOSE('Tree for rstar'!D30:F30),'Call Option Tree'!I29:I31)</f>
        <v>10.27796299213546</v>
      </c>
      <c r="I30" cm="1">
        <f t="array" ref="I30">'one period discount factor'!I30*SUMPRODUCT(TRANSPOSE('Tree for rstar'!D30:F30),'Call Option Tree'!J29:J31)</f>
        <v>9.8015309092773624</v>
      </c>
      <c r="J30" cm="1">
        <f t="array" ref="J30">'one period discount factor'!J30*SUMPRODUCT(TRANSPOSE('Tree for rstar'!D30:F30),'Call Option Tree'!K29:K31)</f>
        <v>9.2489887935152861</v>
      </c>
      <c r="K30" cm="1">
        <f t="array" ref="K30">'one period discount factor'!K30*SUMPRODUCT(TRANSPOSE('Tree for rstar'!D30:F30),'Call Option Tree'!L29:L31)</f>
        <v>8.5966054337758049</v>
      </c>
      <c r="L30" cm="1">
        <f t="array" ref="L30">'one period discount factor'!L30*SUMPRODUCT(TRANSPOSE('Tree for rstar'!D30:F30),'Call Option Tree'!M29:M31)</f>
        <v>7.8024939070878778</v>
      </c>
      <c r="M30" cm="1">
        <f t="array" ref="M30">'one period discount factor'!M30*SUMPRODUCT(TRANSPOSE('Tree for rstar'!D30:F30),'Call Option Tree'!N29:N31)</f>
        <v>6.7912526273837068</v>
      </c>
      <c r="N30" cm="1">
        <f t="array" ref="N30">'one period discount factor'!N30*SUMPRODUCT(TRANSPOSE('Tree for rstar'!D30:F30),'Call Option Tree'!O29:O31)</f>
        <v>5.4052519519482445</v>
      </c>
      <c r="O30">
        <f>'Leaf Node &amp; P(t,T)'!H19</f>
        <v>3.3023700376055842</v>
      </c>
    </row>
    <row r="31" spans="3:15" x14ac:dyDescent="0.25">
      <c r="H31" cm="1">
        <f t="array" ref="H31">'one period discount factor'!H31*SUMPRODUCT(TRANSPOSE('Tree for rstar'!D31:F31),'Call Option Tree'!I30:I32)</f>
        <v>20.795055415268838</v>
      </c>
      <c r="I31" cm="1">
        <f t="array" ref="I31">'one period discount factor'!I31*SUMPRODUCT(TRANSPOSE('Tree for rstar'!D31:F31),'Call Option Tree'!J30:J32)</f>
        <v>20.713212686672509</v>
      </c>
      <c r="J31" cm="1">
        <f t="array" ref="J31">'one period discount factor'!J31*SUMPRODUCT(TRANSPOSE('Tree for rstar'!D31:F31),'Call Option Tree'!K30:K32)</f>
        <v>20.618954766874229</v>
      </c>
      <c r="K31" cm="1">
        <f t="array" ref="K31">'one period discount factor'!K31*SUMPRODUCT(TRANSPOSE('Tree for rstar'!D31:F31),'Call Option Tree'!L30:L32)</f>
        <v>20.523429156133457</v>
      </c>
      <c r="L31" cm="1">
        <f t="array" ref="L31">'one period discount factor'!L31*SUMPRODUCT(TRANSPOSE('Tree for rstar'!D31:F31),'Call Option Tree'!M30:M32)</f>
        <v>20.448096216837051</v>
      </c>
      <c r="M31" cm="1">
        <f t="array" ref="M31">'one period discount factor'!M31*SUMPRODUCT(TRANSPOSE('Tree for rstar'!D31:F31),'Call Option Tree'!N30:N32)</f>
        <v>20.448731096530114</v>
      </c>
      <c r="N31" cm="1">
        <f t="array" ref="N31">'one period discount factor'!N31*SUMPRODUCT(TRANSPOSE('Tree for rstar'!D31:F31),'Call Option Tree'!O30:O32)</f>
        <v>20.642693186198784</v>
      </c>
      <c r="O31">
        <f>'Leaf Node &amp; P(t,T)'!H20</f>
        <v>21.334588020395561</v>
      </c>
    </row>
    <row r="32" spans="3:15" x14ac:dyDescent="0.25">
      <c r="I32" cm="1">
        <f t="array" ref="I32">'one period discount factor'!I32*SUMPRODUCT(TRANSPOSE('Tree for rstar'!D32:F32),'Call Option Tree'!J31:J33)</f>
        <v>35.525943607259684</v>
      </c>
      <c r="J32" cm="1">
        <f t="array" ref="J32">'one period discount factor'!J32*SUMPRODUCT(TRANSPOSE('Tree for rstar'!D32:F32),'Call Option Tree'!K31:K33)</f>
        <v>36.082379503236005</v>
      </c>
      <c r="K32" cm="1">
        <f t="array" ref="K32">'one period discount factor'!K32*SUMPRODUCT(TRANSPOSE('Tree for rstar'!D32:F32),'Call Option Tree'!L31:L33)</f>
        <v>36.694292712259418</v>
      </c>
      <c r="L32" cm="1">
        <f t="array" ref="L32">'one period discount factor'!L32*SUMPRODUCT(TRANSPOSE('Tree for rstar'!D32:F32),'Call Option Tree'!M31:M33)</f>
        <v>37.377227853784859</v>
      </c>
      <c r="M32" cm="1">
        <f t="array" ref="M32">'one period discount factor'!M32*SUMPRODUCT(TRANSPOSE('Tree for rstar'!D32:F32),'Call Option Tree'!N31:N33)</f>
        <v>38.157025046810126</v>
      </c>
      <c r="N32" cm="1">
        <f t="array" ref="N32">'one period discount factor'!N32*SUMPRODUCT(TRANSPOSE('Tree for rstar'!D32:F32),'Call Option Tree'!O31:O33)</f>
        <v>39.025916561403548</v>
      </c>
      <c r="O32">
        <f>'Leaf Node &amp; P(t,T)'!H21</f>
        <v>39.905774357244297</v>
      </c>
    </row>
    <row r="33" spans="10:15" x14ac:dyDescent="0.25">
      <c r="J33" cm="1">
        <f t="array" ref="J33">'one period discount factor'!J33*SUMPRODUCT(TRANSPOSE('Tree for rstar'!D33:F33),'Call Option Tree'!K32:K34)</f>
        <v>53.368868730641026</v>
      </c>
      <c r="K33" cm="1">
        <f t="array" ref="K33">'one period discount factor'!K33*SUMPRODUCT(TRANSPOSE('Tree for rstar'!D33:F33),'Call Option Tree'!L32:L34)</f>
        <v>54.529110369745311</v>
      </c>
      <c r="L33" cm="1">
        <f t="array" ref="L33">'one period discount factor'!L33*SUMPRODUCT(TRANSPOSE('Tree for rstar'!D33:F33),'Call Option Tree'!M32:M34)</f>
        <v>55.701275693034965</v>
      </c>
      <c r="M33" cm="1">
        <f t="array" ref="M33">'one period discount factor'!M33*SUMPRODUCT(TRANSPOSE('Tree for rstar'!D33:F33),'Call Option Tree'!N32:N34)</f>
        <v>56.864524494105986</v>
      </c>
      <c r="N33" cm="1">
        <f t="array" ref="N33">'one period discount factor'!N33*SUMPRODUCT(TRANSPOSE('Tree for rstar'!D33:F33),'Call Option Tree'!O32:O34)</f>
        <v>57.968932668038207</v>
      </c>
      <c r="O33">
        <f>'Leaf Node &amp; P(t,T)'!H22</f>
        <v>59.032038374633444</v>
      </c>
    </row>
    <row r="34" spans="10:15" x14ac:dyDescent="0.25">
      <c r="K34" cm="1">
        <f t="array" ref="K34">'one period discount factor'!K34*SUMPRODUCT(TRANSPOSE('Tree for rstar'!D34:F34),'Call Option Tree'!L33:L35)</f>
        <v>71.814943206728202</v>
      </c>
      <c r="L34" cm="1">
        <f t="array" ref="L34">'one period discount factor'!L34*SUMPRODUCT(TRANSPOSE('Tree for rstar'!D34:F34),'Call Option Tree'!M33:M35)</f>
        <v>73.540483856530486</v>
      </c>
      <c r="M34" cm="1">
        <f t="array" ref="M34">'one period discount factor'!M34*SUMPRODUCT(TRANSPOSE('Tree for rstar'!D34:F34),'Call Option Tree'!N33:N35)</f>
        <v>75.326736385301714</v>
      </c>
      <c r="N34" cm="1">
        <f t="array" ref="N34">'one period discount factor'!N34*SUMPRODUCT(TRANSPOSE('Tree for rstar'!D34:F34),'Call Option Tree'!O33:O35)</f>
        <v>77.1063492849391</v>
      </c>
      <c r="O34">
        <f>'Leaf Node &amp; P(t,T)'!H23</f>
        <v>78.729970893733352</v>
      </c>
    </row>
    <row r="35" spans="10:15" x14ac:dyDescent="0.25">
      <c r="L35" cm="1">
        <f t="array" ref="L35">'one period discount factor'!L35*SUMPRODUCT(TRANSPOSE('Tree for rstar'!D35:F35),'Call Option Tree'!M34:M36)</f>
        <v>87.599328324439895</v>
      </c>
      <c r="M35" cm="1">
        <f t="array" ref="M35">'one period discount factor'!M35*SUMPRODUCT(TRANSPOSE('Tree for rstar'!D35:F35),'Call Option Tree'!N34:N36)</f>
        <v>89.883317914723435</v>
      </c>
      <c r="N35" cm="1">
        <f t="array" ref="N35">'one period discount factor'!N35*SUMPRODUCT(TRANSPOSE('Tree for rstar'!D35:F35),'Call Option Tree'!O34:O36)</f>
        <v>92.60192793171619</v>
      </c>
      <c r="O35">
        <f>'Leaf Node &amp; P(t,T)'!H24</f>
        <v>96.207077654806625</v>
      </c>
    </row>
    <row r="36" spans="10:15" x14ac:dyDescent="0.25">
      <c r="M36" cm="1">
        <f t="array" ref="M36">'one period discount factor'!M36*SUMPRODUCT(TRANSPOSE('Tree for rstar'!D36:F36),'Call Option Tree'!N35:N37)</f>
        <v>95.446782999634181</v>
      </c>
      <c r="N36" cm="1">
        <f t="array" ref="N36">'one period discount factor'!N36*SUMPRODUCT(TRANSPOSE('Tree for rstar'!D36:F36),'Call Option Tree'!O35:O37)</f>
        <v>96.207077654806625</v>
      </c>
      <c r="O36">
        <f>'Leaf Node &amp; P(t,T)'!H25</f>
        <v>96.207077654806625</v>
      </c>
    </row>
    <row r="37" spans="10:15" x14ac:dyDescent="0.25">
      <c r="N37" cm="1">
        <f t="array" ref="N37">'one period discount factor'!N37*SUMPRODUCT(TRANSPOSE('Tree for rstar'!D37:F37),'Call Option Tree'!O36:O38)</f>
        <v>96.207077654806625</v>
      </c>
      <c r="O37">
        <f>'Leaf Node &amp; P(t,T)'!H26</f>
        <v>96.207077654806625</v>
      </c>
    </row>
    <row r="38" spans="10:15" x14ac:dyDescent="0.25">
      <c r="O38">
        <f>'Leaf Node &amp; P(t,T)'!H27</f>
        <v>96.207077654806625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Term Structure</vt:lpstr>
      <vt:lpstr>Tree for rstar</vt:lpstr>
      <vt:lpstr>alpha(t)</vt:lpstr>
      <vt:lpstr>Tree for r</vt:lpstr>
      <vt:lpstr>one period discount factor</vt:lpstr>
      <vt:lpstr>Tree for Q</vt:lpstr>
      <vt:lpstr>Leaf Node &amp; P(t,T)</vt:lpstr>
      <vt:lpstr>Put Option Tree</vt:lpstr>
      <vt:lpstr>Call Option Tree</vt:lpstr>
      <vt:lpstr>a</vt:lpstr>
      <vt:lpstr>deltat</vt:lpstr>
      <vt:lpstr>K</vt:lpstr>
      <vt:lpstr>M</vt:lpstr>
      <vt:lpstr>Maturity</vt:lpstr>
      <vt:lpstr>N</vt:lpstr>
      <vt:lpstr>sigma</vt:lpstr>
      <vt:lpstr>t</vt:lpstr>
      <vt:lpstr>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Jaskaran Nijjar</dc:creator>
  <cp:keywords/>
  <dc:description/>
  <cp:lastModifiedBy>Jaskaran Nijjar</cp:lastModifiedBy>
  <cp:revision/>
  <dcterms:created xsi:type="dcterms:W3CDTF">2024-03-31T09:32:04Z</dcterms:created>
  <dcterms:modified xsi:type="dcterms:W3CDTF">2024-05-11T17:46:50Z</dcterms:modified>
  <cp:category/>
  <cp:contentStatus/>
</cp:coreProperties>
</file>