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stsmith/Projects/PHD_Host_Response_BV_Dynamics/Subprojects/PHD_miRNA/Experimental_Results/Migration/042417/"/>
    </mc:Choice>
  </mc:AlternateContent>
  <bookViews>
    <workbookView xWindow="460" yWindow="1740" windowWidth="27760" windowHeight="16380" tabRatio="500" activeTab="1"/>
  </bookViews>
  <sheets>
    <sheet name="042417_LacticAcid_redo_40min" sheetId="1" r:id="rId1"/>
    <sheet name="LabNotebook" sheetId="2" r:id="rId2"/>
  </sheets>
  <definedNames>
    <definedName name="_xlnm.Print_Area" localSheetId="1">LabNotebook!$A$1:$M$31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8" i="2" l="1"/>
  <c r="N27" i="2"/>
  <c r="N26" i="2"/>
  <c r="N29" i="2"/>
  <c r="N25" i="2"/>
  <c r="F4" i="2"/>
  <c r="F5" i="2"/>
  <c r="F6" i="2"/>
  <c r="F7" i="2"/>
  <c r="F8" i="2"/>
  <c r="F9" i="2"/>
  <c r="F10" i="2"/>
  <c r="F3" i="2"/>
  <c r="E4" i="2"/>
  <c r="E5" i="2"/>
  <c r="E6" i="2"/>
  <c r="E7" i="2"/>
  <c r="E8" i="2"/>
  <c r="E9" i="2"/>
  <c r="E10" i="2"/>
  <c r="E3" i="2"/>
  <c r="D3" i="2"/>
  <c r="B32" i="1"/>
  <c r="D4" i="2"/>
  <c r="B33" i="1"/>
  <c r="D5" i="2"/>
  <c r="B34" i="1"/>
  <c r="D6" i="2"/>
  <c r="B35" i="1"/>
  <c r="D7" i="2"/>
  <c r="B36" i="1"/>
  <c r="D8" i="2"/>
  <c r="B37" i="1"/>
  <c r="D9" i="2"/>
  <c r="D10" i="2"/>
  <c r="D2" i="2"/>
  <c r="C4" i="2"/>
  <c r="C5" i="2"/>
  <c r="C6" i="2"/>
  <c r="C7" i="2"/>
  <c r="C8" i="2"/>
  <c r="C9" i="2"/>
  <c r="C10" i="2"/>
  <c r="C3" i="2"/>
  <c r="B3" i="2"/>
  <c r="B4" i="2"/>
  <c r="B5" i="2"/>
  <c r="B6" i="2"/>
  <c r="B7" i="2"/>
  <c r="B8" i="2"/>
  <c r="B9" i="2"/>
  <c r="B10" i="2"/>
  <c r="A2" i="2"/>
  <c r="A3" i="2"/>
  <c r="A32" i="1"/>
  <c r="A4" i="2"/>
  <c r="A33" i="1"/>
  <c r="A5" i="2"/>
  <c r="A34" i="1"/>
  <c r="A6" i="2"/>
  <c r="A35" i="1"/>
  <c r="A7" i="2"/>
  <c r="A36" i="1"/>
  <c r="A8" i="2"/>
  <c r="A37" i="1"/>
  <c r="A9" i="2"/>
  <c r="A10" i="2"/>
  <c r="E20" i="1"/>
  <c r="E31" i="1"/>
  <c r="I23" i="1"/>
  <c r="I34" i="1"/>
  <c r="G65" i="1"/>
  <c r="J23" i="1"/>
  <c r="J34" i="1"/>
  <c r="H65" i="1"/>
  <c r="I65" i="1"/>
  <c r="O65" i="1"/>
  <c r="K27" i="1"/>
  <c r="K38" i="1"/>
  <c r="G66" i="1"/>
  <c r="I66" i="1"/>
  <c r="O66" i="1"/>
  <c r="I21" i="1"/>
  <c r="I32" i="1"/>
  <c r="G63" i="1"/>
  <c r="J21" i="1"/>
  <c r="J32" i="1"/>
  <c r="H63" i="1"/>
  <c r="I63" i="1"/>
  <c r="O63" i="1"/>
  <c r="I22" i="1"/>
  <c r="I33" i="1"/>
  <c r="G64" i="1"/>
  <c r="J22" i="1"/>
  <c r="J33" i="1"/>
  <c r="H64" i="1"/>
  <c r="I64" i="1"/>
  <c r="O64" i="1"/>
  <c r="I20" i="1"/>
  <c r="I31" i="1"/>
  <c r="G62" i="1"/>
  <c r="J20" i="1"/>
  <c r="J31" i="1"/>
  <c r="H62" i="1"/>
  <c r="I62" i="1"/>
  <c r="O62" i="1"/>
  <c r="K25" i="1"/>
  <c r="K36" i="1"/>
  <c r="G61" i="1"/>
  <c r="I61" i="1"/>
  <c r="O61" i="1"/>
  <c r="I25" i="1"/>
  <c r="I36" i="1"/>
  <c r="G54" i="1"/>
  <c r="J25" i="1"/>
  <c r="J36" i="1"/>
  <c r="H54" i="1"/>
  <c r="I54" i="1"/>
  <c r="O54" i="1"/>
  <c r="I26" i="1"/>
  <c r="I37" i="1"/>
  <c r="G55" i="1"/>
  <c r="J26" i="1"/>
  <c r="J37" i="1"/>
  <c r="H55" i="1"/>
  <c r="I55" i="1"/>
  <c r="O55" i="1"/>
  <c r="I27" i="1"/>
  <c r="I38" i="1"/>
  <c r="G56" i="1"/>
  <c r="J27" i="1"/>
  <c r="J38" i="1"/>
  <c r="H56" i="1"/>
  <c r="I56" i="1"/>
  <c r="O56" i="1"/>
  <c r="L20" i="1"/>
  <c r="L31" i="1"/>
  <c r="G57" i="1"/>
  <c r="I57" i="1"/>
  <c r="O57" i="1"/>
  <c r="L21" i="1"/>
  <c r="L32" i="1"/>
  <c r="G58" i="1"/>
  <c r="I58" i="1"/>
  <c r="O58" i="1"/>
  <c r="L22" i="1"/>
  <c r="L33" i="1"/>
  <c r="G59" i="1"/>
  <c r="I59" i="1"/>
  <c r="O59" i="1"/>
  <c r="L23" i="1"/>
  <c r="L34" i="1"/>
  <c r="G60" i="1"/>
  <c r="I60" i="1"/>
  <c r="O60" i="1"/>
  <c r="I24" i="1"/>
  <c r="I35" i="1"/>
  <c r="G53" i="1"/>
  <c r="J24" i="1"/>
  <c r="J35" i="1"/>
  <c r="H53" i="1"/>
  <c r="I53" i="1"/>
  <c r="O53" i="1"/>
  <c r="K26" i="1"/>
  <c r="K37" i="1"/>
  <c r="D66" i="1"/>
  <c r="F66" i="1"/>
  <c r="N66" i="1"/>
  <c r="E21" i="1"/>
  <c r="E32" i="1"/>
  <c r="D63" i="1"/>
  <c r="F21" i="1"/>
  <c r="F32" i="1"/>
  <c r="E63" i="1"/>
  <c r="F63" i="1"/>
  <c r="N63" i="1"/>
  <c r="E22" i="1"/>
  <c r="E33" i="1"/>
  <c r="D64" i="1"/>
  <c r="F22" i="1"/>
  <c r="F33" i="1"/>
  <c r="E64" i="1"/>
  <c r="F64" i="1"/>
  <c r="N64" i="1"/>
  <c r="E23" i="1"/>
  <c r="E34" i="1"/>
  <c r="D65" i="1"/>
  <c r="F23" i="1"/>
  <c r="F34" i="1"/>
  <c r="E65" i="1"/>
  <c r="F65" i="1"/>
  <c r="N65" i="1"/>
  <c r="D62" i="1"/>
  <c r="J62" i="1"/>
  <c r="F20" i="1"/>
  <c r="F31" i="1"/>
  <c r="E62" i="1"/>
  <c r="F62" i="1"/>
  <c r="N62" i="1"/>
  <c r="K24" i="1"/>
  <c r="K35" i="1"/>
  <c r="D61" i="1"/>
  <c r="F61" i="1"/>
  <c r="N61" i="1"/>
  <c r="E25" i="1"/>
  <c r="E36" i="1"/>
  <c r="D54" i="1"/>
  <c r="F25" i="1"/>
  <c r="F36" i="1"/>
  <c r="E54" i="1"/>
  <c r="F54" i="1"/>
  <c r="N54" i="1"/>
  <c r="E26" i="1"/>
  <c r="E37" i="1"/>
  <c r="D55" i="1"/>
  <c r="F26" i="1"/>
  <c r="F37" i="1"/>
  <c r="E55" i="1"/>
  <c r="F55" i="1"/>
  <c r="N55" i="1"/>
  <c r="E27" i="1"/>
  <c r="E38" i="1"/>
  <c r="D56" i="1"/>
  <c r="F27" i="1"/>
  <c r="F38" i="1"/>
  <c r="E56" i="1"/>
  <c r="F56" i="1"/>
  <c r="N56" i="1"/>
  <c r="K20" i="1"/>
  <c r="K31" i="1"/>
  <c r="D57" i="1"/>
  <c r="F57" i="1"/>
  <c r="N57" i="1"/>
  <c r="K21" i="1"/>
  <c r="K32" i="1"/>
  <c r="D58" i="1"/>
  <c r="F58" i="1"/>
  <c r="N58" i="1"/>
  <c r="K22" i="1"/>
  <c r="K33" i="1"/>
  <c r="D59" i="1"/>
  <c r="F59" i="1"/>
  <c r="N59" i="1"/>
  <c r="K23" i="1"/>
  <c r="K34" i="1"/>
  <c r="D60" i="1"/>
  <c r="F60" i="1"/>
  <c r="N60" i="1"/>
  <c r="E24" i="1"/>
  <c r="E35" i="1"/>
  <c r="D53" i="1"/>
  <c r="F24" i="1"/>
  <c r="F35" i="1"/>
  <c r="E53" i="1"/>
  <c r="F53" i="1"/>
  <c r="N53" i="1"/>
  <c r="L66" i="1"/>
  <c r="J66" i="1"/>
  <c r="L55" i="1"/>
  <c r="L54" i="1"/>
  <c r="L53" i="1"/>
  <c r="J65" i="1"/>
  <c r="K65" i="1"/>
  <c r="L65" i="1"/>
  <c r="M65" i="1"/>
  <c r="M53" i="1"/>
  <c r="M54" i="1"/>
  <c r="M55" i="1"/>
  <c r="M56" i="1"/>
  <c r="M62" i="1"/>
  <c r="M63" i="1"/>
  <c r="M64" i="1"/>
  <c r="K53" i="1"/>
  <c r="K54" i="1"/>
  <c r="K55" i="1"/>
  <c r="K56" i="1"/>
  <c r="K62" i="1"/>
  <c r="K63" i="1"/>
  <c r="K64" i="1"/>
  <c r="J63" i="1"/>
  <c r="L63" i="1"/>
  <c r="J64" i="1"/>
  <c r="L64" i="1"/>
  <c r="L62" i="1"/>
  <c r="L61" i="1"/>
  <c r="J61" i="1"/>
  <c r="J54" i="1"/>
  <c r="J55" i="1"/>
  <c r="J56" i="1"/>
  <c r="L56" i="1"/>
  <c r="J57" i="1"/>
  <c r="L57" i="1"/>
  <c r="J58" i="1"/>
  <c r="L58" i="1"/>
  <c r="J59" i="1"/>
  <c r="L59" i="1"/>
  <c r="J60" i="1"/>
  <c r="L60" i="1"/>
  <c r="J53" i="1"/>
  <c r="B40" i="1"/>
  <c r="B41" i="1"/>
  <c r="B42" i="1"/>
  <c r="B43" i="1"/>
  <c r="B44" i="1"/>
  <c r="B45" i="1"/>
  <c r="A40" i="1"/>
  <c r="A41" i="1"/>
  <c r="A42" i="1"/>
  <c r="A43" i="1"/>
  <c r="A44" i="1"/>
  <c r="A45" i="1"/>
  <c r="D20" i="1"/>
  <c r="G20" i="1"/>
  <c r="H20" i="1"/>
  <c r="D21" i="1"/>
  <c r="G21" i="1"/>
  <c r="H21" i="1"/>
  <c r="D22" i="1"/>
  <c r="G22" i="1"/>
  <c r="H22" i="1"/>
  <c r="D23" i="1"/>
  <c r="G23" i="1"/>
  <c r="H23" i="1"/>
  <c r="D24" i="1"/>
  <c r="G24" i="1"/>
  <c r="H24" i="1"/>
  <c r="D25" i="1"/>
  <c r="G25" i="1"/>
  <c r="H25" i="1"/>
  <c r="D26" i="1"/>
  <c r="G26" i="1"/>
  <c r="H26" i="1"/>
  <c r="D27" i="1"/>
  <c r="G27" i="1"/>
  <c r="H27" i="1"/>
  <c r="C27" i="1"/>
  <c r="C26" i="1"/>
  <c r="C21" i="1"/>
  <c r="C22" i="1"/>
  <c r="C23" i="1"/>
  <c r="C24" i="1"/>
  <c r="C25" i="1"/>
  <c r="C20" i="1"/>
</calcChain>
</file>

<file path=xl/sharedStrings.xml><?xml version="1.0" encoding="utf-8"?>
<sst xmlns="http://schemas.openxmlformats.org/spreadsheetml/2006/main" count="195" uniqueCount="132">
  <si>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</si>
  <si>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</si>
  <si>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</si>
  <si>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</si>
  <si>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</si>
  <si>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</si>
  <si>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</si>
  <si>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</si>
  <si>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</si>
  <si>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</si>
  <si>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</si>
  <si>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</si>
  <si>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</si>
  <si>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</si>
  <si>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</si>
  <si>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</si>
  <si>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</si>
  <si>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</si>
  <si>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</si>
  <si>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</si>
  <si>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</si>
  <si>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</si>
  <si>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</si>
  <si>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</si>
  <si>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</si>
  <si>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</si>
  <si>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</si>
  <si>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</si>
  <si>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</si>
  <si>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</si>
  <si>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</si>
  <si>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</si>
  <si>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</si>
  <si>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</si>
  <si>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</si>
  <si>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</si>
  <si>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</si>
  <si>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</si>
  <si>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</si>
  <si>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</si>
  <si>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</si>
  <si>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</si>
  <si>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</si>
  <si>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</si>
  <si>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</si>
  <si>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</si>
  <si>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</si>
  <si>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</si>
  <si>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</si>
  <si>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</si>
  <si>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</si>
  <si>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</si>
  <si>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</si>
  <si>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</si>
  <si>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</si>
  <si>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</si>
  <si>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</si>
  <si>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</si>
  <si>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</si>
  <si>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</si>
  <si>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</si>
  <si>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</si>
  <si>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</si>
  <si>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</si>
  <si>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</si>
  <si>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</si>
  <si>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</si>
  <si>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</si>
  <si>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</si>
  <si>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</si>
  <si>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</si>
  <si>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</si>
  <si>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</si>
  <si>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</si>
  <si>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</si>
  <si>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</si>
  <si>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</si>
  <si>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</si>
  <si>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</si>
  <si>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</si>
  <si>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</si>
  <si>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</si>
  <si>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</si>
  <si>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</si>
  <si>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</si>
  <si>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</si>
  <si>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</si>
  <si>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</si>
  <si>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</si>
  <si>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</si>
  <si>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</si>
  <si>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</si>
  <si>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</si>
  <si>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</si>
  <si>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Standards</t>
  </si>
  <si>
    <t>40 min</t>
  </si>
  <si>
    <t>0 min</t>
  </si>
  <si>
    <t>delta</t>
  </si>
  <si>
    <t>D</t>
  </si>
  <si>
    <t>L</t>
  </si>
  <si>
    <t>D mM</t>
  </si>
  <si>
    <t>L mM</t>
  </si>
  <si>
    <t>m</t>
  </si>
  <si>
    <t>b</t>
  </si>
  <si>
    <t>D_12</t>
  </si>
  <si>
    <t>L_12</t>
  </si>
  <si>
    <t>DL_12</t>
  </si>
  <si>
    <t>D_10</t>
  </si>
  <si>
    <t>L_10</t>
  </si>
  <si>
    <t>DL_10</t>
  </si>
  <si>
    <t>L_8</t>
  </si>
  <si>
    <t>DL_8</t>
  </si>
  <si>
    <t>DL_1pct_ph</t>
  </si>
  <si>
    <t>LCRISP</t>
  </si>
  <si>
    <t>LJENS</t>
  </si>
  <si>
    <t>LINERS</t>
  </si>
  <si>
    <t>[D] mM</t>
  </si>
  <si>
    <t>[L] mM</t>
  </si>
  <si>
    <t>NYC: VK1</t>
  </si>
  <si>
    <t>Rep1</t>
  </si>
  <si>
    <t>Rep2</t>
  </si>
  <si>
    <t>Mean</t>
  </si>
  <si>
    <t>Scaled</t>
  </si>
  <si>
    <t>Unscaled</t>
  </si>
  <si>
    <t>deltaAbs</t>
  </si>
  <si>
    <t>D- rep1</t>
  </si>
  <si>
    <t>D-rep2</t>
  </si>
  <si>
    <t>L-rep1</t>
  </si>
  <si>
    <t>L-rep2</t>
  </si>
  <si>
    <t>slope</t>
  </si>
  <si>
    <t>intercept</t>
  </si>
  <si>
    <t>*Note that DL 12, 10 and 8 do not have L lactic acid, but 1% DL pH adjusted does. Thus, in the 042417 experiments, all DL treatments except the pH adjusted are null because they are actually only D lactic acid. May have mixed them up during prep?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</si>
</sst>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D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839913114309"/>
                  <c:y val="0.0600793785911896"/>
                </c:manualLayout>
              </c:layout>
              <c:numFmt formatCode="General" sourceLinked="0"/>
              <c:spPr>
                <a:solidFill>
                  <a:schemeClr val="accent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'042417_LacticAcid_redo_40min'!$A$31:$A$46</c:f>
              <c:numCache>
                <c:formatCode>General</c:formatCode>
                <c:ptCount val="16"/>
                <c:pt idx="0">
                  <c:v>2.2</c:v>
                </c:pt>
                <c:pt idx="1">
                  <c:v>1.1</c:v>
                </c:pt>
                <c:pt idx="2">
                  <c:v>0.55</c:v>
                </c:pt>
                <c:pt idx="3">
                  <c:v>0.275</c:v>
                </c:pt>
                <c:pt idx="4">
                  <c:v>0.1375</c:v>
                </c:pt>
                <c:pt idx="5">
                  <c:v>0.06875</c:v>
                </c:pt>
                <c:pt idx="6">
                  <c:v>0.034375</c:v>
                </c:pt>
                <c:pt idx="7">
                  <c:v>0.0</c:v>
                </c:pt>
                <c:pt idx="8">
                  <c:v>2.2</c:v>
                </c:pt>
                <c:pt idx="9">
                  <c:v>1.1</c:v>
                </c:pt>
                <c:pt idx="10">
                  <c:v>0.55</c:v>
                </c:pt>
                <c:pt idx="11">
                  <c:v>0.275</c:v>
                </c:pt>
                <c:pt idx="12">
                  <c:v>0.1375</c:v>
                </c:pt>
                <c:pt idx="13">
                  <c:v>0.06875</c:v>
                </c:pt>
                <c:pt idx="14">
                  <c:v>0.034375</c:v>
                </c:pt>
                <c:pt idx="15">
                  <c:v>0.0</c:v>
                </c:pt>
              </c:numCache>
            </c:numRef>
          </c:xVal>
          <c:yVal>
            <c:numRef>
              <c:f>'042417_LacticAcid_redo_40min'!$C$31:$C$46</c:f>
              <c:numCache>
                <c:formatCode>General</c:formatCode>
                <c:ptCount val="16"/>
                <c:pt idx="0">
                  <c:v>0.3727</c:v>
                </c:pt>
                <c:pt idx="1">
                  <c:v>0.1888</c:v>
                </c:pt>
                <c:pt idx="2">
                  <c:v>0.0953</c:v>
                </c:pt>
                <c:pt idx="3">
                  <c:v>0.0519</c:v>
                </c:pt>
                <c:pt idx="4">
                  <c:v>0.0309</c:v>
                </c:pt>
                <c:pt idx="5">
                  <c:v>0.0198</c:v>
                </c:pt>
                <c:pt idx="6">
                  <c:v>0.0137</c:v>
                </c:pt>
                <c:pt idx="7">
                  <c:v>0.00930000000000003</c:v>
                </c:pt>
                <c:pt idx="8">
                  <c:v>0.3741</c:v>
                </c:pt>
                <c:pt idx="9">
                  <c:v>0.1886</c:v>
                </c:pt>
                <c:pt idx="10">
                  <c:v>0.0979999999999999</c:v>
                </c:pt>
                <c:pt idx="11">
                  <c:v>0.0524</c:v>
                </c:pt>
                <c:pt idx="12">
                  <c:v>0.0301</c:v>
                </c:pt>
                <c:pt idx="13">
                  <c:v>0.0199</c:v>
                </c:pt>
                <c:pt idx="14">
                  <c:v>0.0133</c:v>
                </c:pt>
                <c:pt idx="15">
                  <c:v>0.00840000000000002</c:v>
                </c:pt>
              </c:numCache>
            </c:numRef>
          </c:yVal>
          <c:smooth val="0"/>
        </c:ser>
        <c:ser>
          <c:idx val="0"/>
          <c:order val="1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5"/>
                        </a:solidFill>
                      </a:rPr>
                      <a:t>y = 0.165x + 0.0173</a:t>
                    </a:r>
                    <a:br>
                      <a:rPr lang="en-US" baseline="0">
                        <a:solidFill>
                          <a:schemeClr val="accent5"/>
                        </a:solidFill>
                      </a:rPr>
                    </a:br>
                    <a:r>
                      <a:rPr lang="en-US" baseline="0">
                        <a:solidFill>
                          <a:schemeClr val="accent5"/>
                        </a:solidFill>
                      </a:rPr>
                      <a:t>R² = 0.99962</a:t>
                    </a:r>
                    <a:endParaRPr lang="en-US">
                      <a:solidFill>
                        <a:schemeClr val="accent5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'042417_LacticAcid_redo_40min'!$B$31:$B$46</c:f>
              <c:numCache>
                <c:formatCode>General</c:formatCode>
                <c:ptCount val="16"/>
                <c:pt idx="0">
                  <c:v>2.0</c:v>
                </c:pt>
                <c:pt idx="1">
                  <c:v>1.0</c:v>
                </c:pt>
                <c:pt idx="2">
                  <c:v>0.5</c:v>
                </c:pt>
                <c:pt idx="3">
                  <c:v>0.25</c:v>
                </c:pt>
                <c:pt idx="4">
                  <c:v>0.125</c:v>
                </c:pt>
                <c:pt idx="5">
                  <c:v>0.0625</c:v>
                </c:pt>
                <c:pt idx="6">
                  <c:v>0.03125</c:v>
                </c:pt>
                <c:pt idx="7">
                  <c:v>0.0</c:v>
                </c:pt>
                <c:pt idx="8">
                  <c:v>2.0</c:v>
                </c:pt>
                <c:pt idx="9">
                  <c:v>1.0</c:v>
                </c:pt>
                <c:pt idx="10">
                  <c:v>0.5</c:v>
                </c:pt>
                <c:pt idx="11">
                  <c:v>0.25</c:v>
                </c:pt>
                <c:pt idx="12">
                  <c:v>0.125</c:v>
                </c:pt>
                <c:pt idx="13">
                  <c:v>0.0625</c:v>
                </c:pt>
                <c:pt idx="14">
                  <c:v>0.03125</c:v>
                </c:pt>
                <c:pt idx="15">
                  <c:v>0.0</c:v>
                </c:pt>
              </c:numCache>
            </c:numRef>
          </c:xVal>
          <c:yVal>
            <c:numRef>
              <c:f>'042417_LacticAcid_redo_40min'!$D$31:$D$46</c:f>
              <c:numCache>
                <c:formatCode>General</c:formatCode>
                <c:ptCount val="16"/>
                <c:pt idx="0">
                  <c:v>0.348</c:v>
                </c:pt>
                <c:pt idx="1">
                  <c:v>0.18</c:v>
                </c:pt>
                <c:pt idx="2">
                  <c:v>0.0994</c:v>
                </c:pt>
                <c:pt idx="3">
                  <c:v>0.0592</c:v>
                </c:pt>
                <c:pt idx="4">
                  <c:v>0.0392</c:v>
                </c:pt>
                <c:pt idx="5">
                  <c:v>0.0294</c:v>
                </c:pt>
                <c:pt idx="6">
                  <c:v>0.0238</c:v>
                </c:pt>
                <c:pt idx="7">
                  <c:v>0.0187</c:v>
                </c:pt>
                <c:pt idx="8">
                  <c:v>0.351</c:v>
                </c:pt>
                <c:pt idx="9">
                  <c:v>0.1775</c:v>
                </c:pt>
                <c:pt idx="10">
                  <c:v>0.0971</c:v>
                </c:pt>
                <c:pt idx="11">
                  <c:v>0.0577</c:v>
                </c:pt>
                <c:pt idx="12">
                  <c:v>0.0389</c:v>
                </c:pt>
                <c:pt idx="13">
                  <c:v>0.025</c:v>
                </c:pt>
                <c:pt idx="14">
                  <c:v>0.0233</c:v>
                </c:pt>
                <c:pt idx="15">
                  <c:v>0.0188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1237536"/>
        <c:axId val="-2061235488"/>
      </c:scatterChart>
      <c:valAx>
        <c:axId val="-206123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1235488"/>
        <c:crosses val="autoZero"/>
        <c:crossBetween val="midCat"/>
      </c:valAx>
      <c:valAx>
        <c:axId val="-206123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1237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Curve for 042417 D/L lactic acid</a:t>
            </a:r>
            <a:r>
              <a:rPr lang="en-US" baseline="0"/>
              <a:t> assay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8262231266036"/>
                  <c:y val="-0.000489130434782609"/>
                </c:manualLayout>
              </c:layout>
              <c:numFmt formatCode="General" sourceLinked="0"/>
              <c:spPr>
                <a:solidFill>
                  <a:schemeClr val="accent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'042417_LacticAcid_redo_40min'!$A$31:$A$46</c:f>
              <c:numCache>
                <c:formatCode>General</c:formatCode>
                <c:ptCount val="16"/>
                <c:pt idx="0">
                  <c:v>2.2</c:v>
                </c:pt>
                <c:pt idx="1">
                  <c:v>1.1</c:v>
                </c:pt>
                <c:pt idx="2">
                  <c:v>0.55</c:v>
                </c:pt>
                <c:pt idx="3">
                  <c:v>0.275</c:v>
                </c:pt>
                <c:pt idx="4">
                  <c:v>0.1375</c:v>
                </c:pt>
                <c:pt idx="5">
                  <c:v>0.06875</c:v>
                </c:pt>
                <c:pt idx="6">
                  <c:v>0.034375</c:v>
                </c:pt>
                <c:pt idx="7">
                  <c:v>0.0</c:v>
                </c:pt>
                <c:pt idx="8">
                  <c:v>2.2</c:v>
                </c:pt>
                <c:pt idx="9">
                  <c:v>1.1</c:v>
                </c:pt>
                <c:pt idx="10">
                  <c:v>0.55</c:v>
                </c:pt>
                <c:pt idx="11">
                  <c:v>0.275</c:v>
                </c:pt>
                <c:pt idx="12">
                  <c:v>0.1375</c:v>
                </c:pt>
                <c:pt idx="13">
                  <c:v>0.06875</c:v>
                </c:pt>
                <c:pt idx="14">
                  <c:v>0.034375</c:v>
                </c:pt>
                <c:pt idx="15">
                  <c:v>0.0</c:v>
                </c:pt>
              </c:numCache>
            </c:numRef>
          </c:xVal>
          <c:yVal>
            <c:numRef>
              <c:f>'042417_LacticAcid_redo_40min'!$C$31:$C$46</c:f>
              <c:numCache>
                <c:formatCode>General</c:formatCode>
                <c:ptCount val="16"/>
                <c:pt idx="0">
                  <c:v>0.3727</c:v>
                </c:pt>
                <c:pt idx="1">
                  <c:v>0.1888</c:v>
                </c:pt>
                <c:pt idx="2">
                  <c:v>0.0953</c:v>
                </c:pt>
                <c:pt idx="3">
                  <c:v>0.0519</c:v>
                </c:pt>
                <c:pt idx="4">
                  <c:v>0.0309</c:v>
                </c:pt>
                <c:pt idx="5">
                  <c:v>0.0198</c:v>
                </c:pt>
                <c:pt idx="6">
                  <c:v>0.0137</c:v>
                </c:pt>
                <c:pt idx="7">
                  <c:v>0.00930000000000003</c:v>
                </c:pt>
                <c:pt idx="8">
                  <c:v>0.3741</c:v>
                </c:pt>
                <c:pt idx="9">
                  <c:v>0.1886</c:v>
                </c:pt>
                <c:pt idx="10">
                  <c:v>0.0979999999999999</c:v>
                </c:pt>
                <c:pt idx="11">
                  <c:v>0.0524</c:v>
                </c:pt>
                <c:pt idx="12">
                  <c:v>0.0301</c:v>
                </c:pt>
                <c:pt idx="13">
                  <c:v>0.0199</c:v>
                </c:pt>
                <c:pt idx="14">
                  <c:v>0.0133</c:v>
                </c:pt>
                <c:pt idx="15">
                  <c:v>0.00840000000000002</c:v>
                </c:pt>
              </c:numCache>
            </c:numRef>
          </c:yVal>
          <c:smooth val="0"/>
        </c:ser>
        <c:ser>
          <c:idx val="0"/>
          <c:order val="1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75555516234628"/>
                  <c:y val="0.17885869565217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5"/>
                        </a:solidFill>
                      </a:rPr>
                      <a:t>y = 0.165x + 0.0173</a:t>
                    </a:r>
                    <a:br>
                      <a:rPr lang="en-US" baseline="0">
                        <a:solidFill>
                          <a:schemeClr val="accent5"/>
                        </a:solidFill>
                      </a:rPr>
                    </a:br>
                    <a:r>
                      <a:rPr lang="en-US" baseline="0">
                        <a:solidFill>
                          <a:schemeClr val="accent5"/>
                        </a:solidFill>
                      </a:rPr>
                      <a:t>R² = 0.99962</a:t>
                    </a:r>
                    <a:endParaRPr lang="en-US">
                      <a:solidFill>
                        <a:schemeClr val="accent5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'042417_LacticAcid_redo_40min'!$B$31:$B$46</c:f>
              <c:numCache>
                <c:formatCode>General</c:formatCode>
                <c:ptCount val="16"/>
                <c:pt idx="0">
                  <c:v>2.0</c:v>
                </c:pt>
                <c:pt idx="1">
                  <c:v>1.0</c:v>
                </c:pt>
                <c:pt idx="2">
                  <c:v>0.5</c:v>
                </c:pt>
                <c:pt idx="3">
                  <c:v>0.25</c:v>
                </c:pt>
                <c:pt idx="4">
                  <c:v>0.125</c:v>
                </c:pt>
                <c:pt idx="5">
                  <c:v>0.0625</c:v>
                </c:pt>
                <c:pt idx="6">
                  <c:v>0.03125</c:v>
                </c:pt>
                <c:pt idx="7">
                  <c:v>0.0</c:v>
                </c:pt>
                <c:pt idx="8">
                  <c:v>2.0</c:v>
                </c:pt>
                <c:pt idx="9">
                  <c:v>1.0</c:v>
                </c:pt>
                <c:pt idx="10">
                  <c:v>0.5</c:v>
                </c:pt>
                <c:pt idx="11">
                  <c:v>0.25</c:v>
                </c:pt>
                <c:pt idx="12">
                  <c:v>0.125</c:v>
                </c:pt>
                <c:pt idx="13">
                  <c:v>0.0625</c:v>
                </c:pt>
                <c:pt idx="14">
                  <c:v>0.03125</c:v>
                </c:pt>
                <c:pt idx="15">
                  <c:v>0.0</c:v>
                </c:pt>
              </c:numCache>
            </c:numRef>
          </c:xVal>
          <c:yVal>
            <c:numRef>
              <c:f>'042417_LacticAcid_redo_40min'!$D$31:$D$46</c:f>
              <c:numCache>
                <c:formatCode>General</c:formatCode>
                <c:ptCount val="16"/>
                <c:pt idx="0">
                  <c:v>0.348</c:v>
                </c:pt>
                <c:pt idx="1">
                  <c:v>0.18</c:v>
                </c:pt>
                <c:pt idx="2">
                  <c:v>0.0994</c:v>
                </c:pt>
                <c:pt idx="3">
                  <c:v>0.0592</c:v>
                </c:pt>
                <c:pt idx="4">
                  <c:v>0.0392</c:v>
                </c:pt>
                <c:pt idx="5">
                  <c:v>0.0294</c:v>
                </c:pt>
                <c:pt idx="6">
                  <c:v>0.0238</c:v>
                </c:pt>
                <c:pt idx="7">
                  <c:v>0.0187</c:v>
                </c:pt>
                <c:pt idx="8">
                  <c:v>0.351</c:v>
                </c:pt>
                <c:pt idx="9">
                  <c:v>0.1775</c:v>
                </c:pt>
                <c:pt idx="10">
                  <c:v>0.0971</c:v>
                </c:pt>
                <c:pt idx="11">
                  <c:v>0.0577</c:v>
                </c:pt>
                <c:pt idx="12">
                  <c:v>0.0389</c:v>
                </c:pt>
                <c:pt idx="13">
                  <c:v>0.025</c:v>
                </c:pt>
                <c:pt idx="14">
                  <c:v>0.0233</c:v>
                </c:pt>
                <c:pt idx="15">
                  <c:v>0.0188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9810672"/>
        <c:axId val="-2029933440"/>
      </c:scatterChart>
      <c:valAx>
        <c:axId val="-202981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[Lactic</a:t>
                </a:r>
                <a:r>
                  <a:rPr lang="en-US" baseline="0"/>
                  <a:t> acid] mM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933440"/>
        <c:crosses val="autoZero"/>
        <c:crossBetween val="midCat"/>
      </c:valAx>
      <c:valAx>
        <c:axId val="-202993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 Absorance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810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76200</xdr:colOff>
      <xdr:row>37</xdr:row>
      <xdr:rowOff>88900</xdr:rowOff>
    </xdr:from>
    <xdr:to>
      <xdr:col>27</xdr:col>
      <xdr:colOff>203200</xdr:colOff>
      <xdr:row>62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101600</xdr:colOff>
      <xdr:row>0</xdr:row>
      <xdr:rowOff>0</xdr:rowOff>
    </xdr:from>
    <xdr:to>
      <xdr:col>12</xdr:col>
      <xdr:colOff>800100</xdr:colOff>
      <xdr:row>11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66"/>
  <sheetViews>
    <sheetView topLeftCell="A38" workbookViewId="0">
      <selection activeCell="C48" sqref="C48:D49"/>
    </sheetView>
  </sheetViews>
  <sheetFormatPr baseColWidth="10" defaultRowHeight="16" x14ac:dyDescent="0.2"/>
  <sheetData>
    <row r="1" spans="2:98" x14ac:dyDescent="0.2">
      <c r="B1" t="s">
        <v>95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77</v>
      </c>
      <c r="CE1" t="s">
        <v>78</v>
      </c>
      <c r="CF1" t="s">
        <v>79</v>
      </c>
      <c r="CG1" t="s">
        <v>80</v>
      </c>
      <c r="CH1" t="s">
        <v>81</v>
      </c>
      <c r="CI1" t="s">
        <v>82</v>
      </c>
      <c r="CJ1" t="s">
        <v>83</v>
      </c>
      <c r="CK1" t="s">
        <v>84</v>
      </c>
      <c r="CL1" t="s">
        <v>85</v>
      </c>
      <c r="CM1" t="s">
        <v>86</v>
      </c>
      <c r="CN1" t="s">
        <v>87</v>
      </c>
      <c r="CO1" t="s">
        <v>88</v>
      </c>
      <c r="CP1" t="s">
        <v>89</v>
      </c>
      <c r="CQ1" t="s">
        <v>90</v>
      </c>
      <c r="CR1" t="s">
        <v>91</v>
      </c>
      <c r="CS1" t="s">
        <v>92</v>
      </c>
      <c r="CT1" t="s">
        <v>93</v>
      </c>
    </row>
    <row r="2" spans="2:98" x14ac:dyDescent="0.2">
      <c r="C2">
        <v>0.68879999999999997</v>
      </c>
      <c r="D2">
        <v>0.68520000000000003</v>
      </c>
      <c r="E2">
        <v>0.51160000000000005</v>
      </c>
      <c r="F2">
        <v>0.52059999999999995</v>
      </c>
      <c r="G2">
        <v>0.65910000000000002</v>
      </c>
      <c r="H2">
        <v>0.66600000000000004</v>
      </c>
      <c r="I2">
        <v>0.49099999999999999</v>
      </c>
      <c r="J2">
        <v>0.49380000000000002</v>
      </c>
      <c r="K2">
        <v>0.33689999999999998</v>
      </c>
      <c r="L2">
        <v>2.3946999999999998</v>
      </c>
      <c r="M2">
        <v>0.18459999999999999</v>
      </c>
      <c r="N2">
        <v>0.18820000000000001</v>
      </c>
    </row>
    <row r="3" spans="2:98" x14ac:dyDescent="0.2">
      <c r="C3">
        <v>0.49220000000000003</v>
      </c>
      <c r="D3">
        <v>0.49690000000000001</v>
      </c>
      <c r="E3">
        <v>0.74450000000000005</v>
      </c>
      <c r="F3">
        <v>0.76519999999999999</v>
      </c>
      <c r="G3">
        <v>0.48680000000000001</v>
      </c>
      <c r="H3">
        <v>0.47989999999999999</v>
      </c>
      <c r="I3">
        <v>0.35139999999999999</v>
      </c>
      <c r="J3">
        <v>0.35599999999999998</v>
      </c>
      <c r="K3">
        <v>2.3108</v>
      </c>
      <c r="L3">
        <v>0.34329999999999999</v>
      </c>
      <c r="M3">
        <v>0.18870000000000001</v>
      </c>
      <c r="N3">
        <v>0.1857</v>
      </c>
    </row>
    <row r="4" spans="2:98" x14ac:dyDescent="0.2">
      <c r="C4">
        <v>0.40550000000000003</v>
      </c>
      <c r="D4">
        <v>0.40339999999999998</v>
      </c>
      <c r="E4">
        <v>0.32640000000000002</v>
      </c>
      <c r="F4">
        <v>0.29730000000000001</v>
      </c>
      <c r="G4">
        <v>0.4002</v>
      </c>
      <c r="H4">
        <v>0.39340000000000003</v>
      </c>
      <c r="I4">
        <v>0.55089999999999995</v>
      </c>
      <c r="J4">
        <v>0.5504</v>
      </c>
      <c r="K4">
        <v>0.32829999999999998</v>
      </c>
      <c r="L4">
        <v>2.2269999999999999</v>
      </c>
      <c r="M4">
        <v>0.18720000000000001</v>
      </c>
      <c r="N4">
        <v>0.18990000000000001</v>
      </c>
    </row>
    <row r="5" spans="2:98" x14ac:dyDescent="0.2">
      <c r="C5">
        <v>0.3614</v>
      </c>
      <c r="D5">
        <v>0.35720000000000002</v>
      </c>
      <c r="E5">
        <v>0.32479999999999998</v>
      </c>
      <c r="F5">
        <v>0.31740000000000002</v>
      </c>
      <c r="G5">
        <v>0.36890000000000001</v>
      </c>
      <c r="H5">
        <v>0.37080000000000002</v>
      </c>
      <c r="I5">
        <v>0.34920000000000001</v>
      </c>
      <c r="J5">
        <v>0.3417</v>
      </c>
      <c r="K5">
        <v>2.1735000000000002</v>
      </c>
      <c r="L5">
        <v>0.33479999999999999</v>
      </c>
      <c r="M5">
        <v>0.1883</v>
      </c>
      <c r="N5">
        <v>0.1923</v>
      </c>
    </row>
    <row r="6" spans="2:98" x14ac:dyDescent="0.2">
      <c r="C6">
        <v>0.33710000000000001</v>
      </c>
      <c r="D6">
        <v>0.33079999999999998</v>
      </c>
      <c r="E6">
        <v>2.2484999999999999</v>
      </c>
      <c r="F6">
        <v>2.3353000000000002</v>
      </c>
      <c r="G6">
        <v>0.34200000000000003</v>
      </c>
      <c r="H6">
        <v>0.34129999999999999</v>
      </c>
      <c r="I6">
        <v>0.33250000000000002</v>
      </c>
      <c r="J6">
        <v>0.32429999999999998</v>
      </c>
      <c r="K6">
        <v>1.81</v>
      </c>
      <c r="L6">
        <v>0.1958</v>
      </c>
      <c r="M6">
        <v>0.1893</v>
      </c>
      <c r="N6">
        <v>0.19539999999999999</v>
      </c>
    </row>
    <row r="7" spans="2:98" x14ac:dyDescent="0.2">
      <c r="C7">
        <v>0.3216</v>
      </c>
      <c r="D7">
        <v>0.31840000000000002</v>
      </c>
      <c r="E7">
        <v>0.32850000000000001</v>
      </c>
      <c r="F7">
        <v>0.33629999999999999</v>
      </c>
      <c r="G7">
        <v>0.33050000000000002</v>
      </c>
      <c r="H7">
        <v>0.32850000000000001</v>
      </c>
      <c r="I7">
        <v>2.4819</v>
      </c>
      <c r="J7">
        <v>2.4538000000000002</v>
      </c>
      <c r="K7">
        <v>1.8299000000000001</v>
      </c>
      <c r="L7">
        <v>0.18740000000000001</v>
      </c>
      <c r="M7">
        <v>0.1893</v>
      </c>
      <c r="N7">
        <v>0.193</v>
      </c>
    </row>
    <row r="8" spans="2:98" x14ac:dyDescent="0.2">
      <c r="C8">
        <v>0.315</v>
      </c>
      <c r="D8">
        <v>0.31409999999999999</v>
      </c>
      <c r="E8">
        <v>2.4906999999999999</v>
      </c>
      <c r="F8">
        <v>2.4756999999999998</v>
      </c>
      <c r="G8">
        <v>0.3241</v>
      </c>
      <c r="H8">
        <v>0.32400000000000001</v>
      </c>
      <c r="I8">
        <v>0.33210000000000001</v>
      </c>
      <c r="J8">
        <v>0.33500000000000002</v>
      </c>
      <c r="K8">
        <v>1.899</v>
      </c>
      <c r="L8">
        <v>0.18990000000000001</v>
      </c>
      <c r="M8">
        <v>0.192</v>
      </c>
      <c r="N8">
        <v>0.18870000000000001</v>
      </c>
    </row>
    <row r="9" spans="2:98" x14ac:dyDescent="0.2">
      <c r="C9">
        <v>0.30930000000000002</v>
      </c>
      <c r="D9">
        <v>0.30890000000000001</v>
      </c>
      <c r="E9">
        <v>2.1764000000000001</v>
      </c>
      <c r="F9">
        <v>2.3212000000000002</v>
      </c>
      <c r="G9">
        <v>0.32569999999999999</v>
      </c>
      <c r="H9">
        <v>0.32500000000000001</v>
      </c>
      <c r="I9">
        <v>0.33589999999999998</v>
      </c>
      <c r="J9">
        <v>0.3342</v>
      </c>
      <c r="K9">
        <v>0.46239999999999998</v>
      </c>
      <c r="L9">
        <v>0.1883</v>
      </c>
      <c r="M9">
        <v>0.18640000000000001</v>
      </c>
      <c r="N9">
        <v>0.18759999999999999</v>
      </c>
    </row>
    <row r="10" spans="2:98" x14ac:dyDescent="0.2">
      <c r="B10" t="s">
        <v>96</v>
      </c>
    </row>
    <row r="11" spans="2:98" x14ac:dyDescent="0.2">
      <c r="C11">
        <v>0.31609999999999999</v>
      </c>
      <c r="D11">
        <v>0.31109999999999999</v>
      </c>
      <c r="E11">
        <v>0.31009999999999999</v>
      </c>
      <c r="F11">
        <v>0.31109999999999999</v>
      </c>
      <c r="G11">
        <v>0.31109999999999999</v>
      </c>
      <c r="H11">
        <v>0.315</v>
      </c>
      <c r="I11">
        <v>0.31359999999999999</v>
      </c>
      <c r="J11">
        <v>0.31280000000000002</v>
      </c>
      <c r="K11">
        <v>0.3044</v>
      </c>
      <c r="L11">
        <v>0.2989</v>
      </c>
      <c r="M11">
        <v>0.18479999999999999</v>
      </c>
      <c r="N11">
        <v>0.18820000000000001</v>
      </c>
    </row>
    <row r="12" spans="2:98" x14ac:dyDescent="0.2">
      <c r="C12">
        <v>0.3034</v>
      </c>
      <c r="D12">
        <v>0.30830000000000002</v>
      </c>
      <c r="E12">
        <v>0.308</v>
      </c>
      <c r="F12">
        <v>0.31240000000000001</v>
      </c>
      <c r="G12">
        <v>0.30680000000000002</v>
      </c>
      <c r="H12">
        <v>0.3024</v>
      </c>
      <c r="I12">
        <v>0.30549999999999999</v>
      </c>
      <c r="J12">
        <v>0.30890000000000001</v>
      </c>
      <c r="K12">
        <v>0.30320000000000003</v>
      </c>
      <c r="L12">
        <v>0.30159999999999998</v>
      </c>
      <c r="M12">
        <v>0.18870000000000001</v>
      </c>
      <c r="N12">
        <v>0.18559999999999999</v>
      </c>
    </row>
    <row r="13" spans="2:98" x14ac:dyDescent="0.2">
      <c r="C13">
        <v>0.31019999999999998</v>
      </c>
      <c r="D13">
        <v>0.3054</v>
      </c>
      <c r="E13">
        <v>0.312</v>
      </c>
      <c r="F13">
        <v>0.2833</v>
      </c>
      <c r="G13">
        <v>0.30080000000000001</v>
      </c>
      <c r="H13">
        <v>0.29630000000000001</v>
      </c>
      <c r="I13">
        <v>0.30080000000000001</v>
      </c>
      <c r="J13">
        <v>0.30420000000000003</v>
      </c>
      <c r="K13">
        <v>0.30170000000000002</v>
      </c>
      <c r="L13">
        <v>0.31119999999999998</v>
      </c>
      <c r="M13">
        <v>0.18770000000000001</v>
      </c>
      <c r="N13">
        <v>0.1905</v>
      </c>
    </row>
    <row r="14" spans="2:98" x14ac:dyDescent="0.2">
      <c r="C14">
        <v>0.3095</v>
      </c>
      <c r="D14">
        <v>0.30480000000000002</v>
      </c>
      <c r="E14">
        <v>0.31119999999999998</v>
      </c>
      <c r="F14">
        <v>0.3049</v>
      </c>
      <c r="G14">
        <v>0.30969999999999998</v>
      </c>
      <c r="H14">
        <v>0.31309999999999999</v>
      </c>
      <c r="I14">
        <v>0.30530000000000002</v>
      </c>
      <c r="J14">
        <v>0.30230000000000001</v>
      </c>
      <c r="K14">
        <v>0.30620000000000003</v>
      </c>
      <c r="L14">
        <v>0.307</v>
      </c>
      <c r="M14">
        <v>0.1885</v>
      </c>
      <c r="N14">
        <v>0.19259999999999999</v>
      </c>
    </row>
    <row r="15" spans="2:98" x14ac:dyDescent="0.2">
      <c r="C15">
        <v>0.30620000000000003</v>
      </c>
      <c r="D15">
        <v>0.30070000000000002</v>
      </c>
      <c r="E15">
        <v>0.30459999999999998</v>
      </c>
      <c r="F15">
        <v>0.30859999999999999</v>
      </c>
      <c r="G15">
        <v>0.30280000000000001</v>
      </c>
      <c r="H15">
        <v>0.3024</v>
      </c>
      <c r="I15">
        <v>0.29449999999999998</v>
      </c>
      <c r="J15">
        <v>0.29959999999999998</v>
      </c>
      <c r="K15">
        <v>0.3049</v>
      </c>
      <c r="L15">
        <v>0.1933</v>
      </c>
      <c r="M15">
        <v>0.18970000000000001</v>
      </c>
      <c r="N15">
        <v>0.1958</v>
      </c>
    </row>
    <row r="16" spans="2:98" x14ac:dyDescent="0.2">
      <c r="C16">
        <v>0.30180000000000001</v>
      </c>
      <c r="D16">
        <v>0.29849999999999999</v>
      </c>
      <c r="E16">
        <v>0.2989</v>
      </c>
      <c r="F16">
        <v>0.30599999999999999</v>
      </c>
      <c r="G16">
        <v>0.30109999999999998</v>
      </c>
      <c r="H16">
        <v>0.30349999999999999</v>
      </c>
      <c r="I16">
        <v>0.29949999999999999</v>
      </c>
      <c r="J16">
        <v>0.29389999999999999</v>
      </c>
      <c r="K16">
        <v>0.30199999999999999</v>
      </c>
      <c r="L16">
        <v>0.18790000000000001</v>
      </c>
      <c r="M16">
        <v>0.19020000000000001</v>
      </c>
      <c r="N16">
        <v>0.19359999999999999</v>
      </c>
    </row>
    <row r="17" spans="1:14" x14ac:dyDescent="0.2">
      <c r="C17">
        <v>0.30130000000000001</v>
      </c>
      <c r="D17">
        <v>0.30080000000000001</v>
      </c>
      <c r="E17">
        <v>0.31190000000000001</v>
      </c>
      <c r="F17">
        <v>0.31890000000000002</v>
      </c>
      <c r="G17">
        <v>0.30030000000000001</v>
      </c>
      <c r="H17">
        <v>0.30070000000000002</v>
      </c>
      <c r="I17">
        <v>0.2994</v>
      </c>
      <c r="J17">
        <v>0.30330000000000001</v>
      </c>
      <c r="K17">
        <v>0.313</v>
      </c>
      <c r="L17">
        <v>0.18909999999999999</v>
      </c>
      <c r="M17">
        <v>0.1933</v>
      </c>
      <c r="N17">
        <v>0.18940000000000001</v>
      </c>
    </row>
    <row r="18" spans="1:14" x14ac:dyDescent="0.2">
      <c r="C18">
        <v>0.3</v>
      </c>
      <c r="D18">
        <v>0.30049999999999999</v>
      </c>
      <c r="E18">
        <v>0.30399999999999999</v>
      </c>
      <c r="F18">
        <v>0.3231</v>
      </c>
      <c r="G18">
        <v>0.307</v>
      </c>
      <c r="H18">
        <v>0.30620000000000003</v>
      </c>
      <c r="I18">
        <v>0.30890000000000001</v>
      </c>
      <c r="J18">
        <v>0.30869999999999997</v>
      </c>
      <c r="K18">
        <v>0.32550000000000001</v>
      </c>
      <c r="L18">
        <v>0.18859999999999999</v>
      </c>
      <c r="M18">
        <v>0.18859999999999999</v>
      </c>
      <c r="N18">
        <v>0.188</v>
      </c>
    </row>
    <row r="19" spans="1:14" x14ac:dyDescent="0.2">
      <c r="B19" t="s">
        <v>97</v>
      </c>
    </row>
    <row r="20" spans="1:14" x14ac:dyDescent="0.2">
      <c r="C20">
        <f>C2-C11</f>
        <v>0.37269999999999998</v>
      </c>
      <c r="D20">
        <f t="shared" ref="D20:L20" si="0">D2-D11</f>
        <v>0.37410000000000004</v>
      </c>
      <c r="E20">
        <f t="shared" si="0"/>
        <v>0.20150000000000007</v>
      </c>
      <c r="F20">
        <f t="shared" si="0"/>
        <v>0.20949999999999996</v>
      </c>
      <c r="G20">
        <f t="shared" si="0"/>
        <v>0.34800000000000003</v>
      </c>
      <c r="H20">
        <f t="shared" si="0"/>
        <v>0.35100000000000003</v>
      </c>
      <c r="I20">
        <f t="shared" si="0"/>
        <v>0.1774</v>
      </c>
      <c r="J20">
        <f t="shared" si="0"/>
        <v>0.18099999999999999</v>
      </c>
      <c r="K20">
        <f t="shared" si="0"/>
        <v>3.2499999999999973E-2</v>
      </c>
      <c r="L20">
        <f t="shared" si="0"/>
        <v>2.0957999999999997</v>
      </c>
    </row>
    <row r="21" spans="1:14" x14ac:dyDescent="0.2">
      <c r="C21">
        <f t="shared" ref="C21:L25" si="1">C3-C12</f>
        <v>0.18880000000000002</v>
      </c>
      <c r="D21">
        <f t="shared" si="1"/>
        <v>0.18859999999999999</v>
      </c>
      <c r="E21">
        <f t="shared" si="1"/>
        <v>0.43650000000000005</v>
      </c>
      <c r="F21">
        <f t="shared" si="1"/>
        <v>0.45279999999999998</v>
      </c>
      <c r="G21">
        <f t="shared" si="1"/>
        <v>0.18</v>
      </c>
      <c r="H21">
        <f t="shared" si="1"/>
        <v>0.17749999999999999</v>
      </c>
      <c r="I21">
        <f t="shared" si="1"/>
        <v>4.5899999999999996E-2</v>
      </c>
      <c r="J21">
        <f t="shared" si="1"/>
        <v>4.7099999999999975E-2</v>
      </c>
      <c r="K21">
        <f t="shared" si="1"/>
        <v>2.0076000000000001</v>
      </c>
      <c r="L21">
        <f t="shared" si="1"/>
        <v>4.1700000000000015E-2</v>
      </c>
    </row>
    <row r="22" spans="1:14" x14ac:dyDescent="0.2">
      <c r="C22">
        <f t="shared" si="1"/>
        <v>9.5300000000000051E-2</v>
      </c>
      <c r="D22">
        <f t="shared" si="1"/>
        <v>9.7999999999999976E-2</v>
      </c>
      <c r="E22">
        <f t="shared" si="1"/>
        <v>1.4400000000000024E-2</v>
      </c>
      <c r="F22">
        <f t="shared" si="1"/>
        <v>1.4000000000000012E-2</v>
      </c>
      <c r="G22">
        <f t="shared" si="1"/>
        <v>9.9399999999999988E-2</v>
      </c>
      <c r="H22">
        <f t="shared" si="1"/>
        <v>9.710000000000002E-2</v>
      </c>
      <c r="I22">
        <f t="shared" si="1"/>
        <v>0.25009999999999993</v>
      </c>
      <c r="J22">
        <f t="shared" si="1"/>
        <v>0.24619999999999997</v>
      </c>
      <c r="K22">
        <f t="shared" si="1"/>
        <v>2.6599999999999957E-2</v>
      </c>
      <c r="L22">
        <f t="shared" si="1"/>
        <v>1.9157999999999999</v>
      </c>
    </row>
    <row r="23" spans="1:14" x14ac:dyDescent="0.2">
      <c r="C23">
        <f t="shared" si="1"/>
        <v>5.1900000000000002E-2</v>
      </c>
      <c r="D23">
        <f t="shared" si="1"/>
        <v>5.2400000000000002E-2</v>
      </c>
      <c r="E23">
        <f t="shared" si="1"/>
        <v>1.3600000000000001E-2</v>
      </c>
      <c r="F23">
        <f t="shared" si="1"/>
        <v>1.2500000000000011E-2</v>
      </c>
      <c r="G23">
        <f t="shared" si="1"/>
        <v>5.920000000000003E-2</v>
      </c>
      <c r="H23">
        <f t="shared" si="1"/>
        <v>5.7700000000000029E-2</v>
      </c>
      <c r="I23">
        <f t="shared" si="1"/>
        <v>4.3899999999999995E-2</v>
      </c>
      <c r="J23">
        <f t="shared" si="1"/>
        <v>3.9399999999999991E-2</v>
      </c>
      <c r="K23">
        <f t="shared" si="1"/>
        <v>1.8673000000000002</v>
      </c>
      <c r="L23">
        <f t="shared" si="1"/>
        <v>2.7799999999999991E-2</v>
      </c>
    </row>
    <row r="24" spans="1:14" x14ac:dyDescent="0.2">
      <c r="C24">
        <f t="shared" si="1"/>
        <v>3.0899999999999983E-2</v>
      </c>
      <c r="D24">
        <f t="shared" si="1"/>
        <v>3.009999999999996E-2</v>
      </c>
      <c r="E24">
        <f t="shared" si="1"/>
        <v>1.9439</v>
      </c>
      <c r="F24">
        <f t="shared" si="1"/>
        <v>2.0266999999999999</v>
      </c>
      <c r="G24">
        <f t="shared" si="1"/>
        <v>3.9200000000000013E-2</v>
      </c>
      <c r="H24">
        <f t="shared" si="1"/>
        <v>3.889999999999999E-2</v>
      </c>
      <c r="I24">
        <f t="shared" si="1"/>
        <v>3.8000000000000034E-2</v>
      </c>
      <c r="J24">
        <f t="shared" si="1"/>
        <v>2.47E-2</v>
      </c>
      <c r="K24">
        <f t="shared" si="1"/>
        <v>1.5051000000000001</v>
      </c>
    </row>
    <row r="25" spans="1:14" x14ac:dyDescent="0.2">
      <c r="C25">
        <f t="shared" si="1"/>
        <v>1.9799999999999984E-2</v>
      </c>
      <c r="D25">
        <f t="shared" si="1"/>
        <v>1.9900000000000029E-2</v>
      </c>
      <c r="E25">
        <f t="shared" si="1"/>
        <v>2.9600000000000015E-2</v>
      </c>
      <c r="F25">
        <f t="shared" si="1"/>
        <v>3.0299999999999994E-2</v>
      </c>
      <c r="G25">
        <f t="shared" si="1"/>
        <v>2.9400000000000037E-2</v>
      </c>
      <c r="H25">
        <f t="shared" si="1"/>
        <v>2.5000000000000022E-2</v>
      </c>
      <c r="I25">
        <f t="shared" si="1"/>
        <v>2.1823999999999999</v>
      </c>
      <c r="J25">
        <f t="shared" si="1"/>
        <v>2.1599000000000004</v>
      </c>
      <c r="K25">
        <f t="shared" si="1"/>
        <v>1.5279</v>
      </c>
    </row>
    <row r="26" spans="1:14" x14ac:dyDescent="0.2">
      <c r="C26">
        <f>C8-C17</f>
        <v>1.369999999999999E-2</v>
      </c>
      <c r="D26">
        <f t="shared" ref="D26:K26" si="2">D8-D17</f>
        <v>1.3299999999999979E-2</v>
      </c>
      <c r="E26">
        <f t="shared" si="2"/>
        <v>2.1787999999999998</v>
      </c>
      <c r="F26">
        <f t="shared" si="2"/>
        <v>2.1567999999999996</v>
      </c>
      <c r="G26">
        <f t="shared" si="2"/>
        <v>2.3799999999999988E-2</v>
      </c>
      <c r="H26">
        <f t="shared" si="2"/>
        <v>2.3299999999999987E-2</v>
      </c>
      <c r="I26">
        <f t="shared" si="2"/>
        <v>3.2700000000000007E-2</v>
      </c>
      <c r="J26">
        <f t="shared" si="2"/>
        <v>3.1700000000000006E-2</v>
      </c>
      <c r="K26">
        <f t="shared" si="2"/>
        <v>1.5860000000000001</v>
      </c>
    </row>
    <row r="27" spans="1:14" x14ac:dyDescent="0.2">
      <c r="C27">
        <f>C9-C18</f>
        <v>9.3000000000000305E-3</v>
      </c>
      <c r="D27">
        <f t="shared" ref="D27:K27" si="3">D9-D18</f>
        <v>8.4000000000000186E-3</v>
      </c>
      <c r="E27">
        <f t="shared" si="3"/>
        <v>1.8724000000000001</v>
      </c>
      <c r="F27">
        <f t="shared" si="3"/>
        <v>1.9981000000000002</v>
      </c>
      <c r="G27">
        <f t="shared" si="3"/>
        <v>1.8699999999999994E-2</v>
      </c>
      <c r="H27">
        <f t="shared" si="3"/>
        <v>1.8799999999999983E-2</v>
      </c>
      <c r="I27">
        <f t="shared" si="3"/>
        <v>2.6999999999999968E-2</v>
      </c>
      <c r="J27">
        <f t="shared" si="3"/>
        <v>2.5500000000000023E-2</v>
      </c>
      <c r="K27">
        <f t="shared" si="3"/>
        <v>0.13689999999999997</v>
      </c>
    </row>
    <row r="29" spans="1:14" x14ac:dyDescent="0.2">
      <c r="C29" t="s">
        <v>94</v>
      </c>
    </row>
    <row r="30" spans="1:14" x14ac:dyDescent="0.2">
      <c r="A30" t="s">
        <v>100</v>
      </c>
      <c r="B30" t="s">
        <v>101</v>
      </c>
      <c r="C30" t="s">
        <v>98</v>
      </c>
      <c r="D30" t="s">
        <v>99</v>
      </c>
    </row>
    <row r="31" spans="1:14" x14ac:dyDescent="0.2">
      <c r="A31">
        <v>2.2000000000000002</v>
      </c>
      <c r="B31">
        <v>2</v>
      </c>
      <c r="C31">
        <v>0.37269999999999998</v>
      </c>
      <c r="D31">
        <v>0.34800000000000003</v>
      </c>
      <c r="E31">
        <f>(E20-$C$49)/$C$48</f>
        <v>1.1700844390832332</v>
      </c>
      <c r="F31">
        <f>(F20-$C$49)/$C$48</f>
        <v>1.2183353437876958</v>
      </c>
      <c r="I31">
        <f>(I20-$D$49)/$D$48</f>
        <v>0.97030303030303022</v>
      </c>
      <c r="J31">
        <f>(J20-$D$49)/$D$48</f>
        <v>0.99212121212121196</v>
      </c>
      <c r="K31">
        <f>(K20-$C$49)/$C$48</f>
        <v>0.15078407720144738</v>
      </c>
      <c r="L31">
        <f>(L20-$D$49)/$D$48</f>
        <v>12.596969696969694</v>
      </c>
    </row>
    <row r="32" spans="1:14" x14ac:dyDescent="0.2">
      <c r="A32">
        <f>A31/2</f>
        <v>1.1000000000000001</v>
      </c>
      <c r="B32">
        <f>B31/2</f>
        <v>1</v>
      </c>
      <c r="C32">
        <v>0.18880000000000002</v>
      </c>
      <c r="D32">
        <v>0.18</v>
      </c>
      <c r="E32">
        <f t="shared" ref="E32:F38" si="4">(E21-$C$49)/$C$48</f>
        <v>2.5874547647768398</v>
      </c>
      <c r="F32">
        <f t="shared" si="4"/>
        <v>2.6857659831121832</v>
      </c>
      <c r="I32">
        <f t="shared" ref="I32:J38" si="5">(I21-$D$49)/$D$48</f>
        <v>0.17333333333333331</v>
      </c>
      <c r="J32">
        <f t="shared" si="5"/>
        <v>0.18060606060606046</v>
      </c>
      <c r="K32">
        <f t="shared" ref="K32:K38" si="6">(K21-$C$49)/$C$48</f>
        <v>12.063329312424608</v>
      </c>
      <c r="L32">
        <f t="shared" ref="K32:L36" si="7">(L21-$D$49)/$D$48</f>
        <v>0.14787878787878797</v>
      </c>
    </row>
    <row r="33" spans="1:12" x14ac:dyDescent="0.2">
      <c r="A33">
        <f t="shared" ref="A33:A37" si="8">A32/2</f>
        <v>0.55000000000000004</v>
      </c>
      <c r="B33">
        <f t="shared" ref="B33:B37" si="9">B32/2</f>
        <v>0.5</v>
      </c>
      <c r="C33">
        <v>9.5300000000000051E-2</v>
      </c>
      <c r="D33">
        <v>9.9399999999999988E-2</v>
      </c>
      <c r="E33">
        <f t="shared" si="4"/>
        <v>4.1616405307599663E-2</v>
      </c>
      <c r="F33">
        <f t="shared" si="4"/>
        <v>3.9203860072376431E-2</v>
      </c>
      <c r="I33">
        <f t="shared" si="5"/>
        <v>1.4109090909090904</v>
      </c>
      <c r="J33">
        <f t="shared" si="5"/>
        <v>1.387272727272727</v>
      </c>
      <c r="K33">
        <f t="shared" si="6"/>
        <v>0.11519903498190565</v>
      </c>
      <c r="L33">
        <f t="shared" si="7"/>
        <v>11.506060606060604</v>
      </c>
    </row>
    <row r="34" spans="1:12" x14ac:dyDescent="0.2">
      <c r="A34">
        <f t="shared" si="8"/>
        <v>0.27500000000000002</v>
      </c>
      <c r="B34">
        <f t="shared" si="9"/>
        <v>0.25</v>
      </c>
      <c r="C34">
        <v>5.1900000000000002E-2</v>
      </c>
      <c r="D34">
        <v>5.920000000000003E-2</v>
      </c>
      <c r="E34">
        <f t="shared" si="4"/>
        <v>3.6791314837153206E-2</v>
      </c>
      <c r="F34">
        <f t="shared" si="4"/>
        <v>3.0156815440289572E-2</v>
      </c>
      <c r="I34">
        <f>(I23-$D$49)/$D$48</f>
        <v>0.16121212121212117</v>
      </c>
      <c r="J34">
        <f t="shared" si="5"/>
        <v>0.13393939393939389</v>
      </c>
      <c r="K34">
        <f t="shared" si="6"/>
        <v>11.217129071170085</v>
      </c>
      <c r="L34">
        <f t="shared" si="7"/>
        <v>6.3636363636363588E-2</v>
      </c>
    </row>
    <row r="35" spans="1:12" x14ac:dyDescent="0.2">
      <c r="A35">
        <f t="shared" si="8"/>
        <v>0.13750000000000001</v>
      </c>
      <c r="B35">
        <f t="shared" si="9"/>
        <v>0.125</v>
      </c>
      <c r="C35">
        <v>3.0899999999999983E-2</v>
      </c>
      <c r="D35">
        <v>3.9200000000000013E-2</v>
      </c>
      <c r="E35">
        <f t="shared" si="4"/>
        <v>11.679131483715318</v>
      </c>
      <c r="F35">
        <f t="shared" si="4"/>
        <v>12.178528347406514</v>
      </c>
      <c r="I35">
        <f t="shared" si="5"/>
        <v>0.12545454545454565</v>
      </c>
      <c r="J35">
        <f t="shared" si="5"/>
        <v>4.4848484848484846E-2</v>
      </c>
      <c r="K35">
        <f t="shared" si="6"/>
        <v>9.0325693606755131</v>
      </c>
    </row>
    <row r="36" spans="1:12" x14ac:dyDescent="0.2">
      <c r="A36">
        <f t="shared" si="8"/>
        <v>6.8750000000000006E-2</v>
      </c>
      <c r="B36">
        <f t="shared" si="9"/>
        <v>6.25E-2</v>
      </c>
      <c r="C36">
        <v>1.9799999999999984E-2</v>
      </c>
      <c r="D36">
        <v>2.9400000000000037E-2</v>
      </c>
      <c r="E36">
        <f t="shared" si="4"/>
        <v>0.1332931242460797</v>
      </c>
      <c r="F36">
        <f t="shared" si="4"/>
        <v>0.13751507840772009</v>
      </c>
      <c r="I36">
        <f t="shared" si="5"/>
        <v>13.121818181818179</v>
      </c>
      <c r="J36">
        <f t="shared" si="5"/>
        <v>12.985454545454546</v>
      </c>
      <c r="K36">
        <f t="shared" si="7"/>
        <v>9.1551515151515144</v>
      </c>
    </row>
    <row r="37" spans="1:12" x14ac:dyDescent="0.2">
      <c r="A37">
        <f t="shared" si="8"/>
        <v>3.4375000000000003E-2</v>
      </c>
      <c r="B37">
        <f t="shared" si="9"/>
        <v>3.125E-2</v>
      </c>
      <c r="C37">
        <v>1.369999999999999E-2</v>
      </c>
      <c r="D37">
        <v>2.3799999999999988E-2</v>
      </c>
      <c r="E37">
        <f t="shared" si="4"/>
        <v>13.09589867310012</v>
      </c>
      <c r="F37">
        <f t="shared" si="4"/>
        <v>12.963208685162845</v>
      </c>
      <c r="I37">
        <f>(I26-$D$49)/$D$48</f>
        <v>9.3333333333333379E-2</v>
      </c>
      <c r="J37">
        <f t="shared" si="5"/>
        <v>8.7272727272727307E-2</v>
      </c>
      <c r="K37">
        <f t="shared" si="6"/>
        <v>9.5205066344993963</v>
      </c>
    </row>
    <row r="38" spans="1:12" x14ac:dyDescent="0.2">
      <c r="A38">
        <v>0</v>
      </c>
      <c r="B38">
        <v>0</v>
      </c>
      <c r="C38">
        <v>9.3000000000000305E-3</v>
      </c>
      <c r="D38">
        <v>1.8699999999999994E-2</v>
      </c>
      <c r="E38">
        <f t="shared" si="4"/>
        <v>11.24788902291918</v>
      </c>
      <c r="F38">
        <f t="shared" si="4"/>
        <v>12.006031363088059</v>
      </c>
      <c r="I38">
        <f t="shared" si="5"/>
        <v>5.8787878787878597E-2</v>
      </c>
      <c r="J38">
        <f t="shared" si="5"/>
        <v>4.9696969696969837E-2</v>
      </c>
      <c r="K38">
        <f t="shared" si="6"/>
        <v>0.78045838359469211</v>
      </c>
    </row>
    <row r="39" spans="1:12" x14ac:dyDescent="0.2">
      <c r="A39">
        <v>2.2000000000000002</v>
      </c>
      <c r="B39">
        <v>2</v>
      </c>
      <c r="C39">
        <v>0.37410000000000004</v>
      </c>
      <c r="D39">
        <v>0.35100000000000003</v>
      </c>
    </row>
    <row r="40" spans="1:12" x14ac:dyDescent="0.2">
      <c r="A40">
        <f>A39/2</f>
        <v>1.1000000000000001</v>
      </c>
      <c r="B40">
        <f>B39/2</f>
        <v>1</v>
      </c>
      <c r="C40">
        <v>0.18859999999999999</v>
      </c>
      <c r="D40">
        <v>0.17749999999999999</v>
      </c>
    </row>
    <row r="41" spans="1:12" x14ac:dyDescent="0.2">
      <c r="A41">
        <f t="shared" ref="A41:A45" si="10">A40/2</f>
        <v>0.55000000000000004</v>
      </c>
      <c r="B41">
        <f t="shared" ref="B41:B45" si="11">B40/2</f>
        <v>0.5</v>
      </c>
      <c r="C41">
        <v>9.7999999999999976E-2</v>
      </c>
      <c r="D41">
        <v>9.710000000000002E-2</v>
      </c>
    </row>
    <row r="42" spans="1:12" x14ac:dyDescent="0.2">
      <c r="A42">
        <f t="shared" si="10"/>
        <v>0.27500000000000002</v>
      </c>
      <c r="B42">
        <f t="shared" si="11"/>
        <v>0.25</v>
      </c>
      <c r="C42">
        <v>5.2400000000000002E-2</v>
      </c>
      <c r="D42">
        <v>5.7700000000000029E-2</v>
      </c>
    </row>
    <row r="43" spans="1:12" x14ac:dyDescent="0.2">
      <c r="A43">
        <f t="shared" si="10"/>
        <v>0.13750000000000001</v>
      </c>
      <c r="B43">
        <f t="shared" si="11"/>
        <v>0.125</v>
      </c>
      <c r="C43">
        <v>3.009999999999996E-2</v>
      </c>
      <c r="D43">
        <v>3.889999999999999E-2</v>
      </c>
    </row>
    <row r="44" spans="1:12" x14ac:dyDescent="0.2">
      <c r="A44">
        <f t="shared" si="10"/>
        <v>6.8750000000000006E-2</v>
      </c>
      <c r="B44">
        <f t="shared" si="11"/>
        <v>6.25E-2</v>
      </c>
      <c r="C44">
        <v>1.9900000000000029E-2</v>
      </c>
      <c r="D44">
        <v>2.5000000000000022E-2</v>
      </c>
    </row>
    <row r="45" spans="1:12" x14ac:dyDescent="0.2">
      <c r="A45">
        <f t="shared" si="10"/>
        <v>3.4375000000000003E-2</v>
      </c>
      <c r="B45">
        <f t="shared" si="11"/>
        <v>3.125E-2</v>
      </c>
      <c r="C45">
        <v>1.3299999999999979E-2</v>
      </c>
      <c r="D45">
        <v>2.3299999999999987E-2</v>
      </c>
    </row>
    <row r="46" spans="1:12" x14ac:dyDescent="0.2">
      <c r="A46">
        <v>0</v>
      </c>
      <c r="B46">
        <v>0</v>
      </c>
      <c r="C46">
        <v>8.4000000000000186E-3</v>
      </c>
      <c r="D46">
        <v>1.8799999999999983E-2</v>
      </c>
    </row>
    <row r="48" spans="1:12" x14ac:dyDescent="0.2">
      <c r="B48" t="s">
        <v>102</v>
      </c>
      <c r="C48">
        <v>0.1658</v>
      </c>
      <c r="D48">
        <v>0.16500000000000001</v>
      </c>
    </row>
    <row r="49" spans="2:15" x14ac:dyDescent="0.2">
      <c r="B49" t="s">
        <v>103</v>
      </c>
      <c r="C49">
        <v>7.4999999999999997E-3</v>
      </c>
      <c r="D49">
        <v>1.7299999999999999E-2</v>
      </c>
    </row>
    <row r="50" spans="2:15" x14ac:dyDescent="0.2">
      <c r="D50" t="s">
        <v>123</v>
      </c>
      <c r="J50" t="s">
        <v>122</v>
      </c>
    </row>
    <row r="51" spans="2:15" x14ac:dyDescent="0.2">
      <c r="D51" t="s">
        <v>116</v>
      </c>
      <c r="E51" t="s">
        <v>116</v>
      </c>
      <c r="F51" t="s">
        <v>117</v>
      </c>
      <c r="G51" t="s">
        <v>117</v>
      </c>
      <c r="H51" t="s">
        <v>116</v>
      </c>
      <c r="I51" t="s">
        <v>117</v>
      </c>
      <c r="J51" t="s">
        <v>116</v>
      </c>
      <c r="K51" t="s">
        <v>116</v>
      </c>
      <c r="L51" t="s">
        <v>117</v>
      </c>
      <c r="M51" t="s">
        <v>117</v>
      </c>
      <c r="N51" t="s">
        <v>116</v>
      </c>
      <c r="O51" t="s">
        <v>117</v>
      </c>
    </row>
    <row r="52" spans="2:15" x14ac:dyDescent="0.2">
      <c r="D52" t="s">
        <v>119</v>
      </c>
      <c r="E52" t="s">
        <v>120</v>
      </c>
      <c r="F52" t="s">
        <v>119</v>
      </c>
      <c r="G52" t="s">
        <v>120</v>
      </c>
      <c r="H52" t="s">
        <v>121</v>
      </c>
      <c r="I52" t="s">
        <v>121</v>
      </c>
      <c r="J52" t="s">
        <v>119</v>
      </c>
      <c r="K52" t="s">
        <v>120</v>
      </c>
      <c r="L52" t="s">
        <v>119</v>
      </c>
      <c r="M52" t="s">
        <v>120</v>
      </c>
      <c r="N52" t="s">
        <v>121</v>
      </c>
      <c r="O52" t="s">
        <v>121</v>
      </c>
    </row>
    <row r="53" spans="2:15" x14ac:dyDescent="0.2">
      <c r="C53" t="s">
        <v>104</v>
      </c>
      <c r="D53">
        <f t="shared" ref="D53:E56" si="12">E35</f>
        <v>11.679131483715318</v>
      </c>
      <c r="E53">
        <f t="shared" si="12"/>
        <v>12.178528347406514</v>
      </c>
      <c r="F53">
        <f>AVERAGE(D53:E53)</f>
        <v>11.928829915560916</v>
      </c>
      <c r="G53">
        <f t="shared" ref="G53:H56" si="13">I35</f>
        <v>0.12545454545454565</v>
      </c>
      <c r="H53">
        <f t="shared" si="13"/>
        <v>4.4848484848484846E-2</v>
      </c>
      <c r="I53">
        <f>AVERAGE(G53:H53)</f>
        <v>8.5151515151515256E-2</v>
      </c>
      <c r="J53">
        <f t="shared" ref="J53:K56" si="14">D53</f>
        <v>11.679131483715318</v>
      </c>
      <c r="K53">
        <f t="shared" si="14"/>
        <v>12.178528347406514</v>
      </c>
      <c r="L53">
        <f t="shared" ref="L53:M56" si="15">G53</f>
        <v>0.12545454545454565</v>
      </c>
      <c r="M53">
        <f t="shared" si="15"/>
        <v>4.4848484848484846E-2</v>
      </c>
      <c r="N53">
        <f>F53</f>
        <v>11.928829915560916</v>
      </c>
      <c r="O53">
        <f>I53</f>
        <v>8.5151515151515256E-2</v>
      </c>
    </row>
    <row r="54" spans="2:15" x14ac:dyDescent="0.2">
      <c r="C54" t="s">
        <v>105</v>
      </c>
      <c r="D54">
        <f t="shared" si="12"/>
        <v>0.1332931242460797</v>
      </c>
      <c r="E54">
        <f t="shared" si="12"/>
        <v>0.13751507840772009</v>
      </c>
      <c r="F54">
        <f t="shared" ref="F54:F66" si="16">AVERAGE(D54:E54)</f>
        <v>0.13540410132689989</v>
      </c>
      <c r="G54">
        <f t="shared" si="13"/>
        <v>13.121818181818179</v>
      </c>
      <c r="H54">
        <f t="shared" si="13"/>
        <v>12.985454545454546</v>
      </c>
      <c r="I54">
        <f t="shared" ref="I54:I66" si="17">AVERAGE(G54:H54)</f>
        <v>13.053636363636363</v>
      </c>
      <c r="J54">
        <f t="shared" si="14"/>
        <v>0.1332931242460797</v>
      </c>
      <c r="K54">
        <f t="shared" si="14"/>
        <v>0.13751507840772009</v>
      </c>
      <c r="L54">
        <f t="shared" si="15"/>
        <v>13.121818181818179</v>
      </c>
      <c r="M54">
        <f t="shared" si="15"/>
        <v>12.985454545454546</v>
      </c>
      <c r="N54">
        <f t="shared" ref="N54:N60" si="18">F54</f>
        <v>0.13540410132689989</v>
      </c>
      <c r="O54">
        <f t="shared" ref="O54:O60" si="19">I54</f>
        <v>13.053636363636363</v>
      </c>
    </row>
    <row r="55" spans="2:15" x14ac:dyDescent="0.2">
      <c r="C55" t="s">
        <v>106</v>
      </c>
      <c r="D55">
        <f t="shared" si="12"/>
        <v>13.09589867310012</v>
      </c>
      <c r="E55">
        <f t="shared" si="12"/>
        <v>12.963208685162845</v>
      </c>
      <c r="F55">
        <f t="shared" si="16"/>
        <v>13.029553679131482</v>
      </c>
      <c r="G55">
        <f t="shared" si="13"/>
        <v>9.3333333333333379E-2</v>
      </c>
      <c r="H55">
        <f t="shared" si="13"/>
        <v>8.7272727272727307E-2</v>
      </c>
      <c r="I55">
        <f t="shared" si="17"/>
        <v>9.0303030303030343E-2</v>
      </c>
      <c r="J55">
        <f t="shared" si="14"/>
        <v>13.09589867310012</v>
      </c>
      <c r="K55">
        <f t="shared" si="14"/>
        <v>12.963208685162845</v>
      </c>
      <c r="L55">
        <f t="shared" si="15"/>
        <v>9.3333333333333379E-2</v>
      </c>
      <c r="M55">
        <f t="shared" si="15"/>
        <v>8.7272727272727307E-2</v>
      </c>
      <c r="N55">
        <f t="shared" si="18"/>
        <v>13.029553679131482</v>
      </c>
      <c r="O55">
        <f t="shared" si="19"/>
        <v>9.0303030303030343E-2</v>
      </c>
    </row>
    <row r="56" spans="2:15" x14ac:dyDescent="0.2">
      <c r="C56" t="s">
        <v>107</v>
      </c>
      <c r="D56">
        <f t="shared" si="12"/>
        <v>11.24788902291918</v>
      </c>
      <c r="E56">
        <f t="shared" si="12"/>
        <v>12.006031363088059</v>
      </c>
      <c r="F56">
        <f t="shared" si="16"/>
        <v>11.626960193003619</v>
      </c>
      <c r="G56">
        <f t="shared" si="13"/>
        <v>5.8787878787878597E-2</v>
      </c>
      <c r="H56">
        <f t="shared" si="13"/>
        <v>4.9696969696969837E-2</v>
      </c>
      <c r="I56">
        <f t="shared" si="17"/>
        <v>5.4242424242424217E-2</v>
      </c>
      <c r="J56">
        <f t="shared" si="14"/>
        <v>11.24788902291918</v>
      </c>
      <c r="K56">
        <f t="shared" si="14"/>
        <v>12.006031363088059</v>
      </c>
      <c r="L56">
        <f t="shared" si="15"/>
        <v>5.8787878787878597E-2</v>
      </c>
      <c r="M56">
        <f t="shared" si="15"/>
        <v>4.9696969696969837E-2</v>
      </c>
      <c r="N56">
        <f t="shared" si="18"/>
        <v>11.626960193003619</v>
      </c>
      <c r="O56">
        <f t="shared" si="19"/>
        <v>5.4242424242424217E-2</v>
      </c>
    </row>
    <row r="57" spans="2:15" x14ac:dyDescent="0.2">
      <c r="C57" t="s">
        <v>108</v>
      </c>
      <c r="D57">
        <f>K31</f>
        <v>0.15078407720144738</v>
      </c>
      <c r="F57">
        <f t="shared" si="16"/>
        <v>0.15078407720144738</v>
      </c>
      <c r="G57">
        <f>L31</f>
        <v>12.596969696969694</v>
      </c>
      <c r="I57">
        <f t="shared" si="17"/>
        <v>12.596969696969694</v>
      </c>
      <c r="J57">
        <f>D57</f>
        <v>0.15078407720144738</v>
      </c>
      <c r="L57">
        <f>G57</f>
        <v>12.596969696969694</v>
      </c>
      <c r="N57">
        <f t="shared" si="18"/>
        <v>0.15078407720144738</v>
      </c>
      <c r="O57">
        <f t="shared" si="19"/>
        <v>12.596969696969694</v>
      </c>
    </row>
    <row r="58" spans="2:15" x14ac:dyDescent="0.2">
      <c r="C58" t="s">
        <v>109</v>
      </c>
      <c r="D58">
        <f>K32</f>
        <v>12.063329312424608</v>
      </c>
      <c r="F58">
        <f t="shared" si="16"/>
        <v>12.063329312424608</v>
      </c>
      <c r="G58">
        <f>L32</f>
        <v>0.14787878787878797</v>
      </c>
      <c r="I58">
        <f t="shared" si="17"/>
        <v>0.14787878787878797</v>
      </c>
      <c r="J58">
        <f>D58</f>
        <v>12.063329312424608</v>
      </c>
      <c r="L58">
        <f>G58</f>
        <v>0.14787878787878797</v>
      </c>
      <c r="N58">
        <f t="shared" si="18"/>
        <v>12.063329312424608</v>
      </c>
      <c r="O58">
        <f t="shared" si="19"/>
        <v>0.14787878787878797</v>
      </c>
    </row>
    <row r="59" spans="2:15" x14ac:dyDescent="0.2">
      <c r="C59" t="s">
        <v>110</v>
      </c>
      <c r="D59">
        <f>K33</f>
        <v>0.11519903498190565</v>
      </c>
      <c r="F59">
        <f t="shared" si="16"/>
        <v>0.11519903498190565</v>
      </c>
      <c r="G59">
        <f>L33</f>
        <v>11.506060606060604</v>
      </c>
      <c r="I59">
        <f t="shared" si="17"/>
        <v>11.506060606060604</v>
      </c>
      <c r="J59">
        <f>D59</f>
        <v>0.11519903498190565</v>
      </c>
      <c r="L59">
        <f>G59</f>
        <v>11.506060606060604</v>
      </c>
      <c r="N59">
        <f t="shared" si="18"/>
        <v>0.11519903498190565</v>
      </c>
      <c r="O59">
        <f t="shared" si="19"/>
        <v>11.506060606060604</v>
      </c>
    </row>
    <row r="60" spans="2:15" x14ac:dyDescent="0.2">
      <c r="C60" t="s">
        <v>111</v>
      </c>
      <c r="D60">
        <f>K34</f>
        <v>11.217129071170085</v>
      </c>
      <c r="F60">
        <f t="shared" si="16"/>
        <v>11.217129071170085</v>
      </c>
      <c r="G60">
        <f>L34</f>
        <v>6.3636363636363588E-2</v>
      </c>
      <c r="I60">
        <f t="shared" si="17"/>
        <v>6.3636363636363588E-2</v>
      </c>
      <c r="J60">
        <f>D60</f>
        <v>11.217129071170085</v>
      </c>
      <c r="L60">
        <f>G60</f>
        <v>6.3636363636363588E-2</v>
      </c>
      <c r="N60">
        <f t="shared" si="18"/>
        <v>11.217129071170085</v>
      </c>
      <c r="O60">
        <f t="shared" si="19"/>
        <v>6.3636363636363588E-2</v>
      </c>
    </row>
    <row r="61" spans="2:15" x14ac:dyDescent="0.2">
      <c r="C61" t="s">
        <v>112</v>
      </c>
      <c r="D61">
        <f>K35</f>
        <v>9.0325693606755131</v>
      </c>
      <c r="F61">
        <f t="shared" si="16"/>
        <v>9.0325693606755131</v>
      </c>
      <c r="G61">
        <f>K36</f>
        <v>9.1551515151515144</v>
      </c>
      <c r="I61">
        <f t="shared" si="17"/>
        <v>9.1551515151515144</v>
      </c>
      <c r="J61">
        <f>D61*10</f>
        <v>90.325693606755124</v>
      </c>
      <c r="L61">
        <f>G61*10</f>
        <v>91.551515151515147</v>
      </c>
      <c r="N61">
        <f>F61*10</f>
        <v>90.325693606755124</v>
      </c>
      <c r="O61">
        <f>I61*10</f>
        <v>91.551515151515147</v>
      </c>
    </row>
    <row r="62" spans="2:15" x14ac:dyDescent="0.2">
      <c r="C62" t="s">
        <v>113</v>
      </c>
      <c r="D62">
        <f t="shared" ref="D62:E65" si="20">E31</f>
        <v>1.1700844390832332</v>
      </c>
      <c r="E62">
        <f t="shared" si="20"/>
        <v>1.2183353437876958</v>
      </c>
      <c r="F62">
        <f t="shared" si="16"/>
        <v>1.1942098914354644</v>
      </c>
      <c r="G62">
        <f t="shared" ref="G62:H65" si="21">I31</f>
        <v>0.97030303030303022</v>
      </c>
      <c r="H62">
        <f t="shared" si="21"/>
        <v>0.99212121212121196</v>
      </c>
      <c r="I62">
        <f t="shared" si="17"/>
        <v>0.98121212121212109</v>
      </c>
      <c r="J62">
        <f t="shared" ref="J62:K65" si="22">D62*50</f>
        <v>58.504221954161665</v>
      </c>
      <c r="K62">
        <f t="shared" si="22"/>
        <v>60.916767189384792</v>
      </c>
      <c r="L62">
        <f t="shared" ref="L62:M65" si="23">G62*50</f>
        <v>48.515151515151508</v>
      </c>
      <c r="M62">
        <f t="shared" si="23"/>
        <v>49.606060606060595</v>
      </c>
      <c r="N62">
        <f>F62*50</f>
        <v>59.710494571773218</v>
      </c>
      <c r="O62">
        <f>I62*50</f>
        <v>49.060606060606055</v>
      </c>
    </row>
    <row r="63" spans="2:15" x14ac:dyDescent="0.2">
      <c r="C63" t="s">
        <v>114</v>
      </c>
      <c r="D63">
        <f t="shared" si="20"/>
        <v>2.5874547647768398</v>
      </c>
      <c r="E63">
        <f t="shared" si="20"/>
        <v>2.6857659831121832</v>
      </c>
      <c r="F63">
        <f t="shared" si="16"/>
        <v>2.6366103739445115</v>
      </c>
      <c r="G63">
        <f t="shared" si="21"/>
        <v>0.17333333333333331</v>
      </c>
      <c r="H63">
        <f t="shared" si="21"/>
        <v>0.18060606060606046</v>
      </c>
      <c r="I63">
        <f t="shared" si="17"/>
        <v>0.17696969696969689</v>
      </c>
      <c r="J63">
        <f t="shared" si="22"/>
        <v>129.37273823884198</v>
      </c>
      <c r="K63">
        <f t="shared" si="22"/>
        <v>134.28829915560917</v>
      </c>
      <c r="L63">
        <f t="shared" si="23"/>
        <v>8.6666666666666661</v>
      </c>
      <c r="M63">
        <f t="shared" si="23"/>
        <v>9.0303030303030241</v>
      </c>
      <c r="N63">
        <f t="shared" ref="N63:N65" si="24">F63*50</f>
        <v>131.83051869722559</v>
      </c>
      <c r="O63">
        <f t="shared" ref="O63:O64" si="25">I63*50</f>
        <v>8.8484848484848442</v>
      </c>
    </row>
    <row r="64" spans="2:15" x14ac:dyDescent="0.2">
      <c r="C64" t="s">
        <v>115</v>
      </c>
      <c r="D64">
        <f t="shared" si="20"/>
        <v>4.1616405307599663E-2</v>
      </c>
      <c r="E64">
        <f t="shared" si="20"/>
        <v>3.9203860072376431E-2</v>
      </c>
      <c r="F64">
        <f t="shared" si="16"/>
        <v>4.0410132689988047E-2</v>
      </c>
      <c r="G64">
        <f t="shared" si="21"/>
        <v>1.4109090909090904</v>
      </c>
      <c r="H64">
        <f t="shared" si="21"/>
        <v>1.387272727272727</v>
      </c>
      <c r="I64">
        <f t="shared" si="17"/>
        <v>1.3990909090909087</v>
      </c>
      <c r="J64">
        <f t="shared" si="22"/>
        <v>2.080820265379983</v>
      </c>
      <c r="K64">
        <f t="shared" si="22"/>
        <v>1.9601930036188215</v>
      </c>
      <c r="L64">
        <f t="shared" si="23"/>
        <v>70.545454545454518</v>
      </c>
      <c r="M64">
        <f t="shared" si="23"/>
        <v>69.363636363636346</v>
      </c>
      <c r="N64">
        <f t="shared" si="24"/>
        <v>2.0205066344994025</v>
      </c>
      <c r="O64">
        <f t="shared" si="25"/>
        <v>69.954545454545439</v>
      </c>
    </row>
    <row r="65" spans="3:15" x14ac:dyDescent="0.2">
      <c r="C65" t="s">
        <v>118</v>
      </c>
      <c r="D65">
        <f t="shared" si="20"/>
        <v>3.6791314837153206E-2</v>
      </c>
      <c r="E65">
        <f t="shared" si="20"/>
        <v>3.0156815440289572E-2</v>
      </c>
      <c r="F65">
        <f t="shared" si="16"/>
        <v>3.3474065138721393E-2</v>
      </c>
      <c r="G65">
        <f t="shared" si="21"/>
        <v>0.16121212121212117</v>
      </c>
      <c r="H65">
        <f t="shared" si="21"/>
        <v>0.13393939393939389</v>
      </c>
      <c r="I65">
        <f>AVERAGE(G65:H65)</f>
        <v>0.14757575757575753</v>
      </c>
      <c r="J65">
        <f t="shared" si="22"/>
        <v>1.8395657418576603</v>
      </c>
      <c r="K65">
        <f t="shared" si="22"/>
        <v>1.5078407720144786</v>
      </c>
      <c r="L65">
        <f t="shared" si="23"/>
        <v>8.0606060606060588</v>
      </c>
      <c r="M65">
        <f t="shared" si="23"/>
        <v>6.6969696969696946</v>
      </c>
      <c r="N65">
        <f t="shared" si="24"/>
        <v>1.6737032569360697</v>
      </c>
      <c r="O65">
        <f>I65*50</f>
        <v>7.3787878787878762</v>
      </c>
    </row>
    <row r="66" spans="3:15" x14ac:dyDescent="0.2">
      <c r="C66" t="s">
        <v>114</v>
      </c>
      <c r="D66">
        <f>K37</f>
        <v>9.5205066344993963</v>
      </c>
      <c r="F66">
        <f t="shared" si="16"/>
        <v>9.5205066344993963</v>
      </c>
      <c r="G66">
        <f>K38</f>
        <v>0.78045838359469211</v>
      </c>
      <c r="I66">
        <f t="shared" si="17"/>
        <v>0.78045838359469211</v>
      </c>
      <c r="J66">
        <f>D66*10</f>
        <v>95.205066344993966</v>
      </c>
      <c r="L66">
        <f>G66*10</f>
        <v>7.8045838359469215</v>
      </c>
      <c r="N66">
        <f>F66*10</f>
        <v>95.205066344993966</v>
      </c>
      <c r="O66">
        <f>I66*10</f>
        <v>7.8045838359469215</v>
      </c>
    </row>
  </sheetData>
  <conditionalFormatting sqref="J53:M65 J66 L6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:N6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:O6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31"/>
  <sheetViews>
    <sheetView tabSelected="1" workbookViewId="0">
      <selection activeCell="N27" sqref="N27"/>
    </sheetView>
  </sheetViews>
  <sheetFormatPr baseColWidth="10" defaultRowHeight="16" x14ac:dyDescent="0.2"/>
  <sheetData>
    <row r="1" spans="1:13" x14ac:dyDescent="0.2">
      <c r="A1" s="7"/>
      <c r="B1" s="13" t="s">
        <v>124</v>
      </c>
      <c r="C1" s="8" t="s">
        <v>124</v>
      </c>
      <c r="D1" s="7"/>
      <c r="E1" s="13" t="s">
        <v>124</v>
      </c>
      <c r="F1" s="8" t="s">
        <v>124</v>
      </c>
    </row>
    <row r="2" spans="1:13" x14ac:dyDescent="0.2">
      <c r="A2" s="1" t="str">
        <f>'042417_LacticAcid_redo_40min'!A30</f>
        <v>D mM</v>
      </c>
      <c r="B2" s="2" t="s">
        <v>125</v>
      </c>
      <c r="C2" s="3" t="s">
        <v>126</v>
      </c>
      <c r="D2" s="1" t="str">
        <f>'042417_LacticAcid_redo_40min'!B30</f>
        <v>L mM</v>
      </c>
      <c r="E2" s="2" t="s">
        <v>127</v>
      </c>
      <c r="F2" s="3" t="s">
        <v>128</v>
      </c>
    </row>
    <row r="3" spans="1:13" x14ac:dyDescent="0.2">
      <c r="A3" s="1">
        <f>'042417_LacticAcid_redo_40min'!A31</f>
        <v>2.2000000000000002</v>
      </c>
      <c r="B3" s="2">
        <f>'042417_LacticAcid_redo_40min'!C31</f>
        <v>0.37269999999999998</v>
      </c>
      <c r="C3" s="3">
        <f>'042417_LacticAcid_redo_40min'!C39</f>
        <v>0.37410000000000004</v>
      </c>
      <c r="D3" s="1">
        <f>'042417_LacticAcid_redo_40min'!B31</f>
        <v>2</v>
      </c>
      <c r="E3" s="2">
        <f>'042417_LacticAcid_redo_40min'!D31</f>
        <v>0.34800000000000003</v>
      </c>
      <c r="F3" s="3">
        <f>'042417_LacticAcid_redo_40min'!D39</f>
        <v>0.35100000000000003</v>
      </c>
    </row>
    <row r="4" spans="1:13" x14ac:dyDescent="0.2">
      <c r="A4" s="1">
        <f>'042417_LacticAcid_redo_40min'!A32</f>
        <v>1.1000000000000001</v>
      </c>
      <c r="B4" s="2">
        <f>'042417_LacticAcid_redo_40min'!C32</f>
        <v>0.18880000000000002</v>
      </c>
      <c r="C4" s="3">
        <f>'042417_LacticAcid_redo_40min'!C40</f>
        <v>0.18859999999999999</v>
      </c>
      <c r="D4" s="1">
        <f>'042417_LacticAcid_redo_40min'!B32</f>
        <v>1</v>
      </c>
      <c r="E4" s="2">
        <f>'042417_LacticAcid_redo_40min'!D32</f>
        <v>0.18</v>
      </c>
      <c r="F4" s="3">
        <f>'042417_LacticAcid_redo_40min'!D40</f>
        <v>0.17749999999999999</v>
      </c>
    </row>
    <row r="5" spans="1:13" x14ac:dyDescent="0.2">
      <c r="A5" s="1">
        <f>'042417_LacticAcid_redo_40min'!A33</f>
        <v>0.55000000000000004</v>
      </c>
      <c r="B5" s="2">
        <f>'042417_LacticAcid_redo_40min'!C33</f>
        <v>9.5300000000000051E-2</v>
      </c>
      <c r="C5" s="3">
        <f>'042417_LacticAcid_redo_40min'!C41</f>
        <v>9.7999999999999976E-2</v>
      </c>
      <c r="D5" s="1">
        <f>'042417_LacticAcid_redo_40min'!B33</f>
        <v>0.5</v>
      </c>
      <c r="E5" s="2">
        <f>'042417_LacticAcid_redo_40min'!D33</f>
        <v>9.9399999999999988E-2</v>
      </c>
      <c r="F5" s="3">
        <f>'042417_LacticAcid_redo_40min'!D41</f>
        <v>9.710000000000002E-2</v>
      </c>
    </row>
    <row r="6" spans="1:13" x14ac:dyDescent="0.2">
      <c r="A6" s="1">
        <f>'042417_LacticAcid_redo_40min'!A34</f>
        <v>0.27500000000000002</v>
      </c>
      <c r="B6" s="2">
        <f>'042417_LacticAcid_redo_40min'!C34</f>
        <v>5.1900000000000002E-2</v>
      </c>
      <c r="C6" s="3">
        <f>'042417_LacticAcid_redo_40min'!C42</f>
        <v>5.2400000000000002E-2</v>
      </c>
      <c r="D6" s="1">
        <f>'042417_LacticAcid_redo_40min'!B34</f>
        <v>0.25</v>
      </c>
      <c r="E6" s="2">
        <f>'042417_LacticAcid_redo_40min'!D34</f>
        <v>5.920000000000003E-2</v>
      </c>
      <c r="F6" s="3">
        <f>'042417_LacticAcid_redo_40min'!D42</f>
        <v>5.7700000000000029E-2</v>
      </c>
    </row>
    <row r="7" spans="1:13" x14ac:dyDescent="0.2">
      <c r="A7" s="1">
        <f>'042417_LacticAcid_redo_40min'!A35</f>
        <v>0.13750000000000001</v>
      </c>
      <c r="B7" s="2">
        <f>'042417_LacticAcid_redo_40min'!C35</f>
        <v>3.0899999999999983E-2</v>
      </c>
      <c r="C7" s="3">
        <f>'042417_LacticAcid_redo_40min'!C43</f>
        <v>3.009999999999996E-2</v>
      </c>
      <c r="D7" s="1">
        <f>'042417_LacticAcid_redo_40min'!B35</f>
        <v>0.125</v>
      </c>
      <c r="E7" s="2">
        <f>'042417_LacticAcid_redo_40min'!D35</f>
        <v>3.9200000000000013E-2</v>
      </c>
      <c r="F7" s="3">
        <f>'042417_LacticAcid_redo_40min'!D43</f>
        <v>3.889999999999999E-2</v>
      </c>
    </row>
    <row r="8" spans="1:13" x14ac:dyDescent="0.2">
      <c r="A8" s="1">
        <f>'042417_LacticAcid_redo_40min'!A36</f>
        <v>6.8750000000000006E-2</v>
      </c>
      <c r="B8" s="2">
        <f>'042417_LacticAcid_redo_40min'!C36</f>
        <v>1.9799999999999984E-2</v>
      </c>
      <c r="C8" s="3">
        <f>'042417_LacticAcid_redo_40min'!C44</f>
        <v>1.9900000000000029E-2</v>
      </c>
      <c r="D8" s="1">
        <f>'042417_LacticAcid_redo_40min'!B36</f>
        <v>6.25E-2</v>
      </c>
      <c r="E8" s="2">
        <f>'042417_LacticAcid_redo_40min'!D36</f>
        <v>2.9400000000000037E-2</v>
      </c>
      <c r="F8" s="3">
        <f>'042417_LacticAcid_redo_40min'!D44</f>
        <v>2.5000000000000022E-2</v>
      </c>
    </row>
    <row r="9" spans="1:13" x14ac:dyDescent="0.2">
      <c r="A9" s="1">
        <f>'042417_LacticAcid_redo_40min'!A37</f>
        <v>3.4375000000000003E-2</v>
      </c>
      <c r="B9" s="2">
        <f>'042417_LacticAcid_redo_40min'!C37</f>
        <v>1.369999999999999E-2</v>
      </c>
      <c r="C9" s="3">
        <f>'042417_LacticAcid_redo_40min'!C45</f>
        <v>1.3299999999999979E-2</v>
      </c>
      <c r="D9" s="1">
        <f>'042417_LacticAcid_redo_40min'!B37</f>
        <v>3.125E-2</v>
      </c>
      <c r="E9" s="2">
        <f>'042417_LacticAcid_redo_40min'!D37</f>
        <v>2.3799999999999988E-2</v>
      </c>
      <c r="F9" s="3">
        <f>'042417_LacticAcid_redo_40min'!D45</f>
        <v>2.3299999999999987E-2</v>
      </c>
    </row>
    <row r="10" spans="1:13" ht="17" thickBot="1" x14ac:dyDescent="0.25">
      <c r="A10" s="4">
        <f>'042417_LacticAcid_redo_40min'!A38</f>
        <v>0</v>
      </c>
      <c r="B10" s="5">
        <f>'042417_LacticAcid_redo_40min'!C38</f>
        <v>9.3000000000000305E-3</v>
      </c>
      <c r="C10" s="6">
        <f>'042417_LacticAcid_redo_40min'!C46</f>
        <v>8.4000000000000186E-3</v>
      </c>
      <c r="D10" s="4">
        <f>'042417_LacticAcid_redo_40min'!B38</f>
        <v>0</v>
      </c>
      <c r="E10" s="5">
        <f>'042417_LacticAcid_redo_40min'!D38</f>
        <v>1.8699999999999994E-2</v>
      </c>
      <c r="F10" s="6">
        <f>'042417_LacticAcid_redo_40min'!D46</f>
        <v>1.8799999999999983E-2</v>
      </c>
    </row>
    <row r="11" spans="1:13" x14ac:dyDescent="0.2">
      <c r="A11" t="s">
        <v>129</v>
      </c>
      <c r="B11">
        <v>0.1658</v>
      </c>
      <c r="E11">
        <v>0.16500000000000001</v>
      </c>
    </row>
    <row r="12" spans="1:13" ht="17" thickBot="1" x14ac:dyDescent="0.25">
      <c r="A12" t="s">
        <v>130</v>
      </c>
      <c r="B12">
        <v>7.4999999999999997E-3</v>
      </c>
      <c r="E12">
        <v>1.7299999999999999E-2</v>
      </c>
    </row>
    <row r="13" spans="1:13" x14ac:dyDescent="0.2">
      <c r="B13" s="14" t="s">
        <v>123</v>
      </c>
      <c r="C13" s="15"/>
      <c r="D13" s="15"/>
      <c r="E13" s="15"/>
      <c r="F13" s="15"/>
      <c r="G13" s="16"/>
      <c r="H13" s="14" t="s">
        <v>122</v>
      </c>
      <c r="I13" s="15"/>
      <c r="J13" s="15"/>
      <c r="K13" s="15"/>
      <c r="L13" s="15"/>
      <c r="M13" s="16"/>
    </row>
    <row r="14" spans="1:13" x14ac:dyDescent="0.2">
      <c r="B14" s="1" t="s">
        <v>116</v>
      </c>
      <c r="C14" s="2" t="s">
        <v>116</v>
      </c>
      <c r="D14" s="2" t="s">
        <v>117</v>
      </c>
      <c r="E14" s="2" t="s">
        <v>117</v>
      </c>
      <c r="F14" s="9" t="s">
        <v>116</v>
      </c>
      <c r="G14" s="11" t="s">
        <v>117</v>
      </c>
      <c r="H14" s="1" t="s">
        <v>116</v>
      </c>
      <c r="I14" s="2" t="s">
        <v>116</v>
      </c>
      <c r="J14" s="2" t="s">
        <v>117</v>
      </c>
      <c r="K14" s="2" t="s">
        <v>117</v>
      </c>
      <c r="L14" s="9" t="s">
        <v>116</v>
      </c>
      <c r="M14" s="11" t="s">
        <v>117</v>
      </c>
    </row>
    <row r="15" spans="1:13" x14ac:dyDescent="0.2">
      <c r="B15" s="1" t="s">
        <v>119</v>
      </c>
      <c r="C15" s="2" t="s">
        <v>120</v>
      </c>
      <c r="D15" s="2" t="s">
        <v>119</v>
      </c>
      <c r="E15" s="2" t="s">
        <v>120</v>
      </c>
      <c r="F15" s="10" t="s">
        <v>121</v>
      </c>
      <c r="G15" s="3" t="s">
        <v>121</v>
      </c>
      <c r="H15" s="1" t="s">
        <v>119</v>
      </c>
      <c r="I15" s="2" t="s">
        <v>120</v>
      </c>
      <c r="J15" s="2" t="s">
        <v>119</v>
      </c>
      <c r="K15" s="2" t="s">
        <v>120</v>
      </c>
      <c r="L15" s="10" t="s">
        <v>121</v>
      </c>
      <c r="M15" s="3" t="s">
        <v>121</v>
      </c>
    </row>
    <row r="16" spans="1:13" x14ac:dyDescent="0.2">
      <c r="A16" t="s">
        <v>104</v>
      </c>
      <c r="B16" s="1">
        <v>11.679131483715318</v>
      </c>
      <c r="C16" s="2">
        <v>12.178528347406514</v>
      </c>
      <c r="D16" s="2">
        <v>11.928829915560916</v>
      </c>
      <c r="E16" s="2">
        <v>0.12545454545454565</v>
      </c>
      <c r="F16" s="10">
        <v>4.4848484848484846E-2</v>
      </c>
      <c r="G16" s="3">
        <v>8.5151515151515256E-2</v>
      </c>
      <c r="H16" s="1">
        <v>11.679131483715318</v>
      </c>
      <c r="I16" s="2">
        <v>12.178528347406514</v>
      </c>
      <c r="J16" s="2">
        <v>0.12545454545454565</v>
      </c>
      <c r="K16" s="2">
        <v>4.4848484848484846E-2</v>
      </c>
      <c r="L16" s="10">
        <v>11.928829915560916</v>
      </c>
      <c r="M16" s="3">
        <v>8.5151515151515256E-2</v>
      </c>
    </row>
    <row r="17" spans="1:14" x14ac:dyDescent="0.2">
      <c r="A17" t="s">
        <v>105</v>
      </c>
      <c r="B17" s="1">
        <v>0.1332931242460797</v>
      </c>
      <c r="C17" s="2">
        <v>0.13751507840772009</v>
      </c>
      <c r="D17" s="2">
        <v>0.13540410132689989</v>
      </c>
      <c r="E17" s="2">
        <v>13.121818181818179</v>
      </c>
      <c r="F17" s="10">
        <v>12.985454545454546</v>
      </c>
      <c r="G17" s="3">
        <v>13.053636363636363</v>
      </c>
      <c r="H17" s="1">
        <v>0.1332931242460797</v>
      </c>
      <c r="I17" s="2">
        <v>0.13751507840772009</v>
      </c>
      <c r="J17" s="2">
        <v>13.121818181818179</v>
      </c>
      <c r="K17" s="2">
        <v>12.985454545454546</v>
      </c>
      <c r="L17" s="10">
        <v>0.13540410132689989</v>
      </c>
      <c r="M17" s="3">
        <v>13.053636363636363</v>
      </c>
    </row>
    <row r="18" spans="1:14" x14ac:dyDescent="0.2">
      <c r="A18" t="s">
        <v>106</v>
      </c>
      <c r="B18" s="1">
        <v>13.09589867310012</v>
      </c>
      <c r="C18" s="2">
        <v>12.963208685162845</v>
      </c>
      <c r="D18" s="2">
        <v>13.029553679131482</v>
      </c>
      <c r="E18" s="2">
        <v>9.3333333333333379E-2</v>
      </c>
      <c r="F18" s="10">
        <v>8.7272727272727307E-2</v>
      </c>
      <c r="G18" s="3">
        <v>9.0303030303030343E-2</v>
      </c>
      <c r="H18" s="1">
        <v>13.09589867310012</v>
      </c>
      <c r="I18" s="2">
        <v>12.963208685162845</v>
      </c>
      <c r="J18" s="2">
        <v>9.3333333333333379E-2</v>
      </c>
      <c r="K18" s="2">
        <v>8.7272727272727307E-2</v>
      </c>
      <c r="L18" s="10">
        <v>13.029553679131482</v>
      </c>
      <c r="M18" s="3">
        <v>9.0303030303030343E-2</v>
      </c>
    </row>
    <row r="19" spans="1:14" x14ac:dyDescent="0.2">
      <c r="A19" t="s">
        <v>107</v>
      </c>
      <c r="B19" s="1">
        <v>11.24788902291918</v>
      </c>
      <c r="C19" s="2">
        <v>12.006031363088059</v>
      </c>
      <c r="D19" s="2">
        <v>11.626960193003619</v>
      </c>
      <c r="E19" s="2">
        <v>5.8787878787878597E-2</v>
      </c>
      <c r="F19" s="10">
        <v>4.9696969696969837E-2</v>
      </c>
      <c r="G19" s="3">
        <v>5.4242424242424217E-2</v>
      </c>
      <c r="H19" s="1">
        <v>11.24788902291918</v>
      </c>
      <c r="I19" s="2">
        <v>12.006031363088059</v>
      </c>
      <c r="J19" s="2">
        <v>5.8787878787878597E-2</v>
      </c>
      <c r="K19" s="2">
        <v>4.9696969696969837E-2</v>
      </c>
      <c r="L19" s="10">
        <v>11.626960193003619</v>
      </c>
      <c r="M19" s="3">
        <v>5.4242424242424217E-2</v>
      </c>
    </row>
    <row r="20" spans="1:14" x14ac:dyDescent="0.2">
      <c r="A20" t="s">
        <v>108</v>
      </c>
      <c r="B20" s="1">
        <v>0.15078407720144738</v>
      </c>
      <c r="C20" s="2"/>
      <c r="D20" s="2">
        <v>0.15078407720144738</v>
      </c>
      <c r="E20" s="2">
        <v>12.596969696969694</v>
      </c>
      <c r="F20" s="10"/>
      <c r="G20" s="3">
        <v>12.596969696969694</v>
      </c>
      <c r="H20" s="1">
        <v>0.15078407720144738</v>
      </c>
      <c r="I20" s="2"/>
      <c r="J20" s="2">
        <v>12.596969696969694</v>
      </c>
      <c r="K20" s="2"/>
      <c r="L20" s="10">
        <v>0.15078407720144738</v>
      </c>
      <c r="M20" s="3">
        <v>12.596969696969694</v>
      </c>
    </row>
    <row r="21" spans="1:14" x14ac:dyDescent="0.2">
      <c r="A21" t="s">
        <v>109</v>
      </c>
      <c r="B21" s="1">
        <v>12.063329312424608</v>
      </c>
      <c r="C21" s="2"/>
      <c r="D21" s="2">
        <v>12.063329312424608</v>
      </c>
      <c r="E21" s="2">
        <v>0.14787878787878797</v>
      </c>
      <c r="F21" s="10"/>
      <c r="G21" s="3">
        <v>0.14787878787878797</v>
      </c>
      <c r="H21" s="1">
        <v>12.063329312424608</v>
      </c>
      <c r="I21" s="2"/>
      <c r="J21" s="2">
        <v>0.14787878787878797</v>
      </c>
      <c r="K21" s="2"/>
      <c r="L21" s="10">
        <v>12.063329312424608</v>
      </c>
      <c r="M21" s="3">
        <v>0.14787878787878797</v>
      </c>
    </row>
    <row r="22" spans="1:14" x14ac:dyDescent="0.2">
      <c r="A22" t="s">
        <v>110</v>
      </c>
      <c r="B22" s="1">
        <v>0.11519903498190565</v>
      </c>
      <c r="C22" s="2"/>
      <c r="D22" s="2">
        <v>0.11519903498190565</v>
      </c>
      <c r="E22" s="2">
        <v>11.506060606060604</v>
      </c>
      <c r="F22" s="10"/>
      <c r="G22" s="3">
        <v>11.506060606060604</v>
      </c>
      <c r="H22" s="1">
        <v>0.11519903498190565</v>
      </c>
      <c r="I22" s="2"/>
      <c r="J22" s="2">
        <v>11.506060606060604</v>
      </c>
      <c r="K22" s="2"/>
      <c r="L22" s="10">
        <v>0.11519903498190565</v>
      </c>
      <c r="M22" s="3">
        <v>11.506060606060604</v>
      </c>
    </row>
    <row r="23" spans="1:14" x14ac:dyDescent="0.2">
      <c r="A23" t="s">
        <v>111</v>
      </c>
      <c r="B23" s="1">
        <v>11.217129071170085</v>
      </c>
      <c r="C23" s="2"/>
      <c r="D23" s="2">
        <v>11.217129071170085</v>
      </c>
      <c r="E23" s="2">
        <v>6.3636363636363588E-2</v>
      </c>
      <c r="F23" s="10"/>
      <c r="G23" s="3">
        <v>6.3636363636363588E-2</v>
      </c>
      <c r="H23" s="1">
        <v>11.217129071170085</v>
      </c>
      <c r="I23" s="2"/>
      <c r="J23" s="2">
        <v>6.3636363636363588E-2</v>
      </c>
      <c r="K23" s="2"/>
      <c r="L23" s="10">
        <v>11.217129071170085</v>
      </c>
      <c r="M23" s="3">
        <v>6.3636363636363588E-2</v>
      </c>
    </row>
    <row r="24" spans="1:14" x14ac:dyDescent="0.2">
      <c r="A24" t="s">
        <v>112</v>
      </c>
      <c r="B24" s="1">
        <v>9.0325693606755131</v>
      </c>
      <c r="C24" s="2"/>
      <c r="D24" s="2">
        <v>9.0325693606755131</v>
      </c>
      <c r="E24" s="2">
        <v>9.1551515151515144</v>
      </c>
      <c r="F24" s="10"/>
      <c r="G24" s="3">
        <v>9.1551515151515144</v>
      </c>
      <c r="H24" s="1">
        <v>90.325693606755124</v>
      </c>
      <c r="I24" s="2"/>
      <c r="J24" s="2">
        <v>91.551515151515147</v>
      </c>
      <c r="K24" s="2"/>
      <c r="L24" s="10">
        <v>90.325693606755124</v>
      </c>
      <c r="M24" s="3">
        <v>91.551515151515147</v>
      </c>
    </row>
    <row r="25" spans="1:14" x14ac:dyDescent="0.2">
      <c r="A25" t="s">
        <v>113</v>
      </c>
      <c r="B25" s="1">
        <v>1.1700844390832332</v>
      </c>
      <c r="C25" s="2">
        <v>1.2183353437876958</v>
      </c>
      <c r="D25" s="2">
        <v>1.1942098914354644</v>
      </c>
      <c r="E25" s="2">
        <v>0.97030303030303022</v>
      </c>
      <c r="F25" s="10">
        <v>0.99212121212121196</v>
      </c>
      <c r="G25" s="3">
        <v>0.98121212121212109</v>
      </c>
      <c r="H25" s="1">
        <v>58.504221954161665</v>
      </c>
      <c r="I25" s="2">
        <v>60.916767189384792</v>
      </c>
      <c r="J25" s="2">
        <v>48.515151515151508</v>
      </c>
      <c r="K25" s="2">
        <v>49.606060606060595</v>
      </c>
      <c r="L25" s="10">
        <v>59.710494571773218</v>
      </c>
      <c r="M25" s="3">
        <v>49.060606060606055</v>
      </c>
      <c r="N25">
        <f>L25*0.2</f>
        <v>11.942098914354645</v>
      </c>
    </row>
    <row r="26" spans="1:14" x14ac:dyDescent="0.2">
      <c r="A26" t="s">
        <v>114</v>
      </c>
      <c r="B26" s="1">
        <v>2.5874547647768398</v>
      </c>
      <c r="C26" s="2">
        <v>2.6857659831121832</v>
      </c>
      <c r="D26" s="2">
        <v>2.6366103739445115</v>
      </c>
      <c r="E26" s="2">
        <v>0.17333333333333331</v>
      </c>
      <c r="F26" s="10">
        <v>0.18060606060606046</v>
      </c>
      <c r="G26" s="3">
        <v>0.17696969696969689</v>
      </c>
      <c r="H26" s="1">
        <v>129.37273823884198</v>
      </c>
      <c r="I26" s="2">
        <v>134.28829915560917</v>
      </c>
      <c r="J26" s="2">
        <v>8.6666666666666661</v>
      </c>
      <c r="K26" s="2">
        <v>9.0303030303030241</v>
      </c>
      <c r="L26" s="10">
        <v>131.83051869722559</v>
      </c>
      <c r="M26" s="3">
        <v>8.8484848484848442</v>
      </c>
      <c r="N26">
        <f t="shared" ref="N26:N29" si="0">L26*0.2</f>
        <v>26.366103739445119</v>
      </c>
    </row>
    <row r="27" spans="1:14" x14ac:dyDescent="0.2">
      <c r="A27" t="s">
        <v>115</v>
      </c>
      <c r="B27" s="1">
        <v>4.1616405307599663E-2</v>
      </c>
      <c r="C27" s="2">
        <v>3.9203860072376431E-2</v>
      </c>
      <c r="D27" s="2">
        <v>4.0410132689988047E-2</v>
      </c>
      <c r="E27" s="2">
        <v>1.4109090909090904</v>
      </c>
      <c r="F27" s="10">
        <v>1.387272727272727</v>
      </c>
      <c r="G27" s="3">
        <v>1.3990909090909087</v>
      </c>
      <c r="H27" s="1">
        <v>2.080820265379983</v>
      </c>
      <c r="I27" s="2">
        <v>1.9601930036188215</v>
      </c>
      <c r="J27" s="2">
        <v>70.545454545454518</v>
      </c>
      <c r="K27" s="2">
        <v>69.363636363636346</v>
      </c>
      <c r="L27" s="10">
        <v>2.0205066344994025</v>
      </c>
      <c r="M27" s="3">
        <v>69.954545454545439</v>
      </c>
      <c r="N27">
        <f>M27*0.2</f>
        <v>13.990909090909089</v>
      </c>
    </row>
    <row r="28" spans="1:14" x14ac:dyDescent="0.2">
      <c r="A28" t="s">
        <v>118</v>
      </c>
      <c r="B28" s="1">
        <v>3.6791314837153206E-2</v>
      </c>
      <c r="C28" s="2">
        <v>3.0156815440289572E-2</v>
      </c>
      <c r="D28" s="2">
        <v>3.3474065138721393E-2</v>
      </c>
      <c r="E28" s="2">
        <v>0.16121212121212117</v>
      </c>
      <c r="F28" s="10">
        <v>0.13393939393939389</v>
      </c>
      <c r="G28" s="3">
        <v>0.14757575757575753</v>
      </c>
      <c r="H28" s="1">
        <v>1.8395657418576603</v>
      </c>
      <c r="I28" s="2">
        <v>1.5078407720144786</v>
      </c>
      <c r="J28" s="2">
        <v>8.0606060606060588</v>
      </c>
      <c r="K28" s="2">
        <v>6.6969696969696946</v>
      </c>
      <c r="L28" s="10">
        <v>1.6737032569360697</v>
      </c>
      <c r="M28" s="3">
        <v>7.3787878787878762</v>
      </c>
      <c r="N28">
        <f>M28*0.2</f>
        <v>1.4757575757575754</v>
      </c>
    </row>
    <row r="29" spans="1:14" ht="17" thickBot="1" x14ac:dyDescent="0.25">
      <c r="A29" t="s">
        <v>114</v>
      </c>
      <c r="B29" s="4">
        <v>9.5205066344993963</v>
      </c>
      <c r="C29" s="5"/>
      <c r="D29" s="5">
        <v>9.5205066344993963</v>
      </c>
      <c r="E29" s="5">
        <v>0.78045838359469211</v>
      </c>
      <c r="F29" s="12"/>
      <c r="G29" s="6">
        <v>0.78045838359469211</v>
      </c>
      <c r="H29" s="4">
        <v>95.205066344993966</v>
      </c>
      <c r="I29" s="5"/>
      <c r="J29" s="5">
        <v>7.8045838359469215</v>
      </c>
      <c r="K29" s="5"/>
      <c r="L29" s="12">
        <v>95.205066344993966</v>
      </c>
      <c r="M29" s="6">
        <v>7.8045838359469215</v>
      </c>
      <c r="N29">
        <f t="shared" si="0"/>
        <v>19.041013268998793</v>
      </c>
    </row>
    <row r="31" spans="1:14" ht="35" customHeight="1" x14ac:dyDescent="0.2">
      <c r="A31" s="17" t="s">
        <v>131</v>
      </c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</row>
  </sheetData>
  <mergeCells count="3">
    <mergeCell ref="B13:G13"/>
    <mergeCell ref="H13:M13"/>
    <mergeCell ref="A31:M31"/>
  </mergeCells>
  <phoneticPr fontId="1" type="noConversion"/>
  <conditionalFormatting sqref="H16:M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scale="81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042417_LacticAcid_redo_40min</vt:lpstr>
      <vt:lpstr>LabNotebook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2017-05-01T18:06:04Z</cp:lastPrinted>
  <dcterms:created xsi:type="dcterms:W3CDTF">2017-04-27T18:51:43Z</dcterms:created>
  <dcterms:modified xsi:type="dcterms:W3CDTF">2017-05-04T20:33:57Z</dcterms:modified>
</cp:coreProperties>
</file>