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7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9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EsteLibro"/>
  <bookViews>
    <workbookView xWindow="-120" yWindow="120" windowWidth="21840" windowHeight="13500" activeTab="4"/>
  </bookViews>
  <sheets>
    <sheet name="MENU INICIO" sheetId="1" r:id="rId1"/>
    <sheet name="FORMA PAGO" sheetId="10" r:id="rId2"/>
    <sheet name="FACTURA" sheetId="6" r:id="rId3"/>
    <sheet name="BD CLIENTES" sheetId="5" r:id="rId4"/>
    <sheet name="HISTÓRICO " sheetId="4" r:id="rId5"/>
    <sheet name="FRACCIONADOS" sheetId="17" r:id="rId6"/>
    <sheet name="RECIBOS" sheetId="8" r:id="rId7"/>
    <sheet name="VARIOS2" sheetId="9" r:id="rId8"/>
    <sheet name="VARIOS" sheetId="7" r:id="rId9"/>
    <sheet name="TEXTOS" sheetId="11" r:id="rId10"/>
    <sheet name="FACTURA SPA" sheetId="13" r:id="rId11"/>
    <sheet name="FACTURA FRACCIONADA" sheetId="16" r:id="rId12"/>
    <sheet name="FACTURA FORM" sheetId="14" r:id="rId13"/>
    <sheet name="FACTURA EXA" sheetId="15" r:id="rId14"/>
    <sheet name="Hoja1" sheetId="12" r:id="rId15"/>
  </sheets>
  <externalReferences>
    <externalReference r:id="rId16"/>
    <externalReference r:id="rId17"/>
  </externalReferences>
  <definedNames>
    <definedName name="_2281_13">FACTURA!$D$56</definedName>
    <definedName name="_xlnm._FilterDatabase" localSheetId="3" hidden="1">'BD CLIENTES'!$A$6:$K$268</definedName>
    <definedName name="_xlnm._FilterDatabase" localSheetId="5" hidden="1">FRACCIONADOS!#REF!</definedName>
    <definedName name="_xlnm._FilterDatabase" localSheetId="4" hidden="1">'HISTÓRICO '!$A$6:$R$342</definedName>
    <definedName name="_xlnm.Print_Area" localSheetId="2">FACTURA!$A$1:$J$76</definedName>
    <definedName name="_xlnm.Print_Area" localSheetId="13">'FACTURA EXA'!$A$1:$J$75</definedName>
    <definedName name="_xlnm.Print_Area" localSheetId="12">'FACTURA FORM'!$A$1:$J$75</definedName>
    <definedName name="_xlnm.Print_Area" localSheetId="11">'FACTURA FRACCIONADA'!$A$1:$J$77</definedName>
    <definedName name="_xlnm.Print_Area" localSheetId="10">'FACTURA SPA'!$A$1:$J$75</definedName>
    <definedName name="_xlnm.Print_Titles" localSheetId="3">'BD CLIENTES'!$6:$6</definedName>
    <definedName name="_xlnm.Print_Titles" localSheetId="5">FRACCIONADOS!$1:$6</definedName>
    <definedName name="_xlnm.Print_Titles" localSheetId="4">'HISTÓRICO '!$1:$6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4" i="4" l="1"/>
  <c r="G54" i="4"/>
  <c r="E90" i="4"/>
  <c r="F90" i="4"/>
  <c r="G90" i="4"/>
  <c r="I90" i="4"/>
  <c r="M90" i="4"/>
  <c r="P90" i="4"/>
  <c r="C90" i="4"/>
  <c r="E89" i="4"/>
  <c r="F89" i="4"/>
  <c r="G89" i="4"/>
  <c r="I89" i="4"/>
  <c r="M89" i="4"/>
  <c r="P89" i="4"/>
  <c r="Q89" i="4"/>
  <c r="C89" i="4"/>
  <c r="Q90" i="4"/>
  <c r="F52" i="4" l="1"/>
  <c r="C53" i="4" l="1"/>
  <c r="F53" i="4"/>
  <c r="G53" i="4" s="1"/>
  <c r="I52" i="4" l="1"/>
  <c r="I51" i="4"/>
  <c r="G52" i="4"/>
  <c r="C52" i="4" s="1"/>
  <c r="G51" i="4"/>
  <c r="C51" i="4" s="1"/>
  <c r="G50" i="4" l="1"/>
  <c r="C50" i="4" s="1"/>
  <c r="G49" i="4"/>
  <c r="C49" i="4" s="1"/>
  <c r="F48" i="4" l="1"/>
  <c r="G48" i="4" s="1"/>
  <c r="C48" i="4" s="1"/>
  <c r="F47" i="4"/>
  <c r="G47" i="4" s="1"/>
  <c r="C47" i="4" s="1"/>
  <c r="F46" i="4"/>
  <c r="G46" i="4" s="1"/>
  <c r="C46" i="4" s="1"/>
  <c r="F45" i="4"/>
  <c r="G45" i="4" s="1"/>
  <c r="C45" i="4" s="1"/>
  <c r="F44" i="4" l="1"/>
  <c r="G44" i="4" s="1"/>
  <c r="C44" i="4" s="1"/>
  <c r="F43" i="4"/>
  <c r="G43" i="4" s="1"/>
  <c r="C43" i="4" s="1"/>
  <c r="F42" i="4"/>
  <c r="G42" i="4" s="1"/>
  <c r="C42" i="4" s="1"/>
  <c r="F41" i="4"/>
  <c r="G41" i="4" s="1"/>
  <c r="C41" i="4" s="1"/>
  <c r="F40" i="4" l="1"/>
  <c r="G40" i="4" s="1"/>
  <c r="C40" i="4" s="1"/>
  <c r="F39" i="4"/>
  <c r="G39" i="4" s="1"/>
  <c r="C39" i="4" s="1"/>
  <c r="F33" i="4"/>
  <c r="G33" i="4" s="1"/>
  <c r="C33" i="4" s="1"/>
  <c r="F32" i="4" l="1"/>
  <c r="G32" i="4" s="1"/>
  <c r="C32" i="4" s="1"/>
  <c r="F31" i="4"/>
  <c r="G31" i="4" s="1"/>
  <c r="C31" i="4" s="1"/>
  <c r="F38" i="4" l="1"/>
  <c r="G38" i="4" s="1"/>
  <c r="C38" i="4" s="1"/>
  <c r="G37" i="4"/>
  <c r="C37" i="4" s="1"/>
  <c r="I36" i="4" l="1"/>
  <c r="F36" i="4"/>
  <c r="G36" i="4" s="1"/>
  <c r="C36" i="4" l="1"/>
  <c r="G35" i="4"/>
  <c r="C35" i="4" s="1"/>
  <c r="F34" i="4" l="1"/>
  <c r="G34" i="4" s="1"/>
  <c r="C34" i="4" s="1"/>
  <c r="F30" i="4" l="1"/>
  <c r="G30" i="4" s="1"/>
  <c r="C30" i="4" s="1"/>
  <c r="F23" i="4"/>
  <c r="G23" i="4" s="1"/>
  <c r="C23" i="4" s="1"/>
  <c r="F29" i="4" l="1"/>
  <c r="G29" i="4" s="1"/>
  <c r="C29" i="4" s="1"/>
  <c r="F28" i="4"/>
  <c r="G28" i="4" s="1"/>
  <c r="C28" i="4" s="1"/>
  <c r="F27" i="4" l="1"/>
  <c r="G27" i="4" s="1"/>
  <c r="C27" i="4" s="1"/>
  <c r="F26" i="4" l="1"/>
  <c r="G26" i="4" s="1"/>
  <c r="C26" i="4" s="1"/>
  <c r="F25" i="4"/>
  <c r="G25" i="4" s="1"/>
  <c r="C25" i="4" s="1"/>
  <c r="F24" i="4" l="1"/>
  <c r="G24" i="4" s="1"/>
  <c r="C24" i="4" s="1"/>
  <c r="F21" i="4" l="1"/>
  <c r="F22" i="4" l="1"/>
  <c r="F10" i="4" l="1"/>
  <c r="F12" i="4"/>
  <c r="F13" i="4"/>
  <c r="F14" i="4"/>
  <c r="F15" i="4"/>
  <c r="F16" i="4"/>
  <c r="F17" i="4"/>
  <c r="F18" i="4"/>
  <c r="F19" i="4"/>
  <c r="F9" i="4"/>
  <c r="G19" i="4" l="1"/>
  <c r="G17" i="4"/>
  <c r="C17" i="4" s="1"/>
  <c r="G15" i="4"/>
  <c r="C15" i="4" s="1"/>
  <c r="G16" i="4"/>
  <c r="C16" i="4" s="1"/>
  <c r="G18" i="4"/>
  <c r="C18" i="4" s="1"/>
  <c r="G20" i="4"/>
  <c r="C20" i="4" s="1"/>
  <c r="G21" i="4"/>
  <c r="G22" i="4"/>
  <c r="C22" i="4" s="1"/>
  <c r="G14" i="4"/>
  <c r="C14" i="4" s="1"/>
  <c r="Q14" i="4" s="1"/>
  <c r="C19" i="4" l="1"/>
  <c r="C21" i="4"/>
  <c r="G13" i="4"/>
  <c r="C13" i="4" s="1"/>
  <c r="Q13" i="4" s="1"/>
  <c r="G12" i="4" l="1"/>
  <c r="C12" i="4" s="1"/>
  <c r="Q12" i="4" s="1"/>
  <c r="G11" i="4" l="1"/>
  <c r="C11" i="4" s="1"/>
  <c r="Q11" i="4" s="1"/>
  <c r="G10" i="4"/>
  <c r="C10" i="4" s="1"/>
  <c r="M10" i="4" s="1"/>
  <c r="G9" i="4" l="1"/>
  <c r="C9" i="4" l="1"/>
  <c r="A3" i="12"/>
  <c r="C53" i="15"/>
  <c r="H51" i="15"/>
  <c r="B57" i="15" s="1"/>
  <c r="H34" i="15"/>
  <c r="H53" i="15" s="1"/>
  <c r="H30" i="15"/>
  <c r="H50" i="15" s="1"/>
  <c r="C21" i="15"/>
  <c r="D55" i="15" s="1"/>
  <c r="G16" i="15"/>
  <c r="G15" i="15"/>
  <c r="G14" i="15"/>
  <c r="G13" i="15"/>
  <c r="G12" i="15"/>
  <c r="G11" i="15"/>
  <c r="H53" i="14"/>
  <c r="C53" i="14"/>
  <c r="H51" i="14"/>
  <c r="B57" i="14" s="1"/>
  <c r="H33" i="14"/>
  <c r="H50" i="14" s="1"/>
  <c r="C21" i="14"/>
  <c r="E55" i="14" s="1"/>
  <c r="G16" i="14"/>
  <c r="G15" i="14"/>
  <c r="G14" i="14"/>
  <c r="G13" i="14"/>
  <c r="G12" i="14"/>
  <c r="G11" i="14"/>
  <c r="H56" i="16"/>
  <c r="H55" i="16"/>
  <c r="C55" i="16"/>
  <c r="F49" i="16"/>
  <c r="H35" i="16"/>
  <c r="H52" i="16" s="1"/>
  <c r="E21" i="16"/>
  <c r="C57" i="16" s="1"/>
  <c r="C21" i="16"/>
  <c r="G15" i="16"/>
  <c r="G13" i="16"/>
  <c r="G12" i="16"/>
  <c r="G11" i="16"/>
  <c r="G3" i="16"/>
  <c r="H53" i="13"/>
  <c r="C53" i="13"/>
  <c r="H51" i="13"/>
  <c r="B57" i="13" s="1"/>
  <c r="H32" i="13"/>
  <c r="H31" i="13"/>
  <c r="H30" i="13"/>
  <c r="H50" i="13" s="1"/>
  <c r="H55" i="13" s="1"/>
  <c r="C21" i="13"/>
  <c r="E55" i="13" s="1"/>
  <c r="G16" i="13"/>
  <c r="G15" i="13"/>
  <c r="G14" i="13"/>
  <c r="G13" i="13"/>
  <c r="G12" i="13"/>
  <c r="G11" i="13"/>
  <c r="E3" i="11"/>
  <c r="E2" i="11"/>
  <c r="B27" i="8"/>
  <c r="B26" i="8"/>
  <c r="B25" i="8"/>
  <c r="B24" i="8"/>
  <c r="B23" i="8"/>
  <c r="H21" i="8"/>
  <c r="F21" i="8"/>
  <c r="B21" i="8"/>
  <c r="I10" i="8"/>
  <c r="H10" i="8"/>
  <c r="G10" i="8"/>
  <c r="C10" i="8"/>
  <c r="B10" i="8"/>
  <c r="I9" i="8"/>
  <c r="H9" i="8"/>
  <c r="G9" i="8"/>
  <c r="C9" i="8"/>
  <c r="B9" i="8"/>
  <c r="I8" i="8"/>
  <c r="H8" i="8"/>
  <c r="G8" i="8"/>
  <c r="C8" i="8"/>
  <c r="B8" i="8"/>
  <c r="H6" i="8"/>
  <c r="D6" i="8"/>
  <c r="H4" i="8"/>
  <c r="C4" i="8"/>
  <c r="B4" i="8"/>
  <c r="H65486" i="4"/>
  <c r="G65486" i="4"/>
  <c r="F65486" i="4"/>
  <c r="E65486" i="4"/>
  <c r="C65486" i="4"/>
  <c r="H65485" i="4"/>
  <c r="G65485" i="4"/>
  <c r="F65485" i="4"/>
  <c r="E65485" i="4"/>
  <c r="D65485" i="4"/>
  <c r="C65485" i="4"/>
  <c r="H65484" i="4"/>
  <c r="G65484" i="4"/>
  <c r="F65484" i="4"/>
  <c r="E65484" i="4"/>
  <c r="C65484" i="4"/>
  <c r="H65483" i="4"/>
  <c r="G65483" i="4"/>
  <c r="F65483" i="4"/>
  <c r="E65483" i="4"/>
  <c r="C65483" i="4"/>
  <c r="H65482" i="4"/>
  <c r="G65482" i="4"/>
  <c r="F65482" i="4"/>
  <c r="E65482" i="4"/>
  <c r="C65482" i="4"/>
  <c r="H65481" i="4"/>
  <c r="G65481" i="4"/>
  <c r="F65481" i="4"/>
  <c r="E65481" i="4"/>
  <c r="C65481" i="4"/>
  <c r="H65480" i="4"/>
  <c r="G65480" i="4"/>
  <c r="F65480" i="4"/>
  <c r="E65480" i="4"/>
  <c r="D65480" i="4"/>
  <c r="C65480" i="4"/>
  <c r="H65479" i="4"/>
  <c r="G65479" i="4"/>
  <c r="F65479" i="4"/>
  <c r="E65479" i="4"/>
  <c r="D65479" i="4"/>
  <c r="C65479" i="4"/>
  <c r="H65478" i="4"/>
  <c r="G65478" i="4"/>
  <c r="F65478" i="4"/>
  <c r="E65478" i="4"/>
  <c r="D65478" i="4"/>
  <c r="C65478" i="4"/>
  <c r="H65477" i="4"/>
  <c r="G65477" i="4"/>
  <c r="F65477" i="4"/>
  <c r="E65477" i="4"/>
  <c r="D65477" i="4"/>
  <c r="C65477" i="4"/>
  <c r="H65476" i="4"/>
  <c r="E65476" i="4"/>
  <c r="D65476" i="4"/>
  <c r="H65475" i="4"/>
  <c r="H65487" i="4" s="1"/>
  <c r="D65475" i="4"/>
  <c r="D489" i="4"/>
  <c r="Q344" i="4"/>
  <c r="N344" i="4"/>
  <c r="M344" i="4"/>
  <c r="I344" i="4"/>
  <c r="E65475" i="4"/>
  <c r="G8" i="4"/>
  <c r="C8" i="4" s="1"/>
  <c r="F7" i="4"/>
  <c r="P4" i="4"/>
  <c r="E4" i="4"/>
  <c r="E4" i="5"/>
  <c r="H52" i="6"/>
  <c r="H57" i="6" s="1"/>
  <c r="F65476" i="4" l="1"/>
  <c r="D57" i="16"/>
  <c r="E57" i="16"/>
  <c r="H55" i="14"/>
  <c r="D55" i="14"/>
  <c r="H55" i="15"/>
  <c r="C55" i="15"/>
  <c r="D65487" i="4"/>
  <c r="E55" i="15"/>
  <c r="C55" i="14"/>
  <c r="H53" i="16"/>
  <c r="B59" i="16" s="1"/>
  <c r="D55" i="13"/>
  <c r="C55" i="13"/>
  <c r="F344" i="4"/>
  <c r="F489" i="4" s="1"/>
  <c r="E65487" i="4"/>
  <c r="G7" i="4"/>
  <c r="E344" i="4"/>
  <c r="E489" i="4" s="1"/>
  <c r="F65475" i="4"/>
  <c r="F65487" i="4" l="1"/>
  <c r="C7" i="4"/>
  <c r="G65476" i="4"/>
  <c r="H57" i="16"/>
  <c r="G65475" i="4"/>
  <c r="C65476" i="4" l="1"/>
  <c r="C344" i="4"/>
  <c r="C489" i="4" s="1"/>
  <c r="G65487" i="4"/>
  <c r="C65475" i="4"/>
  <c r="G344" i="4"/>
  <c r="G489" i="4" s="1"/>
  <c r="C65487" i="4" l="1"/>
</calcChain>
</file>

<file path=xl/sharedStrings.xml><?xml version="1.0" encoding="utf-8"?>
<sst xmlns="http://schemas.openxmlformats.org/spreadsheetml/2006/main" count="2093" uniqueCount="1216">
  <si>
    <t>Empresa:</t>
  </si>
  <si>
    <t>Dirección</t>
  </si>
  <si>
    <t>C.Postal:</t>
  </si>
  <si>
    <t>Ciudad</t>
  </si>
  <si>
    <t>NIF/CIF:</t>
  </si>
  <si>
    <t>Teléfono:</t>
  </si>
  <si>
    <t>Fecha</t>
  </si>
  <si>
    <t>Cliente N.º</t>
  </si>
  <si>
    <t>Vencimiento</t>
  </si>
  <si>
    <t>FORMA DE PAGO</t>
  </si>
  <si>
    <t>BASE IMPONIBLE</t>
  </si>
  <si>
    <t>I.V.A.</t>
  </si>
  <si>
    <t>TOTAL</t>
  </si>
  <si>
    <t>TIPOS IMPOSITIVOS IVA</t>
  </si>
  <si>
    <t>Nº</t>
  </si>
  <si>
    <t>NIF/CIF</t>
  </si>
  <si>
    <t>TOTAL CLIENTES</t>
  </si>
  <si>
    <t>Nº FACTURA</t>
  </si>
  <si>
    <t>FECHA</t>
  </si>
  <si>
    <t>IMPORTE</t>
  </si>
  <si>
    <t>CLIENTE</t>
  </si>
  <si>
    <t>Entidad bancaria</t>
  </si>
  <si>
    <t>Clave o nº de cuenta</t>
  </si>
  <si>
    <t>C.P</t>
  </si>
  <si>
    <t xml:space="preserve"> - RETENCIÓN I.R.P.F.</t>
  </si>
  <si>
    <t xml:space="preserve"> </t>
  </si>
  <si>
    <t>EN EFECTIVO</t>
  </si>
  <si>
    <t>PAGO POR TALÓN  A 7 DÍAS</t>
  </si>
  <si>
    <t>PAGO POR TALÓN  A 15 DÍAS</t>
  </si>
  <si>
    <t>GIRO NEGOCIABLE A 7 DÍAS</t>
  </si>
  <si>
    <t>GIRO NEGOCIABLE A 15 DÍAS</t>
  </si>
  <si>
    <t>GIRO NEGOCIABLE A 30 DÍAS</t>
  </si>
  <si>
    <t>OFICINA-DC</t>
  </si>
  <si>
    <t>C.C.C.</t>
  </si>
  <si>
    <t>Oficina y Control</t>
  </si>
  <si>
    <t>Empresa</t>
  </si>
  <si>
    <t>Ciudad:</t>
  </si>
  <si>
    <t>Dirección:</t>
  </si>
  <si>
    <t>SERVICIOS REALIZADOS</t>
  </si>
  <si>
    <t>TOTAL FACTURA</t>
  </si>
  <si>
    <t>IMPORTES</t>
  </si>
  <si>
    <t>Factura N.º</t>
  </si>
  <si>
    <t>MADRID</t>
  </si>
  <si>
    <t>FIRMA Y SELLO</t>
  </si>
  <si>
    <t>OBRA</t>
  </si>
  <si>
    <t>UNIDAD</t>
  </si>
  <si>
    <t>PRECIO UNIDAD</t>
  </si>
  <si>
    <t>PENDIENTE</t>
  </si>
  <si>
    <t>Fecha de Entrada Factura:</t>
  </si>
  <si>
    <t>Firma y Sello:</t>
  </si>
  <si>
    <r>
      <t>Departamento</t>
    </r>
    <r>
      <rPr>
        <sz val="10"/>
        <rFont val="Arial"/>
        <family val="2"/>
      </rPr>
      <t>: ADMINISTRACION</t>
    </r>
  </si>
  <si>
    <t>HISTORICO DE FACTURAS</t>
  </si>
  <si>
    <t xml:space="preserve">   </t>
  </si>
  <si>
    <t>* La presente factura está exenta de IVA de conformidad con la ley 37/1992 de 28 de Diciembre sobre IVA</t>
  </si>
  <si>
    <t xml:space="preserve">CONCEPTO FACTURA </t>
  </si>
  <si>
    <t>CONCEPTO FACTURA UNIDAD MOVIL</t>
  </si>
  <si>
    <t>PREVEA</t>
  </si>
  <si>
    <t>0589-28</t>
  </si>
  <si>
    <t>0001212931</t>
  </si>
  <si>
    <t>JOAQUIN ANGEL RUIZ FERNANDEZ</t>
  </si>
  <si>
    <t>CASAS DE LOS PINOS (CUENCA)</t>
  </si>
  <si>
    <t>JAVIER ANTONIO CAMINO CUESTA</t>
  </si>
  <si>
    <t>LEGANES (MADRID)</t>
  </si>
  <si>
    <t>52128880R</t>
  </si>
  <si>
    <t>05158681B</t>
  </si>
  <si>
    <t>FRANCISCO CAMINO GONZALEZ</t>
  </si>
  <si>
    <t>70310064F</t>
  </si>
  <si>
    <t>en Vigilanica de la Salud</t>
  </si>
  <si>
    <t>CONSTRUCCION HOSPITAL TORREJON U.T.E.</t>
  </si>
  <si>
    <t>C/ ARENALES, Nº 9</t>
  </si>
  <si>
    <t>C/ BOADILLA DEL MONTE, Nº 9</t>
  </si>
  <si>
    <t>C/ RIO HENARES, Nº 16 3º</t>
  </si>
  <si>
    <t>C/ MADONADO 50 1º D</t>
  </si>
  <si>
    <t>U85761427</t>
  </si>
  <si>
    <t>Inscrita en el Registro Mercantil de Madrid, Tomo 28.941, Folio 124, Inscripción 1 de la Sección GNE, Hoja M-521131.</t>
  </si>
  <si>
    <t xml:space="preserve">MARIAN CALIN POP </t>
  </si>
  <si>
    <t>CRTA DE LOECHES,3 1ºA</t>
  </si>
  <si>
    <t>X6478408K</t>
  </si>
  <si>
    <t>EXENTO</t>
  </si>
  <si>
    <t>C/ AVENIDA SIERRA Nº 22 2ºB</t>
  </si>
  <si>
    <t>A86234069</t>
  </si>
  <si>
    <t>THE VALUE CARD COMPANY, S.A.</t>
  </si>
  <si>
    <t>C/ CASTELLON 19, POL. INDUSTRIAL VALDONAIRE</t>
  </si>
  <si>
    <t>B45709144</t>
  </si>
  <si>
    <t xml:space="preserve">INPROTEK, S.L. </t>
  </si>
  <si>
    <t>Nº de Obra:</t>
  </si>
  <si>
    <t>Nombre Obra:</t>
  </si>
  <si>
    <t>Nº de Telefono:</t>
  </si>
  <si>
    <t>FCC CONSTRUCCION S.A. DELEGACION MADRID I</t>
  </si>
  <si>
    <t>A28854727</t>
  </si>
  <si>
    <t>CONCEPTO FACTURA FCC</t>
  </si>
  <si>
    <t>CONCEPTO FACTURA INPROTEK</t>
  </si>
  <si>
    <t>CONCEPTO FACTURA COMISIONES INPROTEK</t>
  </si>
  <si>
    <t>MASA ARTESANA S.L.</t>
  </si>
  <si>
    <t>C/ ANTONIO MACHADO Nº 41</t>
  </si>
  <si>
    <t>B85667723</t>
  </si>
  <si>
    <t>C/ URUGUAY Nº 37 1º A</t>
  </si>
  <si>
    <t>COSLADA (MADRID)</t>
  </si>
  <si>
    <t>B84915453</t>
  </si>
  <si>
    <t>CONSTRUCCIONES Y REFORMAS FLORIN Y MIRELA, SL</t>
  </si>
  <si>
    <t>MAJADAHONDA (MADRID)</t>
  </si>
  <si>
    <t>CONSTRUCCIONES Y PROYECTOS BEMOR, SL</t>
  </si>
  <si>
    <t>C/ PRINCIPE DE ASTURIAS 1º C</t>
  </si>
  <si>
    <t>C/TAMPICO Nº 69</t>
  </si>
  <si>
    <t>B85858116</t>
  </si>
  <si>
    <t>B86467032</t>
  </si>
  <si>
    <t>C/ DOCE DE OCTUBRE Nº 20</t>
  </si>
  <si>
    <t>H79074373</t>
  </si>
  <si>
    <t>C.P. DOCE DE OCTUBRE Nº 20</t>
  </si>
  <si>
    <t>C/ AYALA Nº 91</t>
  </si>
  <si>
    <t>E78025947</t>
  </si>
  <si>
    <t>Pº DE LA CASTELLANA Nº 124</t>
  </si>
  <si>
    <t>C.P. CASTELLANA Nº 124</t>
  </si>
  <si>
    <t>E28565281</t>
  </si>
  <si>
    <t>C.P. CASTELLANA Nº 128</t>
  </si>
  <si>
    <t>Pº DE LA CASTELLANA Nº 128</t>
  </si>
  <si>
    <t>H80013238</t>
  </si>
  <si>
    <t>C.P. CASTELLANA Nº 171</t>
  </si>
  <si>
    <t>Pº DE LA CASTELLANA Nº 171</t>
  </si>
  <si>
    <t>H79998167</t>
  </si>
  <si>
    <t>C.P. CASTELLANA Nº 173</t>
  </si>
  <si>
    <t>Pº DE LA CASTELLANA Nº 173</t>
  </si>
  <si>
    <t>E78419298</t>
  </si>
  <si>
    <t>C.P. CASTELLANA Nº 175</t>
  </si>
  <si>
    <t>Pº DE LA CASTELLANA Nº 175</t>
  </si>
  <si>
    <t>H79998191</t>
  </si>
  <si>
    <t>C.P. CASTELLANA Nº 240</t>
  </si>
  <si>
    <t>Pº DE LA CASTELLANA Nº 240</t>
  </si>
  <si>
    <t>H82004367</t>
  </si>
  <si>
    <t>C.P. CASTELLANA Nº 242</t>
  </si>
  <si>
    <t>Pº DE LA CASTELLANA Nº 242</t>
  </si>
  <si>
    <t>E78135886</t>
  </si>
  <si>
    <t>C.P. CASTELLANA Nº 244</t>
  </si>
  <si>
    <t>H82004334</t>
  </si>
  <si>
    <t>C.P. RAIMUNDO FERNANDEZ VILLAVERDE Nº 43</t>
  </si>
  <si>
    <t>H82094483</t>
  </si>
  <si>
    <t>C.P. FINISTERRE Nº 4-6</t>
  </si>
  <si>
    <t>C/ FINISTERRE Nº 4-6</t>
  </si>
  <si>
    <t>E78495322</t>
  </si>
  <si>
    <t>C.P. DOCTOR FLEMING Nº 44</t>
  </si>
  <si>
    <t>C/ DOCTOR FLEMING Nº 44</t>
  </si>
  <si>
    <t>H79047346</t>
  </si>
  <si>
    <t>2038</t>
  </si>
  <si>
    <t>1147-39</t>
  </si>
  <si>
    <t>6000015018</t>
  </si>
  <si>
    <t>0049</t>
  </si>
  <si>
    <t>2660-19</t>
  </si>
  <si>
    <t>2314051672</t>
  </si>
  <si>
    <t>0182</t>
  </si>
  <si>
    <t>4023-41</t>
  </si>
  <si>
    <t>0000002603</t>
  </si>
  <si>
    <t>1027-51</t>
  </si>
  <si>
    <t>6000817283</t>
  </si>
  <si>
    <t>1101-70</t>
  </si>
  <si>
    <t>6001051937</t>
  </si>
  <si>
    <t>1101-72</t>
  </si>
  <si>
    <t>6001052012</t>
  </si>
  <si>
    <t>1101-75</t>
  </si>
  <si>
    <t>6001052129</t>
  </si>
  <si>
    <t>1071-42</t>
  </si>
  <si>
    <t>6000772167</t>
  </si>
  <si>
    <t>1071-48</t>
  </si>
  <si>
    <t>6000771975</t>
  </si>
  <si>
    <t>1071-47</t>
  </si>
  <si>
    <t>6000772284</t>
  </si>
  <si>
    <t>5883-63</t>
  </si>
  <si>
    <t>0200064153</t>
  </si>
  <si>
    <t>1750-07</t>
  </si>
  <si>
    <t>6000057210</t>
  </si>
  <si>
    <t>1101-71</t>
  </si>
  <si>
    <t>6000959844</t>
  </si>
  <si>
    <t>C.P. FLORIDA 19</t>
  </si>
  <si>
    <t>Pº DE LA FLORIDA Nº 19</t>
  </si>
  <si>
    <t>H79123675</t>
  </si>
  <si>
    <t>1996-46</t>
  </si>
  <si>
    <t>6000031240</t>
  </si>
  <si>
    <t>C.P. MAURICIO LEGENDRE Nº 2-4-6</t>
  </si>
  <si>
    <t>C/ MAURICIO LEGENDRE Nº 2-4-6</t>
  </si>
  <si>
    <t>E78173390</t>
  </si>
  <si>
    <t>6000791704</t>
  </si>
  <si>
    <t>C.P. MODESTO LA FUENTE Nº 45</t>
  </si>
  <si>
    <t>C/ MODESTO LA FUENTE Nº 45</t>
  </si>
  <si>
    <t>E28564615</t>
  </si>
  <si>
    <t>1105-57</t>
  </si>
  <si>
    <t>6000890676</t>
  </si>
  <si>
    <t>C.P. DOCE DE OCTUBRE Nº 22</t>
  </si>
  <si>
    <t>C/ DOCE DE OCTUBRE Nº 22</t>
  </si>
  <si>
    <t>H79027892</t>
  </si>
  <si>
    <t>4425-52</t>
  </si>
  <si>
    <t>0200059639</t>
  </si>
  <si>
    <t>C.P. DOCE DE OCTUBRE Nº 24</t>
  </si>
  <si>
    <t>C/ DOCE DE OCTUBRE Nº 24</t>
  </si>
  <si>
    <t>H79260667</t>
  </si>
  <si>
    <t>1147-34</t>
  </si>
  <si>
    <t>6000041094</t>
  </si>
  <si>
    <t>C.P. PADILLA Nº 58</t>
  </si>
  <si>
    <t>C/ PADILLA Nº 58</t>
  </si>
  <si>
    <t>H82203027</t>
  </si>
  <si>
    <t>1007-09</t>
  </si>
  <si>
    <t>6001118511</t>
  </si>
  <si>
    <t>C.P. PRINCIPE DE VERGARA Nº 116</t>
  </si>
  <si>
    <t>C/ PRINCIPE DE VERGARA Nº 116</t>
  </si>
  <si>
    <t>E28552545</t>
  </si>
  <si>
    <t>0603-33</t>
  </si>
  <si>
    <t>2826222704</t>
  </si>
  <si>
    <t>C.P. PRINCIPE DE VERGARA Nº 209 A-B</t>
  </si>
  <si>
    <t>C/ PRINCIPE DE VERGARA Nº 209 A-B</t>
  </si>
  <si>
    <t>E78940871</t>
  </si>
  <si>
    <t>2257-59</t>
  </si>
  <si>
    <t>0200287790</t>
  </si>
  <si>
    <t>C.P. ZURBANO Nº 25</t>
  </si>
  <si>
    <t>C/ ZURBANO Nº 25</t>
  </si>
  <si>
    <t>H79047361</t>
  </si>
  <si>
    <t>1849-87</t>
  </si>
  <si>
    <t>6000013715</t>
  </si>
  <si>
    <t>C/ ZURBANO Nº 83</t>
  </si>
  <si>
    <t>E78335338</t>
  </si>
  <si>
    <t>1977-49</t>
  </si>
  <si>
    <t>6000081662</t>
  </si>
  <si>
    <t>C.P. AYALA Nº 91</t>
  </si>
  <si>
    <t>C/ RAIMUNDO FRDEZ VILLAVERDE Nº 43</t>
  </si>
  <si>
    <t>UTE RESIDENCIAS DEL REAL MADRID</t>
  </si>
  <si>
    <t>U86498672</t>
  </si>
  <si>
    <t>(914)01 95 11</t>
  </si>
  <si>
    <t>(669)49 54 17</t>
  </si>
  <si>
    <t>ROSEMARA VAZ LEITE</t>
  </si>
  <si>
    <t>01675455C</t>
  </si>
  <si>
    <t>AUGE REFORMAS, S.L.</t>
  </si>
  <si>
    <t>C/ ERASO Nº 13 5º</t>
  </si>
  <si>
    <t>B86607413</t>
  </si>
  <si>
    <t>IMPORTES EXENTOS DE IVA</t>
  </si>
  <si>
    <t>FORMULAS NO TOCAR</t>
  </si>
  <si>
    <t>en Formacion.</t>
  </si>
  <si>
    <t>CANTERAS BERNAD, S.L.</t>
  </si>
  <si>
    <t>C/ COMINELLS Nº 35</t>
  </si>
  <si>
    <t>BORRIOL (CASTELLON)</t>
  </si>
  <si>
    <t>B12655692</t>
  </si>
  <si>
    <t>PIEDRAS BERNAD, S.L.</t>
  </si>
  <si>
    <t>CAMINO PALMAR S/N</t>
  </si>
  <si>
    <t>B12408654</t>
  </si>
  <si>
    <t>PUERTA BISAGRA, S.L.</t>
  </si>
  <si>
    <t>C/ SIERRA CUERDALARGA Nº 9</t>
  </si>
  <si>
    <t>B83184242</t>
  </si>
  <si>
    <t>C.P. VELAZQUEZ 19</t>
  </si>
  <si>
    <t>C/ VELAZQUEZ Nº 19</t>
  </si>
  <si>
    <t>E78981875</t>
  </si>
  <si>
    <t>IMP. PAG</t>
  </si>
  <si>
    <t>URA EMPLEO Y FORMACION</t>
  </si>
  <si>
    <t>C/ VIRGEN DE LA CINTA Nº 20</t>
  </si>
  <si>
    <t>SEVILLA</t>
  </si>
  <si>
    <t>G78339587</t>
  </si>
  <si>
    <t>BELTRAN SANCHEZ OLIVA</t>
  </si>
  <si>
    <t>C/ CANTABRIA Nº 12 2º A</t>
  </si>
  <si>
    <t>ARROYO MOLINOS (MADRID)</t>
  </si>
  <si>
    <t>53047701H</t>
  </si>
  <si>
    <t>C/ SAMANIEGO Nº 12  PORTAL 4 1º L</t>
  </si>
  <si>
    <t>C.P. ZURBANO Nº 83</t>
  </si>
  <si>
    <t>C/ LUIS I Nº 94 3º LOCAL 4</t>
  </si>
  <si>
    <t>B85070548</t>
  </si>
  <si>
    <t>LABORATORIO DE PRÓTESIS DENTAL RAFAEL GÓMEZ</t>
  </si>
  <si>
    <t>CONSTRUCCION HOSPITAL SURESTE U.T.E.</t>
  </si>
  <si>
    <t>U84422674</t>
  </si>
  <si>
    <t>C/ ACANTO Nº 22 7ª PLANTA</t>
  </si>
  <si>
    <t>ARGANDA DEL REY (MADRID)</t>
  </si>
  <si>
    <t>PREVENCION Y SEGURIDAD EUROPEA PARA LA INDUSTRIA</t>
  </si>
  <si>
    <t>ALCOBENDAS (MADRID)</t>
  </si>
  <si>
    <t>B85956167</t>
  </si>
  <si>
    <t>AVDA EUROPA 14 EDIFICIO AFFIRMA</t>
  </si>
  <si>
    <t>PROYECTOS URBANISTOS XMADRID, SL</t>
  </si>
  <si>
    <t>AVDA CERRO DEL AGUILA Nº 7 B12</t>
  </si>
  <si>
    <t>B84609460</t>
  </si>
  <si>
    <t>EXENTOS DE IVA</t>
  </si>
  <si>
    <t>S. SEBASTIAN DE LOS REYES (MADRID)</t>
  </si>
  <si>
    <t>C.P. CAMELIAS Nº 14</t>
  </si>
  <si>
    <t>C/ CAMELIAS Nº 14</t>
  </si>
  <si>
    <t>E78166857</t>
  </si>
  <si>
    <t>C.P. ZURBANO Nº 98</t>
  </si>
  <si>
    <t>C/ ZURBANO Nº 98</t>
  </si>
  <si>
    <t>H79070900</t>
  </si>
  <si>
    <t>ACCION PREVENTIVA DE RIESGOS LABORALES, S.L.</t>
  </si>
  <si>
    <t>C/ MARIANO BENLLIURE 1, - PORTAL 2, ATICO B</t>
  </si>
  <si>
    <t>TORREJON DE ARDOZ</t>
  </si>
  <si>
    <t>B85517746</t>
  </si>
  <si>
    <t>IBAN  ENTIDAD</t>
  </si>
  <si>
    <t>ES66    0081</t>
  </si>
  <si>
    <t>JAET VERTICALES, S.L.</t>
  </si>
  <si>
    <t>C/ HERMANOS GARCIA NOBLEJAS, 73 2º, 2</t>
  </si>
  <si>
    <t xml:space="preserve">MADRID </t>
  </si>
  <si>
    <t>B86851508</t>
  </si>
  <si>
    <t>SAPLANCE, S.L.</t>
  </si>
  <si>
    <t>C/ BRAVO MURILLO Nº 60 3º DRCH</t>
  </si>
  <si>
    <t>B85042133</t>
  </si>
  <si>
    <t>INSTALUX, S.L.</t>
  </si>
  <si>
    <t>C/ MAURO Nº 6</t>
  </si>
  <si>
    <t>B82126996</t>
  </si>
  <si>
    <t>VINCCI HOTELES, S.A.</t>
  </si>
  <si>
    <t>C/ ANABEL SEGURA Nº 11 EDIF A BAJO</t>
  </si>
  <si>
    <t>A82919945</t>
  </si>
  <si>
    <t>C.P. ISLAS FILIPINAS Nº 16</t>
  </si>
  <si>
    <t>AVD FILIPINAS Nº 16</t>
  </si>
  <si>
    <t>E78193554</t>
  </si>
  <si>
    <t>ES10    0019</t>
  </si>
  <si>
    <t>0323-33</t>
  </si>
  <si>
    <t>4010009590</t>
  </si>
  <si>
    <t>TANILU, S.L.</t>
  </si>
  <si>
    <t>C/ TORRES QUEVEDO Nº 6</t>
  </si>
  <si>
    <t>B80750987</t>
  </si>
  <si>
    <t>PESCAITOS RESTAURADORES, S.L.</t>
  </si>
  <si>
    <t>AVD EUROPA Nº 16</t>
  </si>
  <si>
    <t>POZUELO ALARCON (MADRID)</t>
  </si>
  <si>
    <t>B82958968</t>
  </si>
  <si>
    <t>ES73    0081</t>
  </si>
  <si>
    <t>0189-83</t>
  </si>
  <si>
    <t>0001484250</t>
  </si>
  <si>
    <t>1830-34</t>
  </si>
  <si>
    <t>2410211613</t>
  </si>
  <si>
    <t>ESPECTACULOS MARISMAS, S.L.</t>
  </si>
  <si>
    <t>C/ CARLOS MENDOZA Nº 8</t>
  </si>
  <si>
    <t>SAN RAFAEL (SEGOVIA)</t>
  </si>
  <si>
    <t>B40236184</t>
  </si>
  <si>
    <t>7631-88</t>
  </si>
  <si>
    <t>INSTALACIONES PALMERO CB</t>
  </si>
  <si>
    <t>AVD MONFORTE DE LEMOS Nº 135 7º 3</t>
  </si>
  <si>
    <t>E86135126</t>
  </si>
  <si>
    <t>ES72    2038</t>
  </si>
  <si>
    <t>1731-08</t>
  </si>
  <si>
    <t>GIMNASIO CENTER STADIUM</t>
  </si>
  <si>
    <t>C/ SOMBRERIA Nº 24 LOCAL 30</t>
  </si>
  <si>
    <t>50069213F</t>
  </si>
  <si>
    <t>ES13    0049</t>
  </si>
  <si>
    <t>3114-53</t>
  </si>
  <si>
    <t>ES72    0081</t>
  </si>
  <si>
    <t>0001213225</t>
  </si>
  <si>
    <t>0370-75</t>
  </si>
  <si>
    <t>ES85    0128</t>
  </si>
  <si>
    <t>5249-82</t>
  </si>
  <si>
    <t>0100009671</t>
  </si>
  <si>
    <t>BANKINTER</t>
  </si>
  <si>
    <t>SADADELL ATALNTICO</t>
  </si>
  <si>
    <t>BANKIA</t>
  </si>
  <si>
    <t>SANTANDER</t>
  </si>
  <si>
    <t>CAIXABANK</t>
  </si>
  <si>
    <t>BARCLAYYS BANK</t>
  </si>
  <si>
    <t>DEUTSCHE BANK</t>
  </si>
  <si>
    <t>0128</t>
  </si>
  <si>
    <t>0081</t>
  </si>
  <si>
    <t>0065</t>
  </si>
  <si>
    <t>0019</t>
  </si>
  <si>
    <t>OPEN BANK</t>
  </si>
  <si>
    <t>0073</t>
  </si>
  <si>
    <t>IBERCAJA BANCO</t>
  </si>
  <si>
    <t>ES18    2038</t>
  </si>
  <si>
    <t>GONZADOS INSTALACIONES CB</t>
  </si>
  <si>
    <t xml:space="preserve">PZA. AZUCENA 13 4º B </t>
  </si>
  <si>
    <t>E86083557</t>
  </si>
  <si>
    <t>ES12    0049</t>
  </si>
  <si>
    <t>0390-71</t>
  </si>
  <si>
    <t>ES63    0081</t>
  </si>
  <si>
    <t>0570-42</t>
  </si>
  <si>
    <t>0001433148</t>
  </si>
  <si>
    <t>PROGEOTEC, S.A.</t>
  </si>
  <si>
    <t>C/ ANTONIO ALONSO MARTIN S/N NAVE 13</t>
  </si>
  <si>
    <t>PARACUELLOS DEL JARAMA (MADRID)</t>
  </si>
  <si>
    <t>A28709582</t>
  </si>
  <si>
    <t>ARIMAD INTEGRAL SL</t>
  </si>
  <si>
    <t>ES87    2100</t>
  </si>
  <si>
    <t>2081-22</t>
  </si>
  <si>
    <t>0200209456</t>
  </si>
  <si>
    <t>CAJA DE ESPAÑA DE INVERSIONES</t>
  </si>
  <si>
    <t>BBVA</t>
  </si>
  <si>
    <t>0046</t>
  </si>
  <si>
    <t>BANCO GALLEGO</t>
  </si>
  <si>
    <t>KERPA OBRA Y SERVICIOS, SL</t>
  </si>
  <si>
    <t>C/ BEJAR Nº 13</t>
  </si>
  <si>
    <t>B85725463</t>
  </si>
  <si>
    <t>AVDA. VELAZQUEZ Nº 2 PORTAL F 1º B</t>
  </si>
  <si>
    <t>RIVAS VACIAMADRID (MADRID)</t>
  </si>
  <si>
    <t>E86747862</t>
  </si>
  <si>
    <t>BARDECICONS</t>
  </si>
  <si>
    <t>B86927985</t>
  </si>
  <si>
    <t>C/ ILLESCAS Nº 139 3º D</t>
  </si>
  <si>
    <t>PREVEA CONSULTORES Y PROYECTOS, S.L.,  CIF B-86252962, Calle Abad Juan Catalán, 38, 2ºA, 28032 Madrid.</t>
  </si>
  <si>
    <t>MATACHANA CONSTRUCCIONES, SA</t>
  </si>
  <si>
    <t>A85135069</t>
  </si>
  <si>
    <t>AVD CIUDAD DE BARCELONA Nº 132</t>
  </si>
  <si>
    <t>(HUMANES)MADRID</t>
  </si>
  <si>
    <t>RUTER OBRAS, SL</t>
  </si>
  <si>
    <t>C/ JUAN BAUTISTA DE TOLEDO, 30</t>
  </si>
  <si>
    <t>B85340545</t>
  </si>
  <si>
    <t>ES97    0081</t>
  </si>
  <si>
    <t>7103-54</t>
  </si>
  <si>
    <t>0001195120</t>
  </si>
  <si>
    <t>RUTER REHABILITACIONES, SL</t>
  </si>
  <si>
    <t>B83287748</t>
  </si>
  <si>
    <t>B86801222</t>
  </si>
  <si>
    <t>ES96    0128</t>
  </si>
  <si>
    <t>0031-81</t>
  </si>
  <si>
    <t>0100018901</t>
  </si>
  <si>
    <t>CTRA CANILLAS, 138 2º 12C</t>
  </si>
  <si>
    <t>B79521548</t>
  </si>
  <si>
    <t>ES02    0081</t>
  </si>
  <si>
    <t>1531-18</t>
  </si>
  <si>
    <t>0001152826</t>
  </si>
  <si>
    <t>SABADELL</t>
  </si>
  <si>
    <t>ES90    0081</t>
  </si>
  <si>
    <t>0640-62</t>
  </si>
  <si>
    <t>0001390546</t>
  </si>
  <si>
    <t>CONSTRUCCIONES CMS, SA</t>
  </si>
  <si>
    <t>C/ ARTURO SORIA, 97 A</t>
  </si>
  <si>
    <t>A78105236</t>
  </si>
  <si>
    <t>90 DIAS PAGARE</t>
  </si>
  <si>
    <t>U86853090</t>
  </si>
  <si>
    <t>U87010831</t>
  </si>
  <si>
    <t>UTE CONSTRUC MS SA- AZIMUT GYD SL ESTACION COLMENAR</t>
  </si>
  <si>
    <t>UTE CONSTRUC MS SA- AZIMUT GYD SL, VELAZQUEZ</t>
  </si>
  <si>
    <t>U86918273</t>
  </si>
  <si>
    <t>ES54    0049</t>
  </si>
  <si>
    <t>B87002929</t>
  </si>
  <si>
    <t xml:space="preserve">AVDA.  DE LOS POBLADOS 103, 7º </t>
  </si>
  <si>
    <t>AL CONTADO</t>
  </si>
  <si>
    <t>EMPRESA EMPRENDIMIENTO Y EMPLEO</t>
  </si>
  <si>
    <t xml:space="preserve">C/ MAGNOLIAS Nº 35 BIS  </t>
  </si>
  <si>
    <t>G86689627</t>
  </si>
  <si>
    <t>C/ ALFONSO XII Nº 38 4º IZQ</t>
  </si>
  <si>
    <t>BENOW, SL</t>
  </si>
  <si>
    <t>B86759693</t>
  </si>
  <si>
    <t>UTE ETOSA-GESLAR GESTION,  PINTO</t>
  </si>
  <si>
    <t xml:space="preserve">C/ NARANJO S/N PARC 30-34 P. IND EL SALADAR </t>
  </si>
  <si>
    <t>TOTANA (MURCIA)</t>
  </si>
  <si>
    <t>DIMITRU RAMURESCU</t>
  </si>
  <si>
    <t>C/ TRAFALGAR Nº 1 2º B</t>
  </si>
  <si>
    <t>Y3329390Q</t>
  </si>
  <si>
    <t>BAHMAT SORIN</t>
  </si>
  <si>
    <t>C/ RIO PELAYO Nº 6</t>
  </si>
  <si>
    <t>TORREJON DE ARDOZ (MADRID)</t>
  </si>
  <si>
    <t>X8162961P</t>
  </si>
  <si>
    <t>CRISTIAN CIRSTEA</t>
  </si>
  <si>
    <t>C/ SALAMANCA Nº 17 BAJO B</t>
  </si>
  <si>
    <t>SAN FERNANDO DE HENARES (MADRID)</t>
  </si>
  <si>
    <t>X8502779R</t>
  </si>
  <si>
    <t>CARMEN AGAPIE</t>
  </si>
  <si>
    <t>C/ FLORENCIA Nº 8</t>
  </si>
  <si>
    <t>X8757287Z</t>
  </si>
  <si>
    <t>GEORGINEL ESTEFAN ISACILA</t>
  </si>
  <si>
    <t>AVD CONSTITUCION Nº 24 4º E</t>
  </si>
  <si>
    <t>X7897148Y</t>
  </si>
  <si>
    <t>MARCOS ARCENIO BALCAZAR</t>
  </si>
  <si>
    <t>C/ TELESFORO Nº 9 3º A</t>
  </si>
  <si>
    <t>X4117870L</t>
  </si>
  <si>
    <t>PLAZA DE LA ENCOMIENDA Nº 2 2º A</t>
  </si>
  <si>
    <t>VILLATOBAS (TOLEDO)</t>
  </si>
  <si>
    <t>03892139X</t>
  </si>
  <si>
    <t>JESUS GARCIA GARCIA</t>
  </si>
  <si>
    <t>50470137H</t>
  </si>
  <si>
    <t>DAVID RODRIGUEZ GOMEZ</t>
  </si>
  <si>
    <t>C/ CTRA. DE LILLO Nº 16 A</t>
  </si>
  <si>
    <t>B87080347</t>
  </si>
  <si>
    <t>VILDER CONST. Y REHABILITACION, SL</t>
  </si>
  <si>
    <t>Pº DE LA CASTELLANA 210 PORTAL 8 PUERTA 3</t>
  </si>
  <si>
    <t>DOCTORA MOSS, S.L.</t>
  </si>
  <si>
    <t>B86099421</t>
  </si>
  <si>
    <t>A SU NUMERO DE CUENTA</t>
  </si>
  <si>
    <t>A NUESTRO NUMERO DE CUENTA</t>
  </si>
  <si>
    <t>JOSE MANUEL PUENTE MENDEZ</t>
  </si>
  <si>
    <t>C/ ATOCHA Nº 28</t>
  </si>
  <si>
    <t>50304017G</t>
  </si>
  <si>
    <t>ES26    0049</t>
  </si>
  <si>
    <t>0263-58</t>
  </si>
  <si>
    <t>SPA</t>
  </si>
  <si>
    <t>PREVENCION</t>
  </si>
  <si>
    <t>ES33    2100</t>
  </si>
  <si>
    <t>1723-11</t>
  </si>
  <si>
    <t>0200121003</t>
  </si>
  <si>
    <t>COORDINACION</t>
  </si>
  <si>
    <t>FORMACION</t>
  </si>
  <si>
    <t>FO</t>
  </si>
  <si>
    <t>ANDAMIO</t>
  </si>
  <si>
    <t>AN</t>
  </si>
  <si>
    <t>BANCO POPULAR</t>
  </si>
  <si>
    <t>0075</t>
  </si>
  <si>
    <t>Nº CLIEN</t>
  </si>
  <si>
    <t>CURSO DE FORMACION</t>
  </si>
  <si>
    <t>EXAMEN DE SALUD</t>
  </si>
  <si>
    <t>ES</t>
  </si>
  <si>
    <t>C/ ARENAS Nº 3 1º E</t>
  </si>
  <si>
    <t>DAIMIEL (CIUDAD REAL)</t>
  </si>
  <si>
    <t>B13474671</t>
  </si>
  <si>
    <t>X9429959M</t>
  </si>
  <si>
    <t>SIMION MIHAI</t>
  </si>
  <si>
    <t>X7710307V</t>
  </si>
  <si>
    <t>CORNEL NEDELCU</t>
  </si>
  <si>
    <t>C/ AVENIDA DE LISBOA Nº 18 1 B</t>
  </si>
  <si>
    <t>C/ CRISTO Nº 7 3º B</t>
  </si>
  <si>
    <t>X4446798R</t>
  </si>
  <si>
    <t>C/ LA ERA Nº 42 2º C</t>
  </si>
  <si>
    <t>LAURENTIU ALEXA POPA</t>
  </si>
  <si>
    <t>ADAMAS CONTROL Y GEOTECNIA, SLL</t>
  </si>
  <si>
    <t>1914-73</t>
  </si>
  <si>
    <t>6000127019</t>
  </si>
  <si>
    <t>ES19    2038</t>
  </si>
  <si>
    <t>ES14    2038</t>
  </si>
  <si>
    <t>1184-91</t>
  </si>
  <si>
    <t>3000762483</t>
  </si>
  <si>
    <t>C.P. JUAN RAMON JIMENEZ 43</t>
  </si>
  <si>
    <t>C/ JUAN RAMON JIMENEZ 43</t>
  </si>
  <si>
    <t>E78158920</t>
  </si>
  <si>
    <t>ES93    2038</t>
  </si>
  <si>
    <t>1101-74</t>
  </si>
  <si>
    <t>ES31    2085</t>
  </si>
  <si>
    <t>8299-18</t>
  </si>
  <si>
    <t>0330148701</t>
  </si>
  <si>
    <t>IBERCAJA</t>
  </si>
  <si>
    <t>PLAN SE SEGURIDAD Y SALUD</t>
  </si>
  <si>
    <t>PAGO POR TALÓN  BANCARIO</t>
  </si>
  <si>
    <t>JOSE LUIS GARCIA MEGIA</t>
  </si>
  <si>
    <t>C/ NAPOLES Nº 5 PLANTA 1ª PTA 1º</t>
  </si>
  <si>
    <t>MOSTOLES (MADRID)</t>
  </si>
  <si>
    <t>ES75    2100</t>
  </si>
  <si>
    <t>4844-14</t>
  </si>
  <si>
    <t>20257926D</t>
  </si>
  <si>
    <t>ES32    2100</t>
  </si>
  <si>
    <t>7591-77</t>
  </si>
  <si>
    <t>2200001053</t>
  </si>
  <si>
    <t>ES67    0075</t>
  </si>
  <si>
    <t>0417-71</t>
  </si>
  <si>
    <t>0602114214</t>
  </si>
  <si>
    <t>NUESTRO</t>
  </si>
  <si>
    <t>ANA ISABEL CANELO SANCHEZ</t>
  </si>
  <si>
    <t>C/ PABLO SOROZABAL Nº 42 F 1º C</t>
  </si>
  <si>
    <t>SAN MARTIN DE LA VEGA (MADRID)</t>
  </si>
  <si>
    <t>HISPANICA EN CURSO, S.L.</t>
  </si>
  <si>
    <t>C/ QUIMICAS Nº 35 POL. IND. URTINSA II</t>
  </si>
  <si>
    <t>ALCORCON (MADRID)</t>
  </si>
  <si>
    <t>COLUMNA I</t>
  </si>
  <si>
    <t>AÑO 2015</t>
  </si>
  <si>
    <t>B. IMPONIBLE</t>
  </si>
  <si>
    <t>ESTELA Y ESTEFANIA, S.L.</t>
  </si>
  <si>
    <t>C/ CRUZ DEL SUR Nº 3</t>
  </si>
  <si>
    <t>IMS DE LA ORDEN, S.L.</t>
  </si>
  <si>
    <t>TRAVESIA PABLO LOZANO Nº 6</t>
  </si>
  <si>
    <t>ALAMEDA DE LA SAGRA (TOLEDO)</t>
  </si>
  <si>
    <t>ES68    0182</t>
  </si>
  <si>
    <t>1402-43</t>
  </si>
  <si>
    <t>0201593438</t>
  </si>
  <si>
    <t>ES15    2100</t>
  </si>
  <si>
    <t>6177-37</t>
  </si>
  <si>
    <t>0200034317</t>
  </si>
  <si>
    <t>C/ ALBERTO AGUILERA Nº 23</t>
  </si>
  <si>
    <t>R2800395B</t>
  </si>
  <si>
    <t>UNIVERSIDAD PONTIFICIA COMILLAS</t>
  </si>
  <si>
    <t>MONTAJES E INSTALACIONES DE TELECOMUNICACIONES, SL</t>
  </si>
  <si>
    <t>C/ RIO TORMES Nº 82</t>
  </si>
  <si>
    <t>ALGETE (MADRID)</t>
  </si>
  <si>
    <t>B81052748</t>
  </si>
  <si>
    <t>C/ ERMITA Nº 9</t>
  </si>
  <si>
    <t>EL ALAMO (MADRID)</t>
  </si>
  <si>
    <t>EVALUACION DE RIESGOS</t>
  </si>
  <si>
    <t>ES73    2100</t>
  </si>
  <si>
    <t>1739-65</t>
  </si>
  <si>
    <t>0200145355</t>
  </si>
  <si>
    <t>ES72    2100</t>
  </si>
  <si>
    <t>1964-23</t>
  </si>
  <si>
    <t>0100247327</t>
  </si>
  <si>
    <t>5204-13</t>
  </si>
  <si>
    <t>0001001802</t>
  </si>
  <si>
    <t>ES85    2105</t>
  </si>
  <si>
    <t>3058-99</t>
  </si>
  <si>
    <t>1210003771</t>
  </si>
  <si>
    <t>CASTILLA LA MANCHA</t>
  </si>
  <si>
    <t>2105</t>
  </si>
  <si>
    <t xml:space="preserve">    ES20    2038</t>
  </si>
  <si>
    <t>ES72    0049</t>
  </si>
  <si>
    <t>ES95    0182</t>
  </si>
  <si>
    <t>ES74    2038</t>
  </si>
  <si>
    <t>ES64    2038</t>
  </si>
  <si>
    <t>ES49    2038</t>
  </si>
  <si>
    <t>ES02    2038</t>
  </si>
  <si>
    <t>ES20    2038</t>
  </si>
  <si>
    <t>ES79    2038</t>
  </si>
  <si>
    <t>ES43    2038</t>
  </si>
  <si>
    <t>ES41    2100</t>
  </si>
  <si>
    <t>ES22    2038</t>
  </si>
  <si>
    <t>ES15    2038</t>
  </si>
  <si>
    <t>ES34    2038</t>
  </si>
  <si>
    <t>ES85    2038</t>
  </si>
  <si>
    <t>ES66    2100</t>
  </si>
  <si>
    <t>ES13    2038</t>
  </si>
  <si>
    <t>ES96    2038</t>
  </si>
  <si>
    <t>ES78    2096</t>
  </si>
  <si>
    <t>ES44    2100</t>
  </si>
  <si>
    <t>ES11    2038</t>
  </si>
  <si>
    <t>POPULAR</t>
  </si>
  <si>
    <t>SNATANDER</t>
  </si>
  <si>
    <t>ES34    0075</t>
  </si>
  <si>
    <t>0790-42</t>
  </si>
  <si>
    <t>0600296968</t>
  </si>
  <si>
    <t>TECNODEC CONSTRUCCIONES, S.L.</t>
  </si>
  <si>
    <t>C/ MEZQUITA Nº 6 LOCAL</t>
  </si>
  <si>
    <t>B86854395</t>
  </si>
  <si>
    <t>ES15    0049</t>
  </si>
  <si>
    <t>3127-67</t>
  </si>
  <si>
    <t>ES56    0081</t>
  </si>
  <si>
    <t>0367-15</t>
  </si>
  <si>
    <t>0001438248</t>
  </si>
  <si>
    <t>SALVADOR MALDONADO MARTIN</t>
  </si>
  <si>
    <t>ES60    0081</t>
  </si>
  <si>
    <t>0616-17</t>
  </si>
  <si>
    <t>0001711972</t>
  </si>
  <si>
    <t>C/ JORGE GUILLEN Nº 24</t>
  </si>
  <si>
    <t>MIJAS (MALAGA)</t>
  </si>
  <si>
    <t>27392011T</t>
  </si>
  <si>
    <t>ARELDECOR, S.L.</t>
  </si>
  <si>
    <t>C/ ESTAMBUL Nº 22</t>
  </si>
  <si>
    <t>B87047122</t>
  </si>
  <si>
    <t>IMPORTE CONTRATADO</t>
  </si>
  <si>
    <t>REPARACIONES TECNICAS DE CUBIERTAS, SLU</t>
  </si>
  <si>
    <t>FEDERICO ALFONSO ORDINOLA GARCIA</t>
  </si>
  <si>
    <t>C/ ENCOMIENDA DE PALACIOS Nº 268 1ºC</t>
  </si>
  <si>
    <t>ES26    1465</t>
  </si>
  <si>
    <t>0100-99</t>
  </si>
  <si>
    <t>ING BANK</t>
  </si>
  <si>
    <t>RENOVACION ANUAL PREVENCION RIESGOS</t>
  </si>
  <si>
    <t>REF: SPA.7748.1024/14</t>
  </si>
  <si>
    <t>PERIODO CONTRATO: 23/07/15 a 22/07/16</t>
  </si>
  <si>
    <t>SPA-220/15</t>
  </si>
  <si>
    <t>FO-000/15</t>
  </si>
  <si>
    <t xml:space="preserve">MIHAELA IULIA BARBOIU </t>
  </si>
  <si>
    <t>C/ SAN CLAUDIO Nº 23</t>
  </si>
  <si>
    <t>X6770639Z</t>
  </si>
  <si>
    <t>V.A. DECORACION, S.L.</t>
  </si>
  <si>
    <t>PASEO DE LA CASTELLANA Nº 210</t>
  </si>
  <si>
    <t>RECONOCIMIENTOS MEDICOS REALIZADOS</t>
  </si>
  <si>
    <t>EXENTO DE IVA</t>
  </si>
  <si>
    <t>SEGÚN LISTADO ADJUNTO</t>
  </si>
  <si>
    <t>ES-220/15</t>
  </si>
  <si>
    <t>OTC</t>
  </si>
  <si>
    <t>ETC</t>
  </si>
  <si>
    <t>ES20    2100</t>
  </si>
  <si>
    <t>2281-19</t>
  </si>
  <si>
    <t>0200394906</t>
  </si>
  <si>
    <t>ESTRUCTURAS Y CERRAJERIA RACRISYO, S.L.</t>
  </si>
  <si>
    <t>SESEÑA (TOLEDO)</t>
  </si>
  <si>
    <t xml:space="preserve">IMPARTICION DEL CURSO DE </t>
  </si>
  <si>
    <t>Nº DE ALUMNOS:</t>
  </si>
  <si>
    <t>RGA INSTALACIONES CB</t>
  </si>
  <si>
    <t>C/ ARTE Nº 15, 1º</t>
  </si>
  <si>
    <t>Pº DE LA CASTELLANA Nº 244</t>
  </si>
  <si>
    <t>SALIDA</t>
  </si>
  <si>
    <t>Fecha:</t>
  </si>
  <si>
    <t>Mod:</t>
  </si>
  <si>
    <t>ES20    3081</t>
  </si>
  <si>
    <t>0168-87</t>
  </si>
  <si>
    <t>2427878927</t>
  </si>
  <si>
    <t>CAJA RURAL CASTILLA LA MANCHA</t>
  </si>
  <si>
    <t>SAN JULIO CONIK, S.L.</t>
  </si>
  <si>
    <t>ES63    0075</t>
  </si>
  <si>
    <t>1230-42</t>
  </si>
  <si>
    <t>0600226625</t>
  </si>
  <si>
    <t>C.P. ORENSE 12-13</t>
  </si>
  <si>
    <t>CALLE VICTOR DE LA SERNA Nº 50</t>
  </si>
  <si>
    <t>NICOLAS GARCIA GALAN</t>
  </si>
  <si>
    <t>CALLE VICTOR DE LA SERNA Nº 28</t>
  </si>
  <si>
    <t>EFECTIVO</t>
  </si>
  <si>
    <t>ES33    0075</t>
  </si>
  <si>
    <t>0242-93</t>
  </si>
  <si>
    <t>0300507060</t>
  </si>
  <si>
    <t>Nº CLI</t>
  </si>
  <si>
    <t>0667</t>
  </si>
  <si>
    <t>0871</t>
  </si>
  <si>
    <t>0900</t>
  </si>
  <si>
    <t>0545</t>
  </si>
  <si>
    <t>0831</t>
  </si>
  <si>
    <t>0307</t>
  </si>
  <si>
    <t>0395</t>
  </si>
  <si>
    <t>Nº Orden</t>
  </si>
  <si>
    <t>B95788634</t>
  </si>
  <si>
    <t>NEINOR PENINSULA, S.L.U</t>
  </si>
  <si>
    <t>AVD. DEL BRILLANTE Nº 136</t>
  </si>
  <si>
    <t>CORDOBA</t>
  </si>
  <si>
    <t xml:space="preserve">MODALIDAD: </t>
  </si>
  <si>
    <t>0030</t>
  </si>
  <si>
    <t>ES47    2038</t>
  </si>
  <si>
    <t>1757-21</t>
  </si>
  <si>
    <t>6000507453</t>
  </si>
  <si>
    <t>PUNTOFORM, S.L.</t>
  </si>
  <si>
    <t>AVD DE LA INDUSTRIA Nº 49</t>
  </si>
  <si>
    <t>B84073071</t>
  </si>
  <si>
    <t>CONSTRUCCIONES AGUIRRE Y MORENO, S.L.</t>
  </si>
  <si>
    <t>PRODEL, S.A.</t>
  </si>
  <si>
    <t>AVD MANOTERAS Nº 22 EDIF ALFA OFIC 97</t>
  </si>
  <si>
    <t>B87141958</t>
  </si>
  <si>
    <t>B86996832</t>
  </si>
  <si>
    <t>B45762135</t>
  </si>
  <si>
    <t>B80843535</t>
  </si>
  <si>
    <t>B45688256</t>
  </si>
  <si>
    <t>E78364247</t>
  </si>
  <si>
    <t>52956181S</t>
  </si>
  <si>
    <t>51001777J</t>
  </si>
  <si>
    <t>50846599Q</t>
  </si>
  <si>
    <t>A28748515</t>
  </si>
  <si>
    <t>ES52    2100</t>
  </si>
  <si>
    <t>2709-69</t>
  </si>
  <si>
    <t>0200060177</t>
  </si>
  <si>
    <t>MARISQUERIA ASADOR FUENLABRADA, S.L.</t>
  </si>
  <si>
    <t>AVD EUROPA Nº 2 LOCAL 32-3 CENTRO COMERCIAL EUR</t>
  </si>
  <si>
    <t>FUENLABRADA (MADRID)</t>
  </si>
  <si>
    <t>B87376562</t>
  </si>
  <si>
    <t>ES87    0081</t>
  </si>
  <si>
    <t>0337-10</t>
  </si>
  <si>
    <t>0001625966</t>
  </si>
  <si>
    <t>SERVICIO ANUAL PREVENCION RIESGOS LAB.</t>
  </si>
  <si>
    <t>PERFORACIONES Y CORTES SALDAÑA, S.L.</t>
  </si>
  <si>
    <t>POLG IND LA BOBILA, NAVE-8</t>
  </si>
  <si>
    <t>VILLADECAVALLS (BARCELONA)</t>
  </si>
  <si>
    <t>B64297591</t>
  </si>
  <si>
    <t>IULIAN COMANDARU</t>
  </si>
  <si>
    <t>CRTA DE MEJORADA Nº 8 1ºB</t>
  </si>
  <si>
    <t>X29121612L</t>
  </si>
  <si>
    <t>LO PAGA FLORIN</t>
  </si>
  <si>
    <t>VALENTIN ILIE</t>
  </si>
  <si>
    <t>C/ CHILE Nº 134 7º A</t>
  </si>
  <si>
    <t>X4416084S</t>
  </si>
  <si>
    <t>CRISTIAN PIRLEALA</t>
  </si>
  <si>
    <t>AVD. DE LISBOA</t>
  </si>
  <si>
    <t>Y0878179F</t>
  </si>
  <si>
    <t>SERVICIO CONTRATADO</t>
  </si>
  <si>
    <t>TALLERES DEL MORAL MOLANO, S.L.</t>
  </si>
  <si>
    <t>C/ ROMA Nº 1</t>
  </si>
  <si>
    <t>VALDEMORO (MADRID)</t>
  </si>
  <si>
    <t>B85381457</t>
  </si>
  <si>
    <t>J.M. MORAL, S.L.</t>
  </si>
  <si>
    <t>AVD DE MADRID Nº 30</t>
  </si>
  <si>
    <t>B80200066</t>
  </si>
  <si>
    <t>1 PAGO</t>
  </si>
  <si>
    <t>2 PAGO</t>
  </si>
  <si>
    <t>3 PAGO</t>
  </si>
  <si>
    <t>4 PAGO</t>
  </si>
  <si>
    <t>5 PAGO</t>
  </si>
  <si>
    <t>6 PAGO</t>
  </si>
  <si>
    <t>7 PAGO</t>
  </si>
  <si>
    <t>8 PAGO</t>
  </si>
  <si>
    <t>9 PAGO</t>
  </si>
  <si>
    <t>10 PAGO</t>
  </si>
  <si>
    <t>11 PAGO</t>
  </si>
  <si>
    <t>12 PAGO</t>
  </si>
  <si>
    <t>TIPOS IMPOSITIVOS RETENCION</t>
  </si>
  <si>
    <t>RETENCIONES</t>
  </si>
  <si>
    <t>RETENCION</t>
  </si>
  <si>
    <t>Enviado:</t>
  </si>
  <si>
    <t>ANTONIO MOLINA RECASENS</t>
  </si>
  <si>
    <t>C/ RAMON PEREZ DE AYALA Nº 98</t>
  </si>
  <si>
    <t>ES39    2038</t>
  </si>
  <si>
    <t>1824-01</t>
  </si>
  <si>
    <t>6000159325</t>
  </si>
  <si>
    <t>DURANTE EL MES DE SEPTIEMBRE/2016</t>
  </si>
  <si>
    <t>LAUCHA EUROPA ASOCIADOS, S.L.</t>
  </si>
  <si>
    <t>C/ MARTIN DE LOS HEROS 59 BIS, PLANTA 1ª</t>
  </si>
  <si>
    <t>TRANSFERENCIA</t>
  </si>
  <si>
    <t>B79862264</t>
  </si>
  <si>
    <t>CARMELO MARTIN PASCUAL</t>
  </si>
  <si>
    <t xml:space="preserve">C/ OLIVO Nº 14 </t>
  </si>
  <si>
    <t>GETAFE (MADRID)</t>
  </si>
  <si>
    <t>AST</t>
  </si>
  <si>
    <t>52085969P</t>
  </si>
  <si>
    <t>ES29    0030</t>
  </si>
  <si>
    <t>8224-10</t>
  </si>
  <si>
    <t>0000500271</t>
  </si>
  <si>
    <t>ES98    0030</t>
  </si>
  <si>
    <t>8224-11</t>
  </si>
  <si>
    <t>0000499271</t>
  </si>
  <si>
    <t>C/ CABO SAN VICENTE</t>
  </si>
  <si>
    <t>ES46    2038</t>
  </si>
  <si>
    <t>1819-65</t>
  </si>
  <si>
    <t>DOMICILIACION BANCARIA</t>
  </si>
  <si>
    <t>CIE SOCIEDAD COOP MADRILEÑA</t>
  </si>
  <si>
    <t>F83585067</t>
  </si>
  <si>
    <t>ISABEL NIETO LEAL</t>
  </si>
  <si>
    <t>AVD DE ESPAÑA Nº 10 ESC-1 3º A</t>
  </si>
  <si>
    <t>CIE SOCIEDAD COOP MADRILEÑA, S.A.</t>
  </si>
  <si>
    <t>J Y M STILO C.B.</t>
  </si>
  <si>
    <t>AVD DE EUROPA Nº 5 LOCAL 5</t>
  </si>
  <si>
    <t>E83729160</t>
  </si>
  <si>
    <t>LUIS HUMBERTO ALTAMIRANO SALGUERO</t>
  </si>
  <si>
    <t>C/ TORRECILLAS 31 BJ</t>
  </si>
  <si>
    <t>51937731M</t>
  </si>
  <si>
    <t>46928346C</t>
  </si>
  <si>
    <t>X5484037D</t>
  </si>
  <si>
    <t>ES55    2038</t>
  </si>
  <si>
    <t>1145-40</t>
  </si>
  <si>
    <t>ES49    0075</t>
  </si>
  <si>
    <t>5941-95</t>
  </si>
  <si>
    <t>0700045394</t>
  </si>
  <si>
    <t>C/ RAMON Y CAJAL Nº 12 1º B</t>
  </si>
  <si>
    <t>PARLA (MADRID)</t>
  </si>
  <si>
    <t>B87329199</t>
  </si>
  <si>
    <t>ES22    0128</t>
  </si>
  <si>
    <t>4904-72</t>
  </si>
  <si>
    <t>0202183560</t>
  </si>
  <si>
    <t>VICTOR ISBIS REFORMAS, S.L</t>
  </si>
  <si>
    <t>TRANSFERENCIA BANCARIA</t>
  </si>
  <si>
    <t>TRANSFERENCIA BANCARIA 85 DIAS</t>
  </si>
  <si>
    <t>2281-13</t>
  </si>
  <si>
    <t>0200393882</t>
  </si>
  <si>
    <t>10064</t>
  </si>
  <si>
    <t>09144</t>
  </si>
  <si>
    <t>07413</t>
  </si>
  <si>
    <t>08654</t>
  </si>
  <si>
    <t>70548</t>
  </si>
  <si>
    <t>09460</t>
  </si>
  <si>
    <t>50987</t>
  </si>
  <si>
    <t>09582</t>
  </si>
  <si>
    <t>01222</t>
  </si>
  <si>
    <t>02929</t>
  </si>
  <si>
    <t>04017</t>
  </si>
  <si>
    <t>01777</t>
  </si>
  <si>
    <t>70639</t>
  </si>
  <si>
    <t>00066</t>
  </si>
  <si>
    <t>01875</t>
  </si>
  <si>
    <t>RUBEN GARCIA MAIZ</t>
  </si>
  <si>
    <t>AVD VELAZQUEZ Nº 2 PORTAL F 1º B</t>
  </si>
  <si>
    <t>04201875M</t>
  </si>
  <si>
    <t>MARAL DOS, S.L.</t>
  </si>
  <si>
    <t>CAMINO DE MALATONES Nº 53 BIS CHALET 12</t>
  </si>
  <si>
    <t>B85969434</t>
  </si>
  <si>
    <t>1849-78</t>
  </si>
  <si>
    <t>0200216758</t>
  </si>
  <si>
    <r>
      <t xml:space="preserve">Nº DE ACCIÓN FORMATIVA: </t>
    </r>
    <r>
      <rPr>
        <sz val="12"/>
        <rFont val="Calibri"/>
        <family val="2"/>
        <scheme val="minor"/>
      </rPr>
      <t xml:space="preserve">COD. 000 </t>
    </r>
  </si>
  <si>
    <r>
      <t>FECHA INICIO DEL CURSO:</t>
    </r>
    <r>
      <rPr>
        <sz val="12"/>
        <rFont val="Calibri"/>
        <family val="2"/>
        <scheme val="minor"/>
      </rPr>
      <t xml:space="preserve"> </t>
    </r>
  </si>
  <si>
    <r>
      <t>FECHA FINALIZACION CURSO:</t>
    </r>
    <r>
      <rPr>
        <sz val="12"/>
        <rFont val="Calibri"/>
        <family val="2"/>
        <scheme val="minor"/>
      </rPr>
      <t xml:space="preserve"> </t>
    </r>
  </si>
  <si>
    <r>
      <t>DURACION DEL CURSO:</t>
    </r>
    <r>
      <rPr>
        <sz val="12"/>
        <rFont val="Calibri"/>
        <family val="2"/>
        <scheme val="minor"/>
      </rPr>
      <t xml:space="preserve">    HORAS</t>
    </r>
  </si>
  <si>
    <r>
      <rPr>
        <sz val="12"/>
        <rFont val="Wingdings 2"/>
        <family val="1"/>
        <charset val="2"/>
      </rPr>
      <t>R</t>
    </r>
    <r>
      <rPr>
        <sz val="12"/>
        <rFont val="Calibri"/>
        <family val="2"/>
        <scheme val="minor"/>
      </rPr>
      <t xml:space="preserve"> ESPECIALIDADES TECNICAS</t>
    </r>
  </si>
  <si>
    <r>
      <rPr>
        <sz val="12"/>
        <rFont val="Wingdings 2"/>
        <family val="1"/>
        <charset val="2"/>
      </rPr>
      <t>R</t>
    </r>
    <r>
      <rPr>
        <sz val="12"/>
        <rFont val="Calibri"/>
        <family val="2"/>
        <scheme val="minor"/>
      </rPr>
      <t xml:space="preserve"> VIGILANCIA DE LA SALUD</t>
    </r>
  </si>
  <si>
    <r>
      <rPr>
        <sz val="12"/>
        <rFont val="Wingdings 2"/>
        <family val="1"/>
        <charset val="2"/>
      </rPr>
      <t>R</t>
    </r>
    <r>
      <rPr>
        <sz val="12"/>
        <rFont val="Calibri"/>
        <family val="2"/>
        <scheme val="minor"/>
      </rPr>
      <t xml:space="preserve"> EXAMENES DE SALUD</t>
    </r>
  </si>
  <si>
    <t>NEINOR SUR, S.A.U.</t>
  </si>
  <si>
    <t>AVDA. DEL BRILLANTE Nº 136</t>
  </si>
  <si>
    <t>A14646350</t>
  </si>
  <si>
    <t>Referencia:</t>
  </si>
  <si>
    <t>FRACCIONAMIENTOS</t>
  </si>
  <si>
    <t>AVD SAN ISIDRO Nº 15</t>
  </si>
  <si>
    <t>AMBULANCIAS Y QUIROFANOS SAN JOSE, S.L.</t>
  </si>
  <si>
    <t>B87047908</t>
  </si>
  <si>
    <t>EDUARDO BEJERANO BRING</t>
  </si>
  <si>
    <t>X07077326L</t>
  </si>
  <si>
    <t>05633</t>
  </si>
  <si>
    <t>JUAN FRANCISCO BENITES SANCHEZ</t>
  </si>
  <si>
    <t>51705633T</t>
  </si>
  <si>
    <t>VICTOR JENRRY CALDERON VILLEGA</t>
  </si>
  <si>
    <t>51156889F</t>
  </si>
  <si>
    <t>LUIS FELIPE DA SIVA PIMENTA</t>
  </si>
  <si>
    <t>X01521135F</t>
  </si>
  <si>
    <t>NEISER NOE VILLEGAS CARVAJAL</t>
  </si>
  <si>
    <t>02312303K</t>
  </si>
  <si>
    <t>CARLOS FERNANDO VELASQUEZ LOVATON</t>
  </si>
  <si>
    <t>51491465P</t>
  </si>
  <si>
    <t>ROBERTO JAIME LAZARTE BECK</t>
  </si>
  <si>
    <t>X9253442J</t>
  </si>
  <si>
    <t>RONGJIANG GUAN</t>
  </si>
  <si>
    <t>X6562067Y</t>
  </si>
  <si>
    <t>BINICIO CASTILLO SANTOS</t>
  </si>
  <si>
    <t>50228875A</t>
  </si>
  <si>
    <t>PEDRO DE LOS SANTOS BELEN</t>
  </si>
  <si>
    <t>Y0321562J</t>
  </si>
  <si>
    <t>FERNANDO MARTIN MEIRIÑO ACCAVALLO</t>
  </si>
  <si>
    <t>47489886S</t>
  </si>
  <si>
    <t>50582099Q</t>
  </si>
  <si>
    <t>52961513B</t>
  </si>
  <si>
    <t>X7279574M</t>
  </si>
  <si>
    <t>X1994689Z</t>
  </si>
  <si>
    <t>X3926899V</t>
  </si>
  <si>
    <t>48082018N</t>
  </si>
  <si>
    <t>X4280582Y</t>
  </si>
  <si>
    <t>X6680600C</t>
  </si>
  <si>
    <t>50379614T</t>
  </si>
  <si>
    <t>X2986285B</t>
  </si>
  <si>
    <t>51480612B</t>
  </si>
  <si>
    <t>X5342593S</t>
  </si>
  <si>
    <t>X4757967A</t>
  </si>
  <si>
    <t>54400677L</t>
  </si>
  <si>
    <t>02218071C</t>
  </si>
  <si>
    <t>51499599T</t>
  </si>
  <si>
    <t>48250196Z</t>
  </si>
  <si>
    <t>ANGEL LUCAS CARDEÑA</t>
  </si>
  <si>
    <t>MARIO RODRIGO CAGUANA MACHASILLA</t>
  </si>
  <si>
    <t>FRANCISCO JOSE LEDESMA FLORES</t>
  </si>
  <si>
    <t>COFER, S.L.</t>
  </si>
  <si>
    <t>C/ JESUS DEL GRAN PODER Nº 52</t>
  </si>
  <si>
    <t>B86391604</t>
  </si>
  <si>
    <t>ABDELOUAFI BEN ALI</t>
  </si>
  <si>
    <t>EDGAR ULPIANO CONDO QUITO</t>
  </si>
  <si>
    <t>CARLOS ALFREDO GRESPO ORTIZ</t>
  </si>
  <si>
    <t>PABLO GUILMER FERNANDEZ ANDRADE</t>
  </si>
  <si>
    <t>SEGUNDO ALFREDO IMACAÑA UNSHIÑA</t>
  </si>
  <si>
    <t>JERRY MURILLO ZAMBRANO</t>
  </si>
  <si>
    <t>SERVIO RAMIREZ GORDILLO</t>
  </si>
  <si>
    <t>JAVIER RUIZ CARRION</t>
  </si>
  <si>
    <t>PEDRO NORBERTO TUBON CONSTANTE</t>
  </si>
  <si>
    <t>JUAN ENRIQUE RUBIO LOPEZ</t>
  </si>
  <si>
    <t>00677</t>
  </si>
  <si>
    <t>ALVARO BIELSA CRUZ</t>
  </si>
  <si>
    <t>IVAN BIELSA POUSO</t>
  </si>
  <si>
    <t>JAIME ISMAEL RAMIREZ TABOADA</t>
  </si>
  <si>
    <t>DIALLO MAMADOU BAILO</t>
  </si>
  <si>
    <t>ROGER SAAVEDRA JIMENEZ</t>
  </si>
  <si>
    <t>05467594B</t>
  </si>
  <si>
    <t>19058</t>
  </si>
  <si>
    <t>02219058H</t>
  </si>
  <si>
    <t>JOSE LUIS MARTINEZ MUÑOZ</t>
  </si>
  <si>
    <t>01472</t>
  </si>
  <si>
    <t>ESTUDIOS Y PROYECTOS ARQUINSA, S.L.</t>
  </si>
  <si>
    <t>B87601472</t>
  </si>
  <si>
    <t>ES33    0081</t>
  </si>
  <si>
    <t>0370-79</t>
  </si>
  <si>
    <t>0001549863</t>
  </si>
  <si>
    <t>04484</t>
  </si>
  <si>
    <t>ROTACOR, S.L.</t>
  </si>
  <si>
    <t>C/ CARLOS SOLE Nº 48 LOCAL</t>
  </si>
  <si>
    <t>B84304484</t>
  </si>
  <si>
    <t>JOSE ENRIQUE MARTINEZ CRUZ</t>
  </si>
  <si>
    <t>X5171777C</t>
  </si>
  <si>
    <t>LYUBOMIR SASHEV PANEV</t>
  </si>
  <si>
    <t>X6354211R</t>
  </si>
  <si>
    <t>51480891Z</t>
  </si>
  <si>
    <t>JOSE ANGEL CESPEDES GARCIA</t>
  </si>
  <si>
    <t>50631103F</t>
  </si>
  <si>
    <t>ANGEL STOYANOV DIMITROV</t>
  </si>
  <si>
    <t>X6833915V</t>
  </si>
  <si>
    <t>ABDELOUAHAB EL OUAZIZI</t>
  </si>
  <si>
    <t>X1340257R</t>
  </si>
  <si>
    <t>VICENTE EFRAIN LOAIZA APOLO</t>
  </si>
  <si>
    <t>X2567915B</t>
  </si>
  <si>
    <t>RAMIRO HUARI AREVALO</t>
  </si>
  <si>
    <t>X9428930B</t>
  </si>
  <si>
    <t>VASYL MIAKOVSKYI</t>
  </si>
  <si>
    <t>Y0534113K</t>
  </si>
  <si>
    <t>RAMON ERNESTO RAMIREZ RAMIREZ</t>
  </si>
  <si>
    <t>51755634-E</t>
  </si>
  <si>
    <t>CRISTIAN GABRIEL RIOS SALINAS</t>
  </si>
  <si>
    <t>Y1785909L</t>
  </si>
  <si>
    <t>OUMAR ISSOUF MAIGA</t>
  </si>
  <si>
    <t>X6861983W</t>
  </si>
  <si>
    <t>LEONARDO ARTURO MEJIA AYALA</t>
  </si>
  <si>
    <t>51766183Z</t>
  </si>
  <si>
    <t>DIEGO ALBERTO GUEVARA RIVERA</t>
  </si>
  <si>
    <t>Y4143055X</t>
  </si>
  <si>
    <t>HERNAN VILLACRES ARMAS</t>
  </si>
  <si>
    <t>1º VTO: FECHA 22/03/2017</t>
  </si>
  <si>
    <t>2º VTO: FECHA 22/04/2017</t>
  </si>
  <si>
    <t>SEGUNDO GUIDO ALTAMIRANO SALGUERO</t>
  </si>
  <si>
    <t>C/. TORDEGRILLO Nº 19 2º</t>
  </si>
  <si>
    <t>51762250Z</t>
  </si>
  <si>
    <t>ES44    2038</t>
  </si>
  <si>
    <t>1145-48</t>
  </si>
  <si>
    <t>04443</t>
  </si>
  <si>
    <t>AUGE SOLUCIONES, S.L.</t>
  </si>
  <si>
    <t>C/. VIA CARPETANA, 145 DUPLICADO, 2ª PLANTA DCHA</t>
  </si>
  <si>
    <t>B87604443</t>
  </si>
  <si>
    <t>ES91   2100</t>
  </si>
  <si>
    <t>2135-81</t>
  </si>
  <si>
    <t>0200489555</t>
  </si>
  <si>
    <t>MS CONSTRUCCIONES, S.L.</t>
  </si>
  <si>
    <t>C/. VALLE DE EN MEDIO, 2, PORTAL H, 4ºA</t>
  </si>
  <si>
    <t>B86843513</t>
  </si>
  <si>
    <t>ES2100</t>
  </si>
  <si>
    <t>1651-09</t>
  </si>
  <si>
    <t>RONNY ENRIQUE DIAZ MARIÑO</t>
  </si>
  <si>
    <t>03171798Y</t>
  </si>
  <si>
    <t>ES66    0082</t>
  </si>
  <si>
    <t>0589-29</t>
  </si>
  <si>
    <t>0001212932</t>
  </si>
  <si>
    <t>ES66    0083</t>
  </si>
  <si>
    <t>0589-30</t>
  </si>
  <si>
    <t>0001212933</t>
  </si>
  <si>
    <t>DANIEL MUÑOZ CEWMBELLIN</t>
  </si>
  <si>
    <t>50748889X</t>
  </si>
  <si>
    <t>LUIS ARMANDO CHANATASIG CHANATASIG</t>
  </si>
  <si>
    <t>02777653N</t>
  </si>
  <si>
    <t>CUIDADOS ACACIA, S.L</t>
  </si>
  <si>
    <t>C/. BLASCO DE GARAY Nº 94</t>
  </si>
  <si>
    <t>46760810Q</t>
  </si>
  <si>
    <t>ES81 0049</t>
  </si>
  <si>
    <t>2682-36</t>
  </si>
  <si>
    <t>REMESA</t>
  </si>
  <si>
    <t>CUIDADOS ACACIA, S.L.</t>
  </si>
  <si>
    <t>620 266 052</t>
  </si>
  <si>
    <t>SPA-209/17</t>
  </si>
  <si>
    <r>
      <rPr>
        <sz val="12"/>
        <rFont val="Wingdings 2"/>
        <family val="1"/>
        <charset val="2"/>
      </rPr>
      <t>R</t>
    </r>
    <r>
      <rPr>
        <sz val="12"/>
        <rFont val="Calibri"/>
        <family val="2"/>
        <scheme val="minor"/>
      </rPr>
      <t xml:space="preserve"> ESPECIALIDADES TECNICAS 15 TRABAJADORES</t>
    </r>
  </si>
  <si>
    <r>
      <rPr>
        <sz val="12"/>
        <rFont val="Wingdings 2"/>
        <family val="1"/>
        <charset val="2"/>
      </rPr>
      <t>R</t>
    </r>
    <r>
      <rPr>
        <sz val="12"/>
        <rFont val="Calibri"/>
        <family val="2"/>
        <scheme val="minor"/>
      </rPr>
      <t xml:space="preserve"> VIGILANCIA DE LA SALUD 15 TRABAJADORES</t>
    </r>
  </si>
  <si>
    <r>
      <rPr>
        <b/>
        <sz val="12"/>
        <rFont val="Calibri"/>
        <family val="2"/>
        <scheme val="minor"/>
      </rPr>
      <t>IMPORTE CONTRATO</t>
    </r>
    <r>
      <rPr>
        <sz val="12"/>
        <rFont val="Calibri"/>
        <family val="2"/>
        <scheme val="minor"/>
      </rPr>
      <t>:  980,10 (IVA INC )</t>
    </r>
  </si>
  <si>
    <t xml:space="preserve">TECNICAS Y VIGILANCIA DE LA SALUD </t>
  </si>
  <si>
    <r>
      <t>CONTRATO ANUAL REF</t>
    </r>
    <r>
      <rPr>
        <sz val="12"/>
        <rFont val="Calibri"/>
        <family val="2"/>
        <scheme val="minor"/>
      </rPr>
      <t>: SPA.60810.1005/17</t>
    </r>
  </si>
  <si>
    <t>06/04/2017 AL 05/04/2018</t>
  </si>
  <si>
    <t>NOV</t>
  </si>
  <si>
    <t>BERLAR CONSTRUCCIONES Y REFORMAS, S.L.</t>
  </si>
  <si>
    <t>C/. SIERRA AITANA, 4 - LOCAL</t>
  </si>
  <si>
    <t>B87534632</t>
  </si>
  <si>
    <t>ES25 3058</t>
  </si>
  <si>
    <t>0972-79</t>
  </si>
  <si>
    <t>LUIS CAMACHO VILLEGAZ</t>
  </si>
  <si>
    <t>C/. SIERRA DE CUERDA LARGA Nº1</t>
  </si>
  <si>
    <t>54394043D</t>
  </si>
  <si>
    <t>ES54 0081</t>
  </si>
  <si>
    <t>5342-33</t>
  </si>
  <si>
    <t>0001183123</t>
  </si>
  <si>
    <t xml:space="preserve">       OFICINA-DC</t>
  </si>
  <si>
    <t xml:space="preserve">    IBAN  ENTIDAD</t>
  </si>
  <si>
    <t xml:space="preserve">                   C.C.C.</t>
  </si>
  <si>
    <t>ELIEXZER HERNADEZ VALENZUELA</t>
  </si>
  <si>
    <t>C/SAN JUAN 11 Pº 2A</t>
  </si>
  <si>
    <t>X6689370G</t>
  </si>
  <si>
    <t xml:space="preserve">ADRIAN NICOLAE PETER </t>
  </si>
  <si>
    <t xml:space="preserve">AVD. DE LAS NACIONES 142 </t>
  </si>
  <si>
    <t>X5657762-S</t>
  </si>
  <si>
    <t>ES56 0083</t>
  </si>
  <si>
    <t xml:space="preserve">REMESA </t>
  </si>
  <si>
    <t>5034-43</t>
  </si>
  <si>
    <t>0001332536</t>
  </si>
  <si>
    <t>C/ INFANTE DON LUIS Nº 8</t>
  </si>
  <si>
    <t xml:space="preserve">BOADILLA DEL MONTE </t>
  </si>
  <si>
    <t>BOSKALIS NEDERLAND</t>
  </si>
  <si>
    <t xml:space="preserve">PLAZA CASTILLA 3 7A </t>
  </si>
  <si>
    <t>W0034322H</t>
  </si>
  <si>
    <t xml:space="preserve">JULIAN BALENCHANA </t>
  </si>
  <si>
    <t xml:space="preserve">JULIAN BALENCHANA Nº8 </t>
  </si>
  <si>
    <t>H78852381</t>
  </si>
  <si>
    <t xml:space="preserve">ROBERTO MATEI ENARU </t>
  </si>
  <si>
    <t>ES73 0128</t>
  </si>
  <si>
    <t>1501-69</t>
  </si>
  <si>
    <t>****</t>
  </si>
  <si>
    <t>X-5779503-V</t>
  </si>
  <si>
    <t>URB EL ROMERAL Nº 10</t>
  </si>
  <si>
    <t>ARGANDA DEL REY</t>
  </si>
  <si>
    <t>PINTURAS Y DECORACIONES CANILLAS SL</t>
  </si>
  <si>
    <t xml:space="preserve">CTRA CANILLAS, 47 </t>
  </si>
  <si>
    <t>B87907952</t>
  </si>
  <si>
    <t>ES35 0081</t>
  </si>
  <si>
    <t>0364-82</t>
  </si>
  <si>
    <t>0001659466</t>
  </si>
  <si>
    <t xml:space="preserve">MONICA RAMON SIERRA </t>
  </si>
  <si>
    <t xml:space="preserve">ELEVADORES RODRIGUEZ VARELA </t>
  </si>
  <si>
    <t xml:space="preserve">CALLE RIO EBRO 5 - 3A </t>
  </si>
  <si>
    <t>B87479325</t>
  </si>
  <si>
    <t xml:space="preserve">ARCANI CONSULTING </t>
  </si>
  <si>
    <t>06335</t>
  </si>
  <si>
    <t>NAVALUENGA Nº 1</t>
  </si>
  <si>
    <t xml:space="preserve">LAS ROZAS </t>
  </si>
  <si>
    <t>B-47406335</t>
  </si>
  <si>
    <t>ENOLUX</t>
  </si>
  <si>
    <t>CALLE EUGENIO Nº 2</t>
  </si>
  <si>
    <t>B81074056</t>
  </si>
  <si>
    <t xml:space="preserve">EFECTIVO </t>
  </si>
  <si>
    <t xml:space="preserve">CONSTRUCCIONES Y REFORMAS WISMEN </t>
  </si>
  <si>
    <t>CALLE FINISTERRE Nº 15 -1º-4</t>
  </si>
  <si>
    <t>B87837449</t>
  </si>
  <si>
    <t>ES35 2100</t>
  </si>
  <si>
    <t>2283-96</t>
  </si>
  <si>
    <t>0200377474</t>
  </si>
  <si>
    <t>ES06 0049</t>
  </si>
  <si>
    <t>5178-01</t>
  </si>
  <si>
    <t>C/ VEREDA EL MELERO Nº1 ( COMPLEJO PZA MAYOR  LC.6 )</t>
  </si>
  <si>
    <t>70054197S</t>
  </si>
  <si>
    <t>ES07    2100</t>
  </si>
  <si>
    <r>
      <t xml:space="preserve">Denominacion: </t>
    </r>
    <r>
      <rPr>
        <sz val="10"/>
        <rFont val="Arial"/>
        <family val="2"/>
      </rPr>
      <t>HF-3.0.0</t>
    </r>
  </si>
  <si>
    <r>
      <t xml:space="preserve">Edicion Nº: </t>
    </r>
    <r>
      <rPr>
        <sz val="11"/>
        <rFont val="Arial"/>
        <family val="2"/>
      </rPr>
      <t>01</t>
    </r>
  </si>
  <si>
    <r>
      <t xml:space="preserve">Pagina: </t>
    </r>
    <r>
      <rPr>
        <sz val="11"/>
        <rFont val="Arial"/>
        <family val="2"/>
      </rPr>
      <t>1</t>
    </r>
  </si>
  <si>
    <t>P/UNITARIO</t>
  </si>
  <si>
    <t xml:space="preserve">CORRESPONDIENTE A PROFORMA DE FECHA </t>
  </si>
  <si>
    <t>CERTIFICACION A ORIGEN</t>
  </si>
  <si>
    <t>CERTIFICACION A ANTERIOR</t>
  </si>
  <si>
    <t>25-05-2019 (Mayo 19)</t>
  </si>
  <si>
    <t>A-48105472</t>
  </si>
  <si>
    <t>17OB0064</t>
  </si>
  <si>
    <t>121 VIV BOADILLA VALENOSO</t>
  </si>
  <si>
    <t>BYCO, S.A.</t>
  </si>
  <si>
    <t>48950 (Asua-Erandio)</t>
  </si>
  <si>
    <t>BIZKAIA</t>
  </si>
  <si>
    <t>CRTA BILBAO-PALENCIA Nº 31 2º</t>
  </si>
  <si>
    <t>* Articulo 84 Ley IVA inversion Sujeto pasivo</t>
  </si>
  <si>
    <t>OBRA: 121 VIV BOADILLA VALENOSO</t>
  </si>
  <si>
    <t>05472</t>
  </si>
  <si>
    <t>25-05-2019</t>
  </si>
  <si>
    <t>1002/19</t>
  </si>
  <si>
    <t>ESTUDIOS Y PROYECTOS ARCONSA, S.L.,  CIF B-88331418, Calle Montalbos,  8 LOCAL 28043 Madrid.</t>
  </si>
  <si>
    <t>FINANCIACION</t>
  </si>
  <si>
    <t>COSTE FINA</t>
  </si>
  <si>
    <t xml:space="preserve">Fecha:  SIN NEGOCIAR </t>
  </si>
  <si>
    <t>RET. FINAN</t>
  </si>
  <si>
    <t>F. VENCIM</t>
  </si>
  <si>
    <t>F. COBRO</t>
  </si>
  <si>
    <t xml:space="preserve">FORMAPAGO </t>
  </si>
  <si>
    <t>ENTIDAD</t>
  </si>
  <si>
    <t>T0TAL</t>
  </si>
  <si>
    <t>P</t>
  </si>
  <si>
    <t xml:space="preserve">TOTALES </t>
  </si>
  <si>
    <t>1001/20</t>
  </si>
  <si>
    <t xml:space="preserve">GC BUILDING &amp; MANAGEMENT, S.L. </t>
  </si>
  <si>
    <t>OBRA; C/ PRINCESA N. º 41</t>
  </si>
  <si>
    <t>1002/20</t>
  </si>
  <si>
    <t xml:space="preserve">OBRA: DANZA ESQ. SINFONÍA </t>
  </si>
  <si>
    <t>1003/20</t>
  </si>
  <si>
    <t xml:space="preserve">CONSTRUCCIONES Y REFORMAS VILLAMANCHA, S.L. </t>
  </si>
  <si>
    <t>33420</t>
  </si>
  <si>
    <t>T</t>
  </si>
  <si>
    <t>OBRA: JULIO CERVERA N. º 10</t>
  </si>
  <si>
    <t>1004/20</t>
  </si>
  <si>
    <t xml:space="preserve">CONTRATAS Y OBRAS CORE, S.L. </t>
  </si>
  <si>
    <t>63023</t>
  </si>
  <si>
    <t>1005/20</t>
  </si>
  <si>
    <t xml:space="preserve">TENMAR CONSULTING INMOBILIARIO S.L. </t>
  </si>
  <si>
    <t>JESUS MARTIN GONZALES RUIZ, S.L.</t>
  </si>
  <si>
    <t>OBRA: C/ SAPPORO N. º 3</t>
  </si>
  <si>
    <t>OBRA: C/ DE LA IMAGEN N.º 17</t>
  </si>
  <si>
    <t>OBRA: JUAN DE AUSTRIA N. º 3</t>
  </si>
  <si>
    <t>1009/20</t>
  </si>
  <si>
    <t>CONSTRUCCIONES LA SAGRILLA, S.L.</t>
  </si>
  <si>
    <t>1010/20</t>
  </si>
  <si>
    <t xml:space="preserve">PROYECT WORK T&amp;A S.L. </t>
  </si>
  <si>
    <t>32078</t>
  </si>
  <si>
    <t>OBRA: BARÓN DE LA TORRE N. º 4</t>
  </si>
  <si>
    <t>1011/20</t>
  </si>
  <si>
    <t>PROYECTOS Y OBRAS SABIMAD</t>
  </si>
  <si>
    <t>C</t>
  </si>
  <si>
    <t>1012/20</t>
  </si>
  <si>
    <t xml:space="preserve">TELSON REFORMAS Y CONSTRUCCIÓN, S.L. </t>
  </si>
  <si>
    <t>OBRA; AVDA. CLAUDIO COELLO S/N</t>
  </si>
  <si>
    <t>OBRA: DOCTOR FLEMING N. º 30</t>
  </si>
  <si>
    <t>46647</t>
  </si>
  <si>
    <t xml:space="preserve">OBRA; ARROYO MOLINOS </t>
  </si>
  <si>
    <t>1006/20</t>
  </si>
  <si>
    <t>1007/20</t>
  </si>
  <si>
    <t>1008/20</t>
  </si>
  <si>
    <t>OBRA; DOCTOR VELASCO N. º 14</t>
  </si>
  <si>
    <t>OBRA; HERNÁN CORTEZ N. º 13</t>
  </si>
  <si>
    <t>ABANCA</t>
  </si>
  <si>
    <t>1013/20</t>
  </si>
  <si>
    <t>CENTRO COMERCIAL CONSTITUCION 102, S.L.</t>
  </si>
  <si>
    <t>OBRA: NAPOLES ESQ. ALFONSO XIII</t>
  </si>
  <si>
    <t>1014/20</t>
  </si>
  <si>
    <t>FACT LIQUIDATORIA</t>
  </si>
  <si>
    <t xml:space="preserve">ABANCA </t>
  </si>
  <si>
    <t xml:space="preserve">BANKIA </t>
  </si>
  <si>
    <t>1015/20</t>
  </si>
  <si>
    <t>1016/20</t>
  </si>
  <si>
    <t>STUDENT PROPERTY INCOME, S.A.</t>
  </si>
  <si>
    <t>10% CONTENEDOR ITINERANTE</t>
  </si>
  <si>
    <t>1017/20</t>
  </si>
  <si>
    <t>24284</t>
  </si>
  <si>
    <t>77790</t>
  </si>
  <si>
    <t>1018/20</t>
  </si>
  <si>
    <t>1019/20</t>
  </si>
  <si>
    <t>1020/20</t>
  </si>
  <si>
    <t>1021/20</t>
  </si>
  <si>
    <t>1022/20</t>
  </si>
  <si>
    <t>1023/20</t>
  </si>
  <si>
    <t>ALTO NIVEL REFORMAS</t>
  </si>
  <si>
    <t>75327</t>
  </si>
  <si>
    <t>1024/20</t>
  </si>
  <si>
    <t>30580</t>
  </si>
  <si>
    <t>1025/20</t>
  </si>
  <si>
    <t>1026/20</t>
  </si>
  <si>
    <t>1027/20</t>
  </si>
  <si>
    <t>1028/20</t>
  </si>
  <si>
    <t>1029/20</t>
  </si>
  <si>
    <t>1030/20</t>
  </si>
  <si>
    <t>AVANTE</t>
  </si>
  <si>
    <t>1031/20</t>
  </si>
  <si>
    <t>44894</t>
  </si>
  <si>
    <t>1032/20</t>
  </si>
  <si>
    <t>OBRA: CALLE HUMANES 11</t>
  </si>
  <si>
    <t>1033/20</t>
  </si>
  <si>
    <t>1034/20</t>
  </si>
  <si>
    <t>OBRA: DR FLEMING 30</t>
  </si>
  <si>
    <t>OBRA: DR FELASCO 11</t>
  </si>
  <si>
    <t>OBRA: VELAZQUEZ 73</t>
  </si>
  <si>
    <t>OBRA: CALLE BARON DE LA TORRE 4</t>
  </si>
  <si>
    <t>OBRA: CALLE CAMINO ANCHO 41</t>
  </si>
  <si>
    <t>OBRA: CALLE OLIMPO Nº 1</t>
  </si>
  <si>
    <t>OBRAS: CALLE MISTERIOS Nº 37Y CALLE MONTELEON Nº 10</t>
  </si>
  <si>
    <t>OBRA: CALLE GETAFE Nº 6</t>
  </si>
  <si>
    <t>OBRA: CALLE DE LA IMAGEN 17</t>
  </si>
  <si>
    <t>OBRA: CALLE ALPUJARRAS 7 (PINTO)</t>
  </si>
  <si>
    <t>OBRA: CALLE SAPPORO Nº 3</t>
  </si>
  <si>
    <t>OBRA: AVD CLAUDIO COELLO</t>
  </si>
  <si>
    <t>OBRA: CALLE HENAN CORTES Nº 13 (BOADILLA DEL MONTE)</t>
  </si>
  <si>
    <t>OBRA: CALLE PLAZA ESPAÑA 19</t>
  </si>
  <si>
    <t>OBRA: CALLE DR ESQUERDO 30</t>
  </si>
  <si>
    <t>OBRA: CALLE JULIO CERVERA N. º 10 (MOSTOLES)</t>
  </si>
  <si>
    <t>OBRA: PLAZA VILAFLOR</t>
  </si>
  <si>
    <t>AB1035/20</t>
  </si>
  <si>
    <t>AB1036/20</t>
  </si>
  <si>
    <t>AB1037/20</t>
  </si>
  <si>
    <t>AB1038/20</t>
  </si>
  <si>
    <t>FACT ABONO CORRESPONDIENTE 1019/20</t>
  </si>
  <si>
    <t>FACT ABONO CORRESPONDIENTE 1020/20</t>
  </si>
  <si>
    <t>FACT ABONO CORRESPONDIENTE 1021/20</t>
  </si>
  <si>
    <t>FACT ABONO CORRESPONDIENTE 1022/20</t>
  </si>
  <si>
    <t>1039/20</t>
  </si>
  <si>
    <t>1040/20</t>
  </si>
  <si>
    <t>1041/20</t>
  </si>
  <si>
    <t>1042/20</t>
  </si>
  <si>
    <t>1043/20</t>
  </si>
  <si>
    <t>1044/20</t>
  </si>
  <si>
    <t>MI CAPUS GALILEO GALILEI</t>
  </si>
  <si>
    <t>85178</t>
  </si>
  <si>
    <t>1045/20</t>
  </si>
  <si>
    <t>1046/20</t>
  </si>
  <si>
    <t>30% A LA FIRMA DEL CONTRATO (MOBILI RESIDENCIA MALAGA)</t>
  </si>
  <si>
    <t>30% A LA FIRMA DEL CONTRATO (RESIDENCIA MALAGA)</t>
  </si>
  <si>
    <t>5% HA LA FIRMA DEL CONTRATO (RESIDENCIA VALENCIA)</t>
  </si>
  <si>
    <t>15% AL INCIO DE LOS TRABAJOS( RESIDENCIA VALENCIA)</t>
  </si>
  <si>
    <t>KUTXA</t>
  </si>
  <si>
    <t>1047/20</t>
  </si>
  <si>
    <t>MICMPUS LIVING, S.L.U.</t>
  </si>
  <si>
    <t>53329</t>
  </si>
  <si>
    <t>REMOLQUE 20 PIES</t>
  </si>
  <si>
    <t>1048/20</t>
  </si>
  <si>
    <t>AVANCTE CONSTRUCCIONES INFRAEST Y SERV S.L.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</si>
</sst>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4" formatCode="_-* #,##0.00\ &quot;€&quot;_-;\-* #,##0.00\ &quot;€&quot;_-;_-* &quot;-&quot;??\ &quot;€&quot;_-;_-@_-"/>
    <numFmt numFmtId="164" formatCode="_-* #,##0\ &quot;Pts&quot;_-;\-* #,##0\ &quot;Pts&quot;_-;_-* &quot;-&quot;\ &quot;Pts&quot;_-;_-@_-"/>
    <numFmt numFmtId="165" formatCode="_-* #,##0.00\ &quot;Pts&quot;_-;\-* #,##0.00\ &quot;Pts&quot;_-;_-* &quot;-&quot;??\ &quot;Pts&quot;_-;_-@_-"/>
    <numFmt numFmtId="166" formatCode="#,##0\ &quot;Pts&quot;"/>
    <numFmt numFmtId="167" formatCode="00000"/>
    <numFmt numFmtId="168" formatCode="[&lt;=9999999]###\-####;\(###\)\ ###\-####"/>
    <numFmt numFmtId="169" formatCode="000"/>
    <numFmt numFmtId="170" formatCode="\9\8000"/>
    <numFmt numFmtId="171" formatCode="#,##0.00\ &quot;€&quot;"/>
    <numFmt numFmtId="172" formatCode="dd\-mm\-yy;@"/>
    <numFmt numFmtId="173" formatCode="\(000\)00\ 00\ 00"/>
    <numFmt numFmtId="174" formatCode="_-* #,##0.00\ [$€-C0A]_-;\-* #,##0.00\ [$€-C0A]_-;_-* &quot;-&quot;??\ [$€-C0A]_-;_-@_-"/>
    <numFmt numFmtId="175" formatCode="0000\-00"/>
    <numFmt numFmtId="176" formatCode="_-* #,##0.000\ &quot;€&quot;_-;\-* #,##0.000\ &quot;€&quot;_-;_-* &quot;-&quot;??\ &quot;€&quot;_-;_-@_-"/>
    <numFmt numFmtId="177" formatCode="_-[$€-2]\ * #,##0.00_-;\-[$€-2]\ * #,##0.00_-;_-[$€-2]\ * &quot;-&quot;??_-;_-@_-"/>
    <numFmt numFmtId="178" formatCode="_-* #,##0.0\ &quot;€&quot;_-;\-* #,##0.0\ &quot;€&quot;_-;_-* &quot;-&quot;??\ &quot;€&quot;_-;_-@_-"/>
  </numFmts>
  <fonts count="89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Times New Roman"/>
      <family val="1"/>
    </font>
    <font>
      <sz val="10"/>
      <name val="Arial"/>
      <family val="2"/>
    </font>
    <font>
      <b/>
      <sz val="10"/>
      <name val="Times New Roman"/>
      <family val="1"/>
    </font>
    <font>
      <sz val="11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sz val="12"/>
      <name val="Bermuda Solid"/>
    </font>
    <font>
      <sz val="26"/>
      <name val="Arial"/>
      <family val="2"/>
    </font>
    <font>
      <b/>
      <sz val="26"/>
      <name val="Monotype Corsiva"/>
      <family val="4"/>
    </font>
    <font>
      <b/>
      <sz val="18"/>
      <name val="Arial"/>
      <family val="2"/>
    </font>
    <font>
      <b/>
      <i/>
      <sz val="11"/>
      <name val="Arial"/>
      <family val="2"/>
    </font>
    <font>
      <sz val="8"/>
      <color indexed="10"/>
      <name val="Arial"/>
      <family val="2"/>
    </font>
    <font>
      <b/>
      <sz val="8"/>
      <name val="Times New Roman"/>
      <family val="1"/>
    </font>
    <font>
      <b/>
      <sz val="48"/>
      <color indexed="44"/>
      <name val="Conduit ITC Light"/>
    </font>
    <font>
      <b/>
      <sz val="50"/>
      <color indexed="44"/>
      <name val="Conduit ITC Light"/>
    </font>
    <font>
      <b/>
      <sz val="50"/>
      <name val="Monotype Corsiva"/>
      <family val="4"/>
    </font>
    <font>
      <sz val="50"/>
      <name val="Arial"/>
      <family val="2"/>
    </font>
    <font>
      <sz val="9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color indexed="8"/>
      <name val="Times New Roman"/>
      <family val="1"/>
    </font>
    <font>
      <u/>
      <sz val="10"/>
      <color indexed="12"/>
      <name val="Arial"/>
      <family val="2"/>
    </font>
    <font>
      <b/>
      <sz val="11"/>
      <color indexed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24"/>
      <color rgb="FF0000FF"/>
      <name val="Arial"/>
      <family val="2"/>
    </font>
    <font>
      <b/>
      <sz val="10"/>
      <color rgb="FF0000FF"/>
      <name val="Arial"/>
      <family val="2"/>
    </font>
    <font>
      <b/>
      <sz val="10"/>
      <color rgb="FF993366"/>
      <name val="Arial"/>
      <family val="2"/>
    </font>
    <font>
      <b/>
      <sz val="10"/>
      <color rgb="FF800080"/>
      <name val="Arial"/>
      <family val="2"/>
    </font>
    <font>
      <sz val="8"/>
      <color rgb="FF000000"/>
      <name val="Tahoma"/>
      <family val="2"/>
    </font>
    <font>
      <b/>
      <sz val="12"/>
      <color indexed="8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u/>
      <sz val="12"/>
      <color indexed="12"/>
      <name val="Calibri"/>
      <family val="2"/>
      <scheme val="minor"/>
    </font>
    <font>
      <sz val="12"/>
      <name val="Wingdings 2"/>
      <family val="1"/>
      <charset val="2"/>
    </font>
    <font>
      <b/>
      <sz val="16"/>
      <color theme="3" tint="0.39997558519241921"/>
      <name val="Arial"/>
      <family val="2"/>
    </font>
    <font>
      <sz val="18"/>
      <name val="Arial"/>
      <family val="2"/>
    </font>
    <font>
      <sz val="8"/>
      <name val="Calibri"/>
      <family val="2"/>
      <scheme val="minor"/>
    </font>
    <font>
      <b/>
      <u/>
      <sz val="12"/>
      <color indexed="12"/>
      <name val="Calibri"/>
      <family val="2"/>
      <scheme val="minor"/>
    </font>
    <font>
      <sz val="11"/>
      <name val="Times New Roman"/>
      <family val="1"/>
    </font>
    <font>
      <sz val="7"/>
      <name val="Times New Roman"/>
      <family val="1"/>
    </font>
    <font>
      <b/>
      <sz val="10"/>
      <color rgb="FFFF0000"/>
      <name val="Arial"/>
      <family val="2"/>
    </font>
    <font>
      <sz val="12"/>
      <name val="Arial"/>
      <family val="2"/>
    </font>
    <font>
      <b/>
      <sz val="11"/>
      <color rgb="FFFF0000"/>
      <name val="Arial"/>
      <family val="2"/>
    </font>
    <font>
      <sz val="12"/>
      <color rgb="FFFF000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.5"/>
      <name val="Arial"/>
      <family val="2"/>
    </font>
    <font>
      <b/>
      <i/>
      <sz val="10"/>
      <name val="Arial"/>
      <family val="2"/>
    </font>
    <font>
      <b/>
      <sz val="12"/>
      <color rgb="FF00B0F0"/>
      <name val="Arial"/>
      <family val="2"/>
    </font>
    <font>
      <b/>
      <sz val="12"/>
      <color rgb="FFFF0000"/>
      <name val="Arial"/>
      <family val="2"/>
    </font>
    <font>
      <sz val="10"/>
      <color rgb="FF00B0F0"/>
      <name val="Arial"/>
      <family val="2"/>
    </font>
    <font>
      <sz val="11"/>
      <color rgb="FF9C0006"/>
      <name val="Calibri"/>
      <family val="2"/>
      <scheme val="minor"/>
    </font>
    <font>
      <b/>
      <sz val="12"/>
      <color rgb="FF00B050"/>
      <name val="Arial"/>
      <family val="2"/>
    </font>
    <font>
      <b/>
      <sz val="12"/>
      <color theme="5"/>
      <name val="Arial"/>
      <family val="2"/>
    </font>
    <font>
      <sz val="11"/>
      <color rgb="FF3F3F76"/>
      <name val="Calibri"/>
      <family val="2"/>
      <scheme val="minor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7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4">
    <xf numFmtId="174" fontId="0" fillId="0" borderId="0"/>
    <xf numFmtId="174" fontId="32" fillId="2" borderId="0" applyNumberFormat="0" applyBorder="0" applyAlignment="0" applyProtection="0"/>
    <xf numFmtId="174" fontId="32" fillId="3" borderId="0" applyNumberFormat="0" applyBorder="0" applyAlignment="0" applyProtection="0"/>
    <xf numFmtId="174" fontId="32" fillId="4" borderId="0" applyNumberFormat="0" applyBorder="0" applyAlignment="0" applyProtection="0"/>
    <xf numFmtId="174" fontId="32" fillId="5" borderId="0" applyNumberFormat="0" applyBorder="0" applyAlignment="0" applyProtection="0"/>
    <xf numFmtId="174" fontId="32" fillId="6" borderId="0" applyNumberFormat="0" applyBorder="0" applyAlignment="0" applyProtection="0"/>
    <xf numFmtId="174" fontId="32" fillId="7" borderId="0" applyNumberFormat="0" applyBorder="0" applyAlignment="0" applyProtection="0"/>
    <xf numFmtId="174" fontId="32" fillId="8" borderId="0" applyNumberFormat="0" applyBorder="0" applyAlignment="0" applyProtection="0"/>
    <xf numFmtId="174" fontId="32" fillId="9" borderId="0" applyNumberFormat="0" applyBorder="0" applyAlignment="0" applyProtection="0"/>
    <xf numFmtId="174" fontId="32" fillId="10" borderId="0" applyNumberFormat="0" applyBorder="0" applyAlignment="0" applyProtection="0"/>
    <xf numFmtId="174" fontId="32" fillId="5" borderId="0" applyNumberFormat="0" applyBorder="0" applyAlignment="0" applyProtection="0"/>
    <xf numFmtId="174" fontId="32" fillId="8" borderId="0" applyNumberFormat="0" applyBorder="0" applyAlignment="0" applyProtection="0"/>
    <xf numFmtId="174" fontId="32" fillId="11" borderId="0" applyNumberFormat="0" applyBorder="0" applyAlignment="0" applyProtection="0"/>
    <xf numFmtId="174" fontId="33" fillId="12" borderId="0" applyNumberFormat="0" applyBorder="0" applyAlignment="0" applyProtection="0"/>
    <xf numFmtId="174" fontId="33" fillId="9" borderId="0" applyNumberFormat="0" applyBorder="0" applyAlignment="0" applyProtection="0"/>
    <xf numFmtId="174" fontId="33" fillId="10" borderId="0" applyNumberFormat="0" applyBorder="0" applyAlignment="0" applyProtection="0"/>
    <xf numFmtId="174" fontId="33" fillId="13" borderId="0" applyNumberFormat="0" applyBorder="0" applyAlignment="0" applyProtection="0"/>
    <xf numFmtId="174" fontId="33" fillId="14" borderId="0" applyNumberFormat="0" applyBorder="0" applyAlignment="0" applyProtection="0"/>
    <xf numFmtId="174" fontId="33" fillId="15" borderId="0" applyNumberFormat="0" applyBorder="0" applyAlignment="0" applyProtection="0"/>
    <xf numFmtId="174" fontId="34" fillId="4" borderId="0" applyNumberFormat="0" applyBorder="0" applyAlignment="0" applyProtection="0"/>
    <xf numFmtId="174" fontId="35" fillId="16" borderId="1" applyNumberFormat="0" applyAlignment="0" applyProtection="0"/>
    <xf numFmtId="174" fontId="36" fillId="17" borderId="2" applyNumberFormat="0" applyAlignment="0" applyProtection="0"/>
    <xf numFmtId="174" fontId="37" fillId="0" borderId="3" applyNumberFormat="0" applyFill="0" applyAlignment="0" applyProtection="0"/>
    <xf numFmtId="174" fontId="38" fillId="0" borderId="0" applyNumberFormat="0" applyFill="0" applyBorder="0" applyAlignment="0" applyProtection="0"/>
    <xf numFmtId="174" fontId="33" fillId="18" borderId="0" applyNumberFormat="0" applyBorder="0" applyAlignment="0" applyProtection="0"/>
    <xf numFmtId="174" fontId="33" fillId="19" borderId="0" applyNumberFormat="0" applyBorder="0" applyAlignment="0" applyProtection="0"/>
    <xf numFmtId="174" fontId="33" fillId="20" borderId="0" applyNumberFormat="0" applyBorder="0" applyAlignment="0" applyProtection="0"/>
    <xf numFmtId="174" fontId="33" fillId="13" borderId="0" applyNumberFormat="0" applyBorder="0" applyAlignment="0" applyProtection="0"/>
    <xf numFmtId="174" fontId="33" fillId="14" borderId="0" applyNumberFormat="0" applyBorder="0" applyAlignment="0" applyProtection="0"/>
    <xf numFmtId="174" fontId="33" fillId="21" borderId="0" applyNumberFormat="0" applyBorder="0" applyAlignment="0" applyProtection="0"/>
    <xf numFmtId="174" fontId="39" fillId="7" borderId="1" applyNumberFormat="0" applyAlignment="0" applyProtection="0"/>
    <xf numFmtId="174" fontId="12" fillId="0" borderId="0" applyFont="0" applyFill="0" applyBorder="0" applyAlignment="0" applyProtection="0"/>
    <xf numFmtId="174" fontId="8" fillId="0" borderId="0" applyNumberFormat="0" applyFill="0" applyBorder="0" applyAlignment="0" applyProtection="0">
      <alignment vertical="top"/>
      <protection locked="0"/>
    </xf>
    <xf numFmtId="174" fontId="50" fillId="0" borderId="0" applyNumberFormat="0" applyFill="0" applyBorder="0" applyAlignment="0" applyProtection="0">
      <alignment vertical="top"/>
      <protection locked="0"/>
    </xf>
    <xf numFmtId="174" fontId="50" fillId="0" borderId="0" applyNumberFormat="0" applyFill="0" applyBorder="0" applyAlignment="0" applyProtection="0">
      <alignment vertical="top"/>
      <protection locked="0"/>
    </xf>
    <xf numFmtId="174" fontId="40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2" fillId="0" borderId="0" applyFont="0" applyFill="0" applyBorder="0" applyAlignment="0" applyProtection="0"/>
    <xf numFmtId="174" fontId="41" fillId="22" borderId="0" applyNumberFormat="0" applyBorder="0" applyAlignment="0" applyProtection="0"/>
    <xf numFmtId="174" fontId="52" fillId="0" borderId="0"/>
    <xf numFmtId="174" fontId="12" fillId="0" borderId="0"/>
    <xf numFmtId="174" fontId="12" fillId="23" borderId="4" applyNumberFormat="0" applyFont="0" applyAlignment="0" applyProtection="0"/>
    <xf numFmtId="174" fontId="42" fillId="16" borderId="5" applyNumberFormat="0" applyAlignment="0" applyProtection="0"/>
    <xf numFmtId="174" fontId="43" fillId="0" borderId="0" applyNumberFormat="0" applyFill="0" applyBorder="0" applyAlignment="0" applyProtection="0"/>
    <xf numFmtId="174" fontId="44" fillId="0" borderId="0" applyNumberFormat="0" applyFill="0" applyBorder="0" applyAlignment="0" applyProtection="0"/>
    <xf numFmtId="174" fontId="46" fillId="0" borderId="6" applyNumberFormat="0" applyFill="0" applyAlignment="0" applyProtection="0"/>
    <xf numFmtId="174" fontId="47" fillId="0" borderId="7" applyNumberFormat="0" applyFill="0" applyAlignment="0" applyProtection="0"/>
    <xf numFmtId="174" fontId="38" fillId="0" borderId="8" applyNumberFormat="0" applyFill="0" applyAlignment="0" applyProtection="0"/>
    <xf numFmtId="174" fontId="45" fillId="0" borderId="0" applyNumberFormat="0" applyFill="0" applyBorder="0" applyAlignment="0" applyProtection="0"/>
    <xf numFmtId="174" fontId="48" fillId="0" borderId="9" applyNumberFormat="0" applyFill="0" applyAlignment="0" applyProtection="0"/>
    <xf numFmtId="167" fontId="62" fillId="32" borderId="33" applyProtection="0">
      <alignment horizontal="center"/>
    </xf>
    <xf numFmtId="175" fontId="62" fillId="32" borderId="33" applyFont="0" applyFill="0" applyBorder="0" applyAlignment="0" applyProtection="0">
      <alignment horizontal="center"/>
    </xf>
    <xf numFmtId="174" fontId="68" fillId="0" borderId="0" applyFill="0" applyProtection="0">
      <alignment horizontal="right"/>
    </xf>
    <xf numFmtId="174" fontId="3" fillId="0" borderId="0" applyFont="0" applyFill="0" applyBorder="0" applyAlignment="0" applyProtection="0"/>
    <xf numFmtId="174" fontId="8" fillId="0" borderId="0" applyNumberFormat="0" applyFill="0" applyBorder="0" applyAlignment="0" applyProtection="0">
      <alignment vertical="top"/>
      <protection locked="0"/>
    </xf>
    <xf numFmtId="174" fontId="8" fillId="0" borderId="0" applyNumberFormat="0" applyFill="0" applyBorder="0" applyAlignment="0" applyProtection="0">
      <alignment vertical="top"/>
      <protection locked="0"/>
    </xf>
    <xf numFmtId="164" fontId="3" fillId="0" borderId="0" applyFont="0" applyFill="0" applyBorder="0" applyAlignment="0" applyProtection="0"/>
    <xf numFmtId="174" fontId="2" fillId="0" borderId="0"/>
    <xf numFmtId="174" fontId="3" fillId="23" borderId="4" applyNumberFormat="0" applyFont="0" applyAlignment="0" applyProtection="0"/>
    <xf numFmtId="174" fontId="1" fillId="0" borderId="0"/>
    <xf numFmtId="174" fontId="1" fillId="0" borderId="0"/>
    <xf numFmtId="0" fontId="84" fillId="33" borderId="0" applyNumberFormat="0" applyBorder="0" applyAlignment="0" applyProtection="0"/>
    <xf numFmtId="0" fontId="87" fillId="34" borderId="72" applyNumberFormat="0" applyAlignment="0" applyProtection="0"/>
  </cellStyleXfs>
  <cellXfs count="838">
    <xf numFmtId="174" fontId="0" fillId="0" borderId="0" xfId="0"/>
    <xf numFmtId="166" fontId="0" fillId="0" borderId="0" xfId="0" applyNumberFormat="1" applyBorder="1" applyProtection="1">
      <protection locked="0"/>
    </xf>
    <xf numFmtId="9" fontId="0" fillId="0" borderId="0" xfId="0" applyNumberFormat="1"/>
    <xf numFmtId="164" fontId="0" fillId="0" borderId="0" xfId="37" applyFont="1"/>
    <xf numFmtId="169" fontId="0" fillId="0" borderId="0" xfId="0" applyNumberFormat="1" applyBorder="1"/>
    <xf numFmtId="174" fontId="0" fillId="24" borderId="0" xfId="0" applyFill="1"/>
    <xf numFmtId="174" fontId="4" fillId="0" borderId="0" xfId="0" applyFont="1"/>
    <xf numFmtId="174" fontId="0" fillId="0" borderId="0" xfId="0" applyFill="1"/>
    <xf numFmtId="174" fontId="0" fillId="0" borderId="0" xfId="0" applyAlignment="1">
      <alignment horizontal="left"/>
    </xf>
    <xf numFmtId="174" fontId="6" fillId="0" borderId="0" xfId="0" applyFont="1"/>
    <xf numFmtId="174" fontId="10" fillId="25" borderId="0" xfId="0" applyFont="1" applyFill="1" applyBorder="1"/>
    <xf numFmtId="167" fontId="10" fillId="25" borderId="0" xfId="0" applyNumberFormat="1" applyFont="1" applyFill="1" applyBorder="1"/>
    <xf numFmtId="168" fontId="10" fillId="25" borderId="0" xfId="0" applyNumberFormat="1" applyFont="1" applyFill="1" applyBorder="1"/>
    <xf numFmtId="174" fontId="4" fillId="0" borderId="0" xfId="0" quotePrefix="1" applyFont="1"/>
    <xf numFmtId="174" fontId="0" fillId="0" borderId="0" xfId="0" applyBorder="1"/>
    <xf numFmtId="9" fontId="4" fillId="0" borderId="0" xfId="0" applyNumberFormat="1" applyFont="1"/>
    <xf numFmtId="174" fontId="11" fillId="0" borderId="0" xfId="0" applyFont="1" applyAlignment="1"/>
    <xf numFmtId="169" fontId="14" fillId="0" borderId="0" xfId="0" applyNumberFormat="1" applyFont="1" applyFill="1" applyBorder="1"/>
    <xf numFmtId="174" fontId="14" fillId="0" borderId="0" xfId="0" applyFont="1"/>
    <xf numFmtId="167" fontId="14" fillId="0" borderId="0" xfId="0" applyNumberFormat="1" applyFont="1"/>
    <xf numFmtId="169" fontId="0" fillId="0" borderId="0" xfId="0" applyNumberFormat="1" applyBorder="1" applyAlignment="1">
      <alignment horizontal="left"/>
    </xf>
    <xf numFmtId="14" fontId="0" fillId="0" borderId="0" xfId="0" applyNumberFormat="1"/>
    <xf numFmtId="174" fontId="4" fillId="0" borderId="0" xfId="0" applyFont="1" applyAlignment="1">
      <alignment horizontal="center"/>
    </xf>
    <xf numFmtId="164" fontId="0" fillId="0" borderId="0" xfId="0" applyNumberFormat="1"/>
    <xf numFmtId="171" fontId="4" fillId="0" borderId="0" xfId="0" applyNumberFormat="1" applyFont="1" applyAlignment="1">
      <alignment horizontal="right"/>
    </xf>
    <xf numFmtId="174" fontId="13" fillId="0" borderId="0" xfId="0" applyFont="1" applyBorder="1" applyProtection="1">
      <protection locked="0"/>
    </xf>
    <xf numFmtId="174" fontId="4" fillId="0" borderId="0" xfId="0" applyFont="1" applyBorder="1"/>
    <xf numFmtId="174" fontId="13" fillId="0" borderId="0" xfId="0" applyFont="1" applyBorder="1"/>
    <xf numFmtId="174" fontId="12" fillId="0" borderId="0" xfId="0" applyFont="1" applyAlignment="1">
      <alignment horizontal="center"/>
    </xf>
    <xf numFmtId="1" fontId="20" fillId="0" borderId="0" xfId="0" applyNumberFormat="1" applyFont="1" applyBorder="1" applyAlignment="1" applyProtection="1">
      <protection locked="0"/>
    </xf>
    <xf numFmtId="172" fontId="11" fillId="0" borderId="0" xfId="0" applyNumberFormat="1" applyFont="1" applyAlignment="1"/>
    <xf numFmtId="15" fontId="0" fillId="0" borderId="0" xfId="0" applyNumberFormat="1" applyAlignment="1"/>
    <xf numFmtId="44" fontId="0" fillId="0" borderId="0" xfId="0" applyNumberFormat="1"/>
    <xf numFmtId="44" fontId="0" fillId="0" borderId="0" xfId="0" applyNumberFormat="1" applyAlignment="1">
      <alignment horizontal="center"/>
    </xf>
    <xf numFmtId="49" fontId="14" fillId="0" borderId="0" xfId="0" applyNumberFormat="1" applyFont="1" applyAlignment="1">
      <alignment horizontal="right"/>
    </xf>
    <xf numFmtId="174" fontId="8" fillId="0" borderId="0" xfId="32" applyAlignment="1" applyProtection="1"/>
    <xf numFmtId="174" fontId="11" fillId="0" borderId="0" xfId="31" applyFont="1" applyAlignment="1"/>
    <xf numFmtId="174" fontId="11" fillId="0" borderId="0" xfId="31" applyFont="1" applyAlignment="1">
      <alignment horizontal="center"/>
    </xf>
    <xf numFmtId="172" fontId="19" fillId="0" borderId="10" xfId="0" applyNumberFormat="1" applyFont="1" applyBorder="1" applyAlignment="1" applyProtection="1">
      <alignment horizontal="right"/>
    </xf>
    <xf numFmtId="171" fontId="0" fillId="0" borderId="0" xfId="0" applyNumberFormat="1"/>
    <xf numFmtId="173" fontId="14" fillId="0" borderId="0" xfId="0" applyNumberFormat="1" applyFont="1" applyAlignment="1">
      <alignment horizontal="center"/>
    </xf>
    <xf numFmtId="173" fontId="6" fillId="0" borderId="0" xfId="0" applyNumberFormat="1" applyFont="1" applyAlignment="1">
      <alignment horizontal="center"/>
    </xf>
    <xf numFmtId="173" fontId="10" fillId="25" borderId="0" xfId="0" applyNumberFormat="1" applyFont="1" applyFill="1" applyBorder="1" applyAlignment="1">
      <alignment horizontal="center"/>
    </xf>
    <xf numFmtId="174" fontId="0" fillId="0" borderId="0" xfId="0" applyFill="1" applyProtection="1"/>
    <xf numFmtId="174" fontId="0" fillId="0" borderId="0" xfId="0" applyProtection="1"/>
    <xf numFmtId="174" fontId="9" fillId="0" borderId="0" xfId="0" applyFont="1" applyFill="1" applyProtection="1"/>
    <xf numFmtId="174" fontId="21" fillId="0" borderId="0" xfId="0" applyFont="1" applyProtection="1"/>
    <xf numFmtId="174" fontId="16" fillId="27" borderId="17" xfId="0" applyFont="1" applyFill="1" applyBorder="1" applyAlignment="1" applyProtection="1">
      <alignment horizontal="left" vertical="center"/>
    </xf>
    <xf numFmtId="174" fontId="16" fillId="27" borderId="18" xfId="0" applyFont="1" applyFill="1" applyBorder="1" applyAlignment="1" applyProtection="1">
      <alignment horizontal="left" vertical="center"/>
    </xf>
    <xf numFmtId="174" fontId="16" fillId="27" borderId="18" xfId="0" applyFont="1" applyFill="1" applyBorder="1" applyProtection="1"/>
    <xf numFmtId="167" fontId="15" fillId="0" borderId="0" xfId="0" applyNumberFormat="1" applyFont="1" applyBorder="1" applyAlignment="1" applyProtection="1">
      <alignment horizontal="left"/>
    </xf>
    <xf numFmtId="167" fontId="15" fillId="0" borderId="19" xfId="0" applyNumberFormat="1" applyFont="1" applyBorder="1" applyAlignment="1" applyProtection="1">
      <alignment horizontal="left"/>
    </xf>
    <xf numFmtId="174" fontId="15" fillId="0" borderId="0" xfId="0" applyFont="1" applyBorder="1" applyAlignment="1" applyProtection="1">
      <alignment horizontal="left"/>
    </xf>
    <xf numFmtId="174" fontId="15" fillId="0" borderId="19" xfId="0" applyFont="1" applyBorder="1" applyProtection="1"/>
    <xf numFmtId="174" fontId="15" fillId="0" borderId="19" xfId="0" applyFont="1" applyBorder="1" applyAlignment="1" applyProtection="1">
      <alignment horizontal="left"/>
    </xf>
    <xf numFmtId="174" fontId="16" fillId="27" borderId="20" xfId="0" applyFont="1" applyFill="1" applyBorder="1" applyProtection="1"/>
    <xf numFmtId="169" fontId="19" fillId="0" borderId="10" xfId="0" applyNumberFormat="1" applyFont="1" applyFill="1" applyBorder="1" applyAlignment="1" applyProtection="1">
      <alignment horizontal="center"/>
    </xf>
    <xf numFmtId="172" fontId="19" fillId="0" borderId="0" xfId="0" applyNumberFormat="1" applyFont="1" applyBorder="1" applyAlignment="1" applyProtection="1">
      <alignment horizontal="right"/>
    </xf>
    <xf numFmtId="169" fontId="19" fillId="0" borderId="0" xfId="0" applyNumberFormat="1" applyFont="1" applyBorder="1" applyAlignment="1" applyProtection="1">
      <alignment horizontal="right"/>
    </xf>
    <xf numFmtId="49" fontId="19" fillId="0" borderId="0" xfId="0" applyNumberFormat="1" applyFont="1" applyBorder="1" applyAlignment="1" applyProtection="1">
      <alignment horizontal="right"/>
    </xf>
    <xf numFmtId="44" fontId="17" fillId="0" borderId="10" xfId="41" applyNumberFormat="1" applyFont="1" applyFill="1" applyBorder="1" applyAlignment="1" applyProtection="1"/>
    <xf numFmtId="14" fontId="0" fillId="0" borderId="0" xfId="0" applyNumberFormat="1" applyProtection="1"/>
    <xf numFmtId="174" fontId="17" fillId="0" borderId="10" xfId="41" applyFont="1" applyFill="1" applyBorder="1" applyProtection="1"/>
    <xf numFmtId="44" fontId="17" fillId="0" borderId="14" xfId="41" applyNumberFormat="1" applyFont="1" applyFill="1" applyBorder="1" applyAlignment="1" applyProtection="1"/>
    <xf numFmtId="174" fontId="17" fillId="0" borderId="15" xfId="41" applyNumberFormat="1" applyFont="1" applyFill="1" applyBorder="1" applyAlignment="1" applyProtection="1">
      <alignment horizontal="right"/>
    </xf>
    <xf numFmtId="174" fontId="0" fillId="0" borderId="0" xfId="0" applyBorder="1" applyProtection="1"/>
    <xf numFmtId="174" fontId="12" fillId="27" borderId="17" xfId="0" applyFont="1" applyFill="1" applyBorder="1" applyProtection="1"/>
    <xf numFmtId="174" fontId="10" fillId="27" borderId="27" xfId="0" applyFont="1" applyFill="1" applyBorder="1" applyAlignment="1" applyProtection="1">
      <alignment horizontal="right"/>
    </xf>
    <xf numFmtId="174" fontId="10" fillId="27" borderId="27" xfId="0" quotePrefix="1" applyFont="1" applyFill="1" applyBorder="1" applyAlignment="1" applyProtection="1">
      <alignment horizontal="right"/>
    </xf>
    <xf numFmtId="174" fontId="10" fillId="27" borderId="27" xfId="0" quotePrefix="1" applyFont="1" applyFill="1" applyBorder="1" applyAlignment="1" applyProtection="1">
      <alignment horizontal="center"/>
    </xf>
    <xf numFmtId="174" fontId="0" fillId="27" borderId="27" xfId="0" applyFill="1" applyBorder="1" applyProtection="1"/>
    <xf numFmtId="174" fontId="0" fillId="27" borderId="28" xfId="0" applyFill="1" applyBorder="1" applyProtection="1"/>
    <xf numFmtId="174" fontId="0" fillId="27" borderId="29" xfId="0" applyFill="1" applyBorder="1" applyProtection="1"/>
    <xf numFmtId="14" fontId="12" fillId="27" borderId="0" xfId="0" applyNumberFormat="1" applyFont="1" applyFill="1" applyBorder="1" applyAlignment="1" applyProtection="1">
      <alignment horizontal="left"/>
    </xf>
    <xf numFmtId="164" fontId="12" fillId="27" borderId="0" xfId="37" applyFont="1" applyFill="1" applyBorder="1" applyProtection="1"/>
    <xf numFmtId="174" fontId="12" fillId="27" borderId="0" xfId="0" quotePrefix="1" applyFont="1" applyFill="1" applyBorder="1" applyProtection="1"/>
    <xf numFmtId="174" fontId="0" fillId="27" borderId="0" xfId="0" applyFill="1" applyBorder="1" applyProtection="1"/>
    <xf numFmtId="171" fontId="17" fillId="27" borderId="19" xfId="0" applyNumberFormat="1" applyFont="1" applyFill="1" applyBorder="1" applyProtection="1"/>
    <xf numFmtId="171" fontId="12" fillId="27" borderId="0" xfId="0" applyNumberFormat="1" applyFont="1" applyFill="1" applyBorder="1" applyProtection="1"/>
    <xf numFmtId="171" fontId="12" fillId="27" borderId="0" xfId="0" applyNumberFormat="1" applyFont="1" applyFill="1" applyBorder="1" applyAlignment="1" applyProtection="1">
      <alignment horizontal="left"/>
    </xf>
    <xf numFmtId="164" fontId="0" fillId="27" borderId="0" xfId="37" applyFont="1" applyFill="1" applyBorder="1" applyAlignment="1" applyProtection="1">
      <alignment horizontal="left"/>
    </xf>
    <xf numFmtId="166" fontId="12" fillId="27" borderId="0" xfId="0" applyNumberFormat="1" applyFont="1" applyFill="1" applyBorder="1" applyProtection="1"/>
    <xf numFmtId="174" fontId="12" fillId="27" borderId="0" xfId="0" applyFont="1" applyFill="1" applyBorder="1" applyProtection="1"/>
    <xf numFmtId="166" fontId="12" fillId="27" borderId="28" xfId="0" applyNumberFormat="1" applyFont="1" applyFill="1" applyBorder="1" applyAlignment="1" applyProtection="1">
      <alignment horizontal="center"/>
    </xf>
    <xf numFmtId="164" fontId="12" fillId="27" borderId="27" xfId="37" applyFont="1" applyFill="1" applyBorder="1" applyAlignment="1" applyProtection="1">
      <alignment horizontal="left"/>
    </xf>
    <xf numFmtId="174" fontId="12" fillId="27" borderId="27" xfId="0" applyFont="1" applyFill="1" applyBorder="1" applyAlignment="1" applyProtection="1">
      <alignment horizontal="center"/>
    </xf>
    <xf numFmtId="174" fontId="0" fillId="27" borderId="30" xfId="0" applyFill="1" applyBorder="1" applyProtection="1"/>
    <xf numFmtId="174" fontId="7" fillId="0" borderId="0" xfId="0" applyFont="1" applyProtection="1"/>
    <xf numFmtId="174" fontId="0" fillId="0" borderId="31" xfId="0" applyBorder="1" applyProtection="1"/>
    <xf numFmtId="1" fontId="20" fillId="0" borderId="0" xfId="0" applyNumberFormat="1" applyFont="1" applyBorder="1" applyAlignment="1" applyProtection="1"/>
    <xf numFmtId="1" fontId="20" fillId="0" borderId="19" xfId="0" applyNumberFormat="1" applyFont="1" applyBorder="1" applyAlignment="1" applyProtection="1"/>
    <xf numFmtId="1" fontId="20" fillId="0" borderId="31" xfId="0" applyNumberFormat="1" applyFont="1" applyBorder="1" applyAlignment="1" applyProtection="1"/>
    <xf numFmtId="174" fontId="0" fillId="0" borderId="31" xfId="0" applyBorder="1" applyAlignment="1" applyProtection="1"/>
    <xf numFmtId="174" fontId="0" fillId="0" borderId="0" xfId="0" applyBorder="1" applyAlignment="1" applyProtection="1"/>
    <xf numFmtId="174" fontId="0" fillId="0" borderId="19" xfId="0" applyBorder="1" applyAlignment="1" applyProtection="1"/>
    <xf numFmtId="174" fontId="0" fillId="0" borderId="19" xfId="0" applyBorder="1" applyProtection="1"/>
    <xf numFmtId="174" fontId="0" fillId="0" borderId="32" xfId="0" applyBorder="1" applyProtection="1"/>
    <xf numFmtId="174" fontId="0" fillId="0" borderId="33" xfId="0" applyBorder="1" applyProtection="1"/>
    <xf numFmtId="174" fontId="0" fillId="0" borderId="30" xfId="0" applyBorder="1" applyProtection="1"/>
    <xf numFmtId="44" fontId="12" fillId="0" borderId="10" xfId="37" applyNumberFormat="1" applyFont="1" applyFill="1" applyBorder="1"/>
    <xf numFmtId="44" fontId="17" fillId="0" borderId="34" xfId="41" applyNumberFormat="1" applyFont="1" applyFill="1" applyBorder="1" applyAlignment="1" applyProtection="1">
      <protection locked="0"/>
    </xf>
    <xf numFmtId="174" fontId="19" fillId="0" borderId="14" xfId="41" applyFont="1" applyFill="1" applyBorder="1" applyProtection="1"/>
    <xf numFmtId="174" fontId="17" fillId="0" borderId="10" xfId="41" applyFont="1" applyFill="1" applyBorder="1" applyAlignment="1"/>
    <xf numFmtId="172" fontId="0" fillId="0" borderId="10" xfId="0" applyNumberFormat="1" applyBorder="1"/>
    <xf numFmtId="172" fontId="0" fillId="0" borderId="14" xfId="0" applyNumberFormat="1" applyBorder="1"/>
    <xf numFmtId="174" fontId="24" fillId="0" borderId="0" xfId="41" applyFont="1" applyFill="1" applyBorder="1" applyProtection="1"/>
    <xf numFmtId="174" fontId="17" fillId="0" borderId="16" xfId="41" applyFont="1" applyFill="1" applyBorder="1" applyAlignment="1" applyProtection="1">
      <protection locked="0"/>
    </xf>
    <xf numFmtId="174" fontId="17" fillId="0" borderId="24" xfId="41" applyFont="1" applyFill="1" applyBorder="1" applyAlignment="1"/>
    <xf numFmtId="174" fontId="6" fillId="0" borderId="12" xfId="41" applyFont="1" applyFill="1" applyBorder="1" applyAlignment="1" applyProtection="1">
      <protection locked="0"/>
    </xf>
    <xf numFmtId="174" fontId="17" fillId="0" borderId="11" xfId="41" applyFont="1" applyFill="1" applyBorder="1" applyAlignment="1"/>
    <xf numFmtId="174" fontId="6" fillId="0" borderId="13" xfId="0" applyFont="1" applyBorder="1"/>
    <xf numFmtId="174" fontId="6" fillId="0" borderId="14" xfId="0" applyFont="1" applyBorder="1"/>
    <xf numFmtId="174" fontId="6" fillId="0" borderId="15" xfId="0" applyFont="1" applyBorder="1"/>
    <xf numFmtId="174" fontId="0" fillId="0" borderId="10" xfId="0" applyFill="1" applyBorder="1"/>
    <xf numFmtId="174" fontId="6" fillId="0" borderId="21" xfId="41" applyFont="1" applyFill="1" applyBorder="1" applyAlignment="1" applyProtection="1">
      <protection locked="0"/>
    </xf>
    <xf numFmtId="174" fontId="17" fillId="0" borderId="37" xfId="41" applyFont="1" applyFill="1" applyBorder="1" applyAlignment="1" applyProtection="1">
      <protection locked="0"/>
    </xf>
    <xf numFmtId="174" fontId="17" fillId="0" borderId="38" xfId="41" applyFont="1" applyFill="1" applyBorder="1" applyAlignment="1" applyProtection="1">
      <protection locked="0"/>
    </xf>
    <xf numFmtId="174" fontId="6" fillId="0" borderId="39" xfId="41" applyFont="1" applyFill="1" applyBorder="1" applyAlignment="1" applyProtection="1">
      <protection locked="0"/>
    </xf>
    <xf numFmtId="174" fontId="17" fillId="0" borderId="40" xfId="41" applyFont="1" applyFill="1" applyBorder="1" applyAlignment="1"/>
    <xf numFmtId="174" fontId="17" fillId="0" borderId="41" xfId="41" applyFont="1" applyFill="1" applyBorder="1" applyAlignment="1"/>
    <xf numFmtId="174" fontId="6" fillId="0" borderId="21" xfId="0" applyFont="1" applyBorder="1"/>
    <xf numFmtId="174" fontId="6" fillId="0" borderId="37" xfId="0" applyFont="1" applyBorder="1"/>
    <xf numFmtId="174" fontId="6" fillId="0" borderId="38" xfId="0" applyFont="1" applyBorder="1"/>
    <xf numFmtId="174" fontId="25" fillId="26" borderId="39" xfId="41" applyFont="1" applyFill="1" applyBorder="1" applyAlignment="1" applyProtection="1">
      <protection locked="0"/>
    </xf>
    <xf numFmtId="174" fontId="17" fillId="26" borderId="42" xfId="41" applyFont="1" applyFill="1" applyBorder="1" applyAlignment="1"/>
    <xf numFmtId="174" fontId="17" fillId="26" borderId="43" xfId="41" applyFont="1" applyFill="1" applyBorder="1" applyAlignment="1"/>
    <xf numFmtId="174" fontId="6" fillId="0" borderId="44" xfId="41" applyFont="1" applyFill="1" applyBorder="1" applyAlignment="1" applyProtection="1">
      <protection locked="0"/>
    </xf>
    <xf numFmtId="174" fontId="17" fillId="0" borderId="45" xfId="41" applyFont="1" applyFill="1" applyBorder="1" applyAlignment="1" applyProtection="1">
      <protection locked="0"/>
    </xf>
    <xf numFmtId="174" fontId="17" fillId="0" borderId="46" xfId="41" applyFont="1" applyFill="1" applyBorder="1" applyAlignment="1"/>
    <xf numFmtId="174" fontId="6" fillId="0" borderId="32" xfId="41" applyFont="1" applyFill="1" applyBorder="1" applyAlignment="1" applyProtection="1">
      <protection locked="0"/>
    </xf>
    <xf numFmtId="174" fontId="17" fillId="0" borderId="33" xfId="41" applyFont="1" applyFill="1" applyBorder="1" applyAlignment="1"/>
    <xf numFmtId="174" fontId="17" fillId="0" borderId="47" xfId="41" applyFont="1" applyFill="1" applyBorder="1" applyAlignment="1"/>
    <xf numFmtId="174" fontId="27" fillId="0" borderId="0" xfId="0" applyFont="1"/>
    <xf numFmtId="1" fontId="22" fillId="0" borderId="0" xfId="0" applyNumberFormat="1" applyFont="1" applyBorder="1" applyAlignment="1" applyProtection="1"/>
    <xf numFmtId="1" fontId="29" fillId="0" borderId="0" xfId="0" applyNumberFormat="1" applyFont="1" applyBorder="1" applyAlignment="1" applyProtection="1"/>
    <xf numFmtId="174" fontId="30" fillId="0" borderId="0" xfId="0" applyFont="1" applyProtection="1"/>
    <xf numFmtId="174" fontId="31" fillId="0" borderId="0" xfId="0" applyFont="1" applyAlignment="1">
      <alignment vertical="center"/>
    </xf>
    <xf numFmtId="174" fontId="18" fillId="24" borderId="22" xfId="0" applyFont="1" applyFill="1" applyBorder="1" applyProtection="1"/>
    <xf numFmtId="174" fontId="18" fillId="24" borderId="24" xfId="0" applyFont="1" applyFill="1" applyBorder="1" applyProtection="1"/>
    <xf numFmtId="174" fontId="18" fillId="24" borderId="23" xfId="0" applyFont="1" applyFill="1" applyBorder="1" applyAlignment="1" applyProtection="1">
      <alignment horizontal="center"/>
    </xf>
    <xf numFmtId="174" fontId="5" fillId="24" borderId="48" xfId="0" applyFont="1" applyFill="1" applyBorder="1" applyAlignment="1" applyProtection="1">
      <alignment horizontal="center"/>
    </xf>
    <xf numFmtId="174" fontId="5" fillId="24" borderId="49" xfId="0" applyFont="1" applyFill="1" applyBorder="1" applyAlignment="1" applyProtection="1">
      <alignment horizontal="center"/>
    </xf>
    <xf numFmtId="174" fontId="5" fillId="24" borderId="50" xfId="0" applyFont="1" applyFill="1" applyBorder="1" applyAlignment="1" applyProtection="1">
      <alignment horizontal="center"/>
    </xf>
    <xf numFmtId="44" fontId="4" fillId="25" borderId="52" xfId="0" applyNumberFormat="1" applyFont="1" applyFill="1" applyBorder="1" applyAlignment="1">
      <alignment horizontal="center"/>
    </xf>
    <xf numFmtId="168" fontId="0" fillId="0" borderId="19" xfId="0" applyNumberFormat="1" applyBorder="1" applyAlignment="1" applyProtection="1">
      <alignment horizontal="left"/>
    </xf>
    <xf numFmtId="174" fontId="16" fillId="27" borderId="18" xfId="0" applyFont="1" applyFill="1" applyBorder="1"/>
    <xf numFmtId="49" fontId="19" fillId="24" borderId="24" xfId="0" applyNumberFormat="1" applyFont="1" applyFill="1" applyBorder="1" applyAlignment="1" applyProtection="1">
      <alignment horizontal="right"/>
    </xf>
    <xf numFmtId="173" fontId="15" fillId="0" borderId="0" xfId="0" applyNumberFormat="1" applyFont="1" applyBorder="1" applyAlignment="1" applyProtection="1">
      <alignment horizontal="left"/>
    </xf>
    <xf numFmtId="44" fontId="17" fillId="27" borderId="32" xfId="0" applyNumberFormat="1" applyFont="1" applyFill="1" applyBorder="1" applyAlignment="1" applyProtection="1">
      <alignment horizontal="center"/>
    </xf>
    <xf numFmtId="44" fontId="17" fillId="27" borderId="33" xfId="0" applyNumberFormat="1" applyFont="1" applyFill="1" applyBorder="1" applyAlignment="1" applyProtection="1">
      <alignment horizontal="center"/>
    </xf>
    <xf numFmtId="174" fontId="14" fillId="0" borderId="0" xfId="0" applyFont="1" applyFill="1"/>
    <xf numFmtId="174" fontId="0" fillId="0" borderId="0" xfId="0" applyAlignment="1"/>
    <xf numFmtId="174" fontId="0" fillId="0" borderId="33" xfId="0" applyBorder="1"/>
    <xf numFmtId="174" fontId="0" fillId="0" borderId="30" xfId="0" applyBorder="1"/>
    <xf numFmtId="174" fontId="24" fillId="0" borderId="28" xfId="0" applyFont="1" applyBorder="1"/>
    <xf numFmtId="174" fontId="0" fillId="0" borderId="27" xfId="0" applyBorder="1"/>
    <xf numFmtId="174" fontId="0" fillId="0" borderId="29" xfId="0" applyBorder="1"/>
    <xf numFmtId="174" fontId="24" fillId="0" borderId="32" xfId="0" applyFont="1" applyBorder="1"/>
    <xf numFmtId="174" fontId="4" fillId="0" borderId="0" xfId="0" applyFont="1" applyAlignment="1"/>
    <xf numFmtId="174" fontId="14" fillId="0" borderId="0" xfId="0" applyFont="1" applyAlignment="1">
      <alignment horizontal="right"/>
    </xf>
    <xf numFmtId="174" fontId="0" fillId="0" borderId="0" xfId="0" applyBorder="1" applyAlignment="1" applyProtection="1">
      <alignment horizontal="left"/>
    </xf>
    <xf numFmtId="174" fontId="19" fillId="0" borderId="38" xfId="41" applyNumberFormat="1" applyFont="1" applyFill="1" applyBorder="1" applyAlignment="1" applyProtection="1">
      <alignment horizontal="right"/>
    </xf>
    <xf numFmtId="174" fontId="19" fillId="0" borderId="11" xfId="41" applyNumberFormat="1" applyFont="1" applyFill="1" applyBorder="1" applyAlignment="1" applyProtection="1">
      <alignment horizontal="right"/>
    </xf>
    <xf numFmtId="171" fontId="19" fillId="27" borderId="30" xfId="0" applyNumberFormat="1" applyFont="1" applyFill="1" applyBorder="1" applyProtection="1"/>
    <xf numFmtId="14" fontId="4" fillId="0" borderId="0" xfId="0" applyNumberFormat="1" applyFont="1" applyAlignment="1">
      <alignment horizontal="center"/>
    </xf>
    <xf numFmtId="174" fontId="4" fillId="27" borderId="31" xfId="0" applyFont="1" applyFill="1" applyBorder="1" applyProtection="1"/>
    <xf numFmtId="174" fontId="4" fillId="27" borderId="31" xfId="0" quotePrefix="1" applyFont="1" applyFill="1" applyBorder="1" applyProtection="1"/>
    <xf numFmtId="174" fontId="4" fillId="27" borderId="32" xfId="0" applyFont="1" applyFill="1" applyBorder="1" applyProtection="1"/>
    <xf numFmtId="44" fontId="19" fillId="0" borderId="11" xfId="0" applyNumberFormat="1" applyFont="1" applyBorder="1"/>
    <xf numFmtId="2" fontId="0" fillId="0" borderId="0" xfId="37" applyNumberFormat="1" applyFont="1"/>
    <xf numFmtId="174" fontId="17" fillId="27" borderId="33" xfId="0" applyNumberFormat="1" applyFont="1" applyFill="1" applyBorder="1" applyAlignment="1" applyProtection="1">
      <alignment horizontal="center"/>
    </xf>
    <xf numFmtId="49" fontId="0" fillId="0" borderId="0" xfId="0" applyNumberFormat="1" applyAlignment="1">
      <alignment horizontal="right"/>
    </xf>
    <xf numFmtId="174" fontId="6" fillId="0" borderId="0" xfId="32" applyFont="1" applyAlignment="1" applyProtection="1"/>
    <xf numFmtId="174" fontId="7" fillId="27" borderId="31" xfId="0" applyFont="1" applyFill="1" applyBorder="1" applyProtection="1"/>
    <xf numFmtId="171" fontId="51" fillId="27" borderId="19" xfId="0" applyNumberFormat="1" applyFont="1" applyFill="1" applyBorder="1" applyProtection="1"/>
    <xf numFmtId="44" fontId="4" fillId="0" borderId="55" xfId="37" applyNumberFormat="1" applyFont="1" applyFill="1" applyBorder="1"/>
    <xf numFmtId="44" fontId="12" fillId="0" borderId="60" xfId="37" applyNumberFormat="1" applyFont="1" applyFill="1" applyBorder="1"/>
    <xf numFmtId="44" fontId="12" fillId="0" borderId="14" xfId="37" applyNumberFormat="1" applyFont="1" applyFill="1" applyBorder="1"/>
    <xf numFmtId="174" fontId="53" fillId="0" borderId="37" xfId="40" applyFont="1" applyBorder="1" applyAlignment="1">
      <alignment vertical="center" wrapText="1"/>
    </xf>
    <xf numFmtId="44" fontId="17" fillId="0" borderId="54" xfId="41" applyNumberFormat="1" applyFont="1" applyFill="1" applyBorder="1" applyAlignment="1" applyProtection="1"/>
    <xf numFmtId="44" fontId="19" fillId="0" borderId="38" xfId="0" applyNumberFormat="1" applyFont="1" applyBorder="1"/>
    <xf numFmtId="2" fontId="0" fillId="0" borderId="0" xfId="0" applyNumberFormat="1"/>
    <xf numFmtId="174" fontId="0" fillId="0" borderId="28" xfId="0" applyBorder="1"/>
    <xf numFmtId="174" fontId="0" fillId="0" borderId="31" xfId="0" applyBorder="1"/>
    <xf numFmtId="174" fontId="0" fillId="0" borderId="32" xfId="0" applyBorder="1"/>
    <xf numFmtId="14" fontId="0" fillId="0" borderId="10" xfId="0" applyNumberFormat="1" applyFont="1" applyFill="1" applyBorder="1" applyAlignment="1" applyProtection="1">
      <alignment horizontal="center"/>
    </xf>
    <xf numFmtId="174" fontId="0" fillId="0" borderId="10" xfId="0" applyBorder="1" applyAlignment="1" applyProtection="1">
      <alignment horizontal="right" vertical="center"/>
    </xf>
    <xf numFmtId="174" fontId="0" fillId="0" borderId="10" xfId="0" applyBorder="1" applyAlignment="1" applyProtection="1">
      <alignment horizontal="right"/>
    </xf>
    <xf numFmtId="174" fontId="17" fillId="27" borderId="32" xfId="0" applyNumberFormat="1" applyFont="1" applyFill="1" applyBorder="1" applyAlignment="1" applyProtection="1">
      <alignment horizontal="center"/>
    </xf>
    <xf numFmtId="49" fontId="14" fillId="0" borderId="0" xfId="0" applyNumberFormat="1" applyFont="1" applyFill="1" applyBorder="1" applyAlignment="1">
      <alignment horizontal="right"/>
    </xf>
    <xf numFmtId="174" fontId="18" fillId="24" borderId="22" xfId="0" applyFont="1" applyFill="1" applyBorder="1" applyAlignment="1" applyProtection="1">
      <alignment horizontal="center"/>
    </xf>
    <xf numFmtId="174" fontId="18" fillId="24" borderId="24" xfId="0" applyFont="1" applyFill="1" applyBorder="1" applyAlignment="1" applyProtection="1">
      <alignment horizontal="center"/>
    </xf>
    <xf numFmtId="174" fontId="0" fillId="31" borderId="49" xfId="0" applyFont="1" applyFill="1" applyBorder="1" applyAlignment="1">
      <alignment horizontal="center"/>
    </xf>
    <xf numFmtId="174" fontId="0" fillId="31" borderId="50" xfId="0" applyFont="1" applyFill="1" applyBorder="1" applyAlignment="1">
      <alignment horizontal="center"/>
    </xf>
    <xf numFmtId="174" fontId="0" fillId="0" borderId="40" xfId="0" applyBorder="1" applyAlignment="1" applyProtection="1">
      <alignment horizontal="right" vertical="center"/>
    </xf>
    <xf numFmtId="174" fontId="9" fillId="0" borderId="40" xfId="0" applyFont="1" applyFill="1" applyBorder="1" applyAlignment="1" applyProtection="1">
      <alignment horizontal="center" vertical="center"/>
    </xf>
    <xf numFmtId="174" fontId="9" fillId="0" borderId="10" xfId="0" applyFont="1" applyFill="1" applyBorder="1" applyProtection="1"/>
    <xf numFmtId="44" fontId="3" fillId="0" borderId="10" xfId="37" applyNumberFormat="1" applyFont="1" applyFill="1" applyBorder="1"/>
    <xf numFmtId="174" fontId="0" fillId="0" borderId="0" xfId="0" applyAlignment="1">
      <alignment horizontal="left"/>
    </xf>
    <xf numFmtId="172" fontId="0" fillId="0" borderId="11" xfId="0" applyNumberFormat="1" applyBorder="1"/>
    <xf numFmtId="172" fontId="0" fillId="29" borderId="10" xfId="0" applyNumberFormat="1" applyFill="1" applyBorder="1"/>
    <xf numFmtId="172" fontId="0" fillId="29" borderId="11" xfId="0" applyNumberFormat="1" applyFill="1" applyBorder="1"/>
    <xf numFmtId="172" fontId="0" fillId="0" borderId="10" xfId="0" applyNumberFormat="1" applyFill="1" applyBorder="1"/>
    <xf numFmtId="172" fontId="0" fillId="0" borderId="15" xfId="0" applyNumberFormat="1" applyBorder="1"/>
    <xf numFmtId="174" fontId="0" fillId="30" borderId="10" xfId="0" applyFill="1" applyBorder="1"/>
    <xf numFmtId="174" fontId="0" fillId="31" borderId="65" xfId="0" applyFont="1" applyFill="1" applyBorder="1" applyAlignment="1">
      <alignment horizontal="center"/>
    </xf>
    <xf numFmtId="172" fontId="0" fillId="0" borderId="23" xfId="0" applyNumberFormat="1" applyBorder="1"/>
    <xf numFmtId="172" fontId="0" fillId="29" borderId="23" xfId="0" applyNumberFormat="1" applyFill="1" applyBorder="1"/>
    <xf numFmtId="172" fontId="0" fillId="0" borderId="26" xfId="0" applyNumberFormat="1" applyBorder="1"/>
    <xf numFmtId="174" fontId="4" fillId="25" borderId="59" xfId="0" applyFont="1" applyFill="1" applyBorder="1" applyAlignment="1">
      <alignment horizontal="center"/>
    </xf>
    <xf numFmtId="174" fontId="12" fillId="29" borderId="12" xfId="0" applyFont="1" applyFill="1" applyBorder="1"/>
    <xf numFmtId="174" fontId="0" fillId="30" borderId="12" xfId="0" applyFill="1" applyBorder="1"/>
    <xf numFmtId="174" fontId="12" fillId="0" borderId="12" xfId="0" applyFont="1" applyFill="1" applyBorder="1"/>
    <xf numFmtId="174" fontId="12" fillId="30" borderId="12" xfId="0" applyFont="1" applyFill="1" applyBorder="1"/>
    <xf numFmtId="174" fontId="12" fillId="30" borderId="12" xfId="0" applyFont="1" applyFill="1" applyBorder="1" applyAlignment="1"/>
    <xf numFmtId="44" fontId="12" fillId="30" borderId="12" xfId="37" applyNumberFormat="1" applyFont="1" applyFill="1" applyBorder="1"/>
    <xf numFmtId="44" fontId="12" fillId="30" borderId="12" xfId="37" applyNumberFormat="1" applyFont="1" applyFill="1" applyBorder="1" applyAlignment="1"/>
    <xf numFmtId="44" fontId="12" fillId="0" borderId="12" xfId="37" applyNumberFormat="1" applyFont="1" applyFill="1" applyBorder="1"/>
    <xf numFmtId="44" fontId="3" fillId="30" borderId="12" xfId="37" applyNumberFormat="1" applyFont="1" applyFill="1" applyBorder="1"/>
    <xf numFmtId="44" fontId="3" fillId="0" borderId="12" xfId="37" applyNumberFormat="1" applyFont="1" applyFill="1" applyBorder="1"/>
    <xf numFmtId="174" fontId="0" fillId="30" borderId="12" xfId="0" applyFont="1" applyFill="1" applyBorder="1" applyAlignment="1"/>
    <xf numFmtId="174" fontId="0" fillId="0" borderId="12" xfId="0" applyBorder="1" applyAlignment="1">
      <alignment horizontal="center" vertical="center" textRotation="180"/>
    </xf>
    <xf numFmtId="174" fontId="0" fillId="0" borderId="12" xfId="0" applyBorder="1"/>
    <xf numFmtId="174" fontId="0" fillId="0" borderId="13" xfId="0" applyBorder="1"/>
    <xf numFmtId="174" fontId="0" fillId="0" borderId="0" xfId="36" applyNumberFormat="1" applyFont="1"/>
    <xf numFmtId="169" fontId="14" fillId="30" borderId="0" xfId="0" applyNumberFormat="1" applyFont="1" applyFill="1" applyBorder="1"/>
    <xf numFmtId="174" fontId="14" fillId="30" borderId="0" xfId="0" applyFont="1" applyFill="1"/>
    <xf numFmtId="167" fontId="14" fillId="30" borderId="0" xfId="0" applyNumberFormat="1" applyFont="1" applyFill="1"/>
    <xf numFmtId="173" fontId="14" fillId="30" borderId="0" xfId="0" applyNumberFormat="1" applyFont="1" applyFill="1" applyAlignment="1">
      <alignment horizontal="center"/>
    </xf>
    <xf numFmtId="174" fontId="49" fillId="30" borderId="0" xfId="0" applyFont="1" applyFill="1"/>
    <xf numFmtId="49" fontId="14" fillId="30" borderId="0" xfId="0" applyNumberFormat="1" applyFont="1" applyFill="1" applyBorder="1" applyAlignment="1">
      <alignment horizontal="right"/>
    </xf>
    <xf numFmtId="174" fontId="14" fillId="30" borderId="0" xfId="0" applyFont="1" applyFill="1" applyBorder="1" applyAlignment="1">
      <alignment vertical="center"/>
    </xf>
    <xf numFmtId="174" fontId="14" fillId="30" borderId="0" xfId="0" applyFont="1" applyFill="1" applyBorder="1" applyAlignment="1">
      <alignment vertical="center" wrapText="1"/>
    </xf>
    <xf numFmtId="172" fontId="63" fillId="0" borderId="44" xfId="41" applyNumberFormat="1" applyFont="1" applyFill="1" applyBorder="1" applyAlignment="1" applyProtection="1">
      <alignment horizontal="right"/>
    </xf>
    <xf numFmtId="49" fontId="63" fillId="0" borderId="36" xfId="41" applyNumberFormat="1" applyFont="1" applyFill="1" applyBorder="1" applyAlignment="1" applyProtection="1">
      <protection locked="0"/>
    </xf>
    <xf numFmtId="174" fontId="63" fillId="0" borderId="16" xfId="41" applyFont="1" applyFill="1" applyBorder="1" applyAlignment="1"/>
    <xf numFmtId="172" fontId="63" fillId="0" borderId="21" xfId="41" applyNumberFormat="1" applyFont="1" applyFill="1" applyBorder="1" applyAlignment="1" applyProtection="1"/>
    <xf numFmtId="174" fontId="63" fillId="0" borderId="22" xfId="41" applyFont="1" applyFill="1" applyBorder="1" applyAlignment="1" applyProtection="1">
      <protection locked="0"/>
    </xf>
    <xf numFmtId="174" fontId="63" fillId="0" borderId="24" xfId="41" applyFont="1" applyFill="1" applyBorder="1" applyAlignment="1" applyProtection="1">
      <protection locked="0"/>
    </xf>
    <xf numFmtId="174" fontId="63" fillId="0" borderId="23" xfId="41" applyFont="1" applyFill="1" applyBorder="1" applyAlignment="1" applyProtection="1">
      <protection locked="0"/>
    </xf>
    <xf numFmtId="172" fontId="63" fillId="0" borderId="21" xfId="41" applyNumberFormat="1" applyFont="1" applyFill="1" applyBorder="1" applyAlignment="1" applyProtection="1">
      <alignment horizontal="right"/>
    </xf>
    <xf numFmtId="174" fontId="61" fillId="0" borderId="22" xfId="41" applyFont="1" applyFill="1" applyBorder="1" applyAlignment="1" applyProtection="1">
      <protection locked="0"/>
    </xf>
    <xf numFmtId="172" fontId="63" fillId="0" borderId="21" xfId="41" applyNumberFormat="1" applyFont="1" applyFill="1" applyBorder="1" applyAlignment="1" applyProtection="1">
      <protection locked="0"/>
    </xf>
    <xf numFmtId="174" fontId="63" fillId="0" borderId="24" xfId="41" applyFont="1" applyFill="1" applyBorder="1" applyAlignment="1"/>
    <xf numFmtId="174" fontId="61" fillId="0" borderId="16" xfId="41" applyFont="1" applyFill="1" applyBorder="1" applyAlignment="1"/>
    <xf numFmtId="174" fontId="61" fillId="0" borderId="24" xfId="41" applyFont="1" applyFill="1" applyBorder="1" applyAlignment="1"/>
    <xf numFmtId="174" fontId="63" fillId="0" borderId="36" xfId="41" applyFont="1" applyFill="1" applyBorder="1" applyAlignment="1" applyProtection="1">
      <protection locked="0"/>
    </xf>
    <xf numFmtId="49" fontId="61" fillId="0" borderId="36" xfId="41" applyNumberFormat="1" applyFont="1" applyFill="1" applyBorder="1" applyAlignment="1" applyProtection="1">
      <protection locked="0"/>
    </xf>
    <xf numFmtId="174" fontId="63" fillId="0" borderId="22" xfId="0" applyFont="1" applyBorder="1"/>
    <xf numFmtId="174" fontId="63" fillId="0" borderId="24" xfId="0" applyFont="1" applyBorder="1"/>
    <xf numFmtId="174" fontId="63" fillId="0" borderId="23" xfId="0" applyFont="1" applyBorder="1"/>
    <xf numFmtId="172" fontId="63" fillId="0" borderId="12" xfId="41" applyNumberFormat="1" applyFont="1" applyFill="1" applyBorder="1" applyProtection="1"/>
    <xf numFmtId="174" fontId="63" fillId="0" borderId="54" xfId="41" applyFont="1" applyFill="1" applyBorder="1" applyAlignment="1"/>
    <xf numFmtId="14" fontId="63" fillId="0" borderId="36" xfId="41" applyNumberFormat="1" applyFont="1" applyFill="1" applyBorder="1" applyAlignment="1" applyProtection="1">
      <protection locked="0"/>
    </xf>
    <xf numFmtId="174" fontId="63" fillId="0" borderId="16" xfId="41" applyFont="1" applyFill="1" applyBorder="1" applyAlignment="1" applyProtection="1">
      <protection locked="0"/>
    </xf>
    <xf numFmtId="174" fontId="63" fillId="0" borderId="54" xfId="41" applyFont="1" applyFill="1" applyBorder="1" applyAlignment="1" applyProtection="1">
      <protection locked="0"/>
    </xf>
    <xf numFmtId="174" fontId="63" fillId="0" borderId="23" xfId="41" applyFont="1" applyFill="1" applyBorder="1" applyAlignment="1"/>
    <xf numFmtId="174" fontId="64" fillId="0" borderId="0" xfId="32" applyFont="1" applyAlignment="1" applyProtection="1">
      <alignment horizontal="left"/>
    </xf>
    <xf numFmtId="174" fontId="63" fillId="0" borderId="23" xfId="41" applyFont="1" applyFill="1" applyBorder="1" applyProtection="1"/>
    <xf numFmtId="174" fontId="63" fillId="0" borderId="22" xfId="41" applyFont="1" applyFill="1" applyBorder="1" applyAlignment="1" applyProtection="1"/>
    <xf numFmtId="174" fontId="63" fillId="0" borderId="24" xfId="41" applyFont="1" applyFill="1" applyBorder="1" applyAlignment="1" applyProtection="1">
      <alignment horizontal="center"/>
    </xf>
    <xf numFmtId="172" fontId="63" fillId="0" borderId="13" xfId="41" applyNumberFormat="1" applyFont="1" applyFill="1" applyBorder="1" applyProtection="1"/>
    <xf numFmtId="174" fontId="61" fillId="0" borderId="35" xfId="41" applyFont="1" applyFill="1" applyBorder="1" applyAlignment="1" applyProtection="1"/>
    <xf numFmtId="174" fontId="63" fillId="0" borderId="25" xfId="41" applyFont="1" applyFill="1" applyBorder="1" applyAlignment="1" applyProtection="1">
      <alignment horizontal="center"/>
    </xf>
    <xf numFmtId="174" fontId="63" fillId="0" borderId="26" xfId="41" applyFont="1" applyFill="1" applyBorder="1" applyProtection="1"/>
    <xf numFmtId="174" fontId="64" fillId="0" borderId="24" xfId="32" applyFont="1" applyBorder="1" applyAlignment="1" applyProtection="1">
      <alignment horizontal="left"/>
    </xf>
    <xf numFmtId="174" fontId="64" fillId="0" borderId="0" xfId="32" applyFont="1" applyBorder="1" applyAlignment="1" applyProtection="1">
      <alignment horizontal="left"/>
    </xf>
    <xf numFmtId="174" fontId="63" fillId="0" borderId="58" xfId="41" applyFont="1" applyFill="1" applyBorder="1" applyAlignment="1" applyProtection="1">
      <protection locked="0"/>
    </xf>
    <xf numFmtId="174" fontId="61" fillId="0" borderId="36" xfId="41" applyFont="1" applyFill="1" applyBorder="1" applyAlignment="1" applyProtection="1">
      <protection locked="0"/>
    </xf>
    <xf numFmtId="174" fontId="63" fillId="0" borderId="0" xfId="41" applyFont="1" applyFill="1" applyBorder="1" applyAlignment="1" applyProtection="1">
      <protection locked="0"/>
    </xf>
    <xf numFmtId="49" fontId="61" fillId="0" borderId="0" xfId="41" applyNumberFormat="1" applyFont="1" applyFill="1" applyBorder="1" applyAlignment="1" applyProtection="1">
      <protection locked="0"/>
    </xf>
    <xf numFmtId="174" fontId="16" fillId="32" borderId="17" xfId="0" applyFont="1" applyFill="1" applyBorder="1" applyAlignment="1" applyProtection="1">
      <alignment horizontal="left" vertical="center"/>
    </xf>
    <xf numFmtId="174" fontId="16" fillId="32" borderId="18" xfId="0" applyFont="1" applyFill="1" applyBorder="1" applyAlignment="1" applyProtection="1">
      <alignment horizontal="left" vertical="center"/>
    </xf>
    <xf numFmtId="174" fontId="16" fillId="32" borderId="18" xfId="0" applyFont="1" applyFill="1" applyBorder="1" applyProtection="1"/>
    <xf numFmtId="174" fontId="16" fillId="32" borderId="18" xfId="0" applyFont="1" applyFill="1" applyBorder="1"/>
    <xf numFmtId="174" fontId="16" fillId="32" borderId="20" xfId="0" applyFont="1" applyFill="1" applyBorder="1" applyProtection="1"/>
    <xf numFmtId="173" fontId="14" fillId="0" borderId="0" xfId="0" applyNumberFormat="1" applyFont="1" applyFill="1" applyAlignment="1">
      <alignment horizontal="center"/>
    </xf>
    <xf numFmtId="49" fontId="14" fillId="0" borderId="0" xfId="0" applyNumberFormat="1" applyFont="1" applyFill="1" applyAlignment="1">
      <alignment horizontal="right"/>
    </xf>
    <xf numFmtId="1" fontId="14" fillId="0" borderId="0" xfId="0" applyNumberFormat="1" applyFont="1" applyBorder="1" applyAlignment="1" applyProtection="1">
      <alignment horizontal="center" vertical="center"/>
    </xf>
    <xf numFmtId="174" fontId="6" fillId="0" borderId="0" xfId="0" applyFont="1" applyAlignment="1">
      <alignment horizontal="center"/>
    </xf>
    <xf numFmtId="174" fontId="14" fillId="0" borderId="0" xfId="0" applyFont="1" applyAlignment="1">
      <alignment horizontal="center"/>
    </xf>
    <xf numFmtId="174" fontId="14" fillId="30" borderId="0" xfId="0" applyFont="1" applyFill="1" applyAlignment="1">
      <alignment horizontal="center"/>
    </xf>
    <xf numFmtId="174" fontId="14" fillId="30" borderId="0" xfId="0" applyFont="1" applyFill="1" applyBorder="1" applyAlignment="1">
      <alignment horizontal="center" vertical="center" wrapText="1"/>
    </xf>
    <xf numFmtId="174" fontId="14" fillId="0" borderId="0" xfId="0" applyFont="1" applyFill="1" applyAlignment="1">
      <alignment horizontal="center"/>
    </xf>
    <xf numFmtId="174" fontId="10" fillId="25" borderId="0" xfId="0" applyFont="1" applyFill="1" applyBorder="1" applyAlignment="1">
      <alignment horizontal="left"/>
    </xf>
    <xf numFmtId="1" fontId="67" fillId="0" borderId="0" xfId="0" applyNumberFormat="1" applyFont="1" applyBorder="1" applyAlignment="1" applyProtection="1">
      <alignment horizontal="center" vertical="center"/>
    </xf>
    <xf numFmtId="174" fontId="6" fillId="0" borderId="0" xfId="0" applyFont="1" applyBorder="1"/>
    <xf numFmtId="174" fontId="14" fillId="0" borderId="0" xfId="0" applyNumberFormat="1" applyFont="1" applyAlignment="1">
      <alignment horizontal="right"/>
    </xf>
    <xf numFmtId="174" fontId="14" fillId="25" borderId="0" xfId="0" applyNumberFormat="1" applyFont="1" applyFill="1" applyBorder="1" applyAlignment="1">
      <alignment horizontal="right"/>
    </xf>
    <xf numFmtId="174" fontId="14" fillId="0" borderId="0" xfId="0" applyNumberFormat="1" applyFont="1" applyFill="1" applyAlignment="1">
      <alignment horizontal="right"/>
    </xf>
    <xf numFmtId="49" fontId="14" fillId="0" borderId="0" xfId="0" applyNumberFormat="1" applyFont="1"/>
    <xf numFmtId="174" fontId="0" fillId="0" borderId="0" xfId="0" applyFont="1" applyBorder="1" applyAlignment="1" applyProtection="1">
      <alignment horizontal="left"/>
    </xf>
    <xf numFmtId="173" fontId="0" fillId="0" borderId="0" xfId="0" applyNumberFormat="1" applyFont="1" applyBorder="1" applyAlignment="1" applyProtection="1">
      <alignment horizontal="left"/>
    </xf>
    <xf numFmtId="172" fontId="0" fillId="29" borderId="10" xfId="0" applyNumberFormat="1" applyFill="1" applyBorder="1" applyAlignment="1">
      <alignment horizontal="center"/>
    </xf>
    <xf numFmtId="174" fontId="53" fillId="0" borderId="0" xfId="0" applyFont="1" applyBorder="1" applyAlignment="1">
      <alignment horizontal="left" vertical="center" wrapText="1"/>
    </xf>
    <xf numFmtId="174" fontId="53" fillId="0" borderId="0" xfId="0" applyFont="1" applyBorder="1" applyAlignment="1">
      <alignment horizontal="left" vertical="center" wrapText="1"/>
    </xf>
    <xf numFmtId="172" fontId="54" fillId="29" borderId="10" xfId="0" applyNumberFormat="1" applyFont="1" applyFill="1" applyBorder="1"/>
    <xf numFmtId="174" fontId="5" fillId="0" borderId="67" xfId="0" applyFont="1" applyFill="1" applyBorder="1" applyAlignment="1" applyProtection="1">
      <alignment horizontal="center"/>
    </xf>
    <xf numFmtId="174" fontId="61" fillId="24" borderId="68" xfId="0" applyFont="1" applyFill="1" applyBorder="1" applyAlignment="1" applyProtection="1">
      <alignment horizontal="center"/>
    </xf>
    <xf numFmtId="174" fontId="5" fillId="24" borderId="71" xfId="0" applyFont="1" applyFill="1" applyBorder="1" applyAlignment="1" applyProtection="1">
      <alignment horizontal="center"/>
    </xf>
    <xf numFmtId="174" fontId="61" fillId="0" borderId="10" xfId="0" applyFont="1" applyFill="1" applyBorder="1" applyAlignment="1" applyProtection="1">
      <alignment horizontal="center"/>
    </xf>
    <xf numFmtId="174" fontId="5" fillId="0" borderId="10" xfId="0" applyFont="1" applyFill="1" applyBorder="1" applyAlignment="1" applyProtection="1">
      <alignment horizontal="center"/>
    </xf>
    <xf numFmtId="174" fontId="61" fillId="0" borderId="24" xfId="41" applyFont="1" applyFill="1" applyBorder="1" applyAlignment="1" applyProtection="1">
      <protection locked="0"/>
    </xf>
    <xf numFmtId="174" fontId="61" fillId="0" borderId="23" xfId="41" applyFont="1" applyFill="1" applyBorder="1" applyAlignment="1" applyProtection="1">
      <protection locked="0"/>
    </xf>
    <xf numFmtId="174" fontId="69" fillId="0" borderId="24" xfId="32" applyFont="1" applyBorder="1" applyAlignment="1" applyProtection="1">
      <alignment horizontal="left"/>
    </xf>
    <xf numFmtId="172" fontId="54" fillId="29" borderId="23" xfId="0" applyNumberFormat="1" applyFont="1" applyFill="1" applyBorder="1"/>
    <xf numFmtId="174" fontId="63" fillId="0" borderId="51" xfId="0" applyFont="1" applyBorder="1" applyAlignment="1" applyProtection="1"/>
    <xf numFmtId="174" fontId="63" fillId="0" borderId="53" xfId="0" applyFont="1" applyBorder="1" applyAlignment="1" applyProtection="1"/>
    <xf numFmtId="174" fontId="17" fillId="0" borderId="28" xfId="0" applyFont="1" applyBorder="1" applyAlignment="1" applyProtection="1"/>
    <xf numFmtId="174" fontId="17" fillId="0" borderId="27" xfId="0" applyFont="1" applyBorder="1" applyAlignment="1" applyProtection="1"/>
    <xf numFmtId="174" fontId="17" fillId="0" borderId="29" xfId="0" applyFont="1" applyBorder="1" applyAlignment="1" applyProtection="1"/>
    <xf numFmtId="14" fontId="12" fillId="32" borderId="0" xfId="0" applyNumberFormat="1" applyFont="1" applyFill="1" applyBorder="1" applyAlignment="1" applyProtection="1">
      <alignment horizontal="left"/>
    </xf>
    <xf numFmtId="164" fontId="12" fillId="32" borderId="0" xfId="37" applyFont="1" applyFill="1" applyBorder="1" applyProtection="1"/>
    <xf numFmtId="174" fontId="12" fillId="32" borderId="0" xfId="0" quotePrefix="1" applyFont="1" applyFill="1" applyBorder="1" applyProtection="1"/>
    <xf numFmtId="174" fontId="0" fillId="32" borderId="0" xfId="0" applyFill="1" applyBorder="1" applyProtection="1"/>
    <xf numFmtId="171" fontId="12" fillId="32" borderId="0" xfId="0" applyNumberFormat="1" applyFont="1" applyFill="1" applyBorder="1" applyProtection="1"/>
    <xf numFmtId="171" fontId="12" fillId="32" borderId="0" xfId="0" applyNumberFormat="1" applyFont="1" applyFill="1" applyBorder="1" applyAlignment="1" applyProtection="1">
      <alignment horizontal="left"/>
    </xf>
    <xf numFmtId="164" fontId="0" fillId="32" borderId="0" xfId="37" applyFont="1" applyFill="1" applyBorder="1" applyAlignment="1" applyProtection="1">
      <alignment horizontal="left"/>
    </xf>
    <xf numFmtId="166" fontId="12" fillId="32" borderId="0" xfId="0" applyNumberFormat="1" applyFont="1" applyFill="1" applyBorder="1" applyProtection="1"/>
    <xf numFmtId="174" fontId="12" fillId="32" borderId="0" xfId="0" applyFont="1" applyFill="1" applyBorder="1" applyProtection="1"/>
    <xf numFmtId="174" fontId="63" fillId="0" borderId="52" xfId="0" applyFont="1" applyBorder="1" applyAlignment="1" applyProtection="1">
      <alignment horizontal="center" vertical="center"/>
    </xf>
    <xf numFmtId="174" fontId="0" fillId="0" borderId="0" xfId="0" applyFill="1" applyBorder="1"/>
    <xf numFmtId="167" fontId="3" fillId="0" borderId="19" xfId="0" applyNumberFormat="1" applyFont="1" applyBorder="1" applyAlignment="1" applyProtection="1">
      <alignment horizontal="left"/>
    </xf>
    <xf numFmtId="174" fontId="3" fillId="0" borderId="19" xfId="0" applyFont="1" applyBorder="1" applyProtection="1"/>
    <xf numFmtId="174" fontId="3" fillId="0" borderId="19" xfId="0" applyFont="1" applyBorder="1" applyAlignment="1" applyProtection="1">
      <alignment horizontal="left"/>
    </xf>
    <xf numFmtId="174" fontId="0" fillId="0" borderId="31" xfId="0" applyBorder="1" applyAlignment="1" applyProtection="1">
      <alignment horizontal="left" wrapText="1"/>
    </xf>
    <xf numFmtId="174" fontId="0" fillId="0" borderId="19" xfId="0" applyBorder="1" applyAlignment="1" applyProtection="1">
      <alignment horizontal="left" wrapText="1"/>
    </xf>
    <xf numFmtId="167" fontId="17" fillId="0" borderId="0" xfId="0" applyNumberFormat="1" applyFont="1" applyBorder="1" applyAlignment="1" applyProtection="1">
      <alignment horizontal="left"/>
    </xf>
    <xf numFmtId="174" fontId="17" fillId="0" borderId="0" xfId="0" applyFont="1" applyBorder="1" applyAlignment="1" applyProtection="1">
      <alignment horizontal="left"/>
    </xf>
    <xf numFmtId="174" fontId="53" fillId="0" borderId="0" xfId="0" applyFont="1" applyBorder="1" applyAlignment="1">
      <alignment horizontal="left" vertical="center" wrapText="1"/>
    </xf>
    <xf numFmtId="174" fontId="70" fillId="0" borderId="0" xfId="0" applyFont="1" applyBorder="1" applyAlignment="1">
      <alignment horizontal="left"/>
    </xf>
    <xf numFmtId="173" fontId="70" fillId="0" borderId="0" xfId="0" applyNumberFormat="1" applyFont="1" applyBorder="1" applyAlignment="1">
      <alignment horizontal="left"/>
    </xf>
    <xf numFmtId="174" fontId="62" fillId="0" borderId="0" xfId="0" applyNumberFormat="1" applyFont="1" applyFill="1" applyBorder="1" applyAlignment="1" applyProtection="1"/>
    <xf numFmtId="174" fontId="62" fillId="0" borderId="0" xfId="0" applyNumberFormat="1" applyFont="1" applyFill="1" applyBorder="1" applyAlignment="1" applyProtection="1">
      <alignment horizontal="left"/>
    </xf>
    <xf numFmtId="49" fontId="6" fillId="0" borderId="0" xfId="0" applyNumberFormat="1" applyFont="1" applyAlignment="1">
      <alignment horizontal="right"/>
    </xf>
    <xf numFmtId="44" fontId="0" fillId="0" borderId="0" xfId="0" applyNumberFormat="1" applyFont="1"/>
    <xf numFmtId="44" fontId="3" fillId="0" borderId="62" xfId="37" applyNumberFormat="1" applyFont="1" applyFill="1" applyBorder="1"/>
    <xf numFmtId="44" fontId="3" fillId="0" borderId="22" xfId="37" applyNumberFormat="1" applyFont="1" applyFill="1" applyBorder="1"/>
    <xf numFmtId="44" fontId="3" fillId="0" borderId="35" xfId="37" applyNumberFormat="1" applyFont="1" applyFill="1" applyBorder="1"/>
    <xf numFmtId="44" fontId="3" fillId="0" borderId="58" xfId="37" applyNumberFormat="1" applyFont="1" applyFill="1" applyBorder="1"/>
    <xf numFmtId="49" fontId="14" fillId="0" borderId="0" xfId="0" applyNumberFormat="1" applyFont="1" applyAlignment="1">
      <alignment horizontal="center"/>
    </xf>
    <xf numFmtId="174" fontId="6" fillId="0" borderId="0" xfId="0" applyFont="1" applyBorder="1" applyAlignment="1" applyProtection="1">
      <alignment horizontal="left" vertical="center"/>
    </xf>
    <xf numFmtId="174" fontId="14" fillId="0" borderId="0" xfId="0" applyNumberFormat="1" applyFont="1" applyAlignment="1">
      <alignment horizontal="center"/>
    </xf>
    <xf numFmtId="174" fontId="71" fillId="0" borderId="0" xfId="0" applyFont="1"/>
    <xf numFmtId="44" fontId="54" fillId="0" borderId="10" xfId="37" applyNumberFormat="1" applyFont="1" applyFill="1" applyBorder="1"/>
    <xf numFmtId="44" fontId="54" fillId="0" borderId="0" xfId="0" applyNumberFormat="1" applyFont="1"/>
    <xf numFmtId="44" fontId="72" fillId="25" borderId="52" xfId="0" applyNumberFormat="1" applyFont="1" applyFill="1" applyBorder="1" applyAlignment="1">
      <alignment horizontal="center"/>
    </xf>
    <xf numFmtId="44" fontId="54" fillId="0" borderId="60" xfId="37" applyNumberFormat="1" applyFont="1" applyFill="1" applyBorder="1"/>
    <xf numFmtId="44" fontId="54" fillId="0" borderId="14" xfId="37" applyNumberFormat="1" applyFont="1" applyFill="1" applyBorder="1"/>
    <xf numFmtId="44" fontId="72" fillId="0" borderId="55" xfId="37" applyNumberFormat="1" applyFont="1" applyFill="1" applyBorder="1"/>
    <xf numFmtId="174" fontId="0" fillId="0" borderId="0" xfId="0" applyAlignment="1">
      <alignment horizontal="left"/>
    </xf>
    <xf numFmtId="174" fontId="73" fillId="0" borderId="10" xfId="0" applyFont="1" applyFill="1" applyBorder="1"/>
    <xf numFmtId="174" fontId="0" fillId="26" borderId="16" xfId="0" applyFill="1" applyBorder="1" applyAlignment="1">
      <alignment horizontal="left"/>
    </xf>
    <xf numFmtId="174" fontId="4" fillId="25" borderId="52" xfId="0" applyFont="1" applyFill="1" applyBorder="1" applyAlignment="1">
      <alignment horizontal="left"/>
    </xf>
    <xf numFmtId="44" fontId="12" fillId="0" borderId="60" xfId="37" applyNumberFormat="1" applyFont="1" applyFill="1" applyBorder="1" applyAlignment="1">
      <alignment horizontal="left"/>
    </xf>
    <xf numFmtId="44" fontId="12" fillId="0" borderId="10" xfId="37" applyNumberFormat="1" applyFont="1" applyFill="1" applyBorder="1" applyAlignment="1">
      <alignment horizontal="left"/>
    </xf>
    <xf numFmtId="44" fontId="12" fillId="0" borderId="14" xfId="37" applyNumberFormat="1" applyFont="1" applyFill="1" applyBorder="1" applyAlignment="1">
      <alignment horizontal="left"/>
    </xf>
    <xf numFmtId="44" fontId="4" fillId="0" borderId="55" xfId="37" applyNumberFormat="1" applyFont="1" applyFill="1" applyBorder="1" applyAlignment="1">
      <alignment horizontal="left"/>
    </xf>
    <xf numFmtId="174" fontId="0" fillId="0" borderId="0" xfId="0" applyFont="1"/>
    <xf numFmtId="174" fontId="0" fillId="0" borderId="0" xfId="0" applyFont="1" applyFill="1"/>
    <xf numFmtId="44" fontId="73" fillId="0" borderId="10" xfId="37" applyNumberFormat="1" applyFont="1" applyFill="1" applyBorder="1"/>
    <xf numFmtId="44" fontId="73" fillId="0" borderId="10" xfId="0" applyNumberFormat="1" applyFont="1" applyFill="1" applyBorder="1" applyAlignment="1">
      <alignment horizontal="center"/>
    </xf>
    <xf numFmtId="174" fontId="73" fillId="0" borderId="10" xfId="0" applyNumberFormat="1" applyFont="1" applyFill="1" applyBorder="1"/>
    <xf numFmtId="169" fontId="73" fillId="0" borderId="10" xfId="0" applyNumberFormat="1" applyFont="1" applyFill="1" applyBorder="1" applyAlignment="1">
      <alignment horizontal="left"/>
    </xf>
    <xf numFmtId="49" fontId="54" fillId="26" borderId="16" xfId="0" applyNumberFormat="1" applyFont="1" applyFill="1" applyBorder="1" applyAlignment="1">
      <alignment horizontal="left"/>
    </xf>
    <xf numFmtId="174" fontId="73" fillId="0" borderId="10" xfId="0" applyFont="1" applyBorder="1" applyAlignment="1">
      <alignment horizontal="left"/>
    </xf>
    <xf numFmtId="44" fontId="75" fillId="0" borderId="10" xfId="0" applyNumberFormat="1" applyFont="1" applyFill="1" applyBorder="1" applyAlignment="1">
      <alignment horizontal="left"/>
    </xf>
    <xf numFmtId="174" fontId="73" fillId="0" borderId="10" xfId="0" applyNumberFormat="1" applyFont="1" applyFill="1" applyBorder="1" applyAlignment="1">
      <alignment horizontal="left"/>
    </xf>
    <xf numFmtId="44" fontId="73" fillId="0" borderId="10" xfId="0" applyNumberFormat="1" applyFont="1" applyFill="1" applyBorder="1" applyAlignment="1">
      <alignment horizontal="left"/>
    </xf>
    <xf numFmtId="174" fontId="75" fillId="0" borderId="10" xfId="36" applyNumberFormat="1" applyFont="1" applyFill="1" applyBorder="1" applyAlignment="1">
      <alignment horizontal="left"/>
    </xf>
    <xf numFmtId="174" fontId="76" fillId="0" borderId="0" xfId="0" applyFont="1"/>
    <xf numFmtId="44" fontId="78" fillId="0" borderId="10" xfId="0" applyNumberFormat="1" applyFont="1" applyFill="1" applyBorder="1" applyAlignment="1">
      <alignment horizontal="left"/>
    </xf>
    <xf numFmtId="174" fontId="78" fillId="0" borderId="10" xfId="36" applyNumberFormat="1" applyFont="1" applyFill="1" applyBorder="1" applyAlignment="1">
      <alignment horizontal="left"/>
    </xf>
    <xf numFmtId="170" fontId="73" fillId="0" borderId="0" xfId="0" applyNumberFormat="1" applyFont="1" applyAlignment="1">
      <alignment horizontal="left"/>
    </xf>
    <xf numFmtId="174" fontId="73" fillId="0" borderId="0" xfId="0" applyFont="1" applyAlignment="1">
      <alignment horizontal="left"/>
    </xf>
    <xf numFmtId="174" fontId="5" fillId="25" borderId="51" xfId="0" applyFont="1" applyFill="1" applyBorder="1" applyAlignment="1">
      <alignment horizontal="left"/>
    </xf>
    <xf numFmtId="169" fontId="73" fillId="0" borderId="59" xfId="0" applyNumberFormat="1" applyFont="1" applyFill="1" applyBorder="1" applyAlignment="1">
      <alignment horizontal="left"/>
    </xf>
    <xf numFmtId="169" fontId="73" fillId="0" borderId="12" xfId="0" applyNumberFormat="1" applyFont="1" applyFill="1" applyBorder="1" applyAlignment="1">
      <alignment horizontal="left"/>
    </xf>
    <xf numFmtId="169" fontId="73" fillId="0" borderId="13" xfId="0" applyNumberFormat="1" applyFont="1" applyFill="1" applyBorder="1" applyAlignment="1">
      <alignment horizontal="left"/>
    </xf>
    <xf numFmtId="169" fontId="5" fillId="0" borderId="57" xfId="0" applyNumberFormat="1" applyFont="1" applyFill="1" applyBorder="1" applyAlignment="1">
      <alignment horizontal="left"/>
    </xf>
    <xf numFmtId="172" fontId="73" fillId="0" borderId="10" xfId="0" applyNumberFormat="1" applyFont="1" applyFill="1" applyBorder="1" applyAlignment="1" applyProtection="1">
      <alignment horizontal="left"/>
      <protection locked="0"/>
    </xf>
    <xf numFmtId="44" fontId="75" fillId="0" borderId="10" xfId="37" applyNumberFormat="1" applyFont="1" applyFill="1" applyBorder="1" applyAlignment="1">
      <alignment horizontal="left"/>
    </xf>
    <xf numFmtId="44" fontId="73" fillId="0" borderId="10" xfId="37" applyNumberFormat="1" applyFont="1" applyFill="1" applyBorder="1" applyAlignment="1">
      <alignment horizontal="left"/>
    </xf>
    <xf numFmtId="172" fontId="78" fillId="0" borderId="10" xfId="0" applyNumberFormat="1" applyFont="1" applyFill="1" applyBorder="1" applyAlignment="1">
      <alignment horizontal="left"/>
    </xf>
    <xf numFmtId="44" fontId="78" fillId="0" borderId="10" xfId="37" applyNumberFormat="1" applyFont="1" applyFill="1" applyBorder="1" applyAlignment="1">
      <alignment horizontal="left"/>
    </xf>
    <xf numFmtId="44" fontId="0" fillId="0" borderId="0" xfId="0" applyNumberFormat="1" applyFont="1" applyFill="1"/>
    <xf numFmtId="44" fontId="76" fillId="0" borderId="0" xfId="0" applyNumberFormat="1" applyFont="1"/>
    <xf numFmtId="44" fontId="76" fillId="0" borderId="0" xfId="0" applyNumberFormat="1" applyFont="1" applyFill="1"/>
    <xf numFmtId="174" fontId="76" fillId="0" borderId="0" xfId="0" applyFont="1" applyFill="1"/>
    <xf numFmtId="44" fontId="0" fillId="0" borderId="16" xfId="0" applyNumberFormat="1" applyFont="1" applyFill="1" applyBorder="1" applyAlignment="1">
      <alignment horizontal="left"/>
    </xf>
    <xf numFmtId="44" fontId="0" fillId="0" borderId="52" xfId="0" applyNumberFormat="1" applyFont="1" applyFill="1" applyBorder="1" applyAlignment="1">
      <alignment horizontal="center"/>
    </xf>
    <xf numFmtId="174" fontId="73" fillId="0" borderId="10" xfId="0" applyFont="1" applyFill="1" applyBorder="1" applyAlignment="1">
      <alignment horizontal="left"/>
    </xf>
    <xf numFmtId="172" fontId="73" fillId="0" borderId="10" xfId="0" applyNumberFormat="1" applyFont="1" applyBorder="1" applyAlignment="1">
      <alignment horizontal="left"/>
    </xf>
    <xf numFmtId="172" fontId="73" fillId="0" borderId="14" xfId="0" applyNumberFormat="1" applyFont="1" applyBorder="1" applyAlignment="1">
      <alignment horizontal="left"/>
    </xf>
    <xf numFmtId="172" fontId="73" fillId="0" borderId="0" xfId="0" applyNumberFormat="1" applyFont="1" applyAlignment="1">
      <alignment horizontal="left"/>
    </xf>
    <xf numFmtId="172" fontId="0" fillId="0" borderId="0" xfId="0" applyNumberFormat="1" applyAlignment="1">
      <alignment horizontal="left"/>
    </xf>
    <xf numFmtId="172" fontId="4" fillId="25" borderId="52" xfId="0" applyNumberFormat="1" applyFont="1" applyFill="1" applyBorder="1" applyAlignment="1">
      <alignment horizontal="left"/>
    </xf>
    <xf numFmtId="17" fontId="12" fillId="0" borderId="60" xfId="0" applyNumberFormat="1" applyFont="1" applyFill="1" applyBorder="1" applyAlignment="1">
      <alignment horizontal="left"/>
    </xf>
    <xf numFmtId="17" fontId="12" fillId="0" borderId="10" xfId="0" applyNumberFormat="1" applyFont="1" applyFill="1" applyBorder="1" applyAlignment="1">
      <alignment horizontal="left"/>
    </xf>
    <xf numFmtId="172" fontId="4" fillId="0" borderId="55" xfId="0" applyNumberFormat="1" applyFont="1" applyFill="1" applyBorder="1" applyAlignment="1">
      <alignment horizontal="left"/>
    </xf>
    <xf numFmtId="44" fontId="5" fillId="0" borderId="10" xfId="0" applyNumberFormat="1" applyFont="1" applyFill="1" applyBorder="1" applyAlignment="1">
      <alignment horizontal="left"/>
    </xf>
    <xf numFmtId="44" fontId="73" fillId="0" borderId="10" xfId="0" applyNumberFormat="1" applyFont="1" applyFill="1" applyBorder="1"/>
    <xf numFmtId="44" fontId="73" fillId="0" borderId="10" xfId="0" applyNumberFormat="1" applyFont="1" applyFill="1" applyBorder="1" applyAlignment="1">
      <alignment horizontal="center" vertical="center"/>
    </xf>
    <xf numFmtId="174" fontId="73" fillId="0" borderId="10" xfId="0" applyNumberFormat="1" applyFont="1" applyFill="1" applyBorder="1" applyAlignment="1">
      <alignment horizontal="center" vertical="center"/>
    </xf>
    <xf numFmtId="174" fontId="73" fillId="0" borderId="10" xfId="0" applyNumberFormat="1" applyFont="1" applyFill="1" applyBorder="1" applyAlignment="1">
      <alignment horizontal="left" vertical="center"/>
    </xf>
    <xf numFmtId="174" fontId="75" fillId="0" borderId="10" xfId="0" applyNumberFormat="1" applyFont="1" applyFill="1" applyBorder="1" applyAlignment="1">
      <alignment horizontal="center" vertical="center"/>
    </xf>
    <xf numFmtId="44" fontId="73" fillId="0" borderId="10" xfId="0" applyNumberFormat="1" applyFont="1" applyFill="1" applyBorder="1" applyAlignment="1"/>
    <xf numFmtId="44" fontId="5" fillId="0" borderId="10" xfId="0" applyNumberFormat="1" applyFont="1" applyFill="1" applyBorder="1"/>
    <xf numFmtId="176" fontId="75" fillId="0" borderId="10" xfId="0" applyNumberFormat="1" applyFont="1" applyFill="1" applyBorder="1"/>
    <xf numFmtId="174" fontId="78" fillId="0" borderId="10" xfId="0" applyFont="1" applyFill="1" applyBorder="1" applyAlignment="1">
      <alignment horizontal="left"/>
    </xf>
    <xf numFmtId="44" fontId="73" fillId="0" borderId="10" xfId="0" applyNumberFormat="1" applyFont="1" applyBorder="1" applyAlignment="1">
      <alignment horizontal="center"/>
    </xf>
    <xf numFmtId="44" fontId="75" fillId="0" borderId="10" xfId="0" applyNumberFormat="1" applyFont="1" applyBorder="1"/>
    <xf numFmtId="44" fontId="73" fillId="0" borderId="10" xfId="0" applyNumberFormat="1" applyFont="1" applyBorder="1"/>
    <xf numFmtId="49" fontId="78" fillId="0" borderId="10" xfId="0" applyNumberFormat="1" applyFont="1" applyFill="1" applyBorder="1" applyAlignment="1">
      <alignment horizontal="right"/>
    </xf>
    <xf numFmtId="172" fontId="73" fillId="0" borderId="10" xfId="0" applyNumberFormat="1" applyFont="1" applyFill="1" applyBorder="1" applyAlignment="1">
      <alignment horizontal="left" vertical="center"/>
    </xf>
    <xf numFmtId="174" fontId="73" fillId="0" borderId="10" xfId="36" applyNumberFormat="1" applyFont="1" applyFill="1" applyBorder="1" applyAlignment="1">
      <alignment horizontal="left"/>
    </xf>
    <xf numFmtId="49" fontId="73" fillId="26" borderId="16" xfId="0" applyNumberFormat="1" applyFont="1" applyFill="1" applyBorder="1" applyAlignment="1">
      <alignment horizontal="right"/>
    </xf>
    <xf numFmtId="49" fontId="73" fillId="0" borderId="10" xfId="0" applyNumberFormat="1" applyFont="1" applyBorder="1" applyAlignment="1">
      <alignment horizontal="right"/>
    </xf>
    <xf numFmtId="49" fontId="73" fillId="0" borderId="10" xfId="37" applyNumberFormat="1" applyFont="1" applyFill="1" applyBorder="1" applyAlignment="1">
      <alignment horizontal="right"/>
    </xf>
    <xf numFmtId="49" fontId="17" fillId="0" borderId="10" xfId="0" applyNumberFormat="1" applyFont="1" applyFill="1" applyBorder="1" applyAlignment="1">
      <alignment horizontal="right"/>
    </xf>
    <xf numFmtId="49" fontId="73" fillId="0" borderId="0" xfId="0" applyNumberFormat="1" applyFont="1" applyAlignment="1">
      <alignment horizontal="right"/>
    </xf>
    <xf numFmtId="49" fontId="5" fillId="25" borderId="53" xfId="0" applyNumberFormat="1" applyFont="1" applyFill="1" applyBorder="1" applyAlignment="1">
      <alignment horizontal="right"/>
    </xf>
    <xf numFmtId="49" fontId="73" fillId="0" borderId="63" xfId="37" applyNumberFormat="1" applyFont="1" applyFill="1" applyBorder="1" applyAlignment="1">
      <alignment horizontal="right"/>
    </xf>
    <xf numFmtId="49" fontId="73" fillId="0" borderId="56" xfId="37" applyNumberFormat="1" applyFont="1" applyFill="1" applyBorder="1" applyAlignment="1">
      <alignment horizontal="right"/>
    </xf>
    <xf numFmtId="49" fontId="73" fillId="0" borderId="61" xfId="37" applyNumberFormat="1" applyFont="1" applyFill="1" applyBorder="1" applyAlignment="1">
      <alignment horizontal="right"/>
    </xf>
    <xf numFmtId="49" fontId="5" fillId="0" borderId="20" xfId="0" applyNumberFormat="1" applyFont="1" applyBorder="1" applyAlignment="1">
      <alignment horizontal="right"/>
    </xf>
    <xf numFmtId="44" fontId="75" fillId="0" borderId="10" xfId="37" applyNumberFormat="1" applyFont="1" applyFill="1" applyBorder="1"/>
    <xf numFmtId="172" fontId="73" fillId="0" borderId="10" xfId="0" applyNumberFormat="1" applyFont="1" applyFill="1" applyBorder="1" applyAlignment="1">
      <alignment horizontal="left"/>
    </xf>
    <xf numFmtId="44" fontId="75" fillId="0" borderId="10" xfId="0" applyNumberFormat="1" applyFont="1" applyFill="1" applyBorder="1" applyAlignment="1">
      <alignment horizontal="center"/>
    </xf>
    <xf numFmtId="44" fontId="75" fillId="0" borderId="10" xfId="0" applyNumberFormat="1" applyFont="1" applyFill="1" applyBorder="1"/>
    <xf numFmtId="49" fontId="73" fillId="0" borderId="10" xfId="0" applyNumberFormat="1" applyFont="1" applyFill="1" applyBorder="1" applyAlignment="1">
      <alignment horizontal="right"/>
    </xf>
    <xf numFmtId="0" fontId="73" fillId="0" borderId="10" xfId="0" applyNumberFormat="1" applyFont="1" applyFill="1" applyBorder="1" applyAlignment="1">
      <alignment horizontal="right"/>
    </xf>
    <xf numFmtId="49" fontId="73" fillId="0" borderId="12" xfId="0" applyNumberFormat="1" applyFont="1" applyBorder="1" applyAlignment="1">
      <alignment horizontal="left"/>
    </xf>
    <xf numFmtId="49" fontId="73" fillId="0" borderId="13" xfId="0" applyNumberFormat="1" applyFont="1" applyBorder="1" applyAlignment="1">
      <alignment horizontal="left"/>
    </xf>
    <xf numFmtId="49" fontId="73" fillId="0" borderId="0" xfId="0" applyNumberFormat="1" applyFont="1" applyAlignment="1">
      <alignment horizontal="left"/>
    </xf>
    <xf numFmtId="0" fontId="73" fillId="0" borderId="10" xfId="0" applyNumberFormat="1" applyFont="1" applyBorder="1" applyAlignment="1">
      <alignment horizontal="right"/>
    </xf>
    <xf numFmtId="0" fontId="73" fillId="0" borderId="10" xfId="0" applyNumberFormat="1" applyFont="1" applyFill="1" applyBorder="1" applyAlignment="1">
      <alignment horizontal="right" vertical="center"/>
    </xf>
    <xf numFmtId="0" fontId="78" fillId="0" borderId="10" xfId="0" applyNumberFormat="1" applyFont="1" applyFill="1" applyBorder="1" applyAlignment="1">
      <alignment horizontal="right"/>
    </xf>
    <xf numFmtId="44" fontId="78" fillId="0" borderId="10" xfId="0" applyNumberFormat="1" applyFont="1" applyFill="1" applyBorder="1" applyAlignment="1">
      <alignment horizontal="center"/>
    </xf>
    <xf numFmtId="49" fontId="78" fillId="0" borderId="10" xfId="37" applyNumberFormat="1" applyFont="1" applyFill="1" applyBorder="1" applyAlignment="1">
      <alignment horizontal="right"/>
    </xf>
    <xf numFmtId="174" fontId="77" fillId="0" borderId="10" xfId="0" applyFont="1" applyFill="1" applyBorder="1" applyAlignment="1">
      <alignment horizontal="left"/>
    </xf>
    <xf numFmtId="44" fontId="78" fillId="0" borderId="10" xfId="37" applyNumberFormat="1" applyFont="1" applyFill="1" applyBorder="1"/>
    <xf numFmtId="44" fontId="78" fillId="0" borderId="10" xfId="0" applyNumberFormat="1" applyFont="1" applyFill="1" applyBorder="1"/>
    <xf numFmtId="174" fontId="19" fillId="26" borderId="17" xfId="0" applyFont="1" applyFill="1" applyBorder="1" applyAlignment="1">
      <alignment horizontal="left" wrapText="1"/>
    </xf>
    <xf numFmtId="174" fontId="17" fillId="26" borderId="18" xfId="0" applyFont="1" applyFill="1" applyBorder="1" applyAlignment="1">
      <alignment horizontal="left" wrapText="1"/>
    </xf>
    <xf numFmtId="174" fontId="19" fillId="26" borderId="18" xfId="0" applyFont="1" applyFill="1" applyBorder="1" applyAlignment="1">
      <alignment horizontal="left" wrapText="1"/>
    </xf>
    <xf numFmtId="174" fontId="17" fillId="0" borderId="0" xfId="0" applyFont="1" applyAlignment="1"/>
    <xf numFmtId="172" fontId="73" fillId="0" borderId="37" xfId="0" applyNumberFormat="1" applyFont="1" applyFill="1" applyBorder="1" applyAlignment="1">
      <alignment horizontal="left"/>
    </xf>
    <xf numFmtId="44" fontId="73" fillId="0" borderId="37" xfId="37" applyNumberFormat="1" applyFont="1" applyFill="1" applyBorder="1" applyAlignment="1">
      <alignment horizontal="left"/>
    </xf>
    <xf numFmtId="174" fontId="19" fillId="26" borderId="20" xfId="0" applyFont="1" applyFill="1" applyBorder="1" applyAlignment="1">
      <alignment horizontal="left" wrapText="1"/>
    </xf>
    <xf numFmtId="44" fontId="73" fillId="0" borderId="37" xfId="0" applyNumberFormat="1" applyFont="1" applyFill="1" applyBorder="1" applyAlignment="1">
      <alignment horizontal="left"/>
    </xf>
    <xf numFmtId="49" fontId="73" fillId="0" borderId="37" xfId="0" applyNumberFormat="1" applyFont="1" applyFill="1" applyBorder="1" applyAlignment="1">
      <alignment horizontal="right"/>
    </xf>
    <xf numFmtId="174" fontId="19" fillId="25" borderId="48" xfId="0" applyFont="1" applyFill="1" applyBorder="1" applyAlignment="1">
      <alignment horizontal="left"/>
    </xf>
    <xf numFmtId="172" fontId="19" fillId="25" borderId="49" xfId="0" applyNumberFormat="1" applyFont="1" applyFill="1" applyBorder="1" applyAlignment="1">
      <alignment horizontal="left"/>
    </xf>
    <xf numFmtId="174" fontId="19" fillId="25" borderId="49" xfId="0" applyFont="1" applyFill="1" applyBorder="1" applyAlignment="1">
      <alignment horizontal="left"/>
    </xf>
    <xf numFmtId="44" fontId="19" fillId="25" borderId="49" xfId="0" applyNumberFormat="1" applyFont="1" applyFill="1" applyBorder="1" applyAlignment="1">
      <alignment horizontal="left"/>
    </xf>
    <xf numFmtId="44" fontId="74" fillId="25" borderId="49" xfId="0" applyNumberFormat="1" applyFont="1" applyFill="1" applyBorder="1" applyAlignment="1">
      <alignment horizontal="left"/>
    </xf>
    <xf numFmtId="49" fontId="5" fillId="25" borderId="49" xfId="0" applyNumberFormat="1" applyFont="1" applyFill="1" applyBorder="1" applyAlignment="1">
      <alignment horizontal="right"/>
    </xf>
    <xf numFmtId="174" fontId="19" fillId="25" borderId="50" xfId="0" applyFont="1" applyFill="1" applyBorder="1" applyAlignment="1">
      <alignment horizontal="left"/>
    </xf>
    <xf numFmtId="14" fontId="0" fillId="0" borderId="0" xfId="0" applyNumberFormat="1" applyFont="1"/>
    <xf numFmtId="14" fontId="0" fillId="0" borderId="0" xfId="0" applyNumberFormat="1" applyFont="1" applyFill="1"/>
    <xf numFmtId="174" fontId="73" fillId="0" borderId="37" xfId="36" applyNumberFormat="1" applyFont="1" applyFill="1" applyBorder="1" applyAlignment="1">
      <alignment horizontal="left"/>
    </xf>
    <xf numFmtId="14" fontId="73" fillId="0" borderId="12" xfId="0" applyNumberFormat="1" applyFont="1" applyFill="1" applyBorder="1" applyAlignment="1">
      <alignment horizontal="left"/>
    </xf>
    <xf numFmtId="174" fontId="17" fillId="0" borderId="11" xfId="0" applyFont="1" applyFill="1" applyBorder="1" applyAlignment="1">
      <alignment horizontal="left"/>
    </xf>
    <xf numFmtId="174" fontId="17" fillId="0" borderId="41" xfId="0" applyFont="1" applyFill="1" applyBorder="1" applyAlignment="1">
      <alignment horizontal="left"/>
    </xf>
    <xf numFmtId="174" fontId="17" fillId="0" borderId="38" xfId="0" applyFont="1" applyFill="1" applyBorder="1" applyAlignment="1">
      <alignment horizontal="left"/>
    </xf>
    <xf numFmtId="44" fontId="17" fillId="0" borderId="11" xfId="0" applyNumberFormat="1" applyFont="1" applyFill="1" applyBorder="1" applyAlignment="1">
      <alignment horizontal="left"/>
    </xf>
    <xf numFmtId="174" fontId="17" fillId="0" borderId="11" xfId="0" applyFont="1" applyFill="1" applyBorder="1"/>
    <xf numFmtId="174" fontId="17" fillId="0" borderId="11" xfId="0" applyFont="1" applyFill="1" applyBorder="1" applyAlignment="1"/>
    <xf numFmtId="174" fontId="79" fillId="0" borderId="11" xfId="0" applyFont="1" applyFill="1" applyBorder="1" applyAlignment="1">
      <alignment horizontal="left"/>
    </xf>
    <xf numFmtId="174" fontId="77" fillId="0" borderId="11" xfId="0" applyFont="1" applyFill="1" applyBorder="1" applyAlignment="1">
      <alignment horizontal="left"/>
    </xf>
    <xf numFmtId="174" fontId="17" fillId="0" borderId="11" xfId="0" applyFont="1" applyFill="1" applyBorder="1" applyAlignment="1">
      <alignment wrapText="1"/>
    </xf>
    <xf numFmtId="174" fontId="17" fillId="0" borderId="11" xfId="0" applyFont="1" applyFill="1" applyBorder="1" applyAlignment="1">
      <alignment vertical="center" wrapText="1"/>
    </xf>
    <xf numFmtId="174" fontId="0" fillId="0" borderId="0" xfId="0" applyBorder="1" applyAlignment="1" applyProtection="1">
      <alignment horizontal="right"/>
    </xf>
    <xf numFmtId="14" fontId="0" fillId="0" borderId="0" xfId="0" applyNumberFormat="1" applyFont="1" applyFill="1" applyBorder="1" applyAlignment="1" applyProtection="1">
      <alignment horizontal="center"/>
    </xf>
    <xf numFmtId="174" fontId="0" fillId="0" borderId="0" xfId="0" applyBorder="1" applyAlignment="1" applyProtection="1">
      <alignment horizontal="right" vertical="center"/>
    </xf>
    <xf numFmtId="174" fontId="9" fillId="0" borderId="0" xfId="0" applyFont="1" applyFill="1" applyBorder="1" applyAlignment="1" applyProtection="1">
      <alignment horizontal="center" vertical="center"/>
    </xf>
    <xf numFmtId="174" fontId="60" fillId="32" borderId="0" xfId="0" applyFont="1" applyFill="1" applyBorder="1" applyAlignment="1" applyProtection="1">
      <alignment horizontal="center"/>
    </xf>
    <xf numFmtId="172" fontId="61" fillId="0" borderId="0" xfId="0" applyNumberFormat="1" applyFont="1" applyBorder="1" applyAlignment="1" applyProtection="1">
      <alignment horizontal="right"/>
    </xf>
    <xf numFmtId="49" fontId="61" fillId="0" borderId="0" xfId="0" applyNumberFormat="1" applyFont="1" applyFill="1" applyBorder="1" applyAlignment="1" applyProtection="1">
      <alignment horizontal="center"/>
    </xf>
    <xf numFmtId="49" fontId="61" fillId="0" borderId="0" xfId="0" applyNumberFormat="1" applyFont="1" applyFill="1" applyBorder="1" applyAlignment="1" applyProtection="1">
      <alignment horizontal="right"/>
    </xf>
    <xf numFmtId="174" fontId="5" fillId="32" borderId="0" xfId="0" applyFont="1" applyFill="1" applyBorder="1" applyAlignment="1" applyProtection="1">
      <alignment horizontal="center"/>
    </xf>
    <xf numFmtId="172" fontId="63" fillId="0" borderId="0" xfId="41" applyNumberFormat="1" applyFont="1" applyFill="1" applyBorder="1" applyAlignment="1" applyProtection="1">
      <alignment horizontal="right"/>
    </xf>
    <xf numFmtId="174" fontId="61" fillId="0" borderId="0" xfId="41" applyFont="1" applyFill="1" applyBorder="1" applyAlignment="1" applyProtection="1">
      <protection locked="0"/>
    </xf>
    <xf numFmtId="174" fontId="53" fillId="0" borderId="0" xfId="40" applyFont="1" applyBorder="1" applyAlignment="1">
      <alignment vertical="center" wrapText="1"/>
    </xf>
    <xf numFmtId="44" fontId="17" fillId="0" borderId="0" xfId="41" applyNumberFormat="1" applyFont="1" applyFill="1" applyBorder="1" applyAlignment="1" applyProtection="1"/>
    <xf numFmtId="44" fontId="19" fillId="0" borderId="0" xfId="0" applyNumberFormat="1" applyFont="1" applyBorder="1"/>
    <xf numFmtId="172" fontId="63" fillId="0" borderId="0" xfId="41" applyNumberFormat="1" applyFont="1" applyFill="1" applyBorder="1" applyAlignment="1" applyProtection="1"/>
    <xf numFmtId="49" fontId="63" fillId="0" borderId="0" xfId="41" applyNumberFormat="1" applyFont="1" applyFill="1" applyBorder="1" applyAlignment="1" applyProtection="1">
      <protection locked="0"/>
    </xf>
    <xf numFmtId="174" fontId="63" fillId="0" borderId="0" xfId="41" applyFont="1" applyFill="1" applyBorder="1" applyAlignment="1"/>
    <xf numFmtId="174" fontId="17" fillId="0" borderId="0" xfId="41" applyFont="1" applyFill="1" applyBorder="1" applyProtection="1"/>
    <xf numFmtId="174" fontId="61" fillId="0" borderId="0" xfId="41" applyFont="1" applyFill="1" applyBorder="1" applyAlignment="1"/>
    <xf numFmtId="172" fontId="63" fillId="0" borderId="0" xfId="41" applyNumberFormat="1" applyFont="1" applyFill="1" applyBorder="1" applyAlignment="1" applyProtection="1">
      <protection locked="0"/>
    </xf>
    <xf numFmtId="174" fontId="69" fillId="0" borderId="0" xfId="32" applyFont="1" applyBorder="1" applyAlignment="1" applyProtection="1">
      <alignment horizontal="left"/>
    </xf>
    <xf numFmtId="44" fontId="17" fillId="0" borderId="0" xfId="41" applyNumberFormat="1" applyFont="1" applyFill="1" applyBorder="1" applyAlignment="1" applyProtection="1">
      <protection locked="0"/>
    </xf>
    <xf numFmtId="174" fontId="19" fillId="0" borderId="0" xfId="41" applyNumberFormat="1" applyFont="1" applyFill="1" applyBorder="1" applyAlignment="1" applyProtection="1">
      <alignment horizontal="right"/>
    </xf>
    <xf numFmtId="172" fontId="63" fillId="0" borderId="0" xfId="41" applyNumberFormat="1" applyFont="1" applyFill="1" applyBorder="1" applyProtection="1"/>
    <xf numFmtId="14" fontId="63" fillId="0" borderId="0" xfId="41" applyNumberFormat="1" applyFont="1" applyFill="1" applyBorder="1" applyAlignment="1" applyProtection="1">
      <protection locked="0"/>
    </xf>
    <xf numFmtId="174" fontId="63" fillId="0" borderId="0" xfId="0" applyFont="1" applyBorder="1"/>
    <xf numFmtId="174" fontId="63" fillId="0" borderId="0" xfId="41" applyFont="1" applyFill="1" applyBorder="1" applyProtection="1"/>
    <xf numFmtId="174" fontId="63" fillId="0" borderId="0" xfId="41" applyFont="1" applyFill="1" applyBorder="1" applyAlignment="1" applyProtection="1"/>
    <xf numFmtId="174" fontId="63" fillId="0" borderId="0" xfId="41" applyFont="1" applyFill="1" applyBorder="1" applyAlignment="1" applyProtection="1">
      <alignment horizontal="center"/>
    </xf>
    <xf numFmtId="174" fontId="61" fillId="0" borderId="0" xfId="41" applyFont="1" applyFill="1" applyBorder="1" applyAlignment="1" applyProtection="1"/>
    <xf numFmtId="174" fontId="19" fillId="0" borderId="0" xfId="41" applyFont="1" applyFill="1" applyBorder="1" applyProtection="1"/>
    <xf numFmtId="174" fontId="17" fillId="0" borderId="0" xfId="41" applyNumberFormat="1" applyFont="1" applyFill="1" applyBorder="1" applyAlignment="1" applyProtection="1">
      <alignment horizontal="right"/>
    </xf>
    <xf numFmtId="174" fontId="4" fillId="32" borderId="0" xfId="0" applyFont="1" applyFill="1" applyBorder="1" applyProtection="1"/>
    <xf numFmtId="171" fontId="17" fillId="32" borderId="0" xfId="0" applyNumberFormat="1" applyFont="1" applyFill="1" applyBorder="1" applyProtection="1"/>
    <xf numFmtId="166" fontId="0" fillId="32" borderId="0" xfId="0" applyNumberFormat="1" applyFont="1" applyFill="1" applyBorder="1" applyAlignment="1" applyProtection="1">
      <alignment horizontal="left"/>
    </xf>
    <xf numFmtId="174" fontId="0" fillId="32" borderId="0" xfId="0" applyFont="1" applyFill="1" applyBorder="1" applyAlignment="1" applyProtection="1">
      <alignment horizontal="left"/>
    </xf>
    <xf numFmtId="174" fontId="7" fillId="32" borderId="0" xfId="0" applyFont="1" applyFill="1" applyBorder="1" applyProtection="1"/>
    <xf numFmtId="171" fontId="51" fillId="32" borderId="0" xfId="0" applyNumberFormat="1" applyFont="1" applyFill="1" applyBorder="1" applyProtection="1"/>
    <xf numFmtId="49" fontId="0" fillId="32" borderId="0" xfId="36" applyNumberFormat="1" applyFont="1" applyFill="1" applyBorder="1" applyAlignment="1" applyProtection="1">
      <alignment horizontal="center"/>
    </xf>
    <xf numFmtId="171" fontId="19" fillId="32" borderId="0" xfId="0" applyNumberFormat="1" applyFont="1" applyFill="1" applyBorder="1" applyProtection="1"/>
    <xf numFmtId="174" fontId="5" fillId="0" borderId="0" xfId="0" applyFont="1" applyFill="1" applyBorder="1" applyAlignment="1" applyProtection="1">
      <alignment horizontal="center"/>
    </xf>
    <xf numFmtId="174" fontId="12" fillId="0" borderId="0" xfId="0" applyFont="1" applyFill="1" applyBorder="1" applyProtection="1"/>
    <xf numFmtId="174" fontId="0" fillId="32" borderId="0" xfId="0" applyFill="1"/>
    <xf numFmtId="174" fontId="80" fillId="0" borderId="0" xfId="0" applyFont="1" applyProtection="1"/>
    <xf numFmtId="174" fontId="60" fillId="0" borderId="0" xfId="0" applyFont="1" applyFill="1" applyBorder="1" applyAlignment="1" applyProtection="1">
      <alignment horizontal="center"/>
    </xf>
    <xf numFmtId="14" fontId="0" fillId="0" borderId="0" xfId="0" applyNumberFormat="1" applyBorder="1"/>
    <xf numFmtId="44" fontId="73" fillId="26" borderId="16" xfId="0" applyNumberFormat="1" applyFont="1" applyFill="1" applyBorder="1" applyAlignment="1">
      <alignment horizontal="left"/>
    </xf>
    <xf numFmtId="44" fontId="73" fillId="0" borderId="10" xfId="36" applyNumberFormat="1" applyFont="1" applyFill="1" applyBorder="1"/>
    <xf numFmtId="44" fontId="73" fillId="0" borderId="14" xfId="0" applyNumberFormat="1" applyFont="1" applyBorder="1"/>
    <xf numFmtId="44" fontId="73" fillId="0" borderId="0" xfId="0" applyNumberFormat="1" applyFont="1"/>
    <xf numFmtId="44" fontId="4" fillId="0" borderId="0" xfId="0" applyNumberFormat="1" applyFont="1"/>
    <xf numFmtId="44" fontId="75" fillId="0" borderId="10" xfId="37" applyNumberFormat="1" applyFont="1" applyFill="1" applyBorder="1" applyAlignment="1">
      <alignment horizontal="right"/>
    </xf>
    <xf numFmtId="44" fontId="73" fillId="0" borderId="10" xfId="0" applyNumberFormat="1" applyFont="1" applyFill="1" applyBorder="1" applyAlignment="1">
      <alignment horizontal="right"/>
    </xf>
    <xf numFmtId="44" fontId="73" fillId="0" borderId="10" xfId="37" applyNumberFormat="1" applyFont="1" applyFill="1" applyBorder="1" applyAlignment="1">
      <alignment horizontal="right"/>
    </xf>
    <xf numFmtId="0" fontId="73" fillId="0" borderId="10" xfId="36" applyNumberFormat="1" applyFont="1" applyFill="1" applyBorder="1"/>
    <xf numFmtId="44" fontId="19" fillId="25" borderId="49" xfId="37" applyNumberFormat="1" applyFont="1" applyFill="1" applyBorder="1" applyAlignment="1">
      <alignment horizontal="right"/>
    </xf>
    <xf numFmtId="44" fontId="73" fillId="0" borderId="10" xfId="37" applyNumberFormat="1" applyFont="1" applyBorder="1" applyAlignment="1">
      <alignment horizontal="right"/>
    </xf>
    <xf numFmtId="44" fontId="0" fillId="0" borderId="0" xfId="37" applyNumberFormat="1" applyFont="1" applyAlignment="1">
      <alignment horizontal="right"/>
    </xf>
    <xf numFmtId="44" fontId="4" fillId="25" borderId="52" xfId="37" applyNumberFormat="1" applyFont="1" applyFill="1" applyBorder="1" applyAlignment="1">
      <alignment horizontal="right"/>
    </xf>
    <xf numFmtId="44" fontId="12" fillId="0" borderId="60" xfId="37" applyNumberFormat="1" applyFont="1" applyFill="1" applyBorder="1" applyAlignment="1">
      <alignment horizontal="right"/>
    </xf>
    <xf numFmtId="44" fontId="12" fillId="0" borderId="10" xfId="37" applyNumberFormat="1" applyFont="1" applyFill="1" applyBorder="1" applyAlignment="1">
      <alignment horizontal="right"/>
    </xf>
    <xf numFmtId="44" fontId="12" fillId="0" borderId="14" xfId="37" applyNumberFormat="1" applyFont="1" applyFill="1" applyBorder="1" applyAlignment="1">
      <alignment horizontal="right"/>
    </xf>
    <xf numFmtId="44" fontId="4" fillId="0" borderId="55" xfId="37" applyNumberFormat="1" applyFont="1" applyFill="1" applyBorder="1" applyAlignment="1">
      <alignment horizontal="right"/>
    </xf>
    <xf numFmtId="14" fontId="73" fillId="0" borderId="21" xfId="0" applyNumberFormat="1" applyFont="1" applyFill="1" applyBorder="1" applyAlignment="1">
      <alignment horizontal="left"/>
    </xf>
    <xf numFmtId="44" fontId="73" fillId="0" borderId="37" xfId="0" applyNumberFormat="1" applyFont="1" applyFill="1" applyBorder="1"/>
    <xf numFmtId="174" fontId="75" fillId="0" borderId="10" xfId="36" applyNumberFormat="1" applyFont="1" applyFill="1" applyBorder="1"/>
    <xf numFmtId="174" fontId="73" fillId="0" borderId="11" xfId="0" applyFont="1" applyBorder="1" applyAlignment="1"/>
    <xf numFmtId="44" fontId="73" fillId="0" borderId="14" xfId="37" applyNumberFormat="1" applyFont="1" applyBorder="1" applyAlignment="1">
      <alignment horizontal="right"/>
    </xf>
    <xf numFmtId="174" fontId="73" fillId="0" borderId="15" xfId="0" applyFont="1" applyBorder="1" applyAlignment="1"/>
    <xf numFmtId="174" fontId="73" fillId="0" borderId="37" xfId="0" applyFont="1" applyFill="1" applyBorder="1" applyAlignment="1">
      <alignment horizontal="left"/>
    </xf>
    <xf numFmtId="174" fontId="17" fillId="0" borderId="10" xfId="0" applyFont="1" applyFill="1" applyBorder="1" applyAlignment="1">
      <alignment horizontal="left"/>
    </xf>
    <xf numFmtId="172" fontId="73" fillId="0" borderId="10" xfId="0" applyNumberFormat="1" applyFont="1" applyFill="1" applyBorder="1"/>
    <xf numFmtId="172" fontId="73" fillId="0" borderId="10" xfId="0" applyNumberFormat="1" applyFont="1" applyFill="1" applyBorder="1" applyAlignment="1"/>
    <xf numFmtId="172" fontId="73" fillId="0" borderId="10" xfId="37" applyNumberFormat="1" applyFont="1" applyFill="1" applyBorder="1"/>
    <xf numFmtId="172" fontId="73" fillId="0" borderId="10" xfId="36" applyNumberFormat="1" applyFont="1" applyFill="1" applyBorder="1"/>
    <xf numFmtId="172" fontId="78" fillId="0" borderId="10" xfId="0" applyNumberFormat="1" applyFont="1" applyFill="1" applyBorder="1"/>
    <xf numFmtId="172" fontId="73" fillId="0" borderId="10" xfId="0" applyNumberFormat="1" applyFont="1" applyFill="1" applyBorder="1" applyAlignment="1">
      <alignment horizontal="center" vertical="center"/>
    </xf>
    <xf numFmtId="172" fontId="5" fillId="0" borderId="10" xfId="0" applyNumberFormat="1" applyFont="1" applyFill="1" applyBorder="1"/>
    <xf numFmtId="172" fontId="73" fillId="0" borderId="10" xfId="0" applyNumberFormat="1" applyFont="1" applyFill="1" applyBorder="1" applyAlignment="1">
      <alignment horizontal="right"/>
    </xf>
    <xf numFmtId="174" fontId="73" fillId="0" borderId="10" xfId="36" applyNumberFormat="1" applyFont="1" applyFill="1" applyBorder="1"/>
    <xf numFmtId="44" fontId="5" fillId="25" borderId="49" xfId="0" applyNumberFormat="1" applyFont="1" applyFill="1" applyBorder="1" applyAlignment="1">
      <alignment horizontal="left"/>
    </xf>
    <xf numFmtId="44" fontId="83" fillId="0" borderId="0" xfId="0" applyNumberFormat="1" applyFont="1"/>
    <xf numFmtId="174" fontId="83" fillId="0" borderId="0" xfId="0" applyFont="1"/>
    <xf numFmtId="14" fontId="73" fillId="0" borderId="10" xfId="0" applyNumberFormat="1" applyFont="1" applyFill="1" applyBorder="1" applyAlignment="1">
      <alignment horizontal="left"/>
    </xf>
    <xf numFmtId="44" fontId="75" fillId="0" borderId="10" xfId="36" applyNumberFormat="1" applyFont="1" applyFill="1" applyBorder="1" applyAlignment="1">
      <alignment horizontal="right"/>
    </xf>
    <xf numFmtId="174" fontId="5" fillId="0" borderId="10" xfId="36" applyNumberFormat="1" applyFont="1" applyFill="1" applyBorder="1"/>
    <xf numFmtId="174" fontId="73" fillId="0" borderId="11" xfId="0" applyFont="1" applyFill="1" applyBorder="1" applyAlignment="1">
      <alignment horizontal="left"/>
    </xf>
    <xf numFmtId="174" fontId="17" fillId="0" borderId="10" xfId="0" applyFont="1" applyFill="1" applyBorder="1" applyAlignment="1"/>
    <xf numFmtId="172" fontId="5" fillId="0" borderId="10" xfId="0" applyNumberFormat="1" applyFont="1" applyFill="1" applyBorder="1" applyAlignment="1">
      <alignment horizontal="left"/>
    </xf>
    <xf numFmtId="44" fontId="62" fillId="0" borderId="0" xfId="62" applyNumberFormat="1" applyFont="1" applyFill="1"/>
    <xf numFmtId="174" fontId="3" fillId="0" borderId="0" xfId="0" applyFont="1" applyFill="1"/>
    <xf numFmtId="44" fontId="75" fillId="0" borderId="40" xfId="0" applyNumberFormat="1" applyFont="1" applyFill="1" applyBorder="1" applyAlignment="1">
      <alignment horizontal="left"/>
    </xf>
    <xf numFmtId="44" fontId="75" fillId="0" borderId="37" xfId="0" applyNumberFormat="1" applyFont="1" applyFill="1" applyBorder="1" applyAlignment="1">
      <alignment horizontal="left"/>
    </xf>
    <xf numFmtId="172" fontId="73" fillId="0" borderId="10" xfId="62" applyNumberFormat="1" applyFont="1" applyFill="1" applyBorder="1" applyAlignment="1">
      <alignment horizontal="left"/>
    </xf>
    <xf numFmtId="44" fontId="73" fillId="0" borderId="10" xfId="62" applyNumberFormat="1" applyFont="1" applyFill="1" applyBorder="1" applyAlignment="1">
      <alignment horizontal="left"/>
    </xf>
    <xf numFmtId="172" fontId="73" fillId="0" borderId="10" xfId="0" applyNumberFormat="1" applyFont="1" applyBorder="1" applyAlignment="1">
      <alignment horizontal="right"/>
    </xf>
    <xf numFmtId="174" fontId="75" fillId="0" borderId="10" xfId="0" applyFont="1" applyFill="1" applyBorder="1" applyAlignment="1">
      <alignment horizontal="left"/>
    </xf>
    <xf numFmtId="172" fontId="5" fillId="25" borderId="49" xfId="0" applyNumberFormat="1" applyFont="1" applyFill="1" applyBorder="1" applyAlignment="1">
      <alignment horizontal="center"/>
    </xf>
    <xf numFmtId="172" fontId="73" fillId="0" borderId="10" xfId="62" applyNumberFormat="1" applyFont="1" applyFill="1" applyBorder="1" applyAlignment="1">
      <alignment horizontal="right"/>
    </xf>
    <xf numFmtId="172" fontId="73" fillId="0" borderId="37" xfId="0" applyNumberFormat="1" applyFont="1" applyFill="1" applyBorder="1" applyAlignment="1">
      <alignment horizontal="right"/>
    </xf>
    <xf numFmtId="172" fontId="73" fillId="0" borderId="10" xfId="37" applyNumberFormat="1" applyFont="1" applyFill="1" applyBorder="1" applyAlignment="1">
      <alignment horizontal="right"/>
    </xf>
    <xf numFmtId="172" fontId="75" fillId="0" borderId="10" xfId="0" applyNumberFormat="1" applyFont="1" applyFill="1" applyBorder="1" applyAlignment="1">
      <alignment horizontal="right"/>
    </xf>
    <xf numFmtId="172" fontId="78" fillId="0" borderId="10" xfId="0" applyNumberFormat="1" applyFont="1" applyFill="1" applyBorder="1" applyAlignment="1">
      <alignment horizontal="right"/>
    </xf>
    <xf numFmtId="172" fontId="73" fillId="0" borderId="10" xfId="0" applyNumberFormat="1" applyFont="1" applyFill="1" applyBorder="1" applyAlignment="1">
      <alignment horizontal="right" vertical="center"/>
    </xf>
    <xf numFmtId="172" fontId="73" fillId="0" borderId="14" xfId="0" applyNumberFormat="1" applyFont="1" applyBorder="1" applyAlignment="1">
      <alignment horizontal="right"/>
    </xf>
    <xf numFmtId="172" fontId="73" fillId="0" borderId="0" xfId="0" applyNumberFormat="1" applyFont="1" applyAlignment="1">
      <alignment horizontal="right"/>
    </xf>
    <xf numFmtId="172" fontId="73" fillId="26" borderId="16" xfId="0" applyNumberFormat="1" applyFont="1" applyFill="1" applyBorder="1" applyAlignment="1">
      <alignment horizontal="right"/>
    </xf>
    <xf numFmtId="172" fontId="73" fillId="0" borderId="10" xfId="36" applyNumberFormat="1" applyFont="1" applyFill="1" applyBorder="1" applyAlignment="1">
      <alignment horizontal="right"/>
    </xf>
    <xf numFmtId="172" fontId="5" fillId="0" borderId="10" xfId="0" applyNumberFormat="1" applyFont="1" applyFill="1" applyBorder="1" applyAlignment="1">
      <alignment horizontal="right"/>
    </xf>
    <xf numFmtId="172" fontId="19" fillId="25" borderId="49" xfId="0" applyNumberFormat="1" applyFont="1" applyFill="1" applyBorder="1" applyAlignment="1">
      <alignment horizontal="center"/>
    </xf>
    <xf numFmtId="44" fontId="85" fillId="0" borderId="10" xfId="0" applyNumberFormat="1" applyFont="1" applyFill="1" applyBorder="1" applyAlignment="1">
      <alignment horizontal="left"/>
    </xf>
    <xf numFmtId="172" fontId="85" fillId="0" borderId="10" xfId="0" applyNumberFormat="1" applyFont="1" applyFill="1" applyBorder="1" applyAlignment="1">
      <alignment horizontal="left"/>
    </xf>
    <xf numFmtId="174" fontId="85" fillId="0" borderId="10" xfId="37" applyNumberFormat="1" applyFont="1" applyFill="1" applyBorder="1" applyAlignment="1">
      <alignment horizontal="left"/>
    </xf>
    <xf numFmtId="174" fontId="85" fillId="0" borderId="10" xfId="0" applyNumberFormat="1" applyFont="1" applyFill="1" applyBorder="1" applyAlignment="1">
      <alignment horizontal="left"/>
    </xf>
    <xf numFmtId="44" fontId="73" fillId="26" borderId="16" xfId="0" applyNumberFormat="1" applyFont="1" applyFill="1" applyBorder="1" applyAlignment="1">
      <alignment horizontal="center"/>
    </xf>
    <xf numFmtId="44" fontId="85" fillId="0" borderId="10" xfId="0" applyNumberFormat="1" applyFont="1" applyFill="1" applyBorder="1" applyAlignment="1">
      <alignment horizontal="center"/>
    </xf>
    <xf numFmtId="44" fontId="73" fillId="0" borderId="37" xfId="0" applyNumberFormat="1" applyFont="1" applyFill="1" applyBorder="1" applyAlignment="1">
      <alignment horizontal="center"/>
    </xf>
    <xf numFmtId="44" fontId="73" fillId="0" borderId="10" xfId="37" applyNumberFormat="1" applyFont="1" applyFill="1" applyBorder="1" applyAlignment="1">
      <alignment horizontal="center"/>
    </xf>
    <xf numFmtId="44" fontId="73" fillId="0" borderId="10" xfId="36" applyNumberFormat="1" applyFont="1" applyFill="1" applyBorder="1" applyAlignment="1">
      <alignment horizontal="center"/>
    </xf>
    <xf numFmtId="44" fontId="5" fillId="0" borderId="10" xfId="0" applyNumberFormat="1" applyFont="1" applyFill="1" applyBorder="1" applyAlignment="1">
      <alignment horizontal="center"/>
    </xf>
    <xf numFmtId="44" fontId="73" fillId="0" borderId="14" xfId="0" applyNumberFormat="1" applyFont="1" applyBorder="1" applyAlignment="1">
      <alignment horizontal="center"/>
    </xf>
    <xf numFmtId="44" fontId="73" fillId="0" borderId="0" xfId="0" applyNumberFormat="1" applyFont="1" applyAlignment="1">
      <alignment horizontal="center"/>
    </xf>
    <xf numFmtId="44" fontId="73" fillId="25" borderId="49" xfId="0" applyNumberFormat="1" applyFont="1" applyFill="1" applyBorder="1" applyAlignment="1">
      <alignment horizontal="left"/>
    </xf>
    <xf numFmtId="44" fontId="73" fillId="25" borderId="49" xfId="0" applyNumberFormat="1" applyFont="1" applyFill="1" applyBorder="1" applyAlignment="1">
      <alignment horizontal="center"/>
    </xf>
    <xf numFmtId="44" fontId="5" fillId="0" borderId="10" xfId="37" applyNumberFormat="1" applyFont="1" applyFill="1" applyBorder="1" applyAlignment="1">
      <alignment horizontal="right"/>
    </xf>
    <xf numFmtId="14" fontId="85" fillId="0" borderId="10" xfId="0" applyNumberFormat="1" applyFont="1" applyFill="1" applyBorder="1" applyAlignment="1">
      <alignment horizontal="left"/>
    </xf>
    <xf numFmtId="14" fontId="75" fillId="0" borderId="12" xfId="0" applyNumberFormat="1" applyFont="1" applyFill="1" applyBorder="1" applyAlignment="1">
      <alignment horizontal="left"/>
    </xf>
    <xf numFmtId="172" fontId="75" fillId="0" borderId="10" xfId="0" applyNumberFormat="1" applyFont="1" applyFill="1" applyBorder="1" applyAlignment="1">
      <alignment horizontal="left"/>
    </xf>
    <xf numFmtId="14" fontId="85" fillId="0" borderId="12" xfId="0" applyNumberFormat="1" applyFont="1" applyFill="1" applyBorder="1" applyAlignment="1">
      <alignment horizontal="left"/>
    </xf>
    <xf numFmtId="174" fontId="73" fillId="0" borderId="10" xfId="37" applyNumberFormat="1" applyFont="1" applyFill="1" applyBorder="1" applyAlignment="1">
      <alignment horizontal="left"/>
    </xf>
    <xf numFmtId="174" fontId="17" fillId="0" borderId="10" xfId="62" applyNumberFormat="1" applyFont="1" applyFill="1" applyBorder="1" applyAlignment="1">
      <alignment horizontal="left"/>
    </xf>
    <xf numFmtId="174" fontId="17" fillId="0" borderId="22" xfId="0" applyFont="1" applyFill="1" applyBorder="1" applyAlignment="1">
      <alignment horizontal="left"/>
    </xf>
    <xf numFmtId="177" fontId="73" fillId="0" borderId="10" xfId="0" applyNumberFormat="1" applyFont="1" applyFill="1" applyBorder="1" applyAlignment="1">
      <alignment horizontal="right"/>
    </xf>
    <xf numFmtId="177" fontId="73" fillId="0" borderId="10" xfId="0" applyNumberFormat="1" applyFont="1" applyFill="1" applyBorder="1" applyAlignment="1">
      <alignment horizontal="center"/>
    </xf>
    <xf numFmtId="174" fontId="73" fillId="0" borderId="10" xfId="37" applyNumberFormat="1" applyFont="1" applyFill="1" applyBorder="1" applyAlignment="1">
      <alignment horizontal="right"/>
    </xf>
    <xf numFmtId="177" fontId="73" fillId="0" borderId="10" xfId="0" applyNumberFormat="1" applyFont="1" applyFill="1" applyBorder="1" applyAlignment="1">
      <alignment horizontal="left"/>
    </xf>
    <xf numFmtId="174" fontId="73" fillId="0" borderId="10" xfId="36" applyNumberFormat="1" applyFont="1" applyFill="1" applyBorder="1" applyAlignment="1">
      <alignment horizontal="right"/>
    </xf>
    <xf numFmtId="174" fontId="73" fillId="0" borderId="10" xfId="62" applyNumberFormat="1" applyFont="1" applyFill="1" applyBorder="1" applyAlignment="1">
      <alignment horizontal="left"/>
    </xf>
    <xf numFmtId="44" fontId="73" fillId="0" borderId="10" xfId="62" applyNumberFormat="1" applyFont="1" applyFill="1" applyBorder="1" applyAlignment="1">
      <alignment horizontal="right"/>
    </xf>
    <xf numFmtId="0" fontId="73" fillId="0" borderId="10" xfId="62" applyNumberFormat="1" applyFont="1" applyFill="1" applyBorder="1" applyAlignment="1">
      <alignment horizontal="right"/>
    </xf>
    <xf numFmtId="44" fontId="73" fillId="0" borderId="10" xfId="62" applyNumberFormat="1" applyFont="1" applyFill="1" applyBorder="1" applyAlignment="1">
      <alignment horizontal="center"/>
    </xf>
    <xf numFmtId="44" fontId="78" fillId="0" borderId="10" xfId="37" applyNumberFormat="1" applyFont="1" applyFill="1" applyBorder="1" applyAlignment="1">
      <alignment horizontal="right"/>
    </xf>
    <xf numFmtId="44" fontId="85" fillId="0" borderId="10" xfId="37" applyNumberFormat="1" applyFont="1" applyFill="1" applyBorder="1" applyAlignment="1">
      <alignment horizontal="right"/>
    </xf>
    <xf numFmtId="44" fontId="85" fillId="0" borderId="10" xfId="37" applyNumberFormat="1" applyFont="1" applyFill="1" applyBorder="1" applyAlignment="1">
      <alignment horizontal="left"/>
    </xf>
    <xf numFmtId="172" fontId="82" fillId="0" borderId="10" xfId="0" applyNumberFormat="1" applyFont="1" applyFill="1" applyBorder="1" applyAlignment="1">
      <alignment horizontal="right"/>
    </xf>
    <xf numFmtId="172" fontId="82" fillId="0" borderId="10" xfId="62" applyNumberFormat="1" applyFont="1" applyFill="1" applyBorder="1" applyAlignment="1">
      <alignment horizontal="right"/>
    </xf>
    <xf numFmtId="44" fontId="82" fillId="0" borderId="10" xfId="0" applyNumberFormat="1" applyFont="1" applyFill="1" applyBorder="1" applyAlignment="1">
      <alignment horizontal="left"/>
    </xf>
    <xf numFmtId="44" fontId="82" fillId="0" borderId="10" xfId="0" applyNumberFormat="1" applyFont="1" applyFill="1" applyBorder="1" applyAlignment="1">
      <alignment horizontal="center"/>
    </xf>
    <xf numFmtId="174" fontId="82" fillId="0" borderId="10" xfId="0" applyNumberFormat="1" applyFont="1" applyFill="1" applyBorder="1" applyAlignment="1">
      <alignment horizontal="left"/>
    </xf>
    <xf numFmtId="44" fontId="82" fillId="0" borderId="10" xfId="0" applyNumberFormat="1" applyFont="1" applyFill="1" applyBorder="1"/>
    <xf numFmtId="44" fontId="82" fillId="0" borderId="10" xfId="62" applyNumberFormat="1" applyFont="1" applyFill="1" applyBorder="1" applyAlignment="1">
      <alignment horizontal="left"/>
    </xf>
    <xf numFmtId="177" fontId="82" fillId="0" borderId="10" xfId="0" applyNumberFormat="1" applyFont="1" applyFill="1" applyBorder="1" applyAlignment="1">
      <alignment horizontal="right"/>
    </xf>
    <xf numFmtId="14" fontId="5" fillId="0" borderId="12" xfId="0" applyNumberFormat="1" applyFont="1" applyFill="1" applyBorder="1" applyAlignment="1">
      <alignment horizontal="left"/>
    </xf>
    <xf numFmtId="44" fontId="86" fillId="0" borderId="10" xfId="0" applyNumberFormat="1" applyFont="1" applyFill="1" applyBorder="1" applyAlignment="1">
      <alignment horizontal="left"/>
    </xf>
    <xf numFmtId="174" fontId="86" fillId="0" borderId="10" xfId="0" applyNumberFormat="1" applyFont="1" applyFill="1" applyBorder="1" applyAlignment="1">
      <alignment horizontal="left"/>
    </xf>
    <xf numFmtId="174" fontId="54" fillId="0" borderId="0" xfId="0" applyFont="1"/>
    <xf numFmtId="174" fontId="88" fillId="0" borderId="22" xfId="0" applyFont="1" applyFill="1" applyBorder="1" applyAlignment="1">
      <alignment horizontal="left"/>
    </xf>
    <xf numFmtId="174" fontId="75" fillId="0" borderId="22" xfId="0" applyFont="1" applyFill="1" applyBorder="1" applyAlignment="1">
      <alignment horizontal="left"/>
    </xf>
    <xf numFmtId="174" fontId="88" fillId="0" borderId="11" xfId="0" applyFont="1" applyFill="1" applyBorder="1" applyAlignment="1">
      <alignment horizontal="left"/>
    </xf>
    <xf numFmtId="14" fontId="75" fillId="0" borderId="39" xfId="0" applyNumberFormat="1" applyFont="1" applyFill="1" applyBorder="1" applyAlignment="1">
      <alignment horizontal="left"/>
    </xf>
    <xf numFmtId="172" fontId="75" fillId="0" borderId="40" xfId="0" applyNumberFormat="1" applyFont="1" applyFill="1" applyBorder="1" applyAlignment="1">
      <alignment horizontal="left"/>
    </xf>
    <xf numFmtId="174" fontId="75" fillId="0" borderId="40" xfId="0" applyFont="1" applyFill="1" applyBorder="1" applyAlignment="1">
      <alignment horizontal="left"/>
    </xf>
    <xf numFmtId="49" fontId="75" fillId="0" borderId="40" xfId="0" applyNumberFormat="1" applyFont="1" applyFill="1" applyBorder="1" applyAlignment="1">
      <alignment horizontal="right"/>
    </xf>
    <xf numFmtId="44" fontId="75" fillId="0" borderId="40" xfId="0" applyNumberFormat="1" applyFont="1" applyFill="1" applyBorder="1" applyAlignment="1">
      <alignment horizontal="center"/>
    </xf>
    <xf numFmtId="172" fontId="75" fillId="0" borderId="40" xfId="0" applyNumberFormat="1" applyFont="1" applyFill="1" applyBorder="1" applyAlignment="1">
      <alignment horizontal="right"/>
    </xf>
    <xf numFmtId="174" fontId="88" fillId="0" borderId="41" xfId="0" applyFont="1" applyFill="1" applyBorder="1" applyAlignment="1">
      <alignment horizontal="left"/>
    </xf>
    <xf numFmtId="14" fontId="75" fillId="0" borderId="10" xfId="0" applyNumberFormat="1" applyFont="1" applyFill="1" applyBorder="1" applyAlignment="1">
      <alignment horizontal="left"/>
    </xf>
    <xf numFmtId="49" fontId="75" fillId="0" borderId="10" xfId="0" applyNumberFormat="1" applyFont="1" applyFill="1" applyBorder="1" applyAlignment="1">
      <alignment horizontal="right"/>
    </xf>
    <xf numFmtId="174" fontId="88" fillId="0" borderId="10" xfId="0" applyFont="1" applyFill="1" applyBorder="1" applyAlignment="1">
      <alignment horizontal="left"/>
    </xf>
    <xf numFmtId="44" fontId="73" fillId="0" borderId="40" xfId="0" applyNumberFormat="1" applyFont="1" applyFill="1" applyBorder="1" applyAlignment="1">
      <alignment horizontal="center"/>
    </xf>
    <xf numFmtId="14" fontId="78" fillId="0" borderId="10" xfId="0" applyNumberFormat="1" applyFont="1" applyFill="1" applyBorder="1" applyAlignment="1">
      <alignment horizontal="left"/>
    </xf>
    <xf numFmtId="172" fontId="75" fillId="0" borderId="10" xfId="0" applyNumberFormat="1" applyFont="1" applyFill="1" applyBorder="1" applyAlignment="1" applyProtection="1">
      <alignment horizontal="left"/>
      <protection locked="0"/>
    </xf>
    <xf numFmtId="49" fontId="75" fillId="0" borderId="10" xfId="37" applyNumberFormat="1" applyFont="1" applyFill="1" applyBorder="1" applyAlignment="1">
      <alignment horizontal="right"/>
    </xf>
    <xf numFmtId="174" fontId="72" fillId="0" borderId="10" xfId="0" applyFont="1" applyFill="1" applyBorder="1"/>
    <xf numFmtId="174" fontId="77" fillId="0" borderId="10" xfId="0" applyFont="1" applyFill="1" applyBorder="1" applyAlignment="1"/>
    <xf numFmtId="172" fontId="62" fillId="0" borderId="72" xfId="63" applyNumberFormat="1" applyFont="1" applyFill="1" applyAlignment="1">
      <alignment horizontal="left"/>
    </xf>
    <xf numFmtId="44" fontId="73" fillId="0" borderId="72" xfId="63" applyNumberFormat="1" applyFont="1" applyFill="1" applyAlignment="1">
      <alignment horizontal="right"/>
    </xf>
    <xf numFmtId="174" fontId="62" fillId="0" borderId="72" xfId="63" applyNumberFormat="1" applyFont="1" applyFill="1" applyAlignment="1">
      <alignment horizontal="left"/>
    </xf>
    <xf numFmtId="44" fontId="62" fillId="0" borderId="72" xfId="63" applyNumberFormat="1" applyFont="1" applyFill="1" applyAlignment="1">
      <alignment horizontal="center"/>
    </xf>
    <xf numFmtId="44" fontId="62" fillId="0" borderId="72" xfId="63" applyNumberFormat="1" applyFont="1" applyFill="1"/>
    <xf numFmtId="44" fontId="62" fillId="0" borderId="72" xfId="63" applyNumberFormat="1" applyFont="1" applyFill="1" applyAlignment="1">
      <alignment horizontal="left"/>
    </xf>
    <xf numFmtId="0" fontId="62" fillId="0" borderId="72" xfId="63" applyNumberFormat="1" applyFont="1" applyFill="1" applyAlignment="1">
      <alignment horizontal="right"/>
    </xf>
    <xf numFmtId="172" fontId="62" fillId="0" borderId="72" xfId="63" applyNumberFormat="1" applyFont="1" applyFill="1"/>
    <xf numFmtId="172" fontId="62" fillId="0" borderId="72" xfId="63" applyNumberFormat="1" applyFont="1" applyFill="1" applyAlignment="1">
      <alignment horizontal="right"/>
    </xf>
    <xf numFmtId="174" fontId="62" fillId="0" borderId="72" xfId="63" applyNumberFormat="1" applyFont="1" applyFill="1" applyAlignment="1"/>
    <xf numFmtId="174" fontId="85" fillId="0" borderId="10" xfId="0" applyFont="1" applyFill="1" applyBorder="1" applyAlignment="1">
      <alignment horizontal="left"/>
    </xf>
    <xf numFmtId="44" fontId="85" fillId="0" borderId="10" xfId="37" applyNumberFormat="1" applyFont="1" applyFill="1" applyBorder="1"/>
    <xf numFmtId="44" fontId="85" fillId="0" borderId="10" xfId="0" applyNumberFormat="1" applyFont="1" applyFill="1" applyBorder="1"/>
    <xf numFmtId="0" fontId="85" fillId="0" borderId="10" xfId="0" applyNumberFormat="1" applyFont="1" applyFill="1" applyBorder="1" applyAlignment="1">
      <alignment horizontal="right"/>
    </xf>
    <xf numFmtId="172" fontId="85" fillId="0" borderId="10" xfId="0" applyNumberFormat="1" applyFont="1" applyFill="1" applyBorder="1"/>
    <xf numFmtId="172" fontId="85" fillId="0" borderId="10" xfId="0" applyNumberFormat="1" applyFont="1" applyFill="1" applyBorder="1" applyAlignment="1">
      <alignment horizontal="right"/>
    </xf>
    <xf numFmtId="14" fontId="73" fillId="0" borderId="10" xfId="62" applyNumberFormat="1" applyFont="1" applyFill="1" applyBorder="1" applyAlignment="1">
      <alignment horizontal="left"/>
    </xf>
    <xf numFmtId="0" fontId="73" fillId="0" borderId="10" xfId="0" applyNumberFormat="1" applyFont="1" applyFill="1" applyBorder="1" applyAlignment="1">
      <alignment horizontal="left"/>
    </xf>
    <xf numFmtId="0" fontId="73" fillId="0" borderId="10" xfId="0" applyNumberFormat="1" applyFont="1" applyFill="1" applyBorder="1"/>
    <xf numFmtId="174" fontId="82" fillId="0" borderId="10" xfId="0" applyFont="1" applyFill="1" applyBorder="1"/>
    <xf numFmtId="174" fontId="73" fillId="0" borderId="10" xfId="0" applyFont="1" applyFill="1" applyBorder="1" applyAlignment="1">
      <alignment horizontal="center"/>
    </xf>
    <xf numFmtId="174" fontId="17" fillId="0" borderId="10" xfId="0" applyFont="1" applyFill="1" applyBorder="1"/>
    <xf numFmtId="174" fontId="73" fillId="0" borderId="10" xfId="37" applyNumberFormat="1" applyFont="1" applyFill="1" applyBorder="1"/>
    <xf numFmtId="174" fontId="85" fillId="0" borderId="10" xfId="37" applyNumberFormat="1" applyFont="1" applyFill="1" applyBorder="1"/>
    <xf numFmtId="174" fontId="85" fillId="0" borderId="10" xfId="0" applyNumberFormat="1" applyFont="1" applyFill="1" applyBorder="1"/>
    <xf numFmtId="174" fontId="73" fillId="0" borderId="37" xfId="0" applyNumberFormat="1" applyFont="1" applyFill="1" applyBorder="1" applyAlignment="1">
      <alignment horizontal="left"/>
    </xf>
    <xf numFmtId="44" fontId="82" fillId="0" borderId="37" xfId="0" applyNumberFormat="1" applyFont="1" applyFill="1" applyBorder="1" applyAlignment="1">
      <alignment horizontal="left"/>
    </xf>
    <xf numFmtId="0" fontId="75" fillId="0" borderId="10" xfId="0" applyNumberFormat="1" applyFont="1" applyFill="1" applyBorder="1" applyAlignment="1">
      <alignment horizontal="right"/>
    </xf>
    <xf numFmtId="174" fontId="54" fillId="0" borderId="10" xfId="0" applyFont="1" applyFill="1" applyBorder="1"/>
    <xf numFmtId="178" fontId="5" fillId="0" borderId="10" xfId="37" applyNumberFormat="1" applyFont="1" applyFill="1" applyBorder="1" applyAlignment="1">
      <alignment horizontal="right"/>
    </xf>
    <xf numFmtId="172" fontId="75" fillId="0" borderId="10" xfId="0" applyNumberFormat="1" applyFont="1" applyFill="1" applyBorder="1"/>
    <xf numFmtId="44" fontId="75" fillId="0" borderId="37" xfId="0" applyNumberFormat="1" applyFont="1" applyFill="1" applyBorder="1"/>
    <xf numFmtId="0" fontId="73" fillId="0" borderId="37" xfId="0" applyNumberFormat="1" applyFont="1" applyFill="1" applyBorder="1" applyAlignment="1">
      <alignment horizontal="right"/>
    </xf>
    <xf numFmtId="178" fontId="5" fillId="0" borderId="10" xfId="0" applyNumberFormat="1" applyFont="1" applyFill="1" applyBorder="1"/>
    <xf numFmtId="174" fontId="5" fillId="0" borderId="10" xfId="0" applyFont="1" applyFill="1" applyBorder="1" applyAlignment="1"/>
    <xf numFmtId="44" fontId="81" fillId="0" borderId="37" xfId="37" applyNumberFormat="1" applyFont="1" applyFill="1" applyBorder="1" applyAlignment="1">
      <alignment horizontal="right"/>
    </xf>
    <xf numFmtId="174" fontId="73" fillId="0" borderId="38" xfId="0" applyFont="1" applyFill="1" applyBorder="1" applyAlignment="1"/>
    <xf numFmtId="174" fontId="73" fillId="0" borderId="11" xfId="0" applyFont="1" applyFill="1" applyBorder="1" applyAlignment="1"/>
    <xf numFmtId="44" fontId="82" fillId="0" borderId="10" xfId="37" applyNumberFormat="1" applyFont="1" applyFill="1" applyBorder="1" applyAlignment="1">
      <alignment horizontal="right"/>
    </xf>
    <xf numFmtId="44" fontId="72" fillId="0" borderId="0" xfId="0" applyNumberFormat="1" applyFont="1"/>
    <xf numFmtId="174" fontId="72" fillId="0" borderId="0" xfId="0" applyFont="1"/>
    <xf numFmtId="174" fontId="73" fillId="0" borderId="10" xfId="0" applyNumberFormat="1" applyFont="1" applyFill="1" applyBorder="1" applyAlignment="1">
      <alignment vertical="center"/>
    </xf>
    <xf numFmtId="44" fontId="73" fillId="0" borderId="10" xfId="37" applyNumberFormat="1" applyFont="1" applyFill="1" applyBorder="1" applyAlignment="1">
      <alignment vertical="center"/>
    </xf>
    <xf numFmtId="172" fontId="82" fillId="0" borderId="10" xfId="0" applyNumberFormat="1" applyFont="1" applyFill="1" applyBorder="1" applyAlignment="1">
      <alignment horizontal="left"/>
    </xf>
    <xf numFmtId="174" fontId="75" fillId="0" borderId="10" xfId="0" applyFont="1" applyBorder="1" applyAlignment="1">
      <alignment horizontal="left"/>
    </xf>
    <xf numFmtId="0" fontId="75" fillId="0" borderId="10" xfId="0" applyNumberFormat="1" applyFont="1" applyBorder="1" applyAlignment="1">
      <alignment horizontal="right"/>
    </xf>
    <xf numFmtId="49" fontId="75" fillId="0" borderId="10" xfId="0" applyNumberFormat="1" applyFont="1" applyBorder="1" applyAlignment="1">
      <alignment horizontal="right"/>
    </xf>
    <xf numFmtId="174" fontId="75" fillId="0" borderId="10" xfId="0" applyNumberFormat="1" applyFont="1" applyFill="1" applyBorder="1" applyAlignment="1">
      <alignment horizontal="left"/>
    </xf>
    <xf numFmtId="174" fontId="75" fillId="0" borderId="10" xfId="0" applyNumberFormat="1" applyFont="1" applyFill="1" applyBorder="1" applyAlignment="1">
      <alignment vertical="center"/>
    </xf>
    <xf numFmtId="44" fontId="75" fillId="0" borderId="10" xfId="37" applyNumberFormat="1" applyFont="1" applyFill="1" applyBorder="1" applyAlignment="1">
      <alignment vertical="center"/>
    </xf>
    <xf numFmtId="49" fontId="75" fillId="0" borderId="0" xfId="0" applyNumberFormat="1" applyFont="1" applyAlignment="1">
      <alignment horizontal="right"/>
    </xf>
    <xf numFmtId="14" fontId="73" fillId="29" borderId="12" xfId="0" applyNumberFormat="1" applyFont="1" applyFill="1" applyBorder="1" applyAlignment="1">
      <alignment horizontal="left"/>
    </xf>
    <xf numFmtId="174" fontId="0" fillId="0" borderId="10" xfId="0" applyFont="1" applyBorder="1"/>
    <xf numFmtId="44" fontId="75" fillId="0" borderId="10" xfId="37" applyNumberFormat="1" applyFont="1" applyBorder="1" applyAlignment="1">
      <alignment horizontal="left"/>
    </xf>
    <xf numFmtId="174" fontId="88" fillId="0" borderId="10" xfId="0" applyFont="1" applyFill="1" applyBorder="1" applyAlignment="1"/>
    <xf numFmtId="14" fontId="73" fillId="29" borderId="10" xfId="0" applyNumberFormat="1" applyFont="1" applyFill="1" applyBorder="1" applyAlignment="1">
      <alignment horizontal="left"/>
    </xf>
    <xf numFmtId="14" fontId="75" fillId="0" borderId="12" xfId="0" applyNumberFormat="1" applyFont="1" applyBorder="1" applyAlignment="1">
      <alignment horizontal="left"/>
    </xf>
    <xf numFmtId="44" fontId="75" fillId="0" borderId="10" xfId="37" applyNumberFormat="1" applyFont="1" applyBorder="1" applyAlignment="1">
      <alignment horizontal="right"/>
    </xf>
    <xf numFmtId="44" fontId="82" fillId="0" borderId="10" xfId="37" applyNumberFormat="1" applyFont="1" applyBorder="1" applyAlignment="1">
      <alignment horizontal="right"/>
    </xf>
    <xf numFmtId="174" fontId="82" fillId="0" borderId="10" xfId="37" applyNumberFormat="1" applyFont="1" applyBorder="1" applyAlignment="1">
      <alignment horizontal="right"/>
    </xf>
    <xf numFmtId="172" fontId="82" fillId="0" borderId="10" xfId="0" applyNumberFormat="1" applyFont="1" applyBorder="1" applyAlignment="1">
      <alignment horizontal="right"/>
    </xf>
    <xf numFmtId="178" fontId="82" fillId="0" borderId="10" xfId="0" applyNumberFormat="1" applyFont="1" applyBorder="1"/>
    <xf numFmtId="174" fontId="75" fillId="0" borderId="10" xfId="0" applyFont="1" applyBorder="1"/>
    <xf numFmtId="44" fontId="82" fillId="0" borderId="10" xfId="37" applyNumberFormat="1" applyFont="1" applyFill="1" applyBorder="1" applyAlignment="1">
      <alignment horizontal="left"/>
    </xf>
    <xf numFmtId="172" fontId="82" fillId="0" borderId="10" xfId="37" applyNumberFormat="1" applyFont="1" applyFill="1" applyBorder="1" applyAlignment="1">
      <alignment horizontal="left"/>
    </xf>
    <xf numFmtId="174" fontId="82" fillId="0" borderId="10" xfId="0" applyFont="1" applyFill="1" applyBorder="1" applyAlignment="1">
      <alignment horizontal="left"/>
    </xf>
    <xf numFmtId="172" fontId="72" fillId="0" borderId="10" xfId="0" applyNumberFormat="1" applyFont="1" applyFill="1" applyBorder="1"/>
    <xf numFmtId="174" fontId="75" fillId="0" borderId="10" xfId="0" applyNumberFormat="1" applyFont="1" applyFill="1" applyBorder="1" applyAlignment="1">
      <alignment horizontal="center"/>
    </xf>
    <xf numFmtId="14" fontId="73" fillId="35" borderId="10" xfId="0" applyNumberFormat="1" applyFont="1" applyFill="1" applyBorder="1" applyAlignment="1">
      <alignment horizontal="left"/>
    </xf>
    <xf numFmtId="44" fontId="73" fillId="0" borderId="10" xfId="0" applyNumberFormat="1" applyFont="1" applyBorder="1" applyAlignment="1">
      <alignment horizontal="left"/>
    </xf>
    <xf numFmtId="172" fontId="73" fillId="36" borderId="10" xfId="0" applyNumberFormat="1" applyFont="1" applyFill="1" applyBorder="1" applyAlignment="1" applyProtection="1">
      <alignment horizontal="left"/>
      <protection locked="0"/>
    </xf>
    <xf numFmtId="44" fontId="73" fillId="36" borderId="10" xfId="37" applyNumberFormat="1" applyFont="1" applyFill="1" applyBorder="1" applyAlignment="1">
      <alignment horizontal="right"/>
    </xf>
    <xf numFmtId="174" fontId="73" fillId="36" borderId="10" xfId="0" applyFont="1" applyFill="1" applyBorder="1" applyAlignment="1">
      <alignment horizontal="left"/>
    </xf>
    <xf numFmtId="44" fontId="73" fillId="36" borderId="10" xfId="0" applyNumberFormat="1" applyFont="1" applyFill="1" applyBorder="1" applyAlignment="1">
      <alignment horizontal="left"/>
    </xf>
    <xf numFmtId="49" fontId="73" fillId="36" borderId="10" xfId="0" applyNumberFormat="1" applyFont="1" applyFill="1" applyBorder="1" applyAlignment="1">
      <alignment horizontal="right"/>
    </xf>
    <xf numFmtId="44" fontId="5" fillId="36" borderId="10" xfId="0" applyNumberFormat="1" applyFont="1" applyFill="1" applyBorder="1" applyAlignment="1">
      <alignment horizontal="left"/>
    </xf>
    <xf numFmtId="44" fontId="73" fillId="36" borderId="10" xfId="0" applyNumberFormat="1" applyFont="1" applyFill="1" applyBorder="1" applyAlignment="1">
      <alignment horizontal="center"/>
    </xf>
    <xf numFmtId="174" fontId="73" fillId="36" borderId="10" xfId="0" applyNumberFormat="1" applyFont="1" applyFill="1" applyBorder="1" applyAlignment="1">
      <alignment horizontal="left"/>
    </xf>
    <xf numFmtId="174" fontId="73" fillId="36" borderId="10" xfId="0" applyNumberFormat="1" applyFont="1" applyFill="1" applyBorder="1" applyAlignment="1">
      <alignment vertical="center"/>
    </xf>
    <xf numFmtId="172" fontId="5" fillId="36" borderId="10" xfId="0" applyNumberFormat="1" applyFont="1" applyFill="1" applyBorder="1" applyAlignment="1">
      <alignment horizontal="left"/>
    </xf>
    <xf numFmtId="172" fontId="73" fillId="36" borderId="10" xfId="0" applyNumberFormat="1" applyFont="1" applyFill="1" applyBorder="1" applyAlignment="1">
      <alignment horizontal="right"/>
    </xf>
    <xf numFmtId="44" fontId="73" fillId="36" borderId="10" xfId="37" applyNumberFormat="1" applyFont="1" applyFill="1" applyBorder="1" applyAlignment="1">
      <alignment vertical="center"/>
    </xf>
    <xf numFmtId="174" fontId="17" fillId="36" borderId="11" xfId="0" applyFont="1" applyFill="1" applyBorder="1" applyAlignment="1">
      <alignment horizontal="left"/>
    </xf>
    <xf numFmtId="0" fontId="73" fillId="36" borderId="10" xfId="0" applyNumberFormat="1" applyFont="1" applyFill="1" applyBorder="1" applyAlignment="1">
      <alignment horizontal="right"/>
    </xf>
    <xf numFmtId="14" fontId="73" fillId="29" borderId="59" xfId="0" applyNumberFormat="1" applyFont="1" applyFill="1" applyBorder="1" applyAlignment="1">
      <alignment horizontal="left"/>
    </xf>
    <xf numFmtId="172" fontId="73" fillId="0" borderId="71" xfId="0" applyNumberFormat="1" applyFont="1" applyFill="1" applyBorder="1" applyAlignment="1" applyProtection="1">
      <alignment horizontal="left"/>
      <protection locked="0"/>
    </xf>
    <xf numFmtId="44" fontId="73" fillId="0" borderId="71" xfId="37" applyNumberFormat="1" applyFont="1" applyFill="1" applyBorder="1" applyAlignment="1">
      <alignment horizontal="right"/>
    </xf>
    <xf numFmtId="174" fontId="73" fillId="0" borderId="71" xfId="0" applyFont="1" applyFill="1" applyBorder="1" applyAlignment="1">
      <alignment horizontal="left"/>
    </xf>
    <xf numFmtId="44" fontId="73" fillId="0" borderId="71" xfId="0" applyNumberFormat="1" applyFont="1" applyFill="1" applyBorder="1" applyAlignment="1">
      <alignment horizontal="left"/>
    </xf>
    <xf numFmtId="44" fontId="5" fillId="0" borderId="60" xfId="0" applyNumberFormat="1" applyFont="1" applyFill="1" applyBorder="1" applyAlignment="1">
      <alignment horizontal="left"/>
    </xf>
    <xf numFmtId="44" fontId="73" fillId="0" borderId="60" xfId="0" applyNumberFormat="1" applyFont="1" applyFill="1" applyBorder="1" applyAlignment="1">
      <alignment horizontal="center"/>
    </xf>
    <xf numFmtId="44" fontId="73" fillId="0" borderId="60" xfId="0" applyNumberFormat="1" applyFont="1" applyFill="1" applyBorder="1" applyAlignment="1">
      <alignment horizontal="left"/>
    </xf>
    <xf numFmtId="172" fontId="73" fillId="0" borderId="60" xfId="0" applyNumberFormat="1" applyFont="1" applyFill="1" applyBorder="1" applyAlignment="1">
      <alignment horizontal="left"/>
    </xf>
    <xf numFmtId="172" fontId="73" fillId="0" borderId="60" xfId="0" applyNumberFormat="1" applyFont="1" applyFill="1" applyBorder="1" applyAlignment="1">
      <alignment horizontal="right"/>
    </xf>
    <xf numFmtId="174" fontId="17" fillId="0" borderId="66" xfId="0" applyFont="1" applyFill="1" applyBorder="1" applyAlignment="1">
      <alignment horizontal="left"/>
    </xf>
    <xf numFmtId="172" fontId="82" fillId="0" borderId="37" xfId="0" applyNumberFormat="1" applyFont="1" applyFill="1" applyBorder="1" applyAlignment="1">
      <alignment horizontal="left"/>
    </xf>
    <xf numFmtId="0" fontId="75" fillId="0" borderId="10" xfId="37" applyNumberFormat="1" applyFont="1" applyFill="1" applyBorder="1" applyAlignment="1">
      <alignment horizontal="right"/>
    </xf>
    <xf numFmtId="174" fontId="31" fillId="0" borderId="0" xfId="0" applyFont="1" applyAlignment="1">
      <alignment horizontal="center" vertical="center"/>
    </xf>
    <xf numFmtId="174" fontId="28" fillId="0" borderId="0" xfId="0" applyFont="1" applyAlignment="1">
      <alignment horizontal="center"/>
    </xf>
    <xf numFmtId="174" fontId="5" fillId="32" borderId="0" xfId="0" applyFont="1" applyFill="1" applyBorder="1" applyAlignment="1" applyProtection="1">
      <alignment horizontal="left"/>
    </xf>
    <xf numFmtId="174" fontId="19" fillId="0" borderId="28" xfId="0" applyFont="1" applyBorder="1" applyAlignment="1" applyProtection="1">
      <alignment horizontal="left" vertical="justify" shrinkToFit="1"/>
    </xf>
    <xf numFmtId="174" fontId="19" fillId="0" borderId="29" xfId="0" applyFont="1" applyBorder="1" applyAlignment="1" applyProtection="1">
      <alignment horizontal="left" vertical="justify" shrinkToFit="1"/>
    </xf>
    <xf numFmtId="174" fontId="0" fillId="0" borderId="32" xfId="0" applyBorder="1" applyAlignment="1" applyProtection="1">
      <alignment horizontal="left" wrapText="1"/>
    </xf>
    <xf numFmtId="174" fontId="3" fillId="0" borderId="30" xfId="0" applyFont="1" applyBorder="1" applyAlignment="1" applyProtection="1">
      <alignment horizontal="left" wrapText="1"/>
    </xf>
    <xf numFmtId="174" fontId="4" fillId="32" borderId="0" xfId="0" applyFont="1" applyFill="1" applyBorder="1" applyAlignment="1" applyProtection="1">
      <alignment horizontal="left"/>
    </xf>
    <xf numFmtId="174" fontId="53" fillId="0" borderId="0" xfId="0" applyFont="1" applyBorder="1" applyAlignment="1">
      <alignment horizontal="left" vertical="center" wrapText="1"/>
    </xf>
    <xf numFmtId="174" fontId="55" fillId="0" borderId="0" xfId="0" applyFont="1" applyFill="1" applyAlignment="1" applyProtection="1">
      <alignment horizontal="center"/>
    </xf>
    <xf numFmtId="174" fontId="55" fillId="0" borderId="0" xfId="0" applyFont="1" applyFill="1" applyBorder="1" applyAlignment="1" applyProtection="1">
      <alignment horizontal="center"/>
    </xf>
    <xf numFmtId="174" fontId="5" fillId="0" borderId="0" xfId="0" applyFont="1" applyFill="1" applyBorder="1" applyAlignment="1" applyProtection="1">
      <alignment horizontal="center" vertical="center" wrapText="1"/>
    </xf>
    <xf numFmtId="174" fontId="5" fillId="32" borderId="0" xfId="0" applyFont="1" applyFill="1" applyBorder="1" applyAlignment="1" applyProtection="1">
      <alignment horizontal="left" vertical="justify"/>
    </xf>
    <xf numFmtId="174" fontId="70" fillId="0" borderId="31" xfId="0" applyFont="1" applyBorder="1" applyAlignment="1">
      <alignment horizontal="left" vertical="center" wrapText="1"/>
    </xf>
    <xf numFmtId="174" fontId="70" fillId="0" borderId="19" xfId="0" applyFont="1" applyBorder="1" applyAlignment="1">
      <alignment horizontal="left" vertical="center" wrapText="1"/>
    </xf>
    <xf numFmtId="174" fontId="26" fillId="25" borderId="51" xfId="0" applyFont="1" applyFill="1" applyBorder="1" applyAlignment="1">
      <alignment horizontal="center"/>
    </xf>
    <xf numFmtId="174" fontId="26" fillId="25" borderId="52" xfId="0" applyFont="1" applyFill="1" applyBorder="1" applyAlignment="1">
      <alignment horizontal="center"/>
    </xf>
    <xf numFmtId="174" fontId="26" fillId="25" borderId="53" xfId="0" applyFont="1" applyFill="1" applyBorder="1" applyAlignment="1">
      <alignment horizontal="center"/>
    </xf>
    <xf numFmtId="174" fontId="10" fillId="25" borderId="51" xfId="0" applyFont="1" applyFill="1" applyBorder="1" applyAlignment="1">
      <alignment horizontal="center"/>
    </xf>
    <xf numFmtId="174" fontId="10" fillId="25" borderId="52" xfId="0" applyFont="1" applyFill="1" applyBorder="1" applyAlignment="1">
      <alignment horizontal="center"/>
    </xf>
    <xf numFmtId="174" fontId="10" fillId="25" borderId="53" xfId="0" applyFont="1" applyFill="1" applyBorder="1" applyAlignment="1">
      <alignment horizontal="center"/>
    </xf>
    <xf numFmtId="174" fontId="10" fillId="25" borderId="48" xfId="0" applyFont="1" applyFill="1" applyBorder="1" applyAlignment="1">
      <alignment horizontal="center"/>
    </xf>
    <xf numFmtId="174" fontId="10" fillId="25" borderId="49" xfId="0" applyFont="1" applyFill="1" applyBorder="1" applyAlignment="1">
      <alignment horizontal="center"/>
    </xf>
    <xf numFmtId="174" fontId="10" fillId="25" borderId="50" xfId="0" applyFont="1" applyFill="1" applyBorder="1" applyAlignment="1">
      <alignment horizontal="center"/>
    </xf>
    <xf numFmtId="174" fontId="0" fillId="0" borderId="28" xfId="0" applyBorder="1" applyAlignment="1">
      <alignment horizontal="left"/>
    </xf>
    <xf numFmtId="174" fontId="0" fillId="0" borderId="27" xfId="0" applyBorder="1" applyAlignment="1">
      <alignment horizontal="left"/>
    </xf>
    <xf numFmtId="174" fontId="0" fillId="0" borderId="29" xfId="0" applyBorder="1" applyAlignment="1">
      <alignment horizontal="right"/>
    </xf>
    <xf numFmtId="174" fontId="0" fillId="0" borderId="31" xfId="0" applyBorder="1" applyAlignment="1">
      <alignment horizontal="left"/>
    </xf>
    <xf numFmtId="174" fontId="0" fillId="0" borderId="0" xfId="0" applyBorder="1" applyAlignment="1">
      <alignment horizontal="left"/>
    </xf>
    <xf numFmtId="174" fontId="0" fillId="0" borderId="19" xfId="0" applyBorder="1" applyAlignment="1">
      <alignment horizontal="right"/>
    </xf>
    <xf numFmtId="174" fontId="0" fillId="0" borderId="32" xfId="0" applyBorder="1" applyAlignment="1">
      <alignment horizontal="left"/>
    </xf>
    <xf numFmtId="174" fontId="0" fillId="0" borderId="33" xfId="0" applyBorder="1" applyAlignment="1">
      <alignment horizontal="left"/>
    </xf>
    <xf numFmtId="174" fontId="0" fillId="0" borderId="30" xfId="0" applyBorder="1" applyAlignment="1">
      <alignment horizontal="right"/>
    </xf>
    <xf numFmtId="174" fontId="23" fillId="26" borderId="25" xfId="0" applyFont="1" applyFill="1" applyBorder="1" applyAlignment="1">
      <alignment horizontal="left"/>
    </xf>
    <xf numFmtId="174" fontId="67" fillId="0" borderId="25" xfId="0" applyFont="1" applyFill="1" applyBorder="1" applyAlignment="1">
      <alignment horizontal="left"/>
    </xf>
    <xf numFmtId="174" fontId="5" fillId="26" borderId="25" xfId="0" applyFont="1" applyFill="1" applyBorder="1" applyAlignment="1">
      <alignment horizontal="left"/>
    </xf>
    <xf numFmtId="44" fontId="23" fillId="26" borderId="25" xfId="0" applyNumberFormat="1" applyFont="1" applyFill="1" applyBorder="1" applyAlignment="1">
      <alignment horizontal="left"/>
    </xf>
    <xf numFmtId="174" fontId="19" fillId="26" borderId="25" xfId="0" applyFont="1" applyFill="1" applyBorder="1" applyAlignment="1">
      <alignment horizontal="left"/>
    </xf>
    <xf numFmtId="174" fontId="4" fillId="26" borderId="28" xfId="0" applyFont="1" applyFill="1" applyBorder="1" applyAlignment="1">
      <alignment horizontal="left"/>
    </xf>
    <xf numFmtId="174" fontId="4" fillId="26" borderId="27" xfId="0" applyFont="1" applyFill="1" applyBorder="1" applyAlignment="1">
      <alignment horizontal="left"/>
    </xf>
    <xf numFmtId="174" fontId="0" fillId="0" borderId="27" xfId="0" applyFont="1" applyFill="1" applyBorder="1" applyAlignment="1">
      <alignment horizontal="left"/>
    </xf>
    <xf numFmtId="174" fontId="5" fillId="26" borderId="27" xfId="0" applyFont="1" applyFill="1" applyBorder="1" applyAlignment="1">
      <alignment horizontal="left"/>
    </xf>
    <xf numFmtId="44" fontId="4" fillId="26" borderId="27" xfId="0" applyNumberFormat="1" applyFont="1" applyFill="1" applyBorder="1" applyAlignment="1">
      <alignment horizontal="left"/>
    </xf>
    <xf numFmtId="174" fontId="19" fillId="26" borderId="27" xfId="0" applyFont="1" applyFill="1" applyBorder="1" applyAlignment="1">
      <alignment horizontal="left"/>
    </xf>
    <xf numFmtId="174" fontId="4" fillId="26" borderId="29" xfId="0" applyFont="1" applyFill="1" applyBorder="1" applyAlignment="1">
      <alignment horizontal="left"/>
    </xf>
    <xf numFmtId="14" fontId="12" fillId="26" borderId="31" xfId="0" applyNumberFormat="1" applyFont="1" applyFill="1" applyBorder="1" applyAlignment="1">
      <alignment horizontal="left"/>
    </xf>
    <xf numFmtId="174" fontId="12" fillId="26" borderId="0" xfId="0" applyFont="1" applyFill="1" applyBorder="1" applyAlignment="1">
      <alignment horizontal="left"/>
    </xf>
    <xf numFmtId="174" fontId="0" fillId="0" borderId="0" xfId="0" applyFont="1" applyFill="1" applyBorder="1" applyAlignment="1">
      <alignment horizontal="left"/>
    </xf>
    <xf numFmtId="174" fontId="73" fillId="26" borderId="0" xfId="0" applyFont="1" applyFill="1" applyBorder="1" applyAlignment="1">
      <alignment horizontal="left"/>
    </xf>
    <xf numFmtId="44" fontId="12" fillId="26" borderId="0" xfId="0" applyNumberFormat="1" applyFont="1" applyFill="1" applyBorder="1" applyAlignment="1">
      <alignment horizontal="left"/>
    </xf>
    <xf numFmtId="174" fontId="17" fillId="26" borderId="0" xfId="0" applyFont="1" applyFill="1" applyBorder="1" applyAlignment="1">
      <alignment horizontal="left"/>
    </xf>
    <xf numFmtId="174" fontId="12" fillId="26" borderId="19" xfId="0" applyFont="1" applyFill="1" applyBorder="1" applyAlignment="1">
      <alignment horizontal="left"/>
    </xf>
    <xf numFmtId="174" fontId="4" fillId="26" borderId="31" xfId="0" applyFont="1" applyFill="1" applyBorder="1" applyAlignment="1">
      <alignment horizontal="left"/>
    </xf>
    <xf numFmtId="174" fontId="4" fillId="26" borderId="0" xfId="0" applyFont="1" applyFill="1" applyBorder="1" applyAlignment="1">
      <alignment horizontal="left"/>
    </xf>
    <xf numFmtId="174" fontId="5" fillId="26" borderId="0" xfId="0" applyFont="1" applyFill="1" applyBorder="1" applyAlignment="1">
      <alignment horizontal="left"/>
    </xf>
    <xf numFmtId="44" fontId="4" fillId="26" borderId="0" xfId="0" applyNumberFormat="1" applyFont="1" applyFill="1" applyBorder="1" applyAlignment="1">
      <alignment horizontal="left"/>
    </xf>
    <xf numFmtId="174" fontId="19" fillId="26" borderId="0" xfId="0" applyFont="1" applyFill="1" applyBorder="1" applyAlignment="1">
      <alignment horizontal="left"/>
    </xf>
    <xf numFmtId="174" fontId="4" fillId="26" borderId="19" xfId="0" applyFont="1" applyFill="1" applyBorder="1" applyAlignment="1">
      <alignment horizontal="left"/>
    </xf>
    <xf numFmtId="14" fontId="19" fillId="26" borderId="16" xfId="0" applyNumberFormat="1" applyFont="1" applyFill="1" applyBorder="1" applyAlignment="1">
      <alignment horizontal="left"/>
    </xf>
    <xf numFmtId="14" fontId="5" fillId="26" borderId="45" xfId="0" applyNumberFormat="1" applyFont="1" applyFill="1" applyBorder="1" applyAlignment="1">
      <alignment horizontal="left"/>
    </xf>
    <xf numFmtId="174" fontId="66" fillId="0" borderId="51" xfId="0" applyFont="1" applyBorder="1" applyAlignment="1">
      <alignment horizontal="center"/>
    </xf>
    <xf numFmtId="174" fontId="66" fillId="0" borderId="52" xfId="0" applyFont="1" applyBorder="1" applyAlignment="1">
      <alignment horizontal="center"/>
    </xf>
    <xf numFmtId="174" fontId="66" fillId="0" borderId="53" xfId="0" applyFont="1" applyBorder="1" applyAlignment="1">
      <alignment horizontal="center"/>
    </xf>
    <xf numFmtId="174" fontId="4" fillId="0" borderId="0" xfId="0" applyFont="1" applyAlignment="1">
      <alignment horizontal="left"/>
    </xf>
    <xf numFmtId="15" fontId="0" fillId="0" borderId="0" xfId="0" applyNumberFormat="1" applyAlignment="1">
      <alignment horizontal="center"/>
    </xf>
    <xf numFmtId="174" fontId="0" fillId="0" borderId="0" xfId="0" applyAlignment="1">
      <alignment horizontal="left"/>
    </xf>
    <xf numFmtId="167" fontId="4" fillId="0" borderId="0" xfId="0" applyNumberFormat="1" applyFont="1" applyAlignment="1">
      <alignment horizontal="left"/>
    </xf>
    <xf numFmtId="174" fontId="11" fillId="0" borderId="0" xfId="0" applyNumberFormat="1" applyFont="1" applyAlignment="1"/>
    <xf numFmtId="174" fontId="0" fillId="0" borderId="0" xfId="0" applyAlignment="1">
      <alignment horizontal="center"/>
    </xf>
    <xf numFmtId="174" fontId="0" fillId="0" borderId="29" xfId="0" applyBorder="1" applyAlignment="1">
      <alignment horizontal="center" vertical="center"/>
    </xf>
    <xf numFmtId="174" fontId="0" fillId="0" borderId="19" xfId="0" applyBorder="1" applyAlignment="1">
      <alignment horizontal="center" vertical="center"/>
    </xf>
    <xf numFmtId="174" fontId="0" fillId="0" borderId="30" xfId="0" applyBorder="1" applyAlignment="1">
      <alignment horizontal="center" vertical="center"/>
    </xf>
    <xf numFmtId="174" fontId="5" fillId="28" borderId="51" xfId="0" applyFont="1" applyFill="1" applyBorder="1" applyAlignment="1">
      <alignment horizontal="center"/>
    </xf>
    <xf numFmtId="174" fontId="5" fillId="28" borderId="52" xfId="0" applyFont="1" applyFill="1" applyBorder="1" applyAlignment="1">
      <alignment horizontal="center"/>
    </xf>
    <xf numFmtId="174" fontId="5" fillId="28" borderId="53" xfId="0" applyFont="1" applyFill="1" applyBorder="1" applyAlignment="1">
      <alignment horizontal="center"/>
    </xf>
    <xf numFmtId="174" fontId="19" fillId="0" borderId="27" xfId="0" applyFont="1" applyBorder="1" applyAlignment="1" applyProtection="1">
      <alignment horizontal="left" vertical="justify" shrinkToFit="1"/>
    </xf>
    <xf numFmtId="174" fontId="15" fillId="0" borderId="0" xfId="0" applyFont="1" applyBorder="1" applyAlignment="1" applyProtection="1">
      <alignment horizontal="left" vertical="center" wrapText="1"/>
    </xf>
    <xf numFmtId="174" fontId="15" fillId="0" borderId="19" xfId="0" applyFont="1" applyBorder="1" applyAlignment="1" applyProtection="1">
      <alignment horizontal="left" vertical="center" wrapText="1"/>
    </xf>
    <xf numFmtId="174" fontId="15" fillId="0" borderId="30" xfId="0" applyFont="1" applyBorder="1" applyAlignment="1" applyProtection="1">
      <alignment horizontal="left" wrapText="1"/>
    </xf>
    <xf numFmtId="174" fontId="5" fillId="24" borderId="64" xfId="0" applyFont="1" applyFill="1" applyBorder="1" applyAlignment="1" applyProtection="1">
      <alignment horizontal="left"/>
    </xf>
    <xf numFmtId="174" fontId="5" fillId="24" borderId="52" xfId="0" applyFont="1" applyFill="1" applyBorder="1" applyAlignment="1" applyProtection="1">
      <alignment horizontal="left"/>
    </xf>
    <xf numFmtId="174" fontId="5" fillId="24" borderId="65" xfId="0" applyFont="1" applyFill="1" applyBorder="1" applyAlignment="1" applyProtection="1">
      <alignment horizontal="left"/>
    </xf>
    <xf numFmtId="174" fontId="5" fillId="27" borderId="51" xfId="0" applyFont="1" applyFill="1" applyBorder="1" applyAlignment="1" applyProtection="1">
      <alignment horizontal="center" vertical="justify"/>
    </xf>
    <xf numFmtId="174" fontId="5" fillId="27" borderId="52" xfId="0" applyFont="1" applyFill="1" applyBorder="1" applyAlignment="1" applyProtection="1">
      <alignment horizontal="center" vertical="justify"/>
    </xf>
    <xf numFmtId="174" fontId="5" fillId="27" borderId="53" xfId="0" applyFont="1" applyFill="1" applyBorder="1" applyAlignment="1" applyProtection="1">
      <alignment horizontal="center" vertical="justify"/>
    </xf>
    <xf numFmtId="174" fontId="17" fillId="0" borderId="28" xfId="0" applyFont="1" applyBorder="1" applyAlignment="1" applyProtection="1">
      <alignment horizontal="center"/>
    </xf>
    <xf numFmtId="174" fontId="17" fillId="0" borderId="27" xfId="0" applyFont="1" applyBorder="1" applyAlignment="1" applyProtection="1">
      <alignment horizontal="center"/>
    </xf>
    <xf numFmtId="174" fontId="17" fillId="0" borderId="29" xfId="0" applyFont="1" applyBorder="1" applyAlignment="1" applyProtection="1">
      <alignment horizontal="center"/>
    </xf>
    <xf numFmtId="174" fontId="5" fillId="27" borderId="18" xfId="0" applyFont="1" applyFill="1" applyBorder="1" applyAlignment="1" applyProtection="1">
      <alignment horizontal="center" vertical="center" wrapText="1"/>
    </xf>
    <xf numFmtId="174" fontId="5" fillId="27" borderId="20" xfId="0" applyFont="1" applyFill="1" applyBorder="1" applyAlignment="1" applyProtection="1">
      <alignment horizontal="center" vertical="center" wrapText="1"/>
    </xf>
    <xf numFmtId="174" fontId="61" fillId="24" borderId="69" xfId="0" applyFont="1" applyFill="1" applyBorder="1" applyAlignment="1" applyProtection="1">
      <alignment horizontal="left"/>
    </xf>
    <xf numFmtId="174" fontId="61" fillId="24" borderId="27" xfId="0" applyFont="1" applyFill="1" applyBorder="1" applyAlignment="1" applyProtection="1">
      <alignment horizontal="left"/>
    </xf>
    <xf numFmtId="174" fontId="61" fillId="24" borderId="70" xfId="0" applyFont="1" applyFill="1" applyBorder="1" applyAlignment="1" applyProtection="1">
      <alignment horizontal="left"/>
    </xf>
  </cellXfs>
  <cellStyles count="64">
    <cellStyle name="20% - Énfasis1 2" xfId="1"/>
    <cellStyle name="20% - Énfasis2 2" xfId="2"/>
    <cellStyle name="20% - Énfasis3 2" xfId="3"/>
    <cellStyle name="20% - Énfasis4 2" xfId="4"/>
    <cellStyle name="20% - Énfasis5 2" xfId="5"/>
    <cellStyle name="20% - Énfasis6 2" xfId="6"/>
    <cellStyle name="40% - Énfasis1 2" xfId="7"/>
    <cellStyle name="40% - Énfasis2 2" xfId="8"/>
    <cellStyle name="40% - Énfasis3 2" xfId="9"/>
    <cellStyle name="40% - Énfasis4 2" xfId="10"/>
    <cellStyle name="40% - Énfasis5 2" xfId="11"/>
    <cellStyle name="40% - Énfasis6 2" xfId="12"/>
    <cellStyle name="60% - Énfasis1 2" xfId="13"/>
    <cellStyle name="60% - Énfasis2 2" xfId="14"/>
    <cellStyle name="60% - Énfasis3 2" xfId="15"/>
    <cellStyle name="60% - Énfasis4 2" xfId="16"/>
    <cellStyle name="60% - Énfasis5 2" xfId="17"/>
    <cellStyle name="60% - Énfasis6 2" xfId="18"/>
    <cellStyle name="Buena 2" xfId="19"/>
    <cellStyle name="Cálculo 2" xfId="20"/>
    <cellStyle name="Celda de comprobación 2" xfId="21"/>
    <cellStyle name="Celda vinculada 2" xfId="22"/>
    <cellStyle name="Encabezado 4 2" xfId="23"/>
    <cellStyle name="Énfasis1 2" xfId="24"/>
    <cellStyle name="Énfasis2 2" xfId="25"/>
    <cellStyle name="Énfasis3 2" xfId="26"/>
    <cellStyle name="Énfasis4 2" xfId="27"/>
    <cellStyle name="Énfasis5 2" xfId="28"/>
    <cellStyle name="Énfasis6 2" xfId="29"/>
    <cellStyle name="Entrada" xfId="63" builtinId="20"/>
    <cellStyle name="Entrada 2" xfId="30"/>
    <cellStyle name="Estilo 1" xfId="51"/>
    <cellStyle name="Estilo 2" xfId="52"/>
    <cellStyle name="Estilo 3" xfId="53"/>
    <cellStyle name="Euro" xfId="31"/>
    <cellStyle name="Euro 2" xfId="54"/>
    <cellStyle name="Hipervínculo" xfId="32" builtinId="8"/>
    <cellStyle name="Hipervínculo 2" xfId="33"/>
    <cellStyle name="Hipervínculo 2 2" xfId="55"/>
    <cellStyle name="Hipervínculo 3" xfId="34"/>
    <cellStyle name="Hipervínculo 3 2" xfId="56"/>
    <cellStyle name="Incorrecto" xfId="62" builtinId="27"/>
    <cellStyle name="Incorrecto 2" xfId="35"/>
    <cellStyle name="Moneda" xfId="36" builtinId="4"/>
    <cellStyle name="Moneda [0]" xfId="37" builtinId="7"/>
    <cellStyle name="Moneda [0] 2" xfId="38"/>
    <cellStyle name="Moneda [0] 2 2" xfId="57"/>
    <cellStyle name="Neutral 2" xfId="39"/>
    <cellStyle name="Normal" xfId="0" builtinId="0"/>
    <cellStyle name="Normal 2" xfId="40"/>
    <cellStyle name="Normal 2 2" xfId="58"/>
    <cellStyle name="Normal 2 2 2" xfId="61"/>
    <cellStyle name="Normal 2 3" xfId="60"/>
    <cellStyle name="Normal_Hoja1" xfId="41"/>
    <cellStyle name="Notas 2" xfId="42"/>
    <cellStyle name="Notas 2 2" xfId="59"/>
    <cellStyle name="Salida 2" xfId="43"/>
    <cellStyle name="Texto de advertencia 2" xfId="44"/>
    <cellStyle name="Texto explicativo 2" xfId="45"/>
    <cellStyle name="Título 1 2" xfId="46"/>
    <cellStyle name="Título 2 2" xfId="47"/>
    <cellStyle name="Título 3 2" xfId="48"/>
    <cellStyle name="Título 4" xfId="49"/>
    <cellStyle name="Total 2" xfId="50"/>
  </cellStyles>
  <dxfs count="1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C5D9F1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FFFFCC"/>
      <color rgb="FFFCCC99"/>
      <color rgb="FFC93525"/>
      <color rgb="FFC5D9F1"/>
      <color rgb="FFDE3D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Drop" dropStyle="combo" dx="16" fmlaLink="VARIOS!$D$1" fmlaRange="VARIOS!$C$1:$C$5" noThreeD="1" sel="5" val="0"/>
</file>

<file path=xl/ctrlProps/ctrlProp31.xml><?xml version="1.0" encoding="utf-8"?>
<formControlPr xmlns="http://schemas.microsoft.com/office/spreadsheetml/2009/9/main" objectType="Drop" dropStyle="combo" dx="16" fmlaLink="'BD CLIENTES'!$L$6" fmlaRange="'BD CLIENTES'!$C$7:$C$505" noThreeD="1" sel="105" val="64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Drop" dropLines="10" dropStyle="combo" dx="16" fmlaLink="'FORMA PAGO'!$D$1" fmlaRange="'FORMA PAGO'!$C$1:$C$12" noThreeD="1" sel="12" val="2"/>
</file>

<file path=xl/ctrlProps/ctrlProp40.xml><?xml version="1.0" encoding="utf-8"?>
<formControlPr xmlns="http://schemas.microsoft.com/office/spreadsheetml/2009/9/main" objectType="Drop" dropStyle="combo" dx="16" fmlaLink="'BD CLIENTES'!$L$6" fmlaRange="'BD CLIENTES'!$C$7:$C$505" noThreeD="1" sel="105" val="105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Lines="10" dropStyle="combo" dx="16" fmlaLink="'FORMA PAGO'!$D$1" fmlaRange="'FORMA PAGO'!$C$1:$C$13" noThreeD="1" sel="13" val="3"/>
</file>

<file path=xl/ctrlProps/ctrlProp49.xml><?xml version="1.0" encoding="utf-8"?>
<formControlPr xmlns="http://schemas.microsoft.com/office/spreadsheetml/2009/9/main" objectType="Drop" dropLines="6" dropStyle="combo" dx="16" fmlaLink="VARIOS!$D$8" fmlaRange="VARIOS!$C$8:$C$13" noThreeD="1" val="0"/>
</file>

<file path=xl/ctrlProps/ctrlProp50.xml><?xml version="1.0" encoding="utf-8"?>
<formControlPr xmlns="http://schemas.microsoft.com/office/spreadsheetml/2009/9/main" objectType="Drop" dropStyle="combo" dx="16" fmlaLink="VARIOS!$D$1" fmlaRange="VARIOS!$C$1:$C$5" noThreeD="1" sel="5" val="0"/>
</file>

<file path=xl/ctrlProps/ctrlProp51.xml><?xml version="1.0" encoding="utf-8"?>
<formControlPr xmlns="http://schemas.microsoft.com/office/spreadsheetml/2009/9/main" objectType="Drop" dropStyle="combo" dx="16" fmlaLink="'BD CLIENTES'!$L$6" fmlaRange="'BD CLIENTES'!$C$7:$C$505" noThreeD="1" sel="105" val="104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Drop" dropLines="10" dropStyle="combo" dx="16" fmlaLink="'FORMA PAGO'!$D$1" fmlaRange="'FORMA PAGO'!$C$1:$C$12" noThreeD="1" sel="12" val="2"/>
</file>

<file path=xl/ctrlProps/ctrlProp60.xml><?xml version="1.0" encoding="utf-8"?>
<formControlPr xmlns="http://schemas.microsoft.com/office/spreadsheetml/2009/9/main" objectType="Drop" dropStyle="combo" dx="16" fmlaLink="VARIOS!$D$1" fmlaRange="VARIOS!$C$1:$C$5" noThreeD="1" sel="5" val="0"/>
</file>

<file path=xl/ctrlProps/ctrlProp61.xml><?xml version="1.0" encoding="utf-8"?>
<formControlPr xmlns="http://schemas.microsoft.com/office/spreadsheetml/2009/9/main" objectType="Drop" dropStyle="combo" dx="16" fmlaLink="'BD CLIENTES'!$L$6" fmlaRange="'BD CLIENTES'!$C$7:$C$505" noThreeD="1" sel="105" val="68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Drop" dropLines="10" dropStyle="combo" dx="16" fmlaLink="'FORMA PAGO'!$D$1" fmlaRange="'FORMA PAGO'!$C$1:$C$12" noThreeD="1" sel="12" val="2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409576</xdr:colOff>
      <xdr:row>16</xdr:row>
      <xdr:rowOff>19049</xdr:rowOff>
    </xdr:from>
    <xdr:to>
      <xdr:col>4</xdr:col>
      <xdr:colOff>571501</xdr:colOff>
      <xdr:row>21</xdr:row>
      <xdr:rowOff>104774</xdr:rowOff>
    </xdr:to>
    <xdr:sp macro="" textlink="">
      <xdr:nvSpPr>
        <xdr:cNvPr id="6156" name="WordArt 7">
          <a:extLst>
            <a:ext uri="{FF2B5EF4-FFF2-40B4-BE49-F238E27FC236}">
              <a16:creationId xmlns:a16="http://schemas.microsoft.com/office/drawing/2014/main" xmlns="" id="{00000000-0008-0000-0000-00000C180000}"/>
            </a:ext>
          </a:extLst>
        </xdr:cNvPr>
        <xdr:cNvSpPr>
          <a:spLocks noChangeArrowheads="1" noChangeShapeType="1" noTextEdit="1"/>
        </xdr:cNvSpPr>
      </xdr:nvSpPr>
      <xdr:spPr bwMode="auto">
        <a:xfrm rot="3976">
          <a:off x="3476626" y="3209924"/>
          <a:ext cx="3667125" cy="895350"/>
        </a:xfrm>
        <a:prstGeom prst="rect">
          <a:avLst/>
        </a:prstGeom>
      </xdr:spPr>
      <xdr:txBody>
        <a:bodyPr vertOverflow="clip" wrap="none" lIns="91440" tIns="45720" rIns="91440" bIns="45720" fromWordArt="1" anchor="t" upright="1">
          <a:prstTxWarp prst="textPlain">
            <a:avLst>
              <a:gd name="adj" fmla="val 50000"/>
            </a:avLst>
          </a:prstTxWarp>
        </a:bodyPr>
        <a:lstStyle/>
        <a:p>
          <a:pPr algn="ctr" rtl="0">
            <a:defRPr sz="1000"/>
          </a:pPr>
          <a:r>
            <a:rPr lang="es-ES" sz="1200" b="1" i="0" u="sng" strike="noStrike" baseline="0">
              <a:solidFill>
                <a:srgbClr val="3366FF"/>
              </a:solidFill>
              <a:latin typeface="Monotype Corsiva"/>
            </a:rPr>
            <a:t>Prevea Consultores y Proyectos, SL</a:t>
          </a:r>
        </a:p>
      </xdr:txBody>
    </xdr:sp>
    <xdr:clientData/>
  </xdr:twoCellAnchor>
  <xdr:twoCellAnchor>
    <xdr:from>
      <xdr:col>1</xdr:col>
      <xdr:colOff>47625</xdr:colOff>
      <xdr:row>3</xdr:row>
      <xdr:rowOff>19050</xdr:rowOff>
    </xdr:from>
    <xdr:to>
      <xdr:col>2</xdr:col>
      <xdr:colOff>38100</xdr:colOff>
      <xdr:row>4</xdr:row>
      <xdr:rowOff>19050</xdr:rowOff>
    </xdr:to>
    <xdr:sp macro="" textlink="">
      <xdr:nvSpPr>
        <xdr:cNvPr id="18048" name="Rectangle 16">
          <a:extLst>
            <a:ext uri="{FF2B5EF4-FFF2-40B4-BE49-F238E27FC236}">
              <a16:creationId xmlns:a16="http://schemas.microsoft.com/office/drawing/2014/main" xmlns="" id="{00000000-0008-0000-0000-000080460000}"/>
            </a:ext>
          </a:extLst>
        </xdr:cNvPr>
        <xdr:cNvSpPr>
          <a:spLocks noChangeArrowheads="1"/>
        </xdr:cNvSpPr>
      </xdr:nvSpPr>
      <xdr:spPr bwMode="auto">
        <a:xfrm>
          <a:off x="1800225" y="504825"/>
          <a:ext cx="1304925" cy="762000"/>
        </a:xfrm>
        <a:prstGeom prst="rect">
          <a:avLst/>
        </a:prstGeom>
        <a:noFill/>
        <a:ln w="22225">
          <a:solidFill>
            <a:srgbClr val="8DB3E2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8</xdr:row>
          <xdr:rowOff>9525</xdr:rowOff>
        </xdr:from>
        <xdr:to>
          <xdr:col>2</xdr:col>
          <xdr:colOff>247650</xdr:colOff>
          <xdr:row>11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NUEVA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8</xdr:row>
          <xdr:rowOff>9525</xdr:rowOff>
        </xdr:from>
        <xdr:to>
          <xdr:col>5</xdr:col>
          <xdr:colOff>47625</xdr:colOff>
          <xdr:row>11</xdr:row>
          <xdr:rowOff>9525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7</xdr:row>
          <xdr:rowOff>152400</xdr:rowOff>
        </xdr:from>
        <xdr:to>
          <xdr:col>7</xdr:col>
          <xdr:colOff>533400</xdr:colOff>
          <xdr:row>11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BASE DE DATOS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78</xdr:col>
      <xdr:colOff>495300</xdr:colOff>
      <xdr:row>65515</xdr:row>
      <xdr:rowOff>161925</xdr:rowOff>
    </xdr:from>
    <xdr:to>
      <xdr:col>78</xdr:col>
      <xdr:colOff>495300</xdr:colOff>
      <xdr:row>65515</xdr:row>
      <xdr:rowOff>166687</xdr:rowOff>
    </xdr:to>
    <xdr:sp macro="" textlink="">
      <xdr:nvSpPr>
        <xdr:cNvPr id="1066" name="Text Box 42">
          <a:extLst>
            <a:ext uri="{FF2B5EF4-FFF2-40B4-BE49-F238E27FC236}">
              <a16:creationId xmlns:a16="http://schemas.microsoft.com/office/drawing/2014/main" xmlns="" id="{00000000-0008-0000-0200-00002A040000}"/>
            </a:ext>
          </a:extLst>
        </xdr:cNvPr>
        <xdr:cNvSpPr txBox="1">
          <a:spLocks noChangeArrowheads="1"/>
        </xdr:cNvSpPr>
      </xdr:nvSpPr>
      <xdr:spPr bwMode="auto">
        <a:xfrm>
          <a:off x="67760850" y="106096022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EDUARD ARCE I LLUPIÀ</a:t>
          </a:r>
          <a:endParaRPr lang="es-E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c/ Joan Blanques, 40 Baixos 2ª.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Barcelona - 08012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N.I.F. 43497426X</a:t>
          </a:r>
        </a:p>
      </xdr:txBody>
    </xdr:sp>
    <xdr:clientData/>
  </xdr:twoCellAnchor>
  <xdr:twoCellAnchor>
    <xdr:from>
      <xdr:col>2</xdr:col>
      <xdr:colOff>16672</xdr:colOff>
      <xdr:row>10</xdr:row>
      <xdr:rowOff>0</xdr:rowOff>
    </xdr:from>
    <xdr:to>
      <xdr:col>4</xdr:col>
      <xdr:colOff>423866</xdr:colOff>
      <xdr:row>15</xdr:row>
      <xdr:rowOff>57150</xdr:rowOff>
    </xdr:to>
    <xdr:sp macro="" textlink="">
      <xdr:nvSpPr>
        <xdr:cNvPr id="1491" name="Text Box 53">
          <a:extLst>
            <a:ext uri="{FF2B5EF4-FFF2-40B4-BE49-F238E27FC236}">
              <a16:creationId xmlns:a16="http://schemas.microsoft.com/office/drawing/2014/main" xmlns="" id="{00000000-0008-0000-0200-0000D3050000}"/>
            </a:ext>
          </a:extLst>
        </xdr:cNvPr>
        <xdr:cNvSpPr txBox="1">
          <a:spLocks noChangeArrowheads="1"/>
        </xdr:cNvSpPr>
      </xdr:nvSpPr>
      <xdr:spPr bwMode="auto">
        <a:xfrm>
          <a:off x="1076328" y="1678781"/>
          <a:ext cx="2455069" cy="12715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s-ES" sz="1600" b="1" i="0" u="none" strike="noStrike" baseline="0">
              <a:solidFill>
                <a:srgbClr val="000000"/>
              </a:solidFill>
              <a:latin typeface="+mn-lt"/>
            </a:rPr>
            <a:t>ESTUDIOS Y PROYECTOS ARCONSA, SL</a:t>
          </a:r>
          <a:endParaRPr lang="es-ES" sz="1100" b="1" i="0" u="none" strike="noStrike" baseline="0">
            <a:solidFill>
              <a:srgbClr val="000000"/>
            </a:solidFill>
            <a:latin typeface="+mn-lt"/>
            <a:cs typeface="Arial"/>
          </a:endParaRPr>
        </a:p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+mn-lt"/>
              <a:cs typeface="Arial"/>
            </a:rPr>
            <a:t>C.I.F. B-88331418</a:t>
          </a:r>
        </a:p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+mn-lt"/>
              <a:cs typeface="Arial"/>
            </a:rPr>
            <a:t>C/ MONTALBOS Nº 8 LOCAL</a:t>
          </a:r>
        </a:p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+mn-lt"/>
              <a:cs typeface="Arial"/>
            </a:rPr>
            <a:t>28043 MADRID</a:t>
          </a:r>
        </a:p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+mn-lt"/>
              <a:cs typeface="Arial"/>
            </a:rPr>
            <a:t>Telf. 91/894-97-50</a:t>
          </a: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2</xdr:col>
      <xdr:colOff>11901</xdr:colOff>
      <xdr:row>1</xdr:row>
      <xdr:rowOff>142874</xdr:rowOff>
    </xdr:from>
    <xdr:to>
      <xdr:col>4</xdr:col>
      <xdr:colOff>154778</xdr:colOff>
      <xdr:row>9</xdr:row>
      <xdr:rowOff>130969</xdr:rowOff>
    </xdr:to>
    <xdr:pic>
      <xdr:nvPicPr>
        <xdr:cNvPr id="17" name="0 Imagen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57" y="309562"/>
          <a:ext cx="2190752" cy="1333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790575</xdr:colOff>
          <xdr:row>1</xdr:row>
          <xdr:rowOff>161925</xdr:rowOff>
        </xdr:from>
        <xdr:to>
          <xdr:col>3</xdr:col>
          <xdr:colOff>323850</xdr:colOff>
          <xdr:row>3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Recibo/s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2</xdr:col>
          <xdr:colOff>295275</xdr:colOff>
          <xdr:row>2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Menu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66675</xdr:rowOff>
        </xdr:from>
        <xdr:to>
          <xdr:col>2</xdr:col>
          <xdr:colOff>1066800</xdr:colOff>
          <xdr:row>2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1143000</xdr:colOff>
          <xdr:row>0</xdr:row>
          <xdr:rowOff>57150</xdr:rowOff>
        </xdr:from>
        <xdr:to>
          <xdr:col>2</xdr:col>
          <xdr:colOff>2619375</xdr:colOff>
          <xdr:row>2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2705100</xdr:colOff>
          <xdr:row>0</xdr:row>
          <xdr:rowOff>57150</xdr:rowOff>
        </xdr:from>
        <xdr:to>
          <xdr:col>3</xdr:col>
          <xdr:colOff>47625</xdr:colOff>
          <xdr:row>2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RECIBO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2</xdr:col>
          <xdr:colOff>295275</xdr:colOff>
          <xdr:row>2</xdr:row>
          <xdr:rowOff>19050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Menu 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428625</xdr:colOff>
      <xdr:row>0</xdr:row>
      <xdr:rowOff>54429</xdr:rowOff>
    </xdr:from>
    <xdr:to>
      <xdr:col>2</xdr:col>
      <xdr:colOff>562428</xdr:colOff>
      <xdr:row>4</xdr:row>
      <xdr:rowOff>233589</xdr:rowOff>
    </xdr:to>
    <xdr:pic>
      <xdr:nvPicPr>
        <xdr:cNvPr id="8" name="0 Imagen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54429"/>
          <a:ext cx="1916339" cy="10500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66675</xdr:rowOff>
        </xdr:from>
        <xdr:to>
          <xdr:col>2</xdr:col>
          <xdr:colOff>200025</xdr:colOff>
          <xdr:row>2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1</xdr:col>
          <xdr:colOff>66675</xdr:colOff>
          <xdr:row>2</xdr:row>
          <xdr:rowOff>104775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Menu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0</xdr:row>
          <xdr:rowOff>66675</xdr:rowOff>
        </xdr:from>
        <xdr:to>
          <xdr:col>3</xdr:col>
          <xdr:colOff>1400175</xdr:colOff>
          <xdr:row>2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RECIBO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76200</xdr:rowOff>
        </xdr:from>
        <xdr:to>
          <xdr:col>3</xdr:col>
          <xdr:colOff>428625</xdr:colOff>
          <xdr:row>2</xdr:row>
          <xdr:rowOff>104775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BASE DE DATOS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2152650</xdr:colOff>
          <xdr:row>0</xdr:row>
          <xdr:rowOff>76200</xdr:rowOff>
        </xdr:from>
        <xdr:to>
          <xdr:col>5</xdr:col>
          <xdr:colOff>9525</xdr:colOff>
          <xdr:row>2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21</xdr:row>
      <xdr:rowOff>161925</xdr:rowOff>
    </xdr:from>
    <xdr:to>
      <xdr:col>8</xdr:col>
      <xdr:colOff>762000</xdr:colOff>
      <xdr:row>27</xdr:row>
      <xdr:rowOff>28575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xmlns="" id="{00000000-0008-0000-0600-0000021C0000}"/>
            </a:ext>
          </a:extLst>
        </xdr:cNvPr>
        <xdr:cNvSpPr txBox="1">
          <a:spLocks noChangeArrowheads="1"/>
        </xdr:cNvSpPr>
      </xdr:nvSpPr>
      <xdr:spPr bwMode="auto">
        <a:xfrm>
          <a:off x="3533775" y="3790950"/>
          <a:ext cx="2381250" cy="914400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ESTUDIOS FRAN 2007, SL</a:t>
          </a:r>
        </a:p>
        <a:p>
          <a:pPr algn="l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C.I.F. B-85203339</a:t>
          </a:r>
        </a:p>
        <a:p>
          <a:pPr algn="l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C/ VIRGILIO Nº 12 CHALET 16</a:t>
          </a:r>
        </a:p>
        <a:p>
          <a:pPr algn="l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28341 VALDEMORO MADRID</a:t>
          </a:r>
        </a:p>
        <a:p>
          <a:pPr algn="l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Telf. 679-448-511</a:t>
          </a:r>
        </a:p>
      </xdr:txBody>
    </xdr:sp>
    <xdr:clientData/>
  </xdr:twoCellAnchor>
  <xdr:twoCellAnchor>
    <xdr:from>
      <xdr:col>0</xdr:col>
      <xdr:colOff>123825</xdr:colOff>
      <xdr:row>32</xdr:row>
      <xdr:rowOff>9525</xdr:rowOff>
    </xdr:from>
    <xdr:to>
      <xdr:col>4</xdr:col>
      <xdr:colOff>590550</xdr:colOff>
      <xdr:row>37</xdr:row>
      <xdr:rowOff>114300</xdr:rowOff>
    </xdr:to>
    <xdr:sp macro="" textlink="">
      <xdr:nvSpPr>
        <xdr:cNvPr id="17051" name="Text Box 32">
          <a:extLst>
            <a:ext uri="{FF2B5EF4-FFF2-40B4-BE49-F238E27FC236}">
              <a16:creationId xmlns:a16="http://schemas.microsoft.com/office/drawing/2014/main" xmlns="" id="{00000000-0008-0000-0600-00009B420000}"/>
            </a:ext>
          </a:extLst>
        </xdr:cNvPr>
        <xdr:cNvSpPr txBox="1">
          <a:spLocks noChangeArrowheads="1"/>
        </xdr:cNvSpPr>
      </xdr:nvSpPr>
      <xdr:spPr bwMode="auto">
        <a:xfrm>
          <a:off x="123825" y="5495925"/>
          <a:ext cx="2381250" cy="914400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27</xdr:row>
          <xdr:rowOff>57150</xdr:rowOff>
        </xdr:from>
        <xdr:to>
          <xdr:col>3</xdr:col>
          <xdr:colOff>142875</xdr:colOff>
          <xdr:row>29</xdr:row>
          <xdr:rowOff>95250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30</xdr:row>
          <xdr:rowOff>66675</xdr:rowOff>
        </xdr:from>
        <xdr:to>
          <xdr:col>4</xdr:col>
          <xdr:colOff>409575</xdr:colOff>
          <xdr:row>32</xdr:row>
          <xdr:rowOff>95250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Menu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27</xdr:row>
          <xdr:rowOff>66675</xdr:rowOff>
        </xdr:from>
        <xdr:to>
          <xdr:col>4</xdr:col>
          <xdr:colOff>428625</xdr:colOff>
          <xdr:row>29</xdr:row>
          <xdr:rowOff>95250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27</xdr:row>
          <xdr:rowOff>66675</xdr:rowOff>
        </xdr:from>
        <xdr:to>
          <xdr:col>6</xdr:col>
          <xdr:colOff>180975</xdr:colOff>
          <xdr:row>29</xdr:row>
          <xdr:rowOff>95250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BASE DE DATOS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142875</xdr:rowOff>
        </xdr:from>
        <xdr:to>
          <xdr:col>8</xdr:col>
          <xdr:colOff>762000</xdr:colOff>
          <xdr:row>18</xdr:row>
          <xdr:rowOff>152400</xdr:rowOff>
        </xdr:to>
        <xdr:sp macro="" textlink="">
          <xdr:nvSpPr>
            <xdr:cNvPr id="7186" name="Group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Descripción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2</xdr:row>
          <xdr:rowOff>57150</xdr:rowOff>
        </xdr:from>
        <xdr:to>
          <xdr:col>8</xdr:col>
          <xdr:colOff>342900</xdr:colOff>
          <xdr:row>3</xdr:row>
          <xdr:rowOff>133350</xdr:rowOff>
        </xdr:to>
        <xdr:sp macro="" textlink="">
          <xdr:nvSpPr>
            <xdr:cNvPr id="7187" name="Group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2</xdr:row>
          <xdr:rowOff>76200</xdr:rowOff>
        </xdr:from>
        <xdr:to>
          <xdr:col>6</xdr:col>
          <xdr:colOff>352425</xdr:colOff>
          <xdr:row>3</xdr:row>
          <xdr:rowOff>152400</xdr:rowOff>
        </xdr:to>
        <xdr:sp macro="" textlink="">
          <xdr:nvSpPr>
            <xdr:cNvPr id="7188" name="Group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Localidad de expedición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76200</xdr:rowOff>
        </xdr:from>
        <xdr:to>
          <xdr:col>3</xdr:col>
          <xdr:colOff>57150</xdr:colOff>
          <xdr:row>3</xdr:row>
          <xdr:rowOff>152400</xdr:rowOff>
        </xdr:to>
        <xdr:sp macro="" textlink="">
          <xdr:nvSpPr>
            <xdr:cNvPr id="7189" name="Group Box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Recibo nº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</xdr:row>
          <xdr:rowOff>104775</xdr:rowOff>
        </xdr:from>
        <xdr:to>
          <xdr:col>4</xdr:col>
          <xdr:colOff>600075</xdr:colOff>
          <xdr:row>6</xdr:row>
          <xdr:rowOff>66675</xdr:rowOff>
        </xdr:to>
        <xdr:sp macro="" textlink="">
          <xdr:nvSpPr>
            <xdr:cNvPr id="7190" name="Group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Fecha de expedición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4</xdr:row>
          <xdr:rowOff>104775</xdr:rowOff>
        </xdr:from>
        <xdr:to>
          <xdr:col>8</xdr:col>
          <xdr:colOff>361950</xdr:colOff>
          <xdr:row>6</xdr:row>
          <xdr:rowOff>66675</xdr:rowOff>
        </xdr:to>
        <xdr:sp macro="" textlink="">
          <xdr:nvSpPr>
            <xdr:cNvPr id="7191" name="Group Box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Vencimiento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</xdr:row>
          <xdr:rowOff>28575</xdr:rowOff>
        </xdr:from>
        <xdr:to>
          <xdr:col>4</xdr:col>
          <xdr:colOff>371475</xdr:colOff>
          <xdr:row>21</xdr:row>
          <xdr:rowOff>0</xdr:rowOff>
        </xdr:to>
        <xdr:sp macro="" textlink="">
          <xdr:nvSpPr>
            <xdr:cNvPr id="7192" name="Group Box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Pagadero en (caja o banco)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19</xdr:row>
          <xdr:rowOff>28575</xdr:rowOff>
        </xdr:from>
        <xdr:to>
          <xdr:col>6</xdr:col>
          <xdr:colOff>228600</xdr:colOff>
          <xdr:row>21</xdr:row>
          <xdr:rowOff>0</xdr:rowOff>
        </xdr:to>
        <xdr:sp macro="" textlink="">
          <xdr:nvSpPr>
            <xdr:cNvPr id="7193" name="Group Box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y Control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19</xdr:row>
          <xdr:rowOff>28575</xdr:rowOff>
        </xdr:from>
        <xdr:to>
          <xdr:col>8</xdr:col>
          <xdr:colOff>161925</xdr:colOff>
          <xdr:row>21</xdr:row>
          <xdr:rowOff>0</xdr:rowOff>
        </xdr:to>
        <xdr:sp macro="" textlink="">
          <xdr:nvSpPr>
            <xdr:cNvPr id="7194" name="Group Box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o nº de cuenta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161925</xdr:rowOff>
        </xdr:from>
        <xdr:to>
          <xdr:col>5</xdr:col>
          <xdr:colOff>714375</xdr:colOff>
          <xdr:row>27</xdr:row>
          <xdr:rowOff>38100</xdr:rowOff>
        </xdr:to>
        <xdr:sp macro="" textlink="">
          <xdr:nvSpPr>
            <xdr:cNvPr id="7196" name="Group Box 28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Nombre y domicilio del pagador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27</xdr:row>
          <xdr:rowOff>76200</xdr:rowOff>
        </xdr:from>
        <xdr:to>
          <xdr:col>8</xdr:col>
          <xdr:colOff>314325</xdr:colOff>
          <xdr:row>29</xdr:row>
          <xdr:rowOff>85725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43</xdr:row>
      <xdr:rowOff>9525</xdr:rowOff>
    </xdr:from>
    <xdr:to>
      <xdr:col>1</xdr:col>
      <xdr:colOff>0</xdr:colOff>
      <xdr:row>44</xdr:row>
      <xdr:rowOff>85725</xdr:rowOff>
    </xdr:to>
    <xdr:sp macro="" textlink="">
      <xdr:nvSpPr>
        <xdr:cNvPr id="22681" name="Line 37">
          <a:extLst>
            <a:ext uri="{FF2B5EF4-FFF2-40B4-BE49-F238E27FC236}">
              <a16:creationId xmlns:a16="http://schemas.microsoft.com/office/drawing/2014/main" xmlns="" id="{00000000-0008-0000-0A00-000099580000}"/>
            </a:ext>
          </a:extLst>
        </xdr:cNvPr>
        <xdr:cNvSpPr>
          <a:spLocks noChangeShapeType="1"/>
        </xdr:cNvSpPr>
      </xdr:nvSpPr>
      <xdr:spPr bwMode="auto">
        <a:xfrm>
          <a:off x="238125" y="802957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78</xdr:col>
      <xdr:colOff>495300</xdr:colOff>
      <xdr:row>65514</xdr:row>
      <xdr:rowOff>161925</xdr:rowOff>
    </xdr:from>
    <xdr:to>
      <xdr:col>78</xdr:col>
      <xdr:colOff>495300</xdr:colOff>
      <xdr:row>65515</xdr:row>
      <xdr:rowOff>0</xdr:rowOff>
    </xdr:to>
    <xdr:sp macro="" textlink="">
      <xdr:nvSpPr>
        <xdr:cNvPr id="3" name="Text Box 4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68179950" y="10610002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EDUARD ARCE I LLUPIÀ</a:t>
          </a:r>
          <a:endParaRPr lang="es-E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c/ Joan Blanques, 40 Baixos 2ª.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Barcelona - 08012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N.I.F. 43497426X</a:t>
          </a:r>
        </a:p>
      </xdr:txBody>
    </xdr:sp>
    <xdr:clientData/>
  </xdr:twoCellAnchor>
  <xdr:twoCellAnchor>
    <xdr:from>
      <xdr:col>1</xdr:col>
      <xdr:colOff>28575</xdr:colOff>
      <xdr:row>10</xdr:row>
      <xdr:rowOff>0</xdr:rowOff>
    </xdr:from>
    <xdr:to>
      <xdr:col>3</xdr:col>
      <xdr:colOff>638175</xdr:colOff>
      <xdr:row>15</xdr:row>
      <xdr:rowOff>57150</xdr:rowOff>
    </xdr:to>
    <xdr:sp macro="" textlink="">
      <xdr:nvSpPr>
        <xdr:cNvPr id="4" name="Text Box 5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266700" y="1619250"/>
          <a:ext cx="2390775" cy="1209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Baskerville Old Face"/>
            </a:rPr>
            <a:t>PREVEA CONSULTORES Y PROYECTOS, SL</a:t>
          </a:r>
          <a:endParaRPr lang="es-E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C.I.F. B-86252962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C/ ABAD JUAN CATALAN Nº 38 2º A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28032 MADRID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Telf. 91/760-27-13</a:t>
          </a: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</xdr:col>
      <xdr:colOff>38100</xdr:colOff>
      <xdr:row>2</xdr:row>
      <xdr:rowOff>152400</xdr:rowOff>
    </xdr:from>
    <xdr:to>
      <xdr:col>3</xdr:col>
      <xdr:colOff>371475</xdr:colOff>
      <xdr:row>9</xdr:row>
      <xdr:rowOff>0</xdr:rowOff>
    </xdr:to>
    <xdr:pic>
      <xdr:nvPicPr>
        <xdr:cNvPr id="22684" name="Picture 1030" descr="PREVEA Log_FINAL">
          <a:extLst>
            <a:ext uri="{FF2B5EF4-FFF2-40B4-BE49-F238E27FC236}">
              <a16:creationId xmlns:a16="http://schemas.microsoft.com/office/drawing/2014/main" xmlns="" id="{00000000-0008-0000-0A00-00009C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476250"/>
          <a:ext cx="211455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276225</xdr:colOff>
      <xdr:row>60</xdr:row>
      <xdr:rowOff>19050</xdr:rowOff>
    </xdr:from>
    <xdr:to>
      <xdr:col>7</xdr:col>
      <xdr:colOff>390525</xdr:colOff>
      <xdr:row>69</xdr:row>
      <xdr:rowOff>133350</xdr:rowOff>
    </xdr:to>
    <xdr:pic>
      <xdr:nvPicPr>
        <xdr:cNvPr id="22685" name="1 Imagen">
          <a:extLst>
            <a:ext uri="{FF2B5EF4-FFF2-40B4-BE49-F238E27FC236}">
              <a16:creationId xmlns:a16="http://schemas.microsoft.com/office/drawing/2014/main" xmlns="" id="{00000000-0008-0000-0A00-00009D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58" t="11819" r="12881" b="10452"/>
        <a:stretch>
          <a:fillRect/>
        </a:stretch>
      </xdr:blipFill>
      <xdr:spPr bwMode="auto">
        <a:xfrm>
          <a:off x="4562475" y="11153775"/>
          <a:ext cx="227647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37</xdr:row>
          <xdr:rowOff>47625</xdr:rowOff>
        </xdr:from>
        <xdr:to>
          <xdr:col>5</xdr:col>
          <xdr:colOff>762000</xdr:colOff>
          <xdr:row>37</xdr:row>
          <xdr:rowOff>190500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5</xdr:row>
          <xdr:rowOff>95250</xdr:rowOff>
        </xdr:from>
        <xdr:to>
          <xdr:col>5</xdr:col>
          <xdr:colOff>695325</xdr:colOff>
          <xdr:row>6</xdr:row>
          <xdr:rowOff>85725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190500</xdr:colOff>
          <xdr:row>1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Menu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0</xdr:row>
          <xdr:rowOff>38100</xdr:rowOff>
        </xdr:from>
        <xdr:to>
          <xdr:col>4</xdr:col>
          <xdr:colOff>1181100</xdr:colOff>
          <xdr:row>2</xdr:row>
          <xdr:rowOff>104775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Registrar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en el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0</xdr:row>
          <xdr:rowOff>38100</xdr:rowOff>
        </xdr:from>
        <xdr:to>
          <xdr:col>2</xdr:col>
          <xdr:colOff>85725</xdr:colOff>
          <xdr:row>1</xdr:row>
          <xdr:rowOff>66675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38100</xdr:rowOff>
        </xdr:from>
        <xdr:to>
          <xdr:col>4</xdr:col>
          <xdr:colOff>485775</xdr:colOff>
          <xdr:row>2</xdr:row>
          <xdr:rowOff>104775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Archivar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38100</xdr:rowOff>
        </xdr:from>
        <xdr:to>
          <xdr:col>2</xdr:col>
          <xdr:colOff>847725</xdr:colOff>
          <xdr:row>1</xdr:row>
          <xdr:rowOff>66675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BASE DE DATOS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3</xdr:row>
          <xdr:rowOff>38100</xdr:rowOff>
        </xdr:from>
        <xdr:to>
          <xdr:col>4</xdr:col>
          <xdr:colOff>1162050</xdr:colOff>
          <xdr:row>4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3</xdr:row>
          <xdr:rowOff>38100</xdr:rowOff>
        </xdr:from>
        <xdr:to>
          <xdr:col>4</xdr:col>
          <xdr:colOff>457200</xdr:colOff>
          <xdr:row>4</xdr:row>
          <xdr:rowOff>95250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Recibo/s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36</xdr:row>
          <xdr:rowOff>85725</xdr:rowOff>
        </xdr:from>
        <xdr:to>
          <xdr:col>3</xdr:col>
          <xdr:colOff>180975</xdr:colOff>
          <xdr:row>37</xdr:row>
          <xdr:rowOff>47625</xdr:rowOff>
        </xdr:to>
        <xdr:sp macro="" textlink="">
          <xdr:nvSpPr>
            <xdr:cNvPr id="12298" name="Drop Dow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9525</xdr:rowOff>
    </xdr:from>
    <xdr:to>
      <xdr:col>1</xdr:col>
      <xdr:colOff>0</xdr:colOff>
      <xdr:row>46</xdr:row>
      <xdr:rowOff>85725</xdr:rowOff>
    </xdr:to>
    <xdr:sp macro="" textlink="">
      <xdr:nvSpPr>
        <xdr:cNvPr id="2" name="Line 37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>
          <a:spLocks noChangeShapeType="1"/>
        </xdr:cNvSpPr>
      </xdr:nvSpPr>
      <xdr:spPr bwMode="auto">
        <a:xfrm>
          <a:off x="238125" y="8058150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78</xdr:col>
      <xdr:colOff>495300</xdr:colOff>
      <xdr:row>65516</xdr:row>
      <xdr:rowOff>161925</xdr:rowOff>
    </xdr:from>
    <xdr:to>
      <xdr:col>78</xdr:col>
      <xdr:colOff>495300</xdr:colOff>
      <xdr:row>65517</xdr:row>
      <xdr:rowOff>0</xdr:rowOff>
    </xdr:to>
    <xdr:sp macro="" textlink="">
      <xdr:nvSpPr>
        <xdr:cNvPr id="3" name="Text Box 4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68179950" y="10610030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EDUARD ARCE I LLUPIÀ</a:t>
          </a:r>
          <a:endParaRPr lang="es-E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c/ Joan Blanques, 40 Baixos 2ª.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Barcelona - 08012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N.I.F. 43497426X</a:t>
          </a:r>
        </a:p>
      </xdr:txBody>
    </xdr:sp>
    <xdr:clientData/>
  </xdr:twoCellAnchor>
  <xdr:twoCellAnchor>
    <xdr:from>
      <xdr:col>1</xdr:col>
      <xdr:colOff>28575</xdr:colOff>
      <xdr:row>10</xdr:row>
      <xdr:rowOff>0</xdr:rowOff>
    </xdr:from>
    <xdr:to>
      <xdr:col>3</xdr:col>
      <xdr:colOff>638175</xdr:colOff>
      <xdr:row>15</xdr:row>
      <xdr:rowOff>57150</xdr:rowOff>
    </xdr:to>
    <xdr:sp macro="" textlink="">
      <xdr:nvSpPr>
        <xdr:cNvPr id="4" name="Text Box 5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266700" y="1638300"/>
          <a:ext cx="2390775" cy="1209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Baskerville Old Face"/>
            </a:rPr>
            <a:t>PREVEA CONSULTORES Y PROYECTOS, SL</a:t>
          </a:r>
          <a:endParaRPr lang="es-E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C.I.F. B-86252962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C/ ABAD JUAN CATALAN Nº 38 2º A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28032 MADRID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Telf. 91/760-27-13</a:t>
          </a: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</xdr:col>
      <xdr:colOff>38100</xdr:colOff>
      <xdr:row>2</xdr:row>
      <xdr:rowOff>152400</xdr:rowOff>
    </xdr:from>
    <xdr:to>
      <xdr:col>3</xdr:col>
      <xdr:colOff>371475</xdr:colOff>
      <xdr:row>8</xdr:row>
      <xdr:rowOff>142875</xdr:rowOff>
    </xdr:to>
    <xdr:pic>
      <xdr:nvPicPr>
        <xdr:cNvPr id="5" name="Picture 1030" descr="PREVEA Log_FINAL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476250"/>
          <a:ext cx="211455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276225</xdr:colOff>
      <xdr:row>62</xdr:row>
      <xdr:rowOff>28575</xdr:rowOff>
    </xdr:from>
    <xdr:to>
      <xdr:col>7</xdr:col>
      <xdr:colOff>390525</xdr:colOff>
      <xdr:row>71</xdr:row>
      <xdr:rowOff>142875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58" t="11819" r="12881" b="10452"/>
        <a:stretch>
          <a:fillRect/>
        </a:stretch>
      </xdr:blipFill>
      <xdr:spPr bwMode="auto">
        <a:xfrm>
          <a:off x="4562475" y="11191875"/>
          <a:ext cx="227647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66675</xdr:rowOff>
        </xdr:from>
        <xdr:to>
          <xdr:col>6</xdr:col>
          <xdr:colOff>47625</xdr:colOff>
          <xdr:row>6</xdr:row>
          <xdr:rowOff>66675</xdr:rowOff>
        </xdr:to>
        <xdr:sp macro="" textlink="">
          <xdr:nvSpPr>
            <xdr:cNvPr id="21506" name="Drop Dow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9525</xdr:rowOff>
        </xdr:from>
        <xdr:to>
          <xdr:col>1</xdr:col>
          <xdr:colOff>133350</xdr:colOff>
          <xdr:row>0</xdr:row>
          <xdr:rowOff>161925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Menu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0</xdr:row>
          <xdr:rowOff>28575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Registrar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en el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28575</xdr:rowOff>
        </xdr:from>
        <xdr:to>
          <xdr:col>1</xdr:col>
          <xdr:colOff>495300</xdr:colOff>
          <xdr:row>0</xdr:row>
          <xdr:rowOff>161925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819150</xdr:colOff>
          <xdr:row>0</xdr:row>
          <xdr:rowOff>38100</xdr:rowOff>
        </xdr:from>
        <xdr:to>
          <xdr:col>3</xdr:col>
          <xdr:colOff>304800</xdr:colOff>
          <xdr:row>1</xdr:row>
          <xdr:rowOff>76200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Archivar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9525</xdr:rowOff>
        </xdr:from>
        <xdr:to>
          <xdr:col>2</xdr:col>
          <xdr:colOff>19050</xdr:colOff>
          <xdr:row>0</xdr:row>
          <xdr:rowOff>152400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BASE DE DATOS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1</xdr:row>
          <xdr:rowOff>152400</xdr:rowOff>
        </xdr:from>
        <xdr:to>
          <xdr:col>4</xdr:col>
          <xdr:colOff>9525</xdr:colOff>
          <xdr:row>3</xdr:row>
          <xdr:rowOff>28575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790575</xdr:colOff>
          <xdr:row>1</xdr:row>
          <xdr:rowOff>161925</xdr:rowOff>
        </xdr:from>
        <xdr:to>
          <xdr:col>3</xdr:col>
          <xdr:colOff>323850</xdr:colOff>
          <xdr:row>3</xdr:row>
          <xdr:rowOff>47625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Recibo/s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37</xdr:row>
          <xdr:rowOff>28575</xdr:rowOff>
        </xdr:from>
        <xdr:to>
          <xdr:col>3</xdr:col>
          <xdr:colOff>485775</xdr:colOff>
          <xdr:row>37</xdr:row>
          <xdr:rowOff>171450</xdr:rowOff>
        </xdr:to>
        <xdr:sp macro="" textlink="">
          <xdr:nvSpPr>
            <xdr:cNvPr id="21514" name="Drop Dow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39</xdr:row>
          <xdr:rowOff>133350</xdr:rowOff>
        </xdr:from>
        <xdr:to>
          <xdr:col>5</xdr:col>
          <xdr:colOff>704850</xdr:colOff>
          <xdr:row>40</xdr:row>
          <xdr:rowOff>47625</xdr:rowOff>
        </xdr:to>
        <xdr:sp macro="" textlink="">
          <xdr:nvSpPr>
            <xdr:cNvPr id="21515" name="Drop Dow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43</xdr:row>
      <xdr:rowOff>9525</xdr:rowOff>
    </xdr:from>
    <xdr:to>
      <xdr:col>1</xdr:col>
      <xdr:colOff>0</xdr:colOff>
      <xdr:row>44</xdr:row>
      <xdr:rowOff>85725</xdr:rowOff>
    </xdr:to>
    <xdr:sp macro="" textlink="">
      <xdr:nvSpPr>
        <xdr:cNvPr id="23705" name="Line 37">
          <a:extLst>
            <a:ext uri="{FF2B5EF4-FFF2-40B4-BE49-F238E27FC236}">
              <a16:creationId xmlns:a16="http://schemas.microsoft.com/office/drawing/2014/main" xmlns="" id="{00000000-0008-0000-0C00-0000995C0000}"/>
            </a:ext>
          </a:extLst>
        </xdr:cNvPr>
        <xdr:cNvSpPr>
          <a:spLocks noChangeShapeType="1"/>
        </xdr:cNvSpPr>
      </xdr:nvSpPr>
      <xdr:spPr bwMode="auto">
        <a:xfrm>
          <a:off x="238125" y="802957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78</xdr:col>
      <xdr:colOff>495300</xdr:colOff>
      <xdr:row>65514</xdr:row>
      <xdr:rowOff>161925</xdr:rowOff>
    </xdr:from>
    <xdr:to>
      <xdr:col>78</xdr:col>
      <xdr:colOff>495300</xdr:colOff>
      <xdr:row>65515</xdr:row>
      <xdr:rowOff>0</xdr:rowOff>
    </xdr:to>
    <xdr:sp macro="" textlink="">
      <xdr:nvSpPr>
        <xdr:cNvPr id="3" name="Text Box 4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68179950" y="10610002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EDUARD ARCE I LLUPIÀ</a:t>
          </a:r>
          <a:endParaRPr lang="es-E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c/ Joan Blanques, 40 Baixos 2ª.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Barcelona - 08012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N.I.F. 43497426X</a:t>
          </a:r>
        </a:p>
      </xdr:txBody>
    </xdr:sp>
    <xdr:clientData/>
  </xdr:twoCellAnchor>
  <xdr:twoCellAnchor>
    <xdr:from>
      <xdr:col>1</xdr:col>
      <xdr:colOff>28575</xdr:colOff>
      <xdr:row>10</xdr:row>
      <xdr:rowOff>0</xdr:rowOff>
    </xdr:from>
    <xdr:to>
      <xdr:col>3</xdr:col>
      <xdr:colOff>638175</xdr:colOff>
      <xdr:row>15</xdr:row>
      <xdr:rowOff>57150</xdr:rowOff>
    </xdr:to>
    <xdr:sp macro="" textlink="">
      <xdr:nvSpPr>
        <xdr:cNvPr id="4" name="Text Box 5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266700" y="1619250"/>
          <a:ext cx="2390775" cy="1209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Baskerville Old Face"/>
            </a:rPr>
            <a:t>PREVEA CONSULTORES Y PROYECTOS, SL</a:t>
          </a:r>
          <a:endParaRPr lang="es-E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C.I.F. B-86252962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C/ ABAD JUAN CATALAN Nº 38 2º A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28032 MADRID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Telf. 91/760-27-13</a:t>
          </a: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</xdr:col>
      <xdr:colOff>38100</xdr:colOff>
      <xdr:row>2</xdr:row>
      <xdr:rowOff>152400</xdr:rowOff>
    </xdr:from>
    <xdr:to>
      <xdr:col>3</xdr:col>
      <xdr:colOff>371475</xdr:colOff>
      <xdr:row>9</xdr:row>
      <xdr:rowOff>0</xdr:rowOff>
    </xdr:to>
    <xdr:pic>
      <xdr:nvPicPr>
        <xdr:cNvPr id="23708" name="Picture 1030" descr="PREVEA Log_FINAL">
          <a:extLst>
            <a:ext uri="{FF2B5EF4-FFF2-40B4-BE49-F238E27FC236}">
              <a16:creationId xmlns:a16="http://schemas.microsoft.com/office/drawing/2014/main" xmlns="" id="{00000000-0008-0000-0C00-00009C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476250"/>
          <a:ext cx="211455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276225</xdr:colOff>
      <xdr:row>60</xdr:row>
      <xdr:rowOff>19050</xdr:rowOff>
    </xdr:from>
    <xdr:to>
      <xdr:col>7</xdr:col>
      <xdr:colOff>390525</xdr:colOff>
      <xdr:row>69</xdr:row>
      <xdr:rowOff>133350</xdr:rowOff>
    </xdr:to>
    <xdr:pic>
      <xdr:nvPicPr>
        <xdr:cNvPr id="23709" name="1 Imagen">
          <a:extLst>
            <a:ext uri="{FF2B5EF4-FFF2-40B4-BE49-F238E27FC236}">
              <a16:creationId xmlns:a16="http://schemas.microsoft.com/office/drawing/2014/main" xmlns="" id="{00000000-0008-0000-0C00-00009D5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58" t="11819" r="12881" b="10452"/>
        <a:stretch>
          <a:fillRect/>
        </a:stretch>
      </xdr:blipFill>
      <xdr:spPr bwMode="auto">
        <a:xfrm>
          <a:off x="4562475" y="11153775"/>
          <a:ext cx="227647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37</xdr:row>
          <xdr:rowOff>47625</xdr:rowOff>
        </xdr:from>
        <xdr:to>
          <xdr:col>5</xdr:col>
          <xdr:colOff>762000</xdr:colOff>
          <xdr:row>37</xdr:row>
          <xdr:rowOff>190500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5</xdr:row>
          <xdr:rowOff>95250</xdr:rowOff>
        </xdr:from>
        <xdr:to>
          <xdr:col>5</xdr:col>
          <xdr:colOff>695325</xdr:colOff>
          <xdr:row>6</xdr:row>
          <xdr:rowOff>85725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190500</xdr:colOff>
          <xdr:row>1</xdr:row>
          <xdr:rowOff>66675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Menu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0</xdr:row>
          <xdr:rowOff>38100</xdr:rowOff>
        </xdr:from>
        <xdr:to>
          <xdr:col>4</xdr:col>
          <xdr:colOff>1181100</xdr:colOff>
          <xdr:row>2</xdr:row>
          <xdr:rowOff>104775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Registrar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en el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0</xdr:row>
          <xdr:rowOff>38100</xdr:rowOff>
        </xdr:from>
        <xdr:to>
          <xdr:col>2</xdr:col>
          <xdr:colOff>85725</xdr:colOff>
          <xdr:row>1</xdr:row>
          <xdr:rowOff>66675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38100</xdr:rowOff>
        </xdr:from>
        <xdr:to>
          <xdr:col>4</xdr:col>
          <xdr:colOff>485775</xdr:colOff>
          <xdr:row>2</xdr:row>
          <xdr:rowOff>104775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Archivar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38100</xdr:rowOff>
        </xdr:from>
        <xdr:to>
          <xdr:col>2</xdr:col>
          <xdr:colOff>847725</xdr:colOff>
          <xdr:row>1</xdr:row>
          <xdr:rowOff>66675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BASE DE DATOS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3</xdr:row>
          <xdr:rowOff>38100</xdr:rowOff>
        </xdr:from>
        <xdr:to>
          <xdr:col>4</xdr:col>
          <xdr:colOff>1162050</xdr:colOff>
          <xdr:row>4</xdr:row>
          <xdr:rowOff>114300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3</xdr:row>
          <xdr:rowOff>38100</xdr:rowOff>
        </xdr:from>
        <xdr:to>
          <xdr:col>4</xdr:col>
          <xdr:colOff>457200</xdr:colOff>
          <xdr:row>4</xdr:row>
          <xdr:rowOff>95250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Recibo/s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36</xdr:row>
          <xdr:rowOff>85725</xdr:rowOff>
        </xdr:from>
        <xdr:to>
          <xdr:col>3</xdr:col>
          <xdr:colOff>180975</xdr:colOff>
          <xdr:row>37</xdr:row>
          <xdr:rowOff>47625</xdr:rowOff>
        </xdr:to>
        <xdr:sp macro="" textlink="">
          <xdr:nvSpPr>
            <xdr:cNvPr id="13322" name="Drop Down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43</xdr:row>
      <xdr:rowOff>9525</xdr:rowOff>
    </xdr:from>
    <xdr:to>
      <xdr:col>1</xdr:col>
      <xdr:colOff>0</xdr:colOff>
      <xdr:row>44</xdr:row>
      <xdr:rowOff>85725</xdr:rowOff>
    </xdr:to>
    <xdr:sp macro="" textlink="">
      <xdr:nvSpPr>
        <xdr:cNvPr id="25683" name="Line 37">
          <a:extLst>
            <a:ext uri="{FF2B5EF4-FFF2-40B4-BE49-F238E27FC236}">
              <a16:creationId xmlns:a16="http://schemas.microsoft.com/office/drawing/2014/main" xmlns="" id="{00000000-0008-0000-0D00-000053640000}"/>
            </a:ext>
          </a:extLst>
        </xdr:cNvPr>
        <xdr:cNvSpPr>
          <a:spLocks noChangeShapeType="1"/>
        </xdr:cNvSpPr>
      </xdr:nvSpPr>
      <xdr:spPr bwMode="auto">
        <a:xfrm>
          <a:off x="238125" y="802957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78</xdr:col>
      <xdr:colOff>495300</xdr:colOff>
      <xdr:row>65514</xdr:row>
      <xdr:rowOff>161925</xdr:rowOff>
    </xdr:from>
    <xdr:to>
      <xdr:col>78</xdr:col>
      <xdr:colOff>495300</xdr:colOff>
      <xdr:row>65515</xdr:row>
      <xdr:rowOff>0</xdr:rowOff>
    </xdr:to>
    <xdr:sp macro="" textlink="">
      <xdr:nvSpPr>
        <xdr:cNvPr id="3" name="Text Box 4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68179950" y="106100022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EDUARD ARCE I LLUPIÀ</a:t>
          </a:r>
          <a:endParaRPr lang="es-E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c/ Joan Blanques, 40 Baixos 2ª.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Barcelona - 08012</a:t>
          </a:r>
        </a:p>
        <a:p>
          <a:pPr algn="l" rtl="0">
            <a:defRPr sz="1000"/>
          </a:pPr>
          <a:r>
            <a:rPr lang="es-E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N.I.F. 43497426X</a:t>
          </a:r>
        </a:p>
      </xdr:txBody>
    </xdr:sp>
    <xdr:clientData/>
  </xdr:twoCellAnchor>
  <xdr:twoCellAnchor>
    <xdr:from>
      <xdr:col>1</xdr:col>
      <xdr:colOff>28575</xdr:colOff>
      <xdr:row>10</xdr:row>
      <xdr:rowOff>0</xdr:rowOff>
    </xdr:from>
    <xdr:to>
      <xdr:col>3</xdr:col>
      <xdr:colOff>638175</xdr:colOff>
      <xdr:row>15</xdr:row>
      <xdr:rowOff>57150</xdr:rowOff>
    </xdr:to>
    <xdr:sp macro="" textlink="">
      <xdr:nvSpPr>
        <xdr:cNvPr id="4" name="Text Box 5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>
          <a:spLocks noChangeArrowheads="1"/>
        </xdr:cNvSpPr>
      </xdr:nvSpPr>
      <xdr:spPr bwMode="auto">
        <a:xfrm>
          <a:off x="266700" y="1619250"/>
          <a:ext cx="2390775" cy="1209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Baskerville Old Face"/>
            </a:rPr>
            <a:t>PREVEA CONSULTORES Y PROYECTOS, SL</a:t>
          </a:r>
          <a:endParaRPr lang="es-E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C.I.F. B-86252962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C/ ABAD JUAN CATALAN Nº 38 2º A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28032 MADRID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Telf. 91/760-27-13</a:t>
          </a: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s-E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</xdr:col>
      <xdr:colOff>38100</xdr:colOff>
      <xdr:row>2</xdr:row>
      <xdr:rowOff>152400</xdr:rowOff>
    </xdr:from>
    <xdr:to>
      <xdr:col>3</xdr:col>
      <xdr:colOff>371475</xdr:colOff>
      <xdr:row>9</xdr:row>
      <xdr:rowOff>0</xdr:rowOff>
    </xdr:to>
    <xdr:pic>
      <xdr:nvPicPr>
        <xdr:cNvPr id="25686" name="Picture 1030" descr="PREVEA Log_FINAL">
          <a:extLst>
            <a:ext uri="{FF2B5EF4-FFF2-40B4-BE49-F238E27FC236}">
              <a16:creationId xmlns:a16="http://schemas.microsoft.com/office/drawing/2014/main" xmlns="" id="{00000000-0008-0000-0D00-000056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476250"/>
          <a:ext cx="211455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276225</xdr:colOff>
      <xdr:row>60</xdr:row>
      <xdr:rowOff>19050</xdr:rowOff>
    </xdr:from>
    <xdr:to>
      <xdr:col>7</xdr:col>
      <xdr:colOff>390525</xdr:colOff>
      <xdr:row>69</xdr:row>
      <xdr:rowOff>133350</xdr:rowOff>
    </xdr:to>
    <xdr:pic>
      <xdr:nvPicPr>
        <xdr:cNvPr id="25687" name="1 Imagen">
          <a:extLst>
            <a:ext uri="{FF2B5EF4-FFF2-40B4-BE49-F238E27FC236}">
              <a16:creationId xmlns:a16="http://schemas.microsoft.com/office/drawing/2014/main" xmlns="" id="{00000000-0008-0000-0D00-0000576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58" t="11819" r="12881" b="10452"/>
        <a:stretch>
          <a:fillRect/>
        </a:stretch>
      </xdr:blipFill>
      <xdr:spPr bwMode="auto">
        <a:xfrm>
          <a:off x="4562475" y="11153775"/>
          <a:ext cx="227647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37</xdr:row>
          <xdr:rowOff>47625</xdr:rowOff>
        </xdr:from>
        <xdr:to>
          <xdr:col>5</xdr:col>
          <xdr:colOff>762000</xdr:colOff>
          <xdr:row>37</xdr:row>
          <xdr:rowOff>190500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5</xdr:row>
          <xdr:rowOff>95250</xdr:rowOff>
        </xdr:from>
        <xdr:to>
          <xdr:col>5</xdr:col>
          <xdr:colOff>695325</xdr:colOff>
          <xdr:row>6</xdr:row>
          <xdr:rowOff>85725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190500</xdr:colOff>
          <xdr:row>1</xdr:row>
          <xdr:rowOff>66675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Menu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0</xdr:row>
          <xdr:rowOff>38100</xdr:rowOff>
        </xdr:from>
        <xdr:to>
          <xdr:col>4</xdr:col>
          <xdr:colOff>1181100</xdr:colOff>
          <xdr:row>2</xdr:row>
          <xdr:rowOff>104775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Registrar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en el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0</xdr:row>
          <xdr:rowOff>38100</xdr:rowOff>
        </xdr:from>
        <xdr:to>
          <xdr:col>2</xdr:col>
          <xdr:colOff>85725</xdr:colOff>
          <xdr:row>1</xdr:row>
          <xdr:rowOff>66675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38100</xdr:rowOff>
        </xdr:from>
        <xdr:to>
          <xdr:col>4</xdr:col>
          <xdr:colOff>485775</xdr:colOff>
          <xdr:row>2</xdr:row>
          <xdr:rowOff>104775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Archivar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38100</xdr:rowOff>
        </xdr:from>
        <xdr:to>
          <xdr:col>2</xdr:col>
          <xdr:colOff>847725</xdr:colOff>
          <xdr:row>1</xdr:row>
          <xdr:rowOff>66675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BASE DE DATOS</a:t>
              </a:r>
            </a:p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3</xdr:row>
          <xdr:rowOff>38100</xdr:rowOff>
        </xdr:from>
        <xdr:to>
          <xdr:col>4</xdr:col>
          <xdr:colOff>1162050</xdr:colOff>
          <xdr:row>4</xdr:row>
          <xdr:rowOff>114300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3</xdr:row>
          <xdr:rowOff>38100</xdr:rowOff>
        </xdr:from>
        <xdr:to>
          <xdr:col>4</xdr:col>
          <xdr:colOff>457200</xdr:colOff>
          <xdr:row>4</xdr:row>
          <xdr:rowOff>95250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Recibo/s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36</xdr:row>
          <xdr:rowOff>85725</xdr:rowOff>
        </xdr:from>
        <xdr:to>
          <xdr:col>3</xdr:col>
          <xdr:colOff>180975</xdr:colOff>
          <xdr:row>37</xdr:row>
          <xdr:rowOff>47625</xdr:rowOff>
        </xdr:to>
        <xdr:sp macro="" textlink="">
          <xdr:nvSpPr>
            <xdr:cNvPr id="15370" name="Drop Dow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ISKSTATION\Users\PC\Google%20Drive\Direccion\Prevea\Administracion\Facturacion\Clientes\(02)%202015%20Historico%20de%20Facturas\Historico%20de%20Facturas%20Prevea%202015%20-%20copi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ISKSTATION\Users\PC\Google%20Drive\Direccion\Prevea\Administracion\Facturacion\Clientes\2014\Historico%20de%20Facturas%20Prevea%20201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INICIO"/>
      <sheetName val="FORMA PAGO"/>
      <sheetName val="FACTURA"/>
      <sheetName val="BD CLIENTES"/>
      <sheetName val="HISTÓRICO"/>
      <sheetName val="RECIBOS"/>
      <sheetName val="VARIOS2"/>
      <sheetName val="VARIOS"/>
      <sheetName val="TEXTOS"/>
      <sheetName val="FACTURA SPA"/>
      <sheetName val="FACTURA FORM"/>
      <sheetName val="FACTURA EXA"/>
      <sheetName val="Hoja1"/>
      <sheetName val="Historico de Facturas Prevea 20"/>
    </sheetNames>
    <definedNames>
      <definedName name="MENU_INICI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INICIO"/>
      <sheetName val="FORMA PAGO"/>
      <sheetName val="FACTURA"/>
      <sheetName val="BD CLIENTES"/>
      <sheetName val="HISTÓRICO"/>
      <sheetName val="RECIBOS"/>
      <sheetName val="VARIOS2"/>
      <sheetName val="VARIOS"/>
      <sheetName val="TEXTOS"/>
      <sheetName val="FACTURA SPA"/>
      <sheetName val="FACTURA FORM"/>
      <sheetName val="FACTURA EXA"/>
      <sheetName val="Hoja1"/>
      <sheetName val="FRACCIONADOS"/>
      <sheetName val="FACTURA FRACCIONADA"/>
    </sheetNames>
    <sheetDataSet>
      <sheetData sheetId="0"/>
      <sheetData sheetId="1"/>
      <sheetData sheetId="2"/>
      <sheetData sheetId="3"/>
      <sheetData sheetId="4"/>
      <sheetData sheetId="5">
        <row r="7">
          <cell r="A7" t="str">
            <v>* La presente factura está exenta de IVA de conformidad con la ley 37/1992 de 28 de Diciembre sobre IVA</v>
          </cell>
        </row>
      </sheetData>
      <sheetData sheetId="6">
        <row r="7">
          <cell r="A7" t="str">
            <v>* La presente factura está exenta de IVA de conformidad con la ley 37/1992 de 28 de Diciembre sobre IVA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1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ctrlProp" Target="../ctrlProps/ctrlProp2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ctrlProp" Target="../ctrlProps/ctrlProp6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5" Type="http://schemas.openxmlformats.org/officeDocument/2006/relationships/ctrlProp" Target="../ctrlProps/ctrlProp61.xml"/><Relationship Id="rId10" Type="http://schemas.openxmlformats.org/officeDocument/2006/relationships/ctrlProp" Target="../ctrlProps/ctrlProp66.xml"/><Relationship Id="rId4" Type="http://schemas.openxmlformats.org/officeDocument/2006/relationships/ctrlProp" Target="../ctrlProps/ctrlProp60.xml"/><Relationship Id="rId9" Type="http://schemas.openxmlformats.org/officeDocument/2006/relationships/ctrlProp" Target="../ctrlProps/ctrlProp6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4:I12"/>
  <sheetViews>
    <sheetView showGridLines="0" topLeftCell="B1" workbookViewId="0">
      <selection activeCell="B19" sqref="B19"/>
    </sheetView>
  </sheetViews>
  <sheetFormatPr baseColWidth="10" defaultColWidth="26.28515625" defaultRowHeight="12.75"/>
  <cols>
    <col min="2" max="2" width="19.7109375" customWidth="1"/>
  </cols>
  <sheetData>
    <row r="4" spans="1:9" ht="60">
      <c r="B4" s="132" t="s">
        <v>56</v>
      </c>
    </row>
    <row r="8" spans="1:9">
      <c r="A8" s="5"/>
      <c r="B8" s="5"/>
      <c r="C8" s="5"/>
      <c r="D8" s="5"/>
      <c r="E8" s="5"/>
      <c r="F8" s="5"/>
      <c r="G8" s="5"/>
      <c r="H8" s="5"/>
      <c r="I8" s="7"/>
    </row>
    <row r="9" spans="1:9">
      <c r="A9" s="5"/>
      <c r="B9" s="5"/>
      <c r="C9" s="5"/>
      <c r="D9" s="5"/>
      <c r="E9" s="5"/>
      <c r="F9" s="5"/>
      <c r="G9" s="5"/>
      <c r="H9" s="5"/>
      <c r="I9" s="7"/>
    </row>
    <row r="10" spans="1:9">
      <c r="A10" s="5"/>
      <c r="B10" s="5"/>
      <c r="C10" s="5"/>
      <c r="D10" s="5"/>
      <c r="E10" s="5"/>
      <c r="F10" s="5"/>
      <c r="G10" s="5"/>
      <c r="H10" s="5"/>
      <c r="I10" s="7"/>
    </row>
    <row r="11" spans="1:9">
      <c r="A11" s="5"/>
      <c r="B11" s="5"/>
      <c r="C11" s="5"/>
      <c r="D11" s="5"/>
      <c r="E11" s="5"/>
      <c r="F11" s="5"/>
      <c r="G11" s="5"/>
      <c r="H11" s="5"/>
      <c r="I11" s="7"/>
    </row>
    <row r="12" spans="1:9">
      <c r="A12" s="5"/>
      <c r="B12" s="5"/>
      <c r="C12" s="5"/>
      <c r="D12" s="5"/>
      <c r="E12" s="5"/>
      <c r="F12" s="5"/>
      <c r="G12" s="5"/>
      <c r="H12" s="5"/>
      <c r="I12" s="7"/>
    </row>
  </sheetData>
  <phoneticPr fontId="6" type="noConversion"/>
  <pageMargins left="0.75" right="0.75" top="1" bottom="1" header="0" footer="0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UEVA_FACTURA">
                <anchor moveWithCells="1" sizeWithCells="1">
                  <from>
                    <xdr:col>0</xdr:col>
                    <xdr:colOff>247650</xdr:colOff>
                    <xdr:row>8</xdr:row>
                    <xdr:rowOff>9525</xdr:rowOff>
                  </from>
                  <to>
                    <xdr:col>2</xdr:col>
                    <xdr:colOff>247650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HISTÓRICO">
                <anchor moveWithCells="1" sizeWithCells="1">
                  <from>
                    <xdr:col>3</xdr:col>
                    <xdr:colOff>57150</xdr:colOff>
                    <xdr:row>8</xdr:row>
                    <xdr:rowOff>9525</xdr:rowOff>
                  </from>
                  <to>
                    <xdr:col>5</xdr:col>
                    <xdr:colOff>47625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BD_CLIENTES">
                <anchor moveWithCells="1" sizeWithCells="1">
                  <from>
                    <xdr:col>5</xdr:col>
                    <xdr:colOff>542925</xdr:colOff>
                    <xdr:row>7</xdr:row>
                    <xdr:rowOff>152400</xdr:rowOff>
                  </from>
                  <to>
                    <xdr:col>7</xdr:col>
                    <xdr:colOff>533400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E17"/>
  <sheetViews>
    <sheetView workbookViewId="0">
      <selection activeCell="C18" sqref="C18"/>
    </sheetView>
  </sheetViews>
  <sheetFormatPr baseColWidth="10" defaultRowHeight="12.75"/>
  <cols>
    <col min="3" max="3" width="32.5703125" customWidth="1"/>
  </cols>
  <sheetData>
    <row r="1" spans="1:5">
      <c r="A1" s="6" t="s">
        <v>9</v>
      </c>
      <c r="C1" s="6"/>
      <c r="D1">
        <v>13</v>
      </c>
      <c r="E1" t="s">
        <v>526</v>
      </c>
    </row>
    <row r="2" spans="1:5">
      <c r="A2" s="6"/>
      <c r="C2" s="6" t="s">
        <v>26</v>
      </c>
      <c r="E2" t="s">
        <v>526</v>
      </c>
    </row>
    <row r="3" spans="1:5">
      <c r="C3" s="6" t="s">
        <v>419</v>
      </c>
      <c r="E3" t="s">
        <v>526</v>
      </c>
    </row>
    <row r="4" spans="1:5">
      <c r="C4" s="15" t="s">
        <v>799</v>
      </c>
      <c r="E4" t="s">
        <v>526</v>
      </c>
    </row>
    <row r="5" spans="1:5">
      <c r="C5" s="15" t="s">
        <v>800</v>
      </c>
      <c r="E5" t="s">
        <v>526</v>
      </c>
    </row>
    <row r="6" spans="1:5">
      <c r="C6" s="15" t="s">
        <v>29</v>
      </c>
      <c r="E6" t="s">
        <v>526</v>
      </c>
    </row>
    <row r="7" spans="1:5">
      <c r="C7" s="6" t="s">
        <v>30</v>
      </c>
      <c r="E7" t="s">
        <v>526</v>
      </c>
    </row>
    <row r="8" spans="1:5">
      <c r="C8" s="6" t="s">
        <v>31</v>
      </c>
    </row>
    <row r="9" spans="1:5">
      <c r="C9" s="15" t="s">
        <v>513</v>
      </c>
    </row>
    <row r="10" spans="1:5">
      <c r="C10" s="15" t="s">
        <v>27</v>
      </c>
    </row>
    <row r="11" spans="1:5">
      <c r="C11" s="15" t="s">
        <v>28</v>
      </c>
    </row>
    <row r="12" spans="1:5">
      <c r="C12" s="6" t="s">
        <v>410</v>
      </c>
    </row>
    <row r="13" spans="1:5">
      <c r="C13" s="15" t="s">
        <v>773</v>
      </c>
    </row>
    <row r="16" spans="1:5">
      <c r="C16" t="s">
        <v>461</v>
      </c>
    </row>
    <row r="17" spans="3:3">
      <c r="C17" t="s">
        <v>462</v>
      </c>
    </row>
  </sheetData>
  <phoneticPr fontId="6" type="noConversion"/>
  <pageMargins left="0.75" right="0.75" top="1" bottom="1" header="0" footer="0"/>
  <pageSetup paperSize="9" orientation="portrait" horizontalDpi="300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80"/>
  <sheetViews>
    <sheetView showGridLines="0" zoomScale="80" zoomScaleNormal="80" workbookViewId="0">
      <selection activeCell="G78" sqref="G78"/>
    </sheetView>
  </sheetViews>
  <sheetFormatPr baseColWidth="10" defaultColWidth="12.7109375" defaultRowHeight="12.75"/>
  <cols>
    <col min="1" max="1" width="3.5703125" customWidth="1"/>
    <col min="2" max="2" width="12.28515625" customWidth="1"/>
    <col min="3" max="3" width="15.42578125" customWidth="1"/>
    <col min="4" max="4" width="15.28515625" customWidth="1"/>
    <col min="5" max="5" width="22.140625" customWidth="1"/>
    <col min="6" max="6" width="16.140625" customWidth="1"/>
    <col min="7" max="7" width="19.7109375" customWidth="1"/>
    <col min="8" max="8" width="15.42578125" customWidth="1"/>
    <col min="9" max="9" width="6.7109375" customWidth="1"/>
    <col min="12" max="12" width="16.85546875" customWidth="1"/>
    <col min="13" max="13" width="19" customWidth="1"/>
    <col min="14" max="14" width="16" customWidth="1"/>
    <col min="15" max="15" width="14.7109375" bestFit="1" customWidth="1"/>
    <col min="17" max="17" width="14.7109375" bestFit="1" customWidth="1"/>
  </cols>
  <sheetData>
    <row r="1" spans="1:12" ht="12.75" customHeight="1">
      <c r="A1" s="43"/>
      <c r="B1" s="43"/>
      <c r="C1" s="43"/>
      <c r="D1" s="43"/>
      <c r="E1" s="43"/>
      <c r="F1" s="754"/>
      <c r="G1" s="754"/>
      <c r="H1" s="45" t="s">
        <v>25</v>
      </c>
    </row>
    <row r="2" spans="1:12" ht="12.75" customHeight="1">
      <c r="A2" s="43"/>
      <c r="B2" s="43"/>
      <c r="C2" s="43"/>
      <c r="D2" s="43"/>
      <c r="E2" s="43"/>
      <c r="F2" s="755"/>
      <c r="G2" s="755"/>
      <c r="H2" s="45"/>
    </row>
    <row r="3" spans="1:12" ht="12.75" customHeight="1">
      <c r="A3" s="43"/>
      <c r="B3" s="43"/>
      <c r="C3" s="43"/>
      <c r="D3" s="43"/>
      <c r="E3" s="43"/>
      <c r="F3" s="473"/>
      <c r="G3" s="474"/>
      <c r="H3" s="45"/>
      <c r="L3" s="105"/>
    </row>
    <row r="4" spans="1:12" ht="12.75" customHeight="1">
      <c r="A4" s="133"/>
      <c r="B4" s="133"/>
      <c r="C4" s="133"/>
      <c r="D4" s="133"/>
      <c r="E4" s="133"/>
      <c r="F4" s="475"/>
      <c r="G4" s="476"/>
      <c r="H4" s="45"/>
    </row>
    <row r="5" spans="1:12" ht="14.25" customHeight="1">
      <c r="A5" s="133"/>
      <c r="B5" s="746"/>
      <c r="C5" s="746"/>
      <c r="D5" s="746"/>
      <c r="E5" s="134"/>
      <c r="F5" s="475"/>
      <c r="G5" s="476"/>
      <c r="H5" s="45"/>
    </row>
    <row r="6" spans="1:12" ht="12.75" customHeight="1">
      <c r="A6" s="133"/>
      <c r="B6" s="746"/>
      <c r="C6" s="746"/>
      <c r="D6" s="746"/>
      <c r="E6" s="134"/>
      <c r="F6" s="44"/>
      <c r="G6" s="45"/>
      <c r="H6" s="45"/>
    </row>
    <row r="7" spans="1:12" ht="12.75" customHeight="1">
      <c r="A7" s="44"/>
      <c r="B7" s="746"/>
      <c r="C7" s="746"/>
      <c r="D7" s="746"/>
      <c r="E7" s="135"/>
      <c r="F7" s="44"/>
      <c r="G7" s="45"/>
      <c r="H7" s="45"/>
    </row>
    <row r="8" spans="1:12" ht="12.75" customHeight="1">
      <c r="A8" s="44"/>
      <c r="B8" s="746"/>
      <c r="C8" s="746"/>
      <c r="D8" s="746"/>
      <c r="E8" s="135"/>
      <c r="F8" s="44"/>
      <c r="G8" s="44"/>
      <c r="H8" s="44"/>
    </row>
    <row r="9" spans="1:12" ht="12.75" customHeight="1">
      <c r="A9" s="44"/>
      <c r="B9" s="746"/>
      <c r="C9" s="746"/>
      <c r="D9" s="746"/>
      <c r="E9" s="135"/>
      <c r="F9" s="44"/>
      <c r="G9" s="44"/>
      <c r="H9" s="44"/>
    </row>
    <row r="10" spans="1:12" ht="12.75" customHeight="1" thickBot="1">
      <c r="A10" s="44"/>
      <c r="B10" s="44"/>
      <c r="C10" s="44"/>
      <c r="D10" s="44"/>
      <c r="E10" s="44"/>
      <c r="F10" s="44"/>
      <c r="G10" s="44"/>
      <c r="H10" s="44"/>
    </row>
    <row r="11" spans="1:12" ht="29.25" customHeight="1">
      <c r="A11" s="44"/>
      <c r="B11" s="44"/>
      <c r="C11" s="44"/>
      <c r="D11" s="46"/>
      <c r="E11" s="44"/>
      <c r="F11" s="271" t="s">
        <v>0</v>
      </c>
      <c r="G11" s="748" t="s">
        <v>1072</v>
      </c>
      <c r="H11" s="749"/>
      <c r="I11" s="14"/>
    </row>
    <row r="12" spans="1:12" ht="27" customHeight="1">
      <c r="A12" s="44"/>
      <c r="B12" s="44"/>
      <c r="C12" s="44"/>
      <c r="D12" s="44"/>
      <c r="E12" s="44"/>
      <c r="F12" s="272" t="s">
        <v>37</v>
      </c>
      <c r="G12" s="758" t="s">
        <v>1075</v>
      </c>
      <c r="H12" s="759"/>
      <c r="I12" s="14"/>
    </row>
    <row r="13" spans="1:12" ht="12.75" customHeight="1">
      <c r="A13" s="44"/>
      <c r="B13" s="44"/>
      <c r="C13" s="44"/>
      <c r="D13" s="44"/>
      <c r="E13" s="44"/>
      <c r="F13" s="273" t="s">
        <v>2</v>
      </c>
      <c r="G13" s="327" t="s">
        <v>1073</v>
      </c>
      <c r="H13" s="322"/>
      <c r="I13" s="14"/>
    </row>
    <row r="14" spans="1:12" ht="12.75" customHeight="1">
      <c r="A14" s="44"/>
      <c r="B14" s="44"/>
      <c r="C14" s="44"/>
      <c r="D14" s="44"/>
      <c r="E14" s="44"/>
      <c r="F14" s="273" t="s">
        <v>36</v>
      </c>
      <c r="G14" s="328" t="s">
        <v>1074</v>
      </c>
      <c r="H14" s="323"/>
      <c r="I14" s="14"/>
    </row>
    <row r="15" spans="1:12" ht="12.75" customHeight="1">
      <c r="A15" s="44"/>
      <c r="B15" s="44"/>
      <c r="C15" s="44"/>
      <c r="D15" s="44"/>
      <c r="E15" s="44"/>
      <c r="F15" s="273" t="s">
        <v>4</v>
      </c>
      <c r="G15" s="330" t="s">
        <v>1069</v>
      </c>
      <c r="H15" s="324"/>
      <c r="I15" s="14"/>
    </row>
    <row r="16" spans="1:12" ht="12.75" customHeight="1">
      <c r="A16" s="44"/>
      <c r="B16" s="44"/>
      <c r="C16" s="44"/>
      <c r="D16" s="44"/>
      <c r="E16" s="44"/>
      <c r="F16" s="274" t="s">
        <v>87</v>
      </c>
      <c r="G16" s="331">
        <v>914171495</v>
      </c>
      <c r="H16" s="324"/>
      <c r="I16" s="14"/>
    </row>
    <row r="17" spans="1:16" ht="25.5" customHeight="1">
      <c r="A17" s="44"/>
      <c r="B17" s="44"/>
      <c r="C17" s="44"/>
      <c r="D17" s="44"/>
      <c r="E17" s="44"/>
      <c r="F17" s="273" t="s">
        <v>836</v>
      </c>
      <c r="G17" s="325" t="s">
        <v>1070</v>
      </c>
      <c r="H17" s="326"/>
      <c r="I17" s="14"/>
    </row>
    <row r="18" spans="1:16" ht="25.5" customHeight="1" thickBot="1">
      <c r="A18" s="44"/>
      <c r="B18" s="44"/>
      <c r="C18" s="44"/>
      <c r="D18" s="44"/>
      <c r="E18" s="44"/>
      <c r="F18" s="275" t="s">
        <v>86</v>
      </c>
      <c r="G18" s="750" t="s">
        <v>1071</v>
      </c>
      <c r="H18" s="751"/>
      <c r="I18" s="14"/>
    </row>
    <row r="19" spans="1:16" ht="12.75" customHeight="1">
      <c r="A19" s="44"/>
      <c r="B19" s="44"/>
      <c r="C19" s="44"/>
      <c r="D19" s="44"/>
      <c r="E19" s="44"/>
      <c r="F19" s="44"/>
      <c r="G19" s="44"/>
      <c r="H19" s="44"/>
      <c r="L19" s="518"/>
      <c r="M19" s="21"/>
      <c r="N19" s="21"/>
      <c r="O19" s="21"/>
    </row>
    <row r="20" spans="1:16" ht="15.75">
      <c r="A20" s="44"/>
      <c r="C20" s="477" t="s">
        <v>6</v>
      </c>
      <c r="D20" s="477" t="s">
        <v>7</v>
      </c>
      <c r="E20" s="477" t="s">
        <v>41</v>
      </c>
      <c r="F20" s="517"/>
      <c r="G20" s="44"/>
      <c r="H20" s="44"/>
      <c r="M20" s="21"/>
      <c r="N20" s="21"/>
    </row>
    <row r="21" spans="1:16" ht="15.75">
      <c r="A21" s="44"/>
      <c r="B21" s="478"/>
      <c r="C21" s="479" t="s">
        <v>1079</v>
      </c>
      <c r="D21" s="480" t="s">
        <v>1078</v>
      </c>
      <c r="E21" s="479" t="s">
        <v>1080</v>
      </c>
      <c r="F21" s="43"/>
      <c r="G21" s="44"/>
      <c r="H21" s="44"/>
      <c r="L21" s="22"/>
      <c r="M21" s="22"/>
      <c r="N21" s="22"/>
      <c r="O21" s="22"/>
    </row>
    <row r="22" spans="1:16" ht="15">
      <c r="A22" s="44"/>
      <c r="B22" s="57"/>
      <c r="C22" s="58"/>
      <c r="D22" s="59"/>
      <c r="E22" s="57"/>
      <c r="F22" s="44"/>
      <c r="G22" s="44"/>
      <c r="H22" s="44"/>
      <c r="K22" t="s">
        <v>52</v>
      </c>
      <c r="L22" s="22"/>
      <c r="M22" s="164"/>
      <c r="N22" s="164"/>
      <c r="O22" s="164"/>
    </row>
    <row r="23" spans="1:16" ht="15">
      <c r="A23" s="44"/>
      <c r="B23" s="57"/>
      <c r="C23" s="58"/>
      <c r="D23" s="59"/>
      <c r="E23" s="57"/>
      <c r="F23" s="44"/>
      <c r="G23" s="44"/>
      <c r="H23" s="44"/>
      <c r="L23" s="22"/>
      <c r="M23" s="22"/>
      <c r="N23" s="22"/>
      <c r="O23" s="22"/>
    </row>
    <row r="24" spans="1:16" ht="15">
      <c r="A24" s="44"/>
      <c r="B24" s="57"/>
      <c r="C24" s="58"/>
      <c r="D24" s="59"/>
      <c r="E24" s="57"/>
      <c r="F24" s="44"/>
      <c r="G24" s="44"/>
      <c r="H24" s="44"/>
      <c r="L24" s="22"/>
      <c r="M24" s="22"/>
      <c r="N24" s="22"/>
      <c r="O24" s="22"/>
    </row>
    <row r="25" spans="1:16" ht="15.75">
      <c r="A25" s="44"/>
      <c r="B25" s="513"/>
      <c r="C25" s="747" t="s">
        <v>38</v>
      </c>
      <c r="D25" s="747"/>
      <c r="E25" s="747"/>
      <c r="F25" s="481" t="s">
        <v>1064</v>
      </c>
      <c r="G25" s="481" t="s">
        <v>46</v>
      </c>
      <c r="H25" s="481" t="s">
        <v>19</v>
      </c>
      <c r="L25" s="3"/>
      <c r="M25" s="3"/>
      <c r="N25" s="3"/>
      <c r="O25" s="3"/>
      <c r="P25" s="3"/>
    </row>
    <row r="26" spans="1:16" ht="15" customHeight="1">
      <c r="A26" s="44"/>
      <c r="B26" s="482"/>
      <c r="C26" s="483"/>
      <c r="D26" s="483"/>
      <c r="E26" s="483"/>
      <c r="F26" s="484"/>
      <c r="G26" s="485"/>
      <c r="H26" s="486"/>
      <c r="J26" s="21"/>
      <c r="K26" s="21"/>
      <c r="L26" s="169"/>
      <c r="M26" s="3"/>
      <c r="N26" s="3"/>
      <c r="O26" s="3"/>
      <c r="P26" s="3"/>
    </row>
    <row r="27" spans="1:16" ht="15.75">
      <c r="A27" s="44"/>
      <c r="B27" s="487"/>
      <c r="C27" s="488" t="s">
        <v>1065</v>
      </c>
      <c r="D27" s="489"/>
      <c r="E27" s="489"/>
      <c r="F27" s="490"/>
      <c r="G27" s="485"/>
      <c r="H27" s="486"/>
      <c r="K27" s="25"/>
      <c r="L27" s="3"/>
      <c r="M27" s="3"/>
      <c r="N27" s="3"/>
      <c r="O27" s="3"/>
      <c r="P27" s="3"/>
    </row>
    <row r="28" spans="1:16" ht="15.75">
      <c r="A28" s="44"/>
      <c r="B28" s="482"/>
      <c r="C28" s="269" t="s">
        <v>1068</v>
      </c>
      <c r="D28" s="489"/>
      <c r="E28" s="489"/>
      <c r="F28" s="490"/>
      <c r="G28" s="485"/>
      <c r="H28" s="486">
        <v>4479.26</v>
      </c>
      <c r="K28" s="25"/>
      <c r="L28" s="3"/>
      <c r="M28" s="3"/>
      <c r="N28" s="3"/>
      <c r="O28" s="3"/>
      <c r="P28" s="3"/>
    </row>
    <row r="29" spans="1:16" ht="15.75">
      <c r="A29" s="44"/>
      <c r="B29" s="487"/>
      <c r="C29" s="483" t="s">
        <v>1077</v>
      </c>
      <c r="D29" s="483"/>
      <c r="E29" s="483"/>
      <c r="F29" s="490"/>
      <c r="G29" s="485"/>
      <c r="H29" s="486"/>
      <c r="K29" s="25"/>
      <c r="L29" s="3"/>
      <c r="M29" s="3"/>
      <c r="N29" s="3"/>
      <c r="O29" s="3"/>
      <c r="P29" s="3"/>
    </row>
    <row r="30" spans="1:16" ht="15.75">
      <c r="A30" s="44"/>
      <c r="B30" s="482"/>
      <c r="C30" s="488" t="s">
        <v>1070</v>
      </c>
      <c r="D30" s="489"/>
      <c r="E30" s="489"/>
      <c r="F30" s="490"/>
      <c r="G30" s="485"/>
      <c r="H30" s="486"/>
      <c r="L30" s="3"/>
      <c r="M30" s="3"/>
      <c r="N30" s="3"/>
      <c r="O30" s="3"/>
      <c r="P30" s="3"/>
    </row>
    <row r="31" spans="1:16" ht="15.75">
      <c r="A31" s="44"/>
      <c r="B31" s="482"/>
      <c r="C31" s="483"/>
      <c r="D31" s="491"/>
      <c r="E31" s="491"/>
      <c r="F31" s="490"/>
      <c r="G31" s="485"/>
      <c r="H31" s="486"/>
      <c r="K31" s="14"/>
      <c r="M31" s="294"/>
      <c r="N31" s="294"/>
      <c r="O31" s="294"/>
      <c r="P31" s="294"/>
    </row>
    <row r="32" spans="1:16" ht="15.75">
      <c r="A32" s="44"/>
      <c r="B32" s="482"/>
      <c r="C32" s="269"/>
      <c r="D32" s="489"/>
      <c r="E32" s="489"/>
      <c r="F32" s="490"/>
      <c r="G32" s="485"/>
      <c r="H32" s="486"/>
      <c r="K32" s="14"/>
      <c r="M32" s="329"/>
      <c r="N32" s="329"/>
      <c r="O32" s="329"/>
      <c r="P32" s="329"/>
    </row>
    <row r="33" spans="1:17" ht="15.75">
      <c r="A33" s="44"/>
      <c r="B33" s="492"/>
      <c r="C33" s="269"/>
      <c r="D33" s="491"/>
      <c r="E33" s="489"/>
      <c r="F33" s="490"/>
      <c r="G33" s="485"/>
      <c r="H33" s="486"/>
      <c r="K33" s="14"/>
      <c r="M33" s="294"/>
      <c r="N33" s="294"/>
      <c r="O33" s="294"/>
      <c r="P33" s="294"/>
    </row>
    <row r="34" spans="1:17" ht="15.75">
      <c r="A34" s="44"/>
      <c r="B34" s="492"/>
      <c r="C34" s="269"/>
      <c r="D34" s="489"/>
      <c r="E34" s="489"/>
      <c r="F34" s="490"/>
      <c r="G34" s="485"/>
      <c r="H34" s="486"/>
      <c r="K34" s="14"/>
      <c r="M34" s="295"/>
      <c r="N34" s="295"/>
      <c r="O34" s="295"/>
      <c r="P34" s="295"/>
    </row>
    <row r="35" spans="1:17" ht="15.75">
      <c r="A35" s="44"/>
      <c r="B35" s="492"/>
      <c r="C35" s="269"/>
      <c r="D35" s="489"/>
      <c r="E35" s="489"/>
      <c r="F35" s="490"/>
      <c r="G35" s="485"/>
      <c r="H35" s="486"/>
      <c r="K35" s="14"/>
      <c r="M35" s="295"/>
      <c r="N35" s="295"/>
      <c r="O35" s="295"/>
      <c r="P35" s="295"/>
    </row>
    <row r="36" spans="1:17" ht="15.75">
      <c r="A36" s="44"/>
      <c r="B36" s="492"/>
      <c r="C36" s="269"/>
      <c r="D36" s="491"/>
      <c r="E36" s="489"/>
      <c r="F36" s="490"/>
      <c r="G36" s="485"/>
      <c r="H36" s="486"/>
      <c r="K36" s="14"/>
      <c r="M36" s="295"/>
      <c r="N36" s="295"/>
      <c r="O36" s="295"/>
      <c r="P36" s="295"/>
    </row>
    <row r="37" spans="1:17" ht="15.75">
      <c r="A37" s="44"/>
      <c r="B37" s="492"/>
      <c r="C37" s="483"/>
      <c r="D37" s="493"/>
      <c r="E37" s="491"/>
      <c r="F37" s="490"/>
      <c r="G37" s="485"/>
      <c r="H37" s="486"/>
      <c r="K37" s="321"/>
      <c r="M37" s="295"/>
      <c r="N37" s="295"/>
      <c r="O37" s="295"/>
      <c r="P37" s="295"/>
    </row>
    <row r="38" spans="1:17" ht="15.75">
      <c r="A38" s="44"/>
      <c r="B38" s="492"/>
      <c r="C38" s="269"/>
      <c r="D38" s="266"/>
      <c r="E38" s="489"/>
      <c r="F38" s="490"/>
      <c r="G38" s="485"/>
      <c r="H38" s="486"/>
      <c r="K38" s="14"/>
      <c r="M38" s="295"/>
      <c r="N38" s="295"/>
      <c r="O38" s="295"/>
      <c r="P38" s="295"/>
    </row>
    <row r="39" spans="1:17" ht="15.75">
      <c r="A39" s="61"/>
      <c r="B39" s="492"/>
      <c r="C39" s="269"/>
      <c r="D39" s="489"/>
      <c r="E39" s="491"/>
      <c r="F39" s="490"/>
      <c r="G39" s="485"/>
      <c r="H39" s="486"/>
      <c r="K39" s="14"/>
      <c r="L39" s="3"/>
      <c r="M39" s="753"/>
      <c r="N39" s="753"/>
      <c r="O39" s="753"/>
      <c r="P39" s="753"/>
    </row>
    <row r="40" spans="1:17" ht="15.75">
      <c r="A40" s="44"/>
      <c r="B40" s="492"/>
      <c r="C40" s="269"/>
      <c r="D40" s="489"/>
      <c r="E40" s="489"/>
      <c r="F40" s="490"/>
      <c r="G40" s="494"/>
      <c r="H40" s="495"/>
      <c r="K40" s="14"/>
      <c r="M40" s="753"/>
      <c r="N40" s="753"/>
      <c r="O40" s="753"/>
      <c r="P40" s="753"/>
    </row>
    <row r="41" spans="1:17" ht="15" customHeight="1">
      <c r="A41" s="44"/>
      <c r="B41" s="482"/>
      <c r="C41" s="269"/>
      <c r="D41" s="489"/>
      <c r="E41" s="491"/>
      <c r="F41" s="490"/>
      <c r="G41" s="485"/>
      <c r="H41" s="486"/>
      <c r="K41" s="26"/>
      <c r="L41" s="6"/>
      <c r="M41" s="6"/>
      <c r="O41" s="6"/>
    </row>
    <row r="42" spans="1:17" ht="15" customHeight="1">
      <c r="A42" s="44"/>
      <c r="B42" s="496"/>
      <c r="C42" s="269"/>
      <c r="D42" s="489"/>
      <c r="E42" s="489"/>
      <c r="F42" s="490"/>
      <c r="G42" s="494"/>
      <c r="H42" s="495"/>
      <c r="K42" s="26"/>
      <c r="L42" s="6"/>
      <c r="M42" s="6"/>
      <c r="O42" s="6"/>
    </row>
    <row r="43" spans="1:17" ht="15.75">
      <c r="A43" s="44"/>
      <c r="B43" s="496"/>
      <c r="C43" s="497"/>
      <c r="D43" s="269"/>
      <c r="E43" s="269"/>
      <c r="F43" s="490"/>
      <c r="G43" s="485"/>
      <c r="H43" s="486"/>
      <c r="K43" s="26"/>
      <c r="L43" s="6"/>
      <c r="M43" s="6"/>
      <c r="O43" s="6"/>
    </row>
    <row r="44" spans="1:17" ht="15.75">
      <c r="A44" s="44"/>
      <c r="B44" s="496"/>
      <c r="C44" s="488"/>
      <c r="D44" s="498"/>
      <c r="E44" s="498"/>
      <c r="F44" s="490"/>
      <c r="G44" s="485"/>
      <c r="H44" s="495"/>
      <c r="J44" s="26"/>
      <c r="K44" s="26"/>
      <c r="L44" s="6"/>
      <c r="M44" s="6"/>
      <c r="O44" s="6"/>
    </row>
    <row r="45" spans="1:17" ht="15.75">
      <c r="A45" s="44"/>
      <c r="B45" s="496"/>
      <c r="C45" s="269"/>
      <c r="D45" s="489"/>
      <c r="E45" s="489"/>
      <c r="F45" s="490"/>
      <c r="G45" s="485"/>
      <c r="H45" s="495"/>
      <c r="L45" s="6"/>
      <c r="M45" s="6"/>
      <c r="O45" s="6"/>
    </row>
    <row r="46" spans="1:17" ht="15.75">
      <c r="A46" s="44"/>
      <c r="B46" s="496"/>
      <c r="C46" s="269"/>
      <c r="D46" s="489"/>
      <c r="E46" s="489"/>
      <c r="F46" s="490"/>
      <c r="G46" s="485"/>
      <c r="H46" s="495"/>
      <c r="K46" s="26"/>
      <c r="L46" s="6"/>
      <c r="M46" s="6"/>
      <c r="O46" s="6"/>
    </row>
    <row r="47" spans="1:17" ht="15.75">
      <c r="A47" s="44"/>
      <c r="B47" s="496"/>
      <c r="C47" s="269"/>
      <c r="D47" s="266"/>
      <c r="E47" s="499"/>
      <c r="F47" s="490"/>
      <c r="G47" s="485"/>
      <c r="H47" s="495"/>
      <c r="K47" s="26"/>
      <c r="L47" s="6"/>
      <c r="M47" s="6"/>
      <c r="O47" s="6"/>
    </row>
    <row r="48" spans="1:17" ht="15.75">
      <c r="A48" s="44"/>
      <c r="B48" s="496"/>
      <c r="C48" s="500"/>
      <c r="D48" s="501"/>
      <c r="E48" s="499"/>
      <c r="F48" s="490"/>
      <c r="G48" s="485"/>
      <c r="H48" s="495"/>
      <c r="K48" s="21"/>
      <c r="L48" s="3"/>
      <c r="Q48" s="3"/>
    </row>
    <row r="49" spans="1:17" ht="15.75">
      <c r="A49" s="44"/>
      <c r="B49" s="496"/>
      <c r="C49" s="502"/>
      <c r="D49" s="501"/>
      <c r="E49" s="499"/>
      <c r="F49" s="503"/>
      <c r="G49" s="485"/>
      <c r="H49" s="504"/>
      <c r="K49" s="21"/>
      <c r="L49" s="3"/>
    </row>
    <row r="50" spans="1:17" ht="12.75" customHeight="1">
      <c r="A50" s="44"/>
      <c r="B50" s="65"/>
      <c r="C50" s="65"/>
      <c r="D50" s="65"/>
      <c r="E50" s="65"/>
      <c r="F50" s="65"/>
      <c r="G50" s="65"/>
      <c r="H50" s="65"/>
      <c r="Q50" s="23"/>
    </row>
    <row r="51" spans="1:17" ht="16.5" customHeight="1">
      <c r="A51" s="44"/>
      <c r="B51" s="514"/>
      <c r="C51" s="747" t="s">
        <v>9</v>
      </c>
      <c r="D51" s="747"/>
      <c r="E51" s="747"/>
      <c r="F51" s="515"/>
      <c r="G51" s="505"/>
      <c r="H51" s="314"/>
      <c r="K51" s="14"/>
    </row>
    <row r="52" spans="1:17" ht="15.75" customHeight="1">
      <c r="A52" s="44"/>
      <c r="B52" s="756"/>
      <c r="C52" s="311"/>
      <c r="D52" s="312"/>
      <c r="E52" s="313"/>
      <c r="F52" s="505" t="s">
        <v>1066</v>
      </c>
      <c r="G52" s="515"/>
      <c r="H52" s="506">
        <f>H28</f>
        <v>4479.26</v>
      </c>
      <c r="K52" s="14"/>
    </row>
    <row r="53" spans="1:17" ht="15.75" customHeight="1">
      <c r="A53" s="44"/>
      <c r="B53" s="756"/>
      <c r="C53" s="315"/>
      <c r="D53" s="315"/>
      <c r="E53" s="316"/>
      <c r="F53" s="752" t="s">
        <v>1067</v>
      </c>
      <c r="G53" s="752"/>
      <c r="H53" s="506">
        <v>0</v>
      </c>
      <c r="K53" s="25"/>
      <c r="L53" s="8"/>
    </row>
    <row r="54" spans="1:17" ht="16.5" customHeight="1">
      <c r="A54" s="44"/>
      <c r="B54" s="756"/>
      <c r="C54" s="318"/>
      <c r="D54" s="319"/>
      <c r="E54" s="319"/>
      <c r="F54" s="314"/>
      <c r="G54" s="505"/>
      <c r="H54" s="506"/>
      <c r="K54" s="14"/>
    </row>
    <row r="55" spans="1:17" ht="15.75" customHeight="1">
      <c r="A55" s="44"/>
      <c r="B55" s="756"/>
      <c r="C55" s="757" t="s">
        <v>461</v>
      </c>
      <c r="D55" s="757"/>
      <c r="E55" s="757"/>
      <c r="F55" s="757"/>
      <c r="G55" s="505"/>
      <c r="H55" s="506"/>
      <c r="K55" s="14"/>
    </row>
    <row r="56" spans="1:17" ht="15.75" customHeight="1">
      <c r="A56" s="44"/>
      <c r="B56" s="756"/>
      <c r="C56" s="507" t="s">
        <v>1004</v>
      </c>
      <c r="D56" s="317" t="s">
        <v>1003</v>
      </c>
      <c r="E56" s="508" t="s">
        <v>1005</v>
      </c>
      <c r="F56" s="314"/>
      <c r="G56" s="509"/>
      <c r="H56" s="510"/>
      <c r="K56" s="27"/>
    </row>
    <row r="57" spans="1:17" ht="15.75" customHeight="1">
      <c r="A57" s="44"/>
      <c r="B57" s="756"/>
      <c r="C57" s="317"/>
      <c r="D57" s="317"/>
      <c r="E57" s="511"/>
      <c r="F57" s="317"/>
      <c r="G57" s="505" t="s">
        <v>39</v>
      </c>
      <c r="H57" s="512">
        <f>H52+H53+H55-H56</f>
        <v>4479.26</v>
      </c>
      <c r="K57" s="27"/>
    </row>
    <row r="58" spans="1:17" ht="14.25">
      <c r="A58" s="44"/>
      <c r="B58" s="105"/>
      <c r="C58" s="34"/>
      <c r="D58" s="18"/>
      <c r="E58" s="34"/>
      <c r="F58" s="44"/>
      <c r="G58" s="44"/>
      <c r="H58" s="44"/>
      <c r="K58" s="14"/>
    </row>
    <row r="59" spans="1:17" ht="14.25">
      <c r="A59" s="44"/>
      <c r="B59" s="105"/>
      <c r="C59" s="516" t="s">
        <v>1076</v>
      </c>
      <c r="D59" s="44"/>
      <c r="E59" s="44"/>
      <c r="F59" s="44"/>
      <c r="G59" s="44"/>
      <c r="H59" s="44"/>
    </row>
    <row r="60" spans="1:17" ht="13.5" thickBot="1">
      <c r="A60" s="44"/>
      <c r="B60" s="44"/>
      <c r="C60" s="44"/>
      <c r="D60" s="44"/>
      <c r="E60" s="44"/>
      <c r="F60" s="44"/>
      <c r="G60" s="44"/>
      <c r="H60" s="44"/>
    </row>
    <row r="61" spans="1:17" ht="16.5" thickBot="1">
      <c r="A61" s="44"/>
      <c r="B61" s="44"/>
      <c r="C61" s="44"/>
      <c r="D61" s="44"/>
      <c r="E61" s="44"/>
      <c r="F61" s="306"/>
      <c r="G61" s="320" t="s">
        <v>43</v>
      </c>
      <c r="H61" s="307"/>
    </row>
    <row r="62" spans="1:17" ht="14.25">
      <c r="A62" s="44"/>
      <c r="B62" s="44"/>
      <c r="C62" s="44"/>
      <c r="D62" s="44"/>
      <c r="E62" s="44"/>
      <c r="F62" s="308"/>
      <c r="G62" s="309"/>
      <c r="H62" s="310"/>
    </row>
    <row r="63" spans="1:17" ht="12.75" customHeight="1">
      <c r="A63" s="44"/>
      <c r="B63" s="44"/>
      <c r="C63" s="44"/>
      <c r="D63" s="44"/>
      <c r="E63" s="44"/>
      <c r="F63" s="88"/>
      <c r="G63" s="89"/>
      <c r="H63" s="90"/>
      <c r="I63" s="29"/>
    </row>
    <row r="64" spans="1:17" ht="12.75" customHeight="1">
      <c r="A64" s="44"/>
      <c r="B64" s="44"/>
      <c r="C64" s="44"/>
      <c r="D64" s="44"/>
      <c r="E64" s="44"/>
      <c r="F64" s="91"/>
      <c r="G64" s="89"/>
      <c r="H64" s="90"/>
      <c r="I64" s="29"/>
    </row>
    <row r="65" spans="1:11" ht="12.75" customHeight="1">
      <c r="A65" s="44"/>
      <c r="B65" s="44"/>
      <c r="C65" s="44"/>
      <c r="D65" s="44"/>
      <c r="E65" s="44"/>
      <c r="F65" s="91"/>
      <c r="G65" s="89"/>
      <c r="H65" s="90"/>
      <c r="I65" s="29"/>
    </row>
    <row r="66" spans="1:11">
      <c r="A66" s="44"/>
      <c r="B66" s="44"/>
      <c r="C66" s="44"/>
      <c r="D66" s="44"/>
      <c r="E66" s="44"/>
      <c r="F66" s="92"/>
      <c r="G66" s="93"/>
      <c r="H66" s="94"/>
    </row>
    <row r="67" spans="1:11">
      <c r="A67" s="44"/>
      <c r="B67" s="44"/>
      <c r="C67" s="44"/>
      <c r="D67" s="44"/>
      <c r="E67" s="44"/>
      <c r="F67" s="92"/>
      <c r="G67" s="93"/>
      <c r="H67" s="94"/>
    </row>
    <row r="68" spans="1:11">
      <c r="A68" s="44"/>
      <c r="B68" s="44"/>
      <c r="C68" s="44"/>
      <c r="D68" s="44"/>
      <c r="E68" s="44"/>
      <c r="F68" s="92"/>
      <c r="G68" s="93"/>
      <c r="H68" s="94"/>
    </row>
    <row r="69" spans="1:11">
      <c r="A69" s="44"/>
      <c r="B69" s="44"/>
      <c r="C69" s="44"/>
      <c r="D69" s="44"/>
      <c r="E69" s="44"/>
      <c r="F69" s="88"/>
      <c r="G69" s="65"/>
      <c r="H69" s="95"/>
    </row>
    <row r="70" spans="1:11">
      <c r="A70" s="44"/>
      <c r="B70" s="44"/>
      <c r="C70" s="44"/>
      <c r="D70" s="44"/>
      <c r="E70" s="44"/>
      <c r="F70" s="88"/>
      <c r="G70" s="65"/>
      <c r="H70" s="95"/>
    </row>
    <row r="71" spans="1:11" ht="13.5" thickBot="1">
      <c r="A71" s="44"/>
      <c r="B71" s="44"/>
      <c r="C71" s="44"/>
      <c r="D71" s="44"/>
      <c r="E71" s="44"/>
      <c r="F71" s="96"/>
      <c r="G71" s="97"/>
      <c r="H71" s="98"/>
    </row>
    <row r="73" spans="1:11">
      <c r="I73" s="136"/>
      <c r="J73" s="136"/>
      <c r="K73" s="136"/>
    </row>
    <row r="74" spans="1:11">
      <c r="I74" s="136"/>
      <c r="J74" s="136"/>
      <c r="K74" s="136"/>
    </row>
    <row r="75" spans="1:11">
      <c r="A75" s="745" t="s">
        <v>1081</v>
      </c>
      <c r="B75" s="745"/>
      <c r="C75" s="745"/>
      <c r="D75" s="745"/>
      <c r="E75" s="745"/>
      <c r="F75" s="745"/>
      <c r="G75" s="745"/>
      <c r="H75" s="745"/>
    </row>
    <row r="76" spans="1:11">
      <c r="A76" s="745"/>
      <c r="B76" s="745"/>
      <c r="C76" s="745"/>
      <c r="D76" s="745"/>
      <c r="E76" s="745"/>
      <c r="F76" s="745"/>
      <c r="G76" s="745"/>
      <c r="H76" s="745"/>
    </row>
    <row r="79" spans="1:11" ht="14.25">
      <c r="B79" s="105"/>
    </row>
    <row r="80" spans="1:11" ht="14.25">
      <c r="B80" s="105"/>
    </row>
  </sheetData>
  <mergeCells count="14">
    <mergeCell ref="M40:P40"/>
    <mergeCell ref="M39:P39"/>
    <mergeCell ref="F1:G2"/>
    <mergeCell ref="B52:B57"/>
    <mergeCell ref="C55:F55"/>
    <mergeCell ref="G12:H12"/>
    <mergeCell ref="A75:H75"/>
    <mergeCell ref="A76:H76"/>
    <mergeCell ref="B5:D9"/>
    <mergeCell ref="C25:E25"/>
    <mergeCell ref="G11:H11"/>
    <mergeCell ref="G18:H18"/>
    <mergeCell ref="C51:E51"/>
    <mergeCell ref="F53:G53"/>
  </mergeCells>
  <phoneticPr fontId="6" type="noConversion"/>
  <conditionalFormatting sqref="B59 L3">
    <cfRule type="cellIs" dxfId="10" priority="45" stopIfTrue="1" operator="equal">
      <formula>0</formula>
    </cfRule>
  </conditionalFormatting>
  <conditionalFormatting sqref="B58">
    <cfRule type="cellIs" dxfId="9" priority="42" stopIfTrue="1" operator="equal">
      <formula>0</formula>
    </cfRule>
  </conditionalFormatting>
  <printOptions horizontalCentered="1"/>
  <pageMargins left="0.39370078740157483" right="0.27559055118110237" top="0.47244094488188981" bottom="0.31" header="0" footer="0"/>
  <pageSetup paperSize="9" scale="7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RECIBO">
                <anchor moveWithCells="1" sizeWithCells="1">
                  <from>
                    <xdr:col>2</xdr:col>
                    <xdr:colOff>790575</xdr:colOff>
                    <xdr:row>1</xdr:row>
                    <xdr:rowOff>161925</xdr:rowOff>
                  </from>
                  <to>
                    <xdr:col>3</xdr:col>
                    <xdr:colOff>323850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filterMode="1"/>
  <dimension ref="A4:U337"/>
  <sheetViews>
    <sheetView topLeftCell="F4" workbookViewId="0">
      <selection activeCell="I269" sqref="I269"/>
    </sheetView>
  </sheetViews>
  <sheetFormatPr baseColWidth="10" defaultRowHeight="11.25"/>
  <cols>
    <col min="1" max="1" width="4.5703125" style="9" customWidth="1"/>
    <col min="2" max="2" width="5.5703125" style="9" customWidth="1"/>
    <col min="3" max="3" width="49.7109375" style="9" bestFit="1" customWidth="1"/>
    <col min="4" max="4" width="40.140625" style="9" bestFit="1" customWidth="1"/>
    <col min="5" max="5" width="5.28515625" style="9" customWidth="1"/>
    <col min="6" max="6" width="31.7109375" style="9" bestFit="1" customWidth="1"/>
    <col min="7" max="7" width="9.5703125" style="279" customWidth="1"/>
    <col min="8" max="8" width="10.85546875" style="41" customWidth="1"/>
    <col min="9" max="9" width="14" style="9" customWidth="1"/>
    <col min="10" max="10" width="8.42578125" style="287" customWidth="1"/>
    <col min="11" max="11" width="12.5703125" style="9" customWidth="1"/>
    <col min="12" max="12" width="11.42578125" style="9"/>
    <col min="13" max="13" width="14.5703125" style="9" customWidth="1"/>
    <col min="14" max="16384" width="11.42578125" style="9"/>
  </cols>
  <sheetData>
    <row r="4" spans="1:21">
      <c r="D4" s="9" t="s">
        <v>16</v>
      </c>
      <c r="E4" s="9">
        <f>ROWS(C7:C300)-(COUNTBLANK(C7:C300))</f>
        <v>200</v>
      </c>
    </row>
    <row r="5" spans="1:21" ht="12" thickBot="1"/>
    <row r="6" spans="1:21" ht="12" thickBot="1">
      <c r="A6" s="10" t="s">
        <v>14</v>
      </c>
      <c r="B6" s="10" t="s">
        <v>666</v>
      </c>
      <c r="C6" s="10" t="s">
        <v>35</v>
      </c>
      <c r="D6" s="10" t="s">
        <v>1</v>
      </c>
      <c r="E6" s="11" t="s">
        <v>23</v>
      </c>
      <c r="F6" s="10" t="s">
        <v>3</v>
      </c>
      <c r="G6" s="284" t="s">
        <v>15</v>
      </c>
      <c r="H6" s="42" t="s">
        <v>5</v>
      </c>
      <c r="I6" s="12" t="s">
        <v>21</v>
      </c>
      <c r="J6" s="288" t="s">
        <v>34</v>
      </c>
      <c r="K6" s="12" t="s">
        <v>22</v>
      </c>
      <c r="L6" s="9">
        <v>105</v>
      </c>
      <c r="S6" s="763" t="s">
        <v>54</v>
      </c>
      <c r="T6" s="764"/>
      <c r="U6" s="765"/>
    </row>
    <row r="7" spans="1:21" ht="15.95" hidden="1" customHeight="1">
      <c r="A7" s="17">
        <v>1</v>
      </c>
      <c r="B7" s="17">
        <v>88681</v>
      </c>
      <c r="C7" s="150" t="s">
        <v>59</v>
      </c>
      <c r="D7" s="18" t="s">
        <v>69</v>
      </c>
      <c r="E7" s="19">
        <v>16612</v>
      </c>
      <c r="F7" s="18" t="s">
        <v>60</v>
      </c>
      <c r="G7" s="280" t="s">
        <v>64</v>
      </c>
      <c r="H7" s="40">
        <v>686971120</v>
      </c>
      <c r="I7" s="159" t="s">
        <v>560</v>
      </c>
      <c r="J7" s="287" t="s">
        <v>561</v>
      </c>
      <c r="K7" s="34" t="s">
        <v>562</v>
      </c>
      <c r="L7" s="9" t="s">
        <v>341</v>
      </c>
      <c r="S7" s="114"/>
      <c r="T7" s="115"/>
      <c r="U7" s="116"/>
    </row>
    <row r="8" spans="1:21" ht="15.95" hidden="1" customHeight="1">
      <c r="A8" s="17">
        <v>2</v>
      </c>
      <c r="B8" s="17">
        <v>28880</v>
      </c>
      <c r="C8" s="150" t="s">
        <v>61</v>
      </c>
      <c r="D8" s="18" t="s">
        <v>70</v>
      </c>
      <c r="E8" s="19">
        <v>28914</v>
      </c>
      <c r="F8" s="18" t="s">
        <v>62</v>
      </c>
      <c r="G8" s="280" t="s">
        <v>63</v>
      </c>
      <c r="H8" s="40">
        <v>637545148</v>
      </c>
      <c r="I8" s="159" t="s">
        <v>311</v>
      </c>
      <c r="J8" s="287" t="s">
        <v>563</v>
      </c>
      <c r="K8" s="34" t="s">
        <v>564</v>
      </c>
      <c r="L8" s="9" t="s">
        <v>403</v>
      </c>
      <c r="S8" s="108"/>
      <c r="T8" s="102"/>
      <c r="U8" s="109"/>
    </row>
    <row r="9" spans="1:21" ht="15.95" hidden="1" customHeight="1" thickBot="1">
      <c r="A9" s="17">
        <v>3</v>
      </c>
      <c r="B9" s="189" t="s">
        <v>803</v>
      </c>
      <c r="C9" s="150" t="s">
        <v>65</v>
      </c>
      <c r="D9" s="18" t="s">
        <v>71</v>
      </c>
      <c r="E9" s="19">
        <v>28913</v>
      </c>
      <c r="F9" s="18" t="s">
        <v>62</v>
      </c>
      <c r="G9" s="280" t="s">
        <v>66</v>
      </c>
      <c r="H9" s="40"/>
      <c r="I9" s="159" t="s">
        <v>284</v>
      </c>
      <c r="J9" s="287" t="s">
        <v>57</v>
      </c>
      <c r="K9" s="34" t="s">
        <v>58</v>
      </c>
      <c r="S9" s="117"/>
      <c r="T9" s="118"/>
      <c r="U9" s="119"/>
    </row>
    <row r="10" spans="1:21" ht="15.95" hidden="1" customHeight="1" thickBot="1">
      <c r="A10" s="225">
        <v>4</v>
      </c>
      <c r="B10" s="225">
        <v>1427</v>
      </c>
      <c r="C10" s="226" t="s">
        <v>68</v>
      </c>
      <c r="D10" s="226" t="s">
        <v>72</v>
      </c>
      <c r="E10" s="227">
        <v>28006</v>
      </c>
      <c r="F10" s="226" t="s">
        <v>42</v>
      </c>
      <c r="G10" s="281" t="s">
        <v>73</v>
      </c>
      <c r="H10" s="228" t="s">
        <v>223</v>
      </c>
      <c r="I10" s="159" t="s">
        <v>284</v>
      </c>
      <c r="J10" s="287" t="s">
        <v>57</v>
      </c>
      <c r="K10" s="34" t="s">
        <v>58</v>
      </c>
      <c r="S10" s="766" t="s">
        <v>90</v>
      </c>
      <c r="T10" s="767"/>
      <c r="U10" s="768"/>
    </row>
    <row r="11" spans="1:21" ht="15.95" hidden="1" customHeight="1">
      <c r="A11" s="17">
        <v>5</v>
      </c>
      <c r="B11" s="17">
        <v>78408</v>
      </c>
      <c r="C11" s="150" t="s">
        <v>75</v>
      </c>
      <c r="D11" s="18" t="s">
        <v>76</v>
      </c>
      <c r="E11" s="19">
        <v>28500</v>
      </c>
      <c r="F11" s="18" t="s">
        <v>263</v>
      </c>
      <c r="G11" s="280" t="s">
        <v>77</v>
      </c>
      <c r="H11" s="40">
        <v>645123790</v>
      </c>
      <c r="I11" s="159" t="s">
        <v>331</v>
      </c>
      <c r="J11" s="287" t="s">
        <v>333</v>
      </c>
      <c r="K11" s="34" t="s">
        <v>332</v>
      </c>
      <c r="S11" s="120"/>
      <c r="T11" s="121"/>
      <c r="U11" s="122"/>
    </row>
    <row r="12" spans="1:21" ht="15.95" hidden="1" customHeight="1" thickBot="1">
      <c r="A12" s="225">
        <v>6</v>
      </c>
      <c r="B12" s="225">
        <v>4069</v>
      </c>
      <c r="C12" s="226" t="s">
        <v>81</v>
      </c>
      <c r="D12" s="226" t="s">
        <v>79</v>
      </c>
      <c r="E12" s="227">
        <v>28701</v>
      </c>
      <c r="F12" s="226" t="s">
        <v>272</v>
      </c>
      <c r="G12" s="281" t="s">
        <v>80</v>
      </c>
      <c r="H12" s="228" t="s">
        <v>224</v>
      </c>
      <c r="I12" s="159" t="s">
        <v>334</v>
      </c>
      <c r="J12" s="287" t="s">
        <v>335</v>
      </c>
      <c r="K12" s="34" t="s">
        <v>336</v>
      </c>
      <c r="L12" s="9" t="s">
        <v>337</v>
      </c>
      <c r="S12" s="110"/>
      <c r="T12" s="111"/>
      <c r="U12" s="112"/>
    </row>
    <row r="13" spans="1:21" ht="15.95" hidden="1" customHeight="1" thickBot="1">
      <c r="A13" s="17">
        <v>7</v>
      </c>
      <c r="B13" s="189" t="s">
        <v>804</v>
      </c>
      <c r="C13" s="150" t="s">
        <v>84</v>
      </c>
      <c r="D13" s="18" t="s">
        <v>82</v>
      </c>
      <c r="E13" s="19">
        <v>28970</v>
      </c>
      <c r="F13" s="18" t="s">
        <v>385</v>
      </c>
      <c r="G13" s="280" t="s">
        <v>83</v>
      </c>
      <c r="H13" s="40">
        <v>916970309</v>
      </c>
      <c r="I13" s="159" t="s">
        <v>663</v>
      </c>
      <c r="J13" s="287" t="s">
        <v>664</v>
      </c>
      <c r="K13" s="34" t="s">
        <v>665</v>
      </c>
      <c r="L13" s="9" t="s">
        <v>591</v>
      </c>
    </row>
    <row r="14" spans="1:21" ht="15.95" hidden="1" customHeight="1" thickBot="1">
      <c r="A14" s="225">
        <v>8</v>
      </c>
      <c r="B14" s="225">
        <v>4727</v>
      </c>
      <c r="C14" s="226" t="s">
        <v>88</v>
      </c>
      <c r="D14" s="226" t="s">
        <v>262</v>
      </c>
      <c r="E14" s="227">
        <v>28045</v>
      </c>
      <c r="F14" s="226" t="s">
        <v>42</v>
      </c>
      <c r="G14" s="281" t="s">
        <v>89</v>
      </c>
      <c r="H14" s="228">
        <v>914019511</v>
      </c>
      <c r="I14" s="159" t="s">
        <v>284</v>
      </c>
      <c r="J14" s="287" t="s">
        <v>57</v>
      </c>
      <c r="K14" s="34" t="s">
        <v>58</v>
      </c>
      <c r="S14" s="763" t="s">
        <v>91</v>
      </c>
      <c r="T14" s="764"/>
      <c r="U14" s="765"/>
    </row>
    <row r="15" spans="1:21" ht="15.95" hidden="1" customHeight="1">
      <c r="A15" s="225">
        <v>9</v>
      </c>
      <c r="B15" s="225">
        <v>7723</v>
      </c>
      <c r="C15" s="226" t="s">
        <v>93</v>
      </c>
      <c r="D15" s="226" t="s">
        <v>94</v>
      </c>
      <c r="E15" s="227">
        <v>28035</v>
      </c>
      <c r="F15" s="226" t="s">
        <v>42</v>
      </c>
      <c r="G15" s="281" t="s">
        <v>95</v>
      </c>
      <c r="H15" s="228">
        <v>618631064</v>
      </c>
      <c r="I15" s="159" t="s">
        <v>284</v>
      </c>
      <c r="J15" s="287" t="s">
        <v>57</v>
      </c>
      <c r="K15" s="34" t="s">
        <v>58</v>
      </c>
      <c r="S15" s="114"/>
      <c r="T15" s="115"/>
      <c r="U15" s="116"/>
    </row>
    <row r="16" spans="1:21" ht="15.95" hidden="1" customHeight="1">
      <c r="A16" s="17">
        <v>10</v>
      </c>
      <c r="B16" s="17">
        <v>15453</v>
      </c>
      <c r="C16" s="150" t="s">
        <v>99</v>
      </c>
      <c r="D16" s="18" t="s">
        <v>96</v>
      </c>
      <c r="E16" s="19">
        <v>28822</v>
      </c>
      <c r="F16" s="18" t="s">
        <v>97</v>
      </c>
      <c r="G16" s="280" t="s">
        <v>98</v>
      </c>
      <c r="H16" s="40">
        <v>687256686</v>
      </c>
      <c r="I16" s="159" t="s">
        <v>284</v>
      </c>
      <c r="J16" s="287" t="s">
        <v>57</v>
      </c>
      <c r="K16" s="34" t="s">
        <v>58</v>
      </c>
      <c r="L16" s="9" t="s">
        <v>403</v>
      </c>
      <c r="M16" s="34" t="s">
        <v>416</v>
      </c>
      <c r="N16" s="18" t="s">
        <v>314</v>
      </c>
      <c r="O16" s="34" t="s">
        <v>315</v>
      </c>
      <c r="S16" s="9" t="s">
        <v>340</v>
      </c>
      <c r="T16" s="102"/>
      <c r="U16" s="109"/>
    </row>
    <row r="17" spans="1:21" s="18" customFormat="1" ht="15.95" hidden="1" customHeight="1" thickBot="1">
      <c r="A17" s="225">
        <v>11</v>
      </c>
      <c r="B17" s="225">
        <v>7032</v>
      </c>
      <c r="C17" s="226" t="s">
        <v>101</v>
      </c>
      <c r="D17" s="226" t="s">
        <v>102</v>
      </c>
      <c r="E17" s="227">
        <v>28220</v>
      </c>
      <c r="F17" s="226" t="s">
        <v>100</v>
      </c>
      <c r="G17" s="281" t="s">
        <v>105</v>
      </c>
      <c r="H17" s="228">
        <v>696446238</v>
      </c>
      <c r="I17" s="159" t="s">
        <v>284</v>
      </c>
      <c r="J17" s="287" t="s">
        <v>57</v>
      </c>
      <c r="K17" s="34" t="s">
        <v>58</v>
      </c>
      <c r="S17" s="123"/>
      <c r="T17" s="124"/>
      <c r="U17" s="125"/>
    </row>
    <row r="18" spans="1:21" s="18" customFormat="1" ht="15.95" hidden="1" customHeight="1" thickBot="1">
      <c r="A18" s="17">
        <v>12</v>
      </c>
      <c r="B18" s="17">
        <v>58116</v>
      </c>
      <c r="C18" s="150" t="s">
        <v>654</v>
      </c>
      <c r="D18" s="18" t="s">
        <v>103</v>
      </c>
      <c r="E18" s="19">
        <v>28027</v>
      </c>
      <c r="F18" s="18" t="s">
        <v>42</v>
      </c>
      <c r="G18" s="280" t="s">
        <v>104</v>
      </c>
      <c r="H18" s="40">
        <v>916428234</v>
      </c>
      <c r="I18" s="159" t="s">
        <v>655</v>
      </c>
      <c r="J18" s="287" t="s">
        <v>656</v>
      </c>
      <c r="K18" s="34" t="s">
        <v>657</v>
      </c>
      <c r="L18" s="172" t="s">
        <v>591</v>
      </c>
      <c r="S18" s="766" t="s">
        <v>92</v>
      </c>
      <c r="T18" s="767"/>
      <c r="U18" s="768"/>
    </row>
    <row r="19" spans="1:21" s="18" customFormat="1" ht="15.95" hidden="1" customHeight="1">
      <c r="A19" s="225">
        <v>13</v>
      </c>
      <c r="B19" s="225">
        <v>4373</v>
      </c>
      <c r="C19" s="226" t="s">
        <v>108</v>
      </c>
      <c r="D19" s="226" t="s">
        <v>106</v>
      </c>
      <c r="E19" s="227">
        <v>28009</v>
      </c>
      <c r="F19" s="226" t="s">
        <v>42</v>
      </c>
      <c r="G19" s="281" t="s">
        <v>107</v>
      </c>
      <c r="H19" s="228">
        <v>915494711</v>
      </c>
      <c r="I19" s="159" t="s">
        <v>570</v>
      </c>
      <c r="J19" s="287" t="s">
        <v>143</v>
      </c>
      <c r="K19" s="34" t="s">
        <v>144</v>
      </c>
      <c r="S19" s="120"/>
      <c r="T19" s="121"/>
      <c r="U19" s="122"/>
    </row>
    <row r="20" spans="1:21" s="18" customFormat="1" ht="15.95" hidden="1" customHeight="1" thickBot="1">
      <c r="A20" s="225">
        <v>14</v>
      </c>
      <c r="B20" s="225">
        <v>5947</v>
      </c>
      <c r="C20" s="226" t="s">
        <v>219</v>
      </c>
      <c r="D20" s="226" t="s">
        <v>109</v>
      </c>
      <c r="E20" s="227">
        <v>28003</v>
      </c>
      <c r="F20" s="226" t="s">
        <v>42</v>
      </c>
      <c r="G20" s="281" t="s">
        <v>110</v>
      </c>
      <c r="H20" s="228">
        <v>915494711</v>
      </c>
      <c r="I20" s="159" t="s">
        <v>571</v>
      </c>
      <c r="J20" s="287" t="s">
        <v>146</v>
      </c>
      <c r="K20" s="34" t="s">
        <v>147</v>
      </c>
      <c r="S20" s="110"/>
      <c r="T20" s="111"/>
      <c r="U20" s="112"/>
    </row>
    <row r="21" spans="1:21" s="18" customFormat="1" ht="15.95" hidden="1" customHeight="1" thickBot="1">
      <c r="A21" s="225">
        <v>15</v>
      </c>
      <c r="B21" s="225">
        <v>5281</v>
      </c>
      <c r="C21" s="226" t="s">
        <v>112</v>
      </c>
      <c r="D21" s="226" t="s">
        <v>111</v>
      </c>
      <c r="E21" s="227">
        <v>28046</v>
      </c>
      <c r="F21" s="226" t="s">
        <v>42</v>
      </c>
      <c r="G21" s="281" t="s">
        <v>113</v>
      </c>
      <c r="H21" s="228">
        <v>915494711</v>
      </c>
      <c r="I21" s="159" t="s">
        <v>572</v>
      </c>
      <c r="J21" s="287" t="s">
        <v>149</v>
      </c>
      <c r="K21" s="34" t="s">
        <v>150</v>
      </c>
      <c r="L21" s="18" t="s">
        <v>369</v>
      </c>
    </row>
    <row r="22" spans="1:21" s="18" customFormat="1" ht="15.95" hidden="1" customHeight="1" thickBot="1">
      <c r="A22" s="225">
        <v>16</v>
      </c>
      <c r="B22" s="225">
        <v>3238</v>
      </c>
      <c r="C22" s="226" t="s">
        <v>114</v>
      </c>
      <c r="D22" s="226" t="s">
        <v>115</v>
      </c>
      <c r="E22" s="227">
        <v>28046</v>
      </c>
      <c r="F22" s="226" t="s">
        <v>42</v>
      </c>
      <c r="G22" s="281" t="s">
        <v>116</v>
      </c>
      <c r="H22" s="228">
        <v>915494711</v>
      </c>
      <c r="I22" s="159" t="s">
        <v>573</v>
      </c>
      <c r="J22" s="287" t="s">
        <v>151</v>
      </c>
      <c r="K22" s="34" t="s">
        <v>152</v>
      </c>
      <c r="S22" s="760" t="s">
        <v>55</v>
      </c>
      <c r="T22" s="761"/>
      <c r="U22" s="762"/>
    </row>
    <row r="23" spans="1:21" ht="15.95" hidden="1" customHeight="1">
      <c r="A23" s="225">
        <v>17</v>
      </c>
      <c r="B23" s="225">
        <v>8167</v>
      </c>
      <c r="C23" s="226" t="s">
        <v>117</v>
      </c>
      <c r="D23" s="226" t="s">
        <v>118</v>
      </c>
      <c r="E23" s="227">
        <v>28046</v>
      </c>
      <c r="F23" s="226" t="s">
        <v>42</v>
      </c>
      <c r="G23" s="281" t="s">
        <v>119</v>
      </c>
      <c r="H23" s="228">
        <v>915494711</v>
      </c>
      <c r="I23" s="159" t="s">
        <v>574</v>
      </c>
      <c r="J23" s="287" t="s">
        <v>153</v>
      </c>
      <c r="K23" s="34" t="s">
        <v>154</v>
      </c>
      <c r="S23" s="126"/>
      <c r="T23" s="106"/>
      <c r="U23" s="127"/>
    </row>
    <row r="24" spans="1:21" ht="15.95" hidden="1" customHeight="1">
      <c r="A24" s="225">
        <v>18</v>
      </c>
      <c r="B24" s="225">
        <v>9298</v>
      </c>
      <c r="C24" s="226" t="s">
        <v>120</v>
      </c>
      <c r="D24" s="226" t="s">
        <v>121</v>
      </c>
      <c r="E24" s="227">
        <v>28046</v>
      </c>
      <c r="F24" s="226" t="s">
        <v>42</v>
      </c>
      <c r="G24" s="281" t="s">
        <v>122</v>
      </c>
      <c r="H24" s="228">
        <v>915494711</v>
      </c>
      <c r="I24" s="159" t="s">
        <v>575</v>
      </c>
      <c r="J24" s="287" t="s">
        <v>155</v>
      </c>
      <c r="K24" s="34" t="s">
        <v>156</v>
      </c>
      <c r="S24" s="126"/>
      <c r="T24" s="107"/>
      <c r="U24" s="128"/>
    </row>
    <row r="25" spans="1:21" ht="15.95" hidden="1" customHeight="1" thickBot="1">
      <c r="A25" s="225">
        <v>19</v>
      </c>
      <c r="B25" s="225">
        <v>9181</v>
      </c>
      <c r="C25" s="226" t="s">
        <v>123</v>
      </c>
      <c r="D25" s="226" t="s">
        <v>124</v>
      </c>
      <c r="E25" s="227">
        <v>28046</v>
      </c>
      <c r="F25" s="226" t="s">
        <v>42</v>
      </c>
      <c r="G25" s="281" t="s">
        <v>125</v>
      </c>
      <c r="H25" s="228">
        <v>915494711</v>
      </c>
      <c r="I25" s="159" t="s">
        <v>576</v>
      </c>
      <c r="J25" s="287" t="s">
        <v>157</v>
      </c>
      <c r="K25" s="34" t="s">
        <v>158</v>
      </c>
      <c r="S25" s="129"/>
      <c r="T25" s="130"/>
      <c r="U25" s="131"/>
    </row>
    <row r="26" spans="1:21" ht="15.95" hidden="1" customHeight="1">
      <c r="A26" s="225">
        <v>20</v>
      </c>
      <c r="B26" s="225">
        <v>4367</v>
      </c>
      <c r="C26" s="226" t="s">
        <v>126</v>
      </c>
      <c r="D26" s="226" t="s">
        <v>127</v>
      </c>
      <c r="E26" s="227">
        <v>28046</v>
      </c>
      <c r="F26" s="226" t="s">
        <v>42</v>
      </c>
      <c r="G26" s="281" t="s">
        <v>128</v>
      </c>
      <c r="H26" s="228">
        <v>915494711</v>
      </c>
      <c r="I26" s="159" t="s">
        <v>577</v>
      </c>
      <c r="J26" s="287" t="s">
        <v>159</v>
      </c>
      <c r="K26" s="34" t="s">
        <v>160</v>
      </c>
      <c r="L26" s="35"/>
    </row>
    <row r="27" spans="1:21" ht="15.95" hidden="1" customHeight="1">
      <c r="A27" s="225">
        <v>21</v>
      </c>
      <c r="B27" s="225">
        <v>5886</v>
      </c>
      <c r="C27" s="226" t="s">
        <v>129</v>
      </c>
      <c r="D27" s="226" t="s">
        <v>130</v>
      </c>
      <c r="E27" s="227">
        <v>28046</v>
      </c>
      <c r="F27" s="226" t="s">
        <v>42</v>
      </c>
      <c r="G27" s="281" t="s">
        <v>131</v>
      </c>
      <c r="H27" s="228">
        <v>915494711</v>
      </c>
      <c r="I27" s="159" t="s">
        <v>578</v>
      </c>
      <c r="J27" s="287" t="s">
        <v>161</v>
      </c>
      <c r="K27" s="34" t="s">
        <v>162</v>
      </c>
      <c r="L27" s="35"/>
    </row>
    <row r="28" spans="1:21" ht="15.95" hidden="1" customHeight="1">
      <c r="A28" s="225">
        <v>22</v>
      </c>
      <c r="B28" s="225">
        <v>4334</v>
      </c>
      <c r="C28" s="226" t="s">
        <v>132</v>
      </c>
      <c r="D28" s="226" t="s">
        <v>646</v>
      </c>
      <c r="E28" s="227">
        <v>28046</v>
      </c>
      <c r="F28" s="226" t="s">
        <v>42</v>
      </c>
      <c r="G28" s="281" t="s">
        <v>133</v>
      </c>
      <c r="H28" s="228">
        <v>915494711</v>
      </c>
      <c r="I28" s="159" t="s">
        <v>579</v>
      </c>
      <c r="J28" s="287" t="s">
        <v>163</v>
      </c>
      <c r="K28" s="34" t="s">
        <v>164</v>
      </c>
      <c r="L28" s="35"/>
    </row>
    <row r="29" spans="1:21" ht="15.95" hidden="1" customHeight="1">
      <c r="A29" s="225">
        <v>23</v>
      </c>
      <c r="B29" s="225">
        <v>4483</v>
      </c>
      <c r="C29" s="226" t="s">
        <v>134</v>
      </c>
      <c r="D29" s="226" t="s">
        <v>220</v>
      </c>
      <c r="E29" s="227">
        <v>28003</v>
      </c>
      <c r="F29" s="226" t="s">
        <v>42</v>
      </c>
      <c r="G29" s="281" t="s">
        <v>135</v>
      </c>
      <c r="H29" s="228">
        <v>915494711</v>
      </c>
      <c r="I29" s="159" t="s">
        <v>580</v>
      </c>
      <c r="J29" s="287" t="s">
        <v>165</v>
      </c>
      <c r="K29" s="34" t="s">
        <v>166</v>
      </c>
      <c r="L29" s="35"/>
    </row>
    <row r="30" spans="1:21" ht="15.95" hidden="1" customHeight="1">
      <c r="A30" s="225">
        <v>24</v>
      </c>
      <c r="B30" s="225">
        <v>5322</v>
      </c>
      <c r="C30" s="226" t="s">
        <v>136</v>
      </c>
      <c r="D30" s="226" t="s">
        <v>137</v>
      </c>
      <c r="E30" s="227">
        <v>28029</v>
      </c>
      <c r="F30" s="226" t="s">
        <v>42</v>
      </c>
      <c r="G30" s="281" t="s">
        <v>138</v>
      </c>
      <c r="H30" s="228">
        <v>915494711</v>
      </c>
      <c r="I30" s="159" t="s">
        <v>581</v>
      </c>
      <c r="J30" s="287" t="s">
        <v>167</v>
      </c>
      <c r="K30" s="34" t="s">
        <v>168</v>
      </c>
      <c r="L30" s="35"/>
    </row>
    <row r="31" spans="1:21" ht="15.95" hidden="1" customHeight="1">
      <c r="A31" s="225">
        <v>25</v>
      </c>
      <c r="B31" s="225">
        <v>7346</v>
      </c>
      <c r="C31" s="226" t="s">
        <v>139</v>
      </c>
      <c r="D31" s="226" t="s">
        <v>140</v>
      </c>
      <c r="E31" s="227">
        <v>28036</v>
      </c>
      <c r="F31" s="226" t="s">
        <v>42</v>
      </c>
      <c r="G31" s="281" t="s">
        <v>141</v>
      </c>
      <c r="H31" s="228">
        <v>915494711</v>
      </c>
      <c r="I31" s="159" t="s">
        <v>582</v>
      </c>
      <c r="J31" s="287" t="s">
        <v>169</v>
      </c>
      <c r="K31" s="34" t="s">
        <v>170</v>
      </c>
    </row>
    <row r="32" spans="1:21" ht="15.95" hidden="1" customHeight="1">
      <c r="A32" s="225">
        <v>26</v>
      </c>
      <c r="B32" s="225">
        <v>3675</v>
      </c>
      <c r="C32" s="226" t="s">
        <v>171</v>
      </c>
      <c r="D32" s="226" t="s">
        <v>172</v>
      </c>
      <c r="E32" s="227">
        <v>28008</v>
      </c>
      <c r="F32" s="226" t="s">
        <v>42</v>
      </c>
      <c r="G32" s="281" t="s">
        <v>173</v>
      </c>
      <c r="H32" s="228">
        <v>915494711</v>
      </c>
      <c r="I32" s="159" t="s">
        <v>583</v>
      </c>
      <c r="J32" s="287" t="s">
        <v>174</v>
      </c>
      <c r="K32" s="34" t="s">
        <v>175</v>
      </c>
      <c r="L32" s="35"/>
    </row>
    <row r="33" spans="1:12" ht="15.95" hidden="1" customHeight="1">
      <c r="A33" s="225">
        <v>27</v>
      </c>
      <c r="B33" s="225">
        <v>3390</v>
      </c>
      <c r="C33" s="226" t="s">
        <v>176</v>
      </c>
      <c r="D33" s="229" t="s">
        <v>177</v>
      </c>
      <c r="E33" s="227">
        <v>28046</v>
      </c>
      <c r="F33" s="226" t="s">
        <v>42</v>
      </c>
      <c r="G33" s="281" t="s">
        <v>178</v>
      </c>
      <c r="H33" s="228">
        <v>915494711</v>
      </c>
      <c r="I33" s="159" t="s">
        <v>584</v>
      </c>
      <c r="J33" s="287" t="s">
        <v>163</v>
      </c>
      <c r="K33" s="34" t="s">
        <v>179</v>
      </c>
      <c r="L33" s="35"/>
    </row>
    <row r="34" spans="1:12" ht="15.95" hidden="1" customHeight="1">
      <c r="A34" s="225">
        <v>28</v>
      </c>
      <c r="B34" s="225">
        <v>4615</v>
      </c>
      <c r="C34" s="226" t="s">
        <v>180</v>
      </c>
      <c r="D34" s="226" t="s">
        <v>181</v>
      </c>
      <c r="E34" s="227">
        <v>28008</v>
      </c>
      <c r="F34" s="226" t="s">
        <v>42</v>
      </c>
      <c r="G34" s="281" t="s">
        <v>182</v>
      </c>
      <c r="H34" s="228">
        <v>915494711</v>
      </c>
      <c r="I34" s="159" t="s">
        <v>142</v>
      </c>
      <c r="J34" s="287" t="s">
        <v>183</v>
      </c>
      <c r="K34" s="34" t="s">
        <v>184</v>
      </c>
    </row>
    <row r="35" spans="1:12" ht="15.95" hidden="1" customHeight="1">
      <c r="A35" s="225">
        <v>29</v>
      </c>
      <c r="B35" s="225">
        <v>7892</v>
      </c>
      <c r="C35" s="226" t="s">
        <v>185</v>
      </c>
      <c r="D35" s="226" t="s">
        <v>186</v>
      </c>
      <c r="E35" s="227">
        <v>28009</v>
      </c>
      <c r="F35" s="226" t="s">
        <v>42</v>
      </c>
      <c r="G35" s="281" t="s">
        <v>187</v>
      </c>
      <c r="H35" s="228">
        <v>915494711</v>
      </c>
      <c r="I35" s="159" t="s">
        <v>585</v>
      </c>
      <c r="J35" s="287" t="s">
        <v>188</v>
      </c>
      <c r="K35" s="34" t="s">
        <v>189</v>
      </c>
    </row>
    <row r="36" spans="1:12" ht="15.95" hidden="1" customHeight="1">
      <c r="A36" s="225">
        <v>30</v>
      </c>
      <c r="B36" s="230" t="s">
        <v>667</v>
      </c>
      <c r="C36" s="226" t="s">
        <v>190</v>
      </c>
      <c r="D36" s="226" t="s">
        <v>191</v>
      </c>
      <c r="E36" s="227">
        <v>28009</v>
      </c>
      <c r="F36" s="226" t="s">
        <v>42</v>
      </c>
      <c r="G36" s="281" t="s">
        <v>192</v>
      </c>
      <c r="H36" s="228">
        <v>915494711</v>
      </c>
      <c r="I36" s="159" t="s">
        <v>586</v>
      </c>
      <c r="J36" s="287" t="s">
        <v>193</v>
      </c>
      <c r="K36" s="34" t="s">
        <v>194</v>
      </c>
    </row>
    <row r="37" spans="1:12" ht="15.95" hidden="1" customHeight="1">
      <c r="A37" s="225">
        <v>31</v>
      </c>
      <c r="B37" s="225">
        <v>3027</v>
      </c>
      <c r="C37" s="226" t="s">
        <v>195</v>
      </c>
      <c r="D37" s="226" t="s">
        <v>196</v>
      </c>
      <c r="E37" s="227">
        <v>28006</v>
      </c>
      <c r="F37" s="226" t="s">
        <v>42</v>
      </c>
      <c r="G37" s="281" t="s">
        <v>197</v>
      </c>
      <c r="H37" s="228">
        <v>915494711</v>
      </c>
      <c r="I37" s="159" t="s">
        <v>587</v>
      </c>
      <c r="J37" s="287" t="s">
        <v>198</v>
      </c>
      <c r="K37" s="34" t="s">
        <v>199</v>
      </c>
    </row>
    <row r="38" spans="1:12" ht="15.95" hidden="1" customHeight="1">
      <c r="A38" s="225">
        <v>32</v>
      </c>
      <c r="B38" s="225">
        <v>2545</v>
      </c>
      <c r="C38" s="226" t="s">
        <v>200</v>
      </c>
      <c r="D38" s="226" t="s">
        <v>201</v>
      </c>
      <c r="E38" s="227">
        <v>28002</v>
      </c>
      <c r="F38" s="226" t="s">
        <v>42</v>
      </c>
      <c r="G38" s="281" t="s">
        <v>202</v>
      </c>
      <c r="H38" s="228">
        <v>915494711</v>
      </c>
      <c r="I38" s="159" t="s">
        <v>588</v>
      </c>
      <c r="J38" s="287" t="s">
        <v>203</v>
      </c>
      <c r="K38" s="34" t="s">
        <v>204</v>
      </c>
      <c r="L38" s="9" t="s">
        <v>368</v>
      </c>
    </row>
    <row r="39" spans="1:12" ht="15.95" hidden="1" customHeight="1">
      <c r="A39" s="225">
        <v>33</v>
      </c>
      <c r="B39" s="230" t="s">
        <v>668</v>
      </c>
      <c r="C39" s="226" t="s">
        <v>205</v>
      </c>
      <c r="D39" s="226" t="s">
        <v>206</v>
      </c>
      <c r="E39" s="227">
        <v>28002</v>
      </c>
      <c r="F39" s="226" t="s">
        <v>42</v>
      </c>
      <c r="G39" s="281" t="s">
        <v>207</v>
      </c>
      <c r="H39" s="228">
        <v>915494711</v>
      </c>
      <c r="I39" s="159" t="s">
        <v>589</v>
      </c>
      <c r="J39" s="287" t="s">
        <v>208</v>
      </c>
      <c r="K39" s="34" t="s">
        <v>209</v>
      </c>
    </row>
    <row r="40" spans="1:12" ht="15.95" hidden="1" customHeight="1">
      <c r="A40" s="225">
        <v>34</v>
      </c>
      <c r="B40" s="225">
        <v>7361</v>
      </c>
      <c r="C40" s="226" t="s">
        <v>210</v>
      </c>
      <c r="D40" s="226" t="s">
        <v>211</v>
      </c>
      <c r="E40" s="227">
        <v>28010</v>
      </c>
      <c r="F40" s="226" t="s">
        <v>42</v>
      </c>
      <c r="G40" s="281" t="s">
        <v>212</v>
      </c>
      <c r="H40" s="228">
        <v>915494711</v>
      </c>
      <c r="I40" s="159" t="s">
        <v>590</v>
      </c>
      <c r="J40" s="287" t="s">
        <v>213</v>
      </c>
      <c r="K40" s="34" t="s">
        <v>214</v>
      </c>
    </row>
    <row r="41" spans="1:12" ht="15.95" hidden="1" customHeight="1">
      <c r="A41" s="225">
        <v>35</v>
      </c>
      <c r="B41" s="225">
        <v>5338</v>
      </c>
      <c r="C41" s="226" t="s">
        <v>256</v>
      </c>
      <c r="D41" s="226" t="s">
        <v>215</v>
      </c>
      <c r="E41" s="227">
        <v>28010</v>
      </c>
      <c r="F41" s="226" t="s">
        <v>42</v>
      </c>
      <c r="G41" s="281" t="s">
        <v>216</v>
      </c>
      <c r="H41" s="228">
        <v>915494711</v>
      </c>
      <c r="I41" s="159" t="s">
        <v>584</v>
      </c>
      <c r="J41" s="287" t="s">
        <v>217</v>
      </c>
      <c r="K41" s="34" t="s">
        <v>218</v>
      </c>
      <c r="L41" s="9" t="s">
        <v>339</v>
      </c>
    </row>
    <row r="42" spans="1:12" ht="15.95" hidden="1" customHeight="1">
      <c r="A42" s="225">
        <v>36</v>
      </c>
      <c r="B42" s="225">
        <v>8672</v>
      </c>
      <c r="C42" s="226" t="s">
        <v>221</v>
      </c>
      <c r="D42" s="226" t="s">
        <v>72</v>
      </c>
      <c r="E42" s="227">
        <v>28006</v>
      </c>
      <c r="F42" s="226" t="s">
        <v>42</v>
      </c>
      <c r="G42" s="281" t="s">
        <v>222</v>
      </c>
      <c r="H42" s="228" t="s">
        <v>223</v>
      </c>
      <c r="I42" s="159" t="s">
        <v>284</v>
      </c>
      <c r="J42" s="287" t="s">
        <v>57</v>
      </c>
      <c r="K42" s="34" t="s">
        <v>58</v>
      </c>
    </row>
    <row r="43" spans="1:12" ht="15.95" hidden="1" customHeight="1">
      <c r="A43" s="225">
        <v>37</v>
      </c>
      <c r="B43" s="225">
        <v>5455</v>
      </c>
      <c r="C43" s="226" t="s">
        <v>225</v>
      </c>
      <c r="D43" s="226" t="s">
        <v>255</v>
      </c>
      <c r="E43" s="227">
        <v>28022</v>
      </c>
      <c r="F43" s="226" t="s">
        <v>42</v>
      </c>
      <c r="G43" s="281" t="s">
        <v>226</v>
      </c>
      <c r="H43" s="228"/>
      <c r="I43" s="159" t="s">
        <v>284</v>
      </c>
      <c r="J43" s="287" t="s">
        <v>57</v>
      </c>
      <c r="K43" s="34" t="s">
        <v>58</v>
      </c>
    </row>
    <row r="44" spans="1:12" ht="15.95" hidden="1" customHeight="1">
      <c r="A44" s="17">
        <v>38</v>
      </c>
      <c r="B44" s="189" t="s">
        <v>805</v>
      </c>
      <c r="C44" s="18" t="s">
        <v>227</v>
      </c>
      <c r="D44" s="18" t="s">
        <v>228</v>
      </c>
      <c r="E44" s="19">
        <v>28028</v>
      </c>
      <c r="F44" s="18" t="s">
        <v>42</v>
      </c>
      <c r="G44" s="280" t="s">
        <v>229</v>
      </c>
      <c r="H44" s="40">
        <v>659980879</v>
      </c>
      <c r="I44" s="159" t="s">
        <v>357</v>
      </c>
      <c r="J44" s="287" t="s">
        <v>358</v>
      </c>
      <c r="K44" s="34" t="s">
        <v>359</v>
      </c>
    </row>
    <row r="45" spans="1:12" ht="15.95" hidden="1" customHeight="1">
      <c r="A45" s="17">
        <v>39</v>
      </c>
      <c r="B45" s="17">
        <v>55692</v>
      </c>
      <c r="C45" s="18" t="s">
        <v>233</v>
      </c>
      <c r="D45" s="18" t="s">
        <v>234</v>
      </c>
      <c r="E45" s="19">
        <v>12190</v>
      </c>
      <c r="F45" s="18" t="s">
        <v>235</v>
      </c>
      <c r="G45" s="280" t="s">
        <v>236</v>
      </c>
      <c r="H45" s="40">
        <v>615487550</v>
      </c>
      <c r="I45" s="159" t="s">
        <v>520</v>
      </c>
      <c r="J45" s="287" t="s">
        <v>521</v>
      </c>
      <c r="K45" s="34" t="s">
        <v>522</v>
      </c>
    </row>
    <row r="46" spans="1:12" ht="15.95" hidden="1" customHeight="1">
      <c r="A46" s="17">
        <v>40</v>
      </c>
      <c r="B46" s="189" t="s">
        <v>806</v>
      </c>
      <c r="C46" s="18" t="s">
        <v>237</v>
      </c>
      <c r="D46" s="18" t="s">
        <v>238</v>
      </c>
      <c r="E46" s="19">
        <v>12190</v>
      </c>
      <c r="F46" s="18" t="s">
        <v>235</v>
      </c>
      <c r="G46" s="280" t="s">
        <v>239</v>
      </c>
      <c r="H46" s="40">
        <v>615487550</v>
      </c>
      <c r="I46" s="159" t="s">
        <v>520</v>
      </c>
      <c r="J46" s="287" t="s">
        <v>521</v>
      </c>
      <c r="K46" s="34" t="s">
        <v>522</v>
      </c>
    </row>
    <row r="47" spans="1:12" ht="15.95" hidden="1" customHeight="1">
      <c r="A47" s="225">
        <v>41</v>
      </c>
      <c r="B47" s="225">
        <v>4242</v>
      </c>
      <c r="C47" s="226" t="s">
        <v>240</v>
      </c>
      <c r="D47" s="226" t="s">
        <v>241</v>
      </c>
      <c r="E47" s="227">
        <v>28038</v>
      </c>
      <c r="F47" s="226" t="s">
        <v>42</v>
      </c>
      <c r="G47" s="281" t="s">
        <v>242</v>
      </c>
      <c r="H47" s="228">
        <v>914370808</v>
      </c>
      <c r="I47" s="159" t="s">
        <v>508</v>
      </c>
      <c r="J47" s="287" t="s">
        <v>509</v>
      </c>
      <c r="K47" s="34" t="s">
        <v>510</v>
      </c>
      <c r="L47" s="9" t="s">
        <v>511</v>
      </c>
    </row>
    <row r="48" spans="1:12" ht="15.95" hidden="1" customHeight="1">
      <c r="A48" s="225">
        <v>42</v>
      </c>
      <c r="B48" s="225">
        <v>1875</v>
      </c>
      <c r="C48" s="226" t="s">
        <v>243</v>
      </c>
      <c r="D48" s="226" t="s">
        <v>244</v>
      </c>
      <c r="E48" s="227">
        <v>28001</v>
      </c>
      <c r="F48" s="226" t="s">
        <v>42</v>
      </c>
      <c r="G48" s="281" t="s">
        <v>245</v>
      </c>
      <c r="H48" s="228">
        <v>915334093</v>
      </c>
      <c r="I48" s="159" t="s">
        <v>400</v>
      </c>
      <c r="J48" s="287" t="s">
        <v>401</v>
      </c>
      <c r="K48" s="34" t="s">
        <v>402</v>
      </c>
      <c r="L48" s="9" t="s">
        <v>403</v>
      </c>
    </row>
    <row r="49" spans="1:12" ht="15.95" hidden="1" customHeight="1">
      <c r="A49" s="225">
        <v>43</v>
      </c>
      <c r="B49" s="225">
        <v>9587</v>
      </c>
      <c r="C49" s="226" t="s">
        <v>247</v>
      </c>
      <c r="D49" s="226" t="s">
        <v>248</v>
      </c>
      <c r="E49" s="227">
        <v>41011</v>
      </c>
      <c r="F49" s="226" t="s">
        <v>249</v>
      </c>
      <c r="G49" s="281" t="s">
        <v>250</v>
      </c>
      <c r="H49" s="228">
        <v>954495079</v>
      </c>
      <c r="I49" s="159" t="s">
        <v>284</v>
      </c>
      <c r="J49" s="287" t="s">
        <v>57</v>
      </c>
      <c r="K49" s="34" t="s">
        <v>58</v>
      </c>
    </row>
    <row r="50" spans="1:12" ht="15.95" hidden="1" customHeight="1">
      <c r="A50" s="17">
        <v>44</v>
      </c>
      <c r="B50" s="17">
        <v>47701</v>
      </c>
      <c r="C50" s="18" t="s">
        <v>251</v>
      </c>
      <c r="D50" s="18" t="s">
        <v>252</v>
      </c>
      <c r="E50" s="19">
        <v>28939</v>
      </c>
      <c r="F50" s="18" t="s">
        <v>253</v>
      </c>
      <c r="G50" s="280" t="s">
        <v>254</v>
      </c>
      <c r="H50" s="40">
        <v>654333338</v>
      </c>
      <c r="I50" s="159" t="s">
        <v>565</v>
      </c>
      <c r="J50" s="287" t="s">
        <v>566</v>
      </c>
      <c r="K50" s="34" t="s">
        <v>567</v>
      </c>
      <c r="L50" s="9" t="s">
        <v>568</v>
      </c>
    </row>
    <row r="51" spans="1:12" ht="15.95" hidden="1" customHeight="1">
      <c r="A51" s="17">
        <v>45</v>
      </c>
      <c r="B51" s="189" t="s">
        <v>807</v>
      </c>
      <c r="C51" s="18" t="s">
        <v>259</v>
      </c>
      <c r="D51" s="18" t="s">
        <v>257</v>
      </c>
      <c r="E51" s="19">
        <v>28031</v>
      </c>
      <c r="F51" s="18" t="s">
        <v>42</v>
      </c>
      <c r="G51" s="280" t="s">
        <v>258</v>
      </c>
      <c r="H51" s="40">
        <v>675842785</v>
      </c>
      <c r="I51" s="159" t="s">
        <v>284</v>
      </c>
      <c r="J51" s="287" t="s">
        <v>57</v>
      </c>
      <c r="K51" s="34" t="s">
        <v>58</v>
      </c>
    </row>
    <row r="52" spans="1:12" ht="15.95" hidden="1" customHeight="1">
      <c r="A52" s="225">
        <v>46</v>
      </c>
      <c r="B52" s="225">
        <v>2674</v>
      </c>
      <c r="C52" s="226" t="s">
        <v>260</v>
      </c>
      <c r="D52" s="226" t="s">
        <v>262</v>
      </c>
      <c r="E52" s="227">
        <v>28045</v>
      </c>
      <c r="F52" s="226" t="s">
        <v>42</v>
      </c>
      <c r="G52" s="281" t="s">
        <v>261</v>
      </c>
      <c r="H52" s="228"/>
      <c r="I52" s="159" t="s">
        <v>284</v>
      </c>
      <c r="J52" s="287" t="s">
        <v>57</v>
      </c>
      <c r="K52" s="34" t="s">
        <v>58</v>
      </c>
    </row>
    <row r="53" spans="1:12" ht="15.95" hidden="1" customHeight="1">
      <c r="A53" s="225">
        <v>47</v>
      </c>
      <c r="B53" s="225">
        <v>6167</v>
      </c>
      <c r="C53" s="226" t="s">
        <v>264</v>
      </c>
      <c r="D53" s="226" t="s">
        <v>267</v>
      </c>
      <c r="E53" s="227">
        <v>28108</v>
      </c>
      <c r="F53" s="226" t="s">
        <v>265</v>
      </c>
      <c r="G53" s="281" t="s">
        <v>266</v>
      </c>
      <c r="H53" s="228">
        <v>696951727</v>
      </c>
      <c r="I53" s="159" t="s">
        <v>284</v>
      </c>
      <c r="J53" s="287" t="s">
        <v>57</v>
      </c>
      <c r="K53" s="34" t="s">
        <v>58</v>
      </c>
    </row>
    <row r="54" spans="1:12" ht="15.95" hidden="1" customHeight="1">
      <c r="A54" s="17">
        <v>48</v>
      </c>
      <c r="B54" s="189" t="s">
        <v>808</v>
      </c>
      <c r="C54" s="18" t="s">
        <v>268</v>
      </c>
      <c r="D54" s="18" t="s">
        <v>269</v>
      </c>
      <c r="E54" s="19">
        <v>28703</v>
      </c>
      <c r="F54" s="18" t="s">
        <v>272</v>
      </c>
      <c r="G54" s="280" t="s">
        <v>270</v>
      </c>
      <c r="H54" s="40"/>
      <c r="I54" s="159" t="s">
        <v>284</v>
      </c>
      <c r="J54" s="287" t="s">
        <v>57</v>
      </c>
      <c r="K54" s="34" t="s">
        <v>58</v>
      </c>
    </row>
    <row r="55" spans="1:12" ht="15.95" hidden="1" customHeight="1">
      <c r="A55" s="225">
        <v>49</v>
      </c>
      <c r="B55" s="225">
        <v>6857</v>
      </c>
      <c r="C55" s="226" t="s">
        <v>273</v>
      </c>
      <c r="D55" s="226" t="s">
        <v>274</v>
      </c>
      <c r="E55" s="227">
        <v>28042</v>
      </c>
      <c r="F55" s="226" t="s">
        <v>42</v>
      </c>
      <c r="G55" s="281" t="s">
        <v>275</v>
      </c>
      <c r="H55" s="228">
        <v>915494711</v>
      </c>
      <c r="I55" s="159" t="s">
        <v>499</v>
      </c>
      <c r="J55" s="287" t="s">
        <v>497</v>
      </c>
      <c r="K55" s="34" t="s">
        <v>498</v>
      </c>
      <c r="L55" s="9" t="s">
        <v>339</v>
      </c>
    </row>
    <row r="56" spans="1:12" ht="15.95" hidden="1" customHeight="1">
      <c r="A56" s="225">
        <v>50</v>
      </c>
      <c r="B56" s="230" t="s">
        <v>669</v>
      </c>
      <c r="C56" s="226" t="s">
        <v>276</v>
      </c>
      <c r="D56" s="226" t="s">
        <v>277</v>
      </c>
      <c r="E56" s="227">
        <v>28010</v>
      </c>
      <c r="F56" s="226" t="s">
        <v>42</v>
      </c>
      <c r="G56" s="281" t="s">
        <v>278</v>
      </c>
      <c r="H56" s="228">
        <v>915494711</v>
      </c>
      <c r="I56" s="159" t="s">
        <v>500</v>
      </c>
      <c r="J56" s="287" t="s">
        <v>501</v>
      </c>
      <c r="K56" s="34" t="s">
        <v>502</v>
      </c>
      <c r="L56" s="9" t="s">
        <v>339</v>
      </c>
    </row>
    <row r="57" spans="1:12" ht="15.95" hidden="1" customHeight="1">
      <c r="A57" s="225">
        <v>51</v>
      </c>
      <c r="B57" s="225">
        <v>7746</v>
      </c>
      <c r="C57" s="231" t="s">
        <v>279</v>
      </c>
      <c r="D57" s="231" t="s">
        <v>280</v>
      </c>
      <c r="E57" s="232">
        <v>28850</v>
      </c>
      <c r="F57" s="232" t="s">
        <v>281</v>
      </c>
      <c r="G57" s="282" t="s">
        <v>282</v>
      </c>
      <c r="H57" s="228">
        <v>918265787</v>
      </c>
      <c r="I57" s="159" t="s">
        <v>284</v>
      </c>
      <c r="J57" s="287" t="s">
        <v>57</v>
      </c>
      <c r="K57" s="34" t="s">
        <v>58</v>
      </c>
    </row>
    <row r="58" spans="1:12" ht="15.95" hidden="1" customHeight="1">
      <c r="A58" s="225">
        <v>52</v>
      </c>
      <c r="B58" s="225">
        <v>1508</v>
      </c>
      <c r="C58" s="226" t="s">
        <v>285</v>
      </c>
      <c r="D58" s="226" t="s">
        <v>286</v>
      </c>
      <c r="E58" s="227">
        <v>28037</v>
      </c>
      <c r="F58" s="226" t="s">
        <v>287</v>
      </c>
      <c r="G58" s="281" t="s">
        <v>288</v>
      </c>
      <c r="H58" s="228">
        <v>669351936</v>
      </c>
      <c r="I58" s="159" t="s">
        <v>284</v>
      </c>
      <c r="J58" s="287" t="s">
        <v>57</v>
      </c>
      <c r="K58" s="34" t="s">
        <v>58</v>
      </c>
    </row>
    <row r="59" spans="1:12" ht="15.95" hidden="1" customHeight="1">
      <c r="A59" s="17">
        <v>53</v>
      </c>
      <c r="B59" s="17">
        <v>42133</v>
      </c>
      <c r="C59" s="18" t="s">
        <v>289</v>
      </c>
      <c r="D59" s="18" t="s">
        <v>290</v>
      </c>
      <c r="E59" s="19">
        <v>28003</v>
      </c>
      <c r="F59" s="18" t="s">
        <v>42</v>
      </c>
      <c r="G59" s="280" t="s">
        <v>291</v>
      </c>
      <c r="H59" s="40">
        <v>915546004</v>
      </c>
      <c r="I59" s="159" t="s">
        <v>284</v>
      </c>
      <c r="J59" s="287" t="s">
        <v>57</v>
      </c>
      <c r="K59" s="34" t="s">
        <v>58</v>
      </c>
    </row>
    <row r="60" spans="1:12" ht="15.95" hidden="1" customHeight="1">
      <c r="A60" s="17">
        <v>54</v>
      </c>
      <c r="B60" s="17">
        <v>26996</v>
      </c>
      <c r="C60" s="18" t="s">
        <v>292</v>
      </c>
      <c r="D60" s="18" t="s">
        <v>293</v>
      </c>
      <c r="E60" s="19">
        <v>28002</v>
      </c>
      <c r="F60" s="18" t="s">
        <v>42</v>
      </c>
      <c r="G60" s="280" t="s">
        <v>294</v>
      </c>
      <c r="H60" s="40">
        <v>914159116</v>
      </c>
      <c r="I60" s="159" t="s">
        <v>404</v>
      </c>
      <c r="J60" s="287" t="s">
        <v>405</v>
      </c>
      <c r="K60" s="34" t="s">
        <v>406</v>
      </c>
      <c r="L60" s="9" t="s">
        <v>403</v>
      </c>
    </row>
    <row r="61" spans="1:12" ht="15.95" hidden="1" customHeight="1">
      <c r="A61" s="225">
        <v>55</v>
      </c>
      <c r="B61" s="225">
        <v>9945</v>
      </c>
      <c r="C61" s="226" t="s">
        <v>295</v>
      </c>
      <c r="D61" s="226" t="s">
        <v>296</v>
      </c>
      <c r="E61" s="226">
        <v>28108</v>
      </c>
      <c r="F61" s="226" t="s">
        <v>265</v>
      </c>
      <c r="G61" s="281" t="s">
        <v>297</v>
      </c>
      <c r="H61" s="228">
        <v>914902650</v>
      </c>
      <c r="I61" s="159" t="s">
        <v>284</v>
      </c>
      <c r="J61" s="287" t="s">
        <v>57</v>
      </c>
      <c r="K61" s="34" t="s">
        <v>58</v>
      </c>
    </row>
    <row r="62" spans="1:12" ht="15.95" hidden="1" customHeight="1">
      <c r="A62" s="225">
        <v>56</v>
      </c>
      <c r="B62" s="225">
        <v>3554</v>
      </c>
      <c r="C62" s="226" t="s">
        <v>298</v>
      </c>
      <c r="D62" s="226" t="s">
        <v>299</v>
      </c>
      <c r="E62" s="226">
        <v>28003</v>
      </c>
      <c r="F62" s="226" t="s">
        <v>42</v>
      </c>
      <c r="G62" s="281" t="s">
        <v>300</v>
      </c>
      <c r="H62" s="228">
        <v>915494711</v>
      </c>
      <c r="I62" s="159" t="s">
        <v>301</v>
      </c>
      <c r="J62" s="287" t="s">
        <v>302</v>
      </c>
      <c r="K62" s="34" t="s">
        <v>303</v>
      </c>
    </row>
    <row r="63" spans="1:12" ht="15.95" hidden="1" customHeight="1">
      <c r="A63" s="17">
        <v>57</v>
      </c>
      <c r="B63" s="189" t="s">
        <v>809</v>
      </c>
      <c r="C63" s="18" t="s">
        <v>304</v>
      </c>
      <c r="D63" s="18" t="s">
        <v>305</v>
      </c>
      <c r="E63" s="18">
        <v>28823</v>
      </c>
      <c r="F63" s="18" t="s">
        <v>97</v>
      </c>
      <c r="G63" s="280" t="s">
        <v>306</v>
      </c>
      <c r="H63" s="40">
        <v>916721810</v>
      </c>
      <c r="I63" s="159" t="s">
        <v>301</v>
      </c>
      <c r="J63" s="287" t="s">
        <v>302</v>
      </c>
      <c r="K63" s="34" t="s">
        <v>303</v>
      </c>
      <c r="L63" s="9" t="s">
        <v>343</v>
      </c>
    </row>
    <row r="64" spans="1:12" ht="15.95" hidden="1" customHeight="1">
      <c r="A64" s="225">
        <v>58</v>
      </c>
      <c r="B64" s="225">
        <v>8968</v>
      </c>
      <c r="C64" s="226" t="s">
        <v>307</v>
      </c>
      <c r="D64" s="226" t="s">
        <v>308</v>
      </c>
      <c r="E64" s="226">
        <v>28224</v>
      </c>
      <c r="F64" s="226" t="s">
        <v>309</v>
      </c>
      <c r="G64" s="281" t="s">
        <v>310</v>
      </c>
      <c r="H64" s="228">
        <v>913510841</v>
      </c>
      <c r="I64" s="159" t="s">
        <v>311</v>
      </c>
      <c r="J64" s="287" t="s">
        <v>312</v>
      </c>
      <c r="K64" s="34" t="s">
        <v>313</v>
      </c>
    </row>
    <row r="65" spans="1:16" ht="15.95" hidden="1" customHeight="1">
      <c r="A65" s="225">
        <v>59</v>
      </c>
      <c r="B65" s="225">
        <v>6184</v>
      </c>
      <c r="C65" s="226" t="s">
        <v>316</v>
      </c>
      <c r="D65" s="226" t="s">
        <v>317</v>
      </c>
      <c r="E65" s="226">
        <v>40410</v>
      </c>
      <c r="F65" s="226" t="s">
        <v>318</v>
      </c>
      <c r="G65" s="281" t="s">
        <v>319</v>
      </c>
      <c r="H65" s="228">
        <v>671233365</v>
      </c>
      <c r="I65" s="159" t="s">
        <v>351</v>
      </c>
      <c r="J65" s="287" t="s">
        <v>320</v>
      </c>
      <c r="K65" s="34">
        <v>6000021357</v>
      </c>
    </row>
    <row r="66" spans="1:16" ht="15.95" hidden="1" customHeight="1">
      <c r="A66" s="17">
        <v>60</v>
      </c>
      <c r="B66" s="17">
        <v>35126</v>
      </c>
      <c r="C66" s="18" t="s">
        <v>321</v>
      </c>
      <c r="D66" s="18" t="s">
        <v>322</v>
      </c>
      <c r="E66" s="18">
        <v>28029</v>
      </c>
      <c r="F66" s="18" t="s">
        <v>42</v>
      </c>
      <c r="G66" s="280" t="s">
        <v>323</v>
      </c>
      <c r="H66" s="40">
        <v>620662899</v>
      </c>
      <c r="I66" s="159" t="s">
        <v>324</v>
      </c>
      <c r="J66" s="287" t="s">
        <v>325</v>
      </c>
      <c r="K66" s="34">
        <v>6000437354</v>
      </c>
    </row>
    <row r="67" spans="1:16" ht="15.95" hidden="1" customHeight="1">
      <c r="A67" s="225">
        <v>61</v>
      </c>
      <c r="B67" s="225">
        <v>9213</v>
      </c>
      <c r="C67" s="226" t="s">
        <v>326</v>
      </c>
      <c r="D67" s="226" t="s">
        <v>327</v>
      </c>
      <c r="E67" s="226">
        <v>28012</v>
      </c>
      <c r="F67" s="226" t="s">
        <v>42</v>
      </c>
      <c r="G67" s="281" t="s">
        <v>328</v>
      </c>
      <c r="H67" s="228">
        <v>914681053</v>
      </c>
      <c r="I67" s="159" t="s">
        <v>329</v>
      </c>
      <c r="J67" s="287" t="s">
        <v>330</v>
      </c>
      <c r="K67" s="34">
        <v>2314073085</v>
      </c>
    </row>
    <row r="68" spans="1:16" ht="15.95" hidden="1" customHeight="1">
      <c r="A68" s="17">
        <v>62</v>
      </c>
      <c r="B68" s="17">
        <v>83557</v>
      </c>
      <c r="C68" s="18" t="s">
        <v>352</v>
      </c>
      <c r="D68" s="18" t="s">
        <v>353</v>
      </c>
      <c r="E68" s="18">
        <v>28912</v>
      </c>
      <c r="F68" s="18" t="s">
        <v>62</v>
      </c>
      <c r="G68" s="280" t="s">
        <v>354</v>
      </c>
      <c r="H68" s="40">
        <v>609564274</v>
      </c>
      <c r="I68" s="159" t="s">
        <v>355</v>
      </c>
      <c r="J68" s="287" t="s">
        <v>356</v>
      </c>
      <c r="K68" s="34">
        <v>2111293539</v>
      </c>
      <c r="L68" s="9" t="s">
        <v>340</v>
      </c>
    </row>
    <row r="69" spans="1:16" ht="15.95" hidden="1" customHeight="1">
      <c r="A69" s="17">
        <v>63</v>
      </c>
      <c r="B69" s="189" t="s">
        <v>810</v>
      </c>
      <c r="C69" s="18" t="s">
        <v>360</v>
      </c>
      <c r="D69" s="18" t="s">
        <v>361</v>
      </c>
      <c r="E69" s="18">
        <v>28860</v>
      </c>
      <c r="F69" s="18" t="s">
        <v>362</v>
      </c>
      <c r="G69" s="280" t="s">
        <v>363</v>
      </c>
      <c r="H69" s="40">
        <v>916582659</v>
      </c>
      <c r="I69" s="159" t="s">
        <v>284</v>
      </c>
      <c r="J69" s="287" t="s">
        <v>57</v>
      </c>
      <c r="K69" s="34" t="s">
        <v>58</v>
      </c>
    </row>
    <row r="70" spans="1:16" ht="15.95" hidden="1" customHeight="1">
      <c r="A70" s="17">
        <v>64</v>
      </c>
      <c r="B70" s="189" t="s">
        <v>811</v>
      </c>
      <c r="C70" s="18" t="s">
        <v>364</v>
      </c>
      <c r="D70" s="18" t="s">
        <v>1016</v>
      </c>
      <c r="E70" s="18">
        <v>28666</v>
      </c>
      <c r="F70" s="18" t="s">
        <v>1017</v>
      </c>
      <c r="G70" s="280" t="s">
        <v>394</v>
      </c>
      <c r="H70" s="40">
        <v>687458182</v>
      </c>
      <c r="I70" s="159" t="s">
        <v>365</v>
      </c>
      <c r="J70" s="287" t="s">
        <v>366</v>
      </c>
      <c r="K70" s="34" t="s">
        <v>367</v>
      </c>
      <c r="L70" s="9" t="s">
        <v>341</v>
      </c>
    </row>
    <row r="71" spans="1:16" ht="15.95" hidden="1" customHeight="1">
      <c r="A71" s="17">
        <v>65</v>
      </c>
      <c r="B71" s="17">
        <v>25463</v>
      </c>
      <c r="C71" s="18" t="s">
        <v>372</v>
      </c>
      <c r="D71" s="18" t="s">
        <v>373</v>
      </c>
      <c r="E71" s="18">
        <v>28028</v>
      </c>
      <c r="F71" s="18" t="s">
        <v>42</v>
      </c>
      <c r="G71" s="280" t="s">
        <v>374</v>
      </c>
      <c r="H71" s="40">
        <v>917130899</v>
      </c>
      <c r="I71" s="159" t="s">
        <v>284</v>
      </c>
      <c r="J71" s="287" t="s">
        <v>57</v>
      </c>
      <c r="K71" s="34" t="s">
        <v>58</v>
      </c>
      <c r="L71" s="9" t="s">
        <v>403</v>
      </c>
      <c r="M71" s="34" t="s">
        <v>593</v>
      </c>
      <c r="N71" s="18" t="s">
        <v>594</v>
      </c>
      <c r="O71" s="34" t="s">
        <v>595</v>
      </c>
      <c r="P71" s="9" t="s">
        <v>591</v>
      </c>
    </row>
    <row r="72" spans="1:16" ht="15.95" hidden="1" customHeight="1">
      <c r="A72" s="225">
        <v>66</v>
      </c>
      <c r="B72" s="225">
        <v>7862</v>
      </c>
      <c r="C72" s="226" t="s">
        <v>644</v>
      </c>
      <c r="D72" s="226" t="s">
        <v>375</v>
      </c>
      <c r="E72" s="226">
        <v>28521</v>
      </c>
      <c r="F72" s="226" t="s">
        <v>376</v>
      </c>
      <c r="G72" s="281" t="s">
        <v>377</v>
      </c>
      <c r="H72" s="228">
        <v>618291527</v>
      </c>
      <c r="I72" s="159" t="s">
        <v>470</v>
      </c>
      <c r="J72" s="287" t="s">
        <v>471</v>
      </c>
      <c r="K72" s="34" t="s">
        <v>472</v>
      </c>
      <c r="L72" s="9" t="s">
        <v>341</v>
      </c>
    </row>
    <row r="73" spans="1:16" ht="15.95" hidden="1" customHeight="1">
      <c r="A73" s="17">
        <v>67</v>
      </c>
      <c r="B73" s="17">
        <v>7985</v>
      </c>
      <c r="C73" s="18" t="s">
        <v>378</v>
      </c>
      <c r="D73" s="18" t="s">
        <v>380</v>
      </c>
      <c r="E73" s="18">
        <v>28024</v>
      </c>
      <c r="F73" s="18" t="s">
        <v>42</v>
      </c>
      <c r="G73" s="280" t="s">
        <v>379</v>
      </c>
      <c r="H73" s="40">
        <v>622344662</v>
      </c>
      <c r="I73" s="159" t="s">
        <v>284</v>
      </c>
      <c r="J73" s="287" t="s">
        <v>57</v>
      </c>
      <c r="K73" s="34" t="s">
        <v>58</v>
      </c>
    </row>
    <row r="74" spans="1:16" ht="15.95" hidden="1" customHeight="1">
      <c r="A74" s="225">
        <v>68</v>
      </c>
      <c r="B74" s="225">
        <v>5069</v>
      </c>
      <c r="C74" s="226" t="s">
        <v>382</v>
      </c>
      <c r="D74" s="226" t="s">
        <v>384</v>
      </c>
      <c r="E74" s="226">
        <v>28007</v>
      </c>
      <c r="F74" s="226" t="s">
        <v>42</v>
      </c>
      <c r="G74" s="281" t="s">
        <v>383</v>
      </c>
      <c r="H74" s="228">
        <v>914776347</v>
      </c>
      <c r="I74" s="159" t="s">
        <v>284</v>
      </c>
      <c r="J74" s="287" t="s">
        <v>57</v>
      </c>
      <c r="K74" s="34" t="s">
        <v>58</v>
      </c>
    </row>
    <row r="75" spans="1:16" ht="15.95" hidden="1" customHeight="1">
      <c r="A75" s="225">
        <v>69</v>
      </c>
      <c r="B75" s="230" t="s">
        <v>670</v>
      </c>
      <c r="C75" s="226" t="s">
        <v>386</v>
      </c>
      <c r="D75" s="226" t="s">
        <v>387</v>
      </c>
      <c r="E75" s="226">
        <v>28002</v>
      </c>
      <c r="F75" s="226" t="s">
        <v>42</v>
      </c>
      <c r="G75" s="281" t="s">
        <v>388</v>
      </c>
      <c r="H75" s="228">
        <v>914130399</v>
      </c>
      <c r="I75" s="159" t="s">
        <v>389</v>
      </c>
      <c r="J75" s="287" t="s">
        <v>390</v>
      </c>
      <c r="K75" s="34" t="s">
        <v>391</v>
      </c>
    </row>
    <row r="76" spans="1:16" ht="15.95" hidden="1" customHeight="1">
      <c r="A76" s="225">
        <v>70</v>
      </c>
      <c r="B76" s="225">
        <v>7748</v>
      </c>
      <c r="C76" s="226" t="s">
        <v>392</v>
      </c>
      <c r="D76" s="226" t="s">
        <v>387</v>
      </c>
      <c r="E76" s="226">
        <v>28002</v>
      </c>
      <c r="F76" s="226" t="s">
        <v>42</v>
      </c>
      <c r="G76" s="281" t="s">
        <v>393</v>
      </c>
      <c r="H76" s="228">
        <v>914130399</v>
      </c>
      <c r="I76" s="159" t="s">
        <v>395</v>
      </c>
      <c r="J76" s="287" t="s">
        <v>396</v>
      </c>
      <c r="K76" s="34" t="s">
        <v>397</v>
      </c>
      <c r="L76" s="9" t="s">
        <v>337</v>
      </c>
    </row>
    <row r="77" spans="1:16" ht="15.95" hidden="1" customHeight="1">
      <c r="A77" s="17">
        <v>71</v>
      </c>
      <c r="B77" s="17">
        <v>21548</v>
      </c>
      <c r="C77" s="18" t="s">
        <v>615</v>
      </c>
      <c r="D77" s="18" t="s">
        <v>398</v>
      </c>
      <c r="E77" s="18">
        <v>28034</v>
      </c>
      <c r="F77" s="18" t="s">
        <v>42</v>
      </c>
      <c r="G77" s="280" t="s">
        <v>399</v>
      </c>
      <c r="H77" s="40">
        <v>917597191</v>
      </c>
      <c r="I77" s="159" t="s">
        <v>681</v>
      </c>
      <c r="J77" s="287" t="s">
        <v>682</v>
      </c>
      <c r="K77" s="34" t="s">
        <v>683</v>
      </c>
      <c r="L77" s="9" t="s">
        <v>339</v>
      </c>
    </row>
    <row r="78" spans="1:16" ht="15.95" hidden="1" customHeight="1">
      <c r="A78" s="225">
        <v>72</v>
      </c>
      <c r="B78" s="225">
        <v>5236</v>
      </c>
      <c r="C78" s="226" t="s">
        <v>407</v>
      </c>
      <c r="D78" s="226" t="s">
        <v>408</v>
      </c>
      <c r="E78" s="226">
        <v>28027</v>
      </c>
      <c r="F78" s="226" t="s">
        <v>42</v>
      </c>
      <c r="G78" s="281" t="s">
        <v>409</v>
      </c>
      <c r="H78" s="228">
        <v>915012856</v>
      </c>
      <c r="I78" s="159" t="s">
        <v>284</v>
      </c>
      <c r="J78" s="287" t="s">
        <v>57</v>
      </c>
      <c r="K78" s="34" t="s">
        <v>58</v>
      </c>
      <c r="L78" s="9" t="s">
        <v>403</v>
      </c>
    </row>
    <row r="79" spans="1:16" ht="15.95" hidden="1" customHeight="1">
      <c r="A79" s="225">
        <v>73</v>
      </c>
      <c r="B79" s="230" t="s">
        <v>671</v>
      </c>
      <c r="C79" s="226" t="s">
        <v>426</v>
      </c>
      <c r="D79" s="226" t="s">
        <v>427</v>
      </c>
      <c r="E79" s="226">
        <v>30850</v>
      </c>
      <c r="F79" s="226" t="s">
        <v>428</v>
      </c>
      <c r="G79" s="281" t="s">
        <v>412</v>
      </c>
      <c r="H79" s="228">
        <v>968424552</v>
      </c>
      <c r="I79" s="159" t="s">
        <v>284</v>
      </c>
      <c r="J79" s="287" t="s">
        <v>57</v>
      </c>
      <c r="K79" s="34" t="s">
        <v>58</v>
      </c>
      <c r="L79" s="9" t="s">
        <v>403</v>
      </c>
    </row>
    <row r="80" spans="1:16" ht="15.95" hidden="1" customHeight="1">
      <c r="A80" s="225">
        <v>74</v>
      </c>
      <c r="B80" s="225">
        <v>3090</v>
      </c>
      <c r="C80" s="226" t="s">
        <v>413</v>
      </c>
      <c r="D80" s="226" t="s">
        <v>408</v>
      </c>
      <c r="E80" s="226">
        <v>28027</v>
      </c>
      <c r="F80" s="226" t="s">
        <v>42</v>
      </c>
      <c r="G80" s="281" t="s">
        <v>411</v>
      </c>
      <c r="H80" s="228"/>
      <c r="I80" s="159" t="s">
        <v>284</v>
      </c>
      <c r="J80" s="287" t="s">
        <v>57</v>
      </c>
      <c r="K80" s="34" t="s">
        <v>58</v>
      </c>
      <c r="L80" s="9" t="s">
        <v>403</v>
      </c>
    </row>
    <row r="81" spans="1:13" ht="15.95" hidden="1" customHeight="1">
      <c r="A81" s="225">
        <v>75</v>
      </c>
      <c r="B81" s="225">
        <v>8273</v>
      </c>
      <c r="C81" s="226" t="s">
        <v>414</v>
      </c>
      <c r="D81" s="226" t="s">
        <v>408</v>
      </c>
      <c r="E81" s="226">
        <v>28027</v>
      </c>
      <c r="F81" s="226" t="s">
        <v>42</v>
      </c>
      <c r="G81" s="281" t="s">
        <v>415</v>
      </c>
      <c r="H81" s="228"/>
      <c r="I81" s="159" t="s">
        <v>284</v>
      </c>
      <c r="J81" s="287" t="s">
        <v>57</v>
      </c>
      <c r="K81" s="34" t="s">
        <v>58</v>
      </c>
      <c r="L81" s="9" t="s">
        <v>403</v>
      </c>
    </row>
    <row r="82" spans="1:13" ht="15.95" hidden="1" customHeight="1">
      <c r="A82" s="17">
        <v>76</v>
      </c>
      <c r="B82" s="189" t="s">
        <v>812</v>
      </c>
      <c r="C82" s="18" t="s">
        <v>496</v>
      </c>
      <c r="D82" s="18" t="s">
        <v>418</v>
      </c>
      <c r="E82" s="18">
        <v>28025</v>
      </c>
      <c r="F82" s="18" t="s">
        <v>42</v>
      </c>
      <c r="G82" s="280" t="s">
        <v>417</v>
      </c>
      <c r="H82" s="40">
        <v>913410546</v>
      </c>
      <c r="I82" s="159" t="s">
        <v>601</v>
      </c>
      <c r="J82" s="287" t="s">
        <v>602</v>
      </c>
      <c r="K82" s="34" t="s">
        <v>603</v>
      </c>
      <c r="L82" s="9" t="s">
        <v>403</v>
      </c>
    </row>
    <row r="83" spans="1:13" ht="15.95" hidden="1" customHeight="1">
      <c r="A83" s="17">
        <v>77</v>
      </c>
      <c r="B83" s="17">
        <v>89627</v>
      </c>
      <c r="C83" s="18" t="s">
        <v>420</v>
      </c>
      <c r="D83" s="18" t="s">
        <v>421</v>
      </c>
      <c r="E83" s="18">
        <v>28029</v>
      </c>
      <c r="F83" s="18" t="s">
        <v>42</v>
      </c>
      <c r="G83" s="280" t="s">
        <v>422</v>
      </c>
      <c r="H83" s="40">
        <v>673192800</v>
      </c>
      <c r="I83" s="159" t="s">
        <v>284</v>
      </c>
      <c r="J83" s="287" t="s">
        <v>57</v>
      </c>
      <c r="K83" s="34" t="s">
        <v>58</v>
      </c>
      <c r="L83" s="9" t="s">
        <v>403</v>
      </c>
    </row>
    <row r="84" spans="1:13" ht="15.95" hidden="1" customHeight="1">
      <c r="A84" s="225">
        <v>78</v>
      </c>
      <c r="B84" s="225">
        <v>9693</v>
      </c>
      <c r="C84" s="226" t="s">
        <v>424</v>
      </c>
      <c r="D84" s="226" t="s">
        <v>423</v>
      </c>
      <c r="E84" s="226">
        <v>28014</v>
      </c>
      <c r="F84" s="226" t="s">
        <v>42</v>
      </c>
      <c r="G84" s="281" t="s">
        <v>425</v>
      </c>
      <c r="H84" s="228">
        <v>918371240</v>
      </c>
      <c r="I84" s="159" t="s">
        <v>284</v>
      </c>
      <c r="J84" s="287" t="s">
        <v>57</v>
      </c>
      <c r="K84" s="34" t="s">
        <v>58</v>
      </c>
      <c r="L84" s="9" t="s">
        <v>403</v>
      </c>
    </row>
    <row r="85" spans="1:13" ht="15.95" hidden="1" customHeight="1">
      <c r="A85" s="225">
        <v>79</v>
      </c>
      <c r="B85" s="225">
        <v>9390</v>
      </c>
      <c r="C85" s="226" t="s">
        <v>429</v>
      </c>
      <c r="D85" s="226" t="s">
        <v>430</v>
      </c>
      <c r="E85" s="226">
        <v>28821</v>
      </c>
      <c r="F85" s="226" t="s">
        <v>97</v>
      </c>
      <c r="G85" s="281" t="s">
        <v>431</v>
      </c>
      <c r="H85" s="228"/>
      <c r="I85" s="159" t="s">
        <v>416</v>
      </c>
      <c r="J85" s="287" t="s">
        <v>314</v>
      </c>
      <c r="K85" s="34" t="s">
        <v>315</v>
      </c>
      <c r="L85" s="9" t="s">
        <v>592</v>
      </c>
    </row>
    <row r="86" spans="1:13" ht="15.95" hidden="1" customHeight="1">
      <c r="A86" s="225">
        <v>80</v>
      </c>
      <c r="B86" s="225">
        <v>2961</v>
      </c>
      <c r="C86" s="226" t="s">
        <v>432</v>
      </c>
      <c r="D86" s="226" t="s">
        <v>433</v>
      </c>
      <c r="E86" s="226">
        <v>22850</v>
      </c>
      <c r="F86" s="226" t="s">
        <v>434</v>
      </c>
      <c r="G86" s="281" t="s">
        <v>435</v>
      </c>
      <c r="H86" s="228"/>
      <c r="I86" s="159" t="s">
        <v>416</v>
      </c>
      <c r="J86" s="287" t="s">
        <v>314</v>
      </c>
      <c r="K86" s="34" t="s">
        <v>315</v>
      </c>
      <c r="L86" s="9" t="s">
        <v>592</v>
      </c>
      <c r="M86" s="18"/>
    </row>
    <row r="87" spans="1:13" ht="15.95" hidden="1" customHeight="1">
      <c r="A87" s="225">
        <v>81</v>
      </c>
      <c r="B87" s="225">
        <v>2779</v>
      </c>
      <c r="C87" s="226" t="s">
        <v>436</v>
      </c>
      <c r="D87" s="226" t="s">
        <v>437</v>
      </c>
      <c r="E87" s="226">
        <v>28830</v>
      </c>
      <c r="F87" s="226" t="s">
        <v>438</v>
      </c>
      <c r="G87" s="281" t="s">
        <v>439</v>
      </c>
      <c r="H87" s="228"/>
      <c r="I87" s="159" t="s">
        <v>416</v>
      </c>
      <c r="J87" s="287" t="s">
        <v>314</v>
      </c>
      <c r="K87" s="34" t="s">
        <v>315</v>
      </c>
      <c r="L87" s="9" t="s">
        <v>592</v>
      </c>
      <c r="M87" s="18"/>
    </row>
    <row r="88" spans="1:13" ht="15.95" hidden="1" customHeight="1">
      <c r="A88" s="225">
        <v>82</v>
      </c>
      <c r="B88" s="225">
        <v>7287</v>
      </c>
      <c r="C88" s="226" t="s">
        <v>440</v>
      </c>
      <c r="D88" s="226" t="s">
        <v>441</v>
      </c>
      <c r="E88" s="226">
        <v>28821</v>
      </c>
      <c r="F88" s="226" t="s">
        <v>97</v>
      </c>
      <c r="G88" s="281" t="s">
        <v>442</v>
      </c>
      <c r="H88" s="228"/>
      <c r="I88" s="159" t="s">
        <v>416</v>
      </c>
      <c r="J88" s="287" t="s">
        <v>314</v>
      </c>
      <c r="K88" s="34" t="s">
        <v>315</v>
      </c>
      <c r="L88" s="9" t="s">
        <v>592</v>
      </c>
      <c r="M88" s="18"/>
    </row>
    <row r="89" spans="1:13" ht="15.95" hidden="1" customHeight="1">
      <c r="A89" s="225">
        <v>83</v>
      </c>
      <c r="B89" s="225">
        <v>7148</v>
      </c>
      <c r="C89" s="226" t="s">
        <v>443</v>
      </c>
      <c r="D89" s="226" t="s">
        <v>444</v>
      </c>
      <c r="E89" s="226">
        <v>28850</v>
      </c>
      <c r="F89" s="226" t="s">
        <v>434</v>
      </c>
      <c r="G89" s="281" t="s">
        <v>445</v>
      </c>
      <c r="H89" s="228"/>
      <c r="I89" s="159" t="s">
        <v>416</v>
      </c>
      <c r="J89" s="287" t="s">
        <v>314</v>
      </c>
      <c r="K89" s="34" t="s">
        <v>315</v>
      </c>
      <c r="L89" s="9" t="s">
        <v>592</v>
      </c>
      <c r="M89" s="18"/>
    </row>
    <row r="90" spans="1:13" ht="15.95" hidden="1" customHeight="1">
      <c r="A90" s="17">
        <v>84</v>
      </c>
      <c r="B90" s="17">
        <v>17870</v>
      </c>
      <c r="C90" s="18" t="s">
        <v>446</v>
      </c>
      <c r="D90" s="18" t="s">
        <v>447</v>
      </c>
      <c r="E90" s="18">
        <v>28017</v>
      </c>
      <c r="F90" s="18" t="s">
        <v>42</v>
      </c>
      <c r="G90" s="280" t="s">
        <v>448</v>
      </c>
      <c r="H90" s="40">
        <v>655486869</v>
      </c>
      <c r="I90" s="159" t="s">
        <v>284</v>
      </c>
      <c r="J90" s="287" t="s">
        <v>57</v>
      </c>
      <c r="K90" s="34" t="s">
        <v>58</v>
      </c>
      <c r="L90" s="18" t="s">
        <v>403</v>
      </c>
      <c r="M90" s="18"/>
    </row>
    <row r="91" spans="1:13" ht="15.95" hidden="1" customHeight="1">
      <c r="A91" s="17">
        <v>85</v>
      </c>
      <c r="B91" s="17">
        <v>2139</v>
      </c>
      <c r="C91" s="18" t="s">
        <v>454</v>
      </c>
      <c r="D91" s="18" t="s">
        <v>449</v>
      </c>
      <c r="E91" s="18">
        <v>45310</v>
      </c>
      <c r="F91" s="18" t="s">
        <v>450</v>
      </c>
      <c r="G91" s="280" t="s">
        <v>451</v>
      </c>
      <c r="H91" s="40">
        <v>637456382</v>
      </c>
      <c r="I91" s="159" t="s">
        <v>284</v>
      </c>
      <c r="J91" s="287" t="s">
        <v>57</v>
      </c>
      <c r="K91" s="34" t="s">
        <v>58</v>
      </c>
      <c r="L91" s="18" t="s">
        <v>403</v>
      </c>
      <c r="M91" s="18"/>
    </row>
    <row r="92" spans="1:13" ht="15.95" hidden="1" customHeight="1">
      <c r="A92" s="17">
        <v>86</v>
      </c>
      <c r="B92" s="17">
        <v>7013</v>
      </c>
      <c r="C92" s="18" t="s">
        <v>452</v>
      </c>
      <c r="D92" s="18" t="s">
        <v>455</v>
      </c>
      <c r="E92" s="18">
        <v>45310</v>
      </c>
      <c r="F92" s="18" t="s">
        <v>450</v>
      </c>
      <c r="G92" s="280" t="s">
        <v>453</v>
      </c>
      <c r="H92" s="40">
        <v>606285206</v>
      </c>
      <c r="I92" s="159" t="s">
        <v>284</v>
      </c>
      <c r="J92" s="287" t="s">
        <v>57</v>
      </c>
      <c r="K92" s="34" t="s">
        <v>58</v>
      </c>
      <c r="L92" s="18" t="s">
        <v>403</v>
      </c>
      <c r="M92" s="18"/>
    </row>
    <row r="93" spans="1:13" ht="15.95" hidden="1" customHeight="1">
      <c r="A93" s="17">
        <v>87</v>
      </c>
      <c r="B93" s="17">
        <v>80347</v>
      </c>
      <c r="C93" s="18" t="s">
        <v>457</v>
      </c>
      <c r="D93" s="18" t="s">
        <v>458</v>
      </c>
      <c r="E93" s="18">
        <v>28046</v>
      </c>
      <c r="F93" s="18" t="s">
        <v>42</v>
      </c>
      <c r="G93" s="280" t="s">
        <v>456</v>
      </c>
      <c r="H93" s="40">
        <v>913508519</v>
      </c>
      <c r="I93" s="159" t="s">
        <v>637</v>
      </c>
      <c r="J93" s="287" t="s">
        <v>638</v>
      </c>
      <c r="K93" s="34" t="s">
        <v>639</v>
      </c>
      <c r="L93" s="18" t="s">
        <v>341</v>
      </c>
      <c r="M93" s="18"/>
    </row>
    <row r="94" spans="1:13" ht="15.95" hidden="1" customHeight="1">
      <c r="A94" s="17">
        <v>88</v>
      </c>
      <c r="B94" s="17">
        <v>99421</v>
      </c>
      <c r="C94" s="18" t="s">
        <v>459</v>
      </c>
      <c r="D94" s="18" t="s">
        <v>645</v>
      </c>
      <c r="E94" s="18">
        <v>28033</v>
      </c>
      <c r="F94" s="18" t="s">
        <v>42</v>
      </c>
      <c r="G94" s="280" t="s">
        <v>460</v>
      </c>
      <c r="H94" s="40">
        <v>913833563</v>
      </c>
      <c r="I94" s="159" t="s">
        <v>557</v>
      </c>
      <c r="J94" s="287" t="s">
        <v>558</v>
      </c>
      <c r="K94" s="34" t="s">
        <v>559</v>
      </c>
      <c r="L94" s="18" t="s">
        <v>341</v>
      </c>
      <c r="M94" s="18"/>
    </row>
    <row r="95" spans="1:13" ht="15.95" hidden="1" customHeight="1">
      <c r="A95" s="17">
        <v>89</v>
      </c>
      <c r="B95" s="189" t="s">
        <v>813</v>
      </c>
      <c r="C95" s="18" t="s">
        <v>463</v>
      </c>
      <c r="D95" s="18" t="s">
        <v>464</v>
      </c>
      <c r="E95" s="18">
        <v>28012</v>
      </c>
      <c r="F95" s="18" t="s">
        <v>287</v>
      </c>
      <c r="G95" s="280" t="s">
        <v>465</v>
      </c>
      <c r="H95" s="40">
        <v>675921913</v>
      </c>
      <c r="I95" s="159" t="s">
        <v>466</v>
      </c>
      <c r="J95" s="287" t="s">
        <v>467</v>
      </c>
      <c r="K95" s="34">
        <v>2911413019</v>
      </c>
      <c r="L95" s="18" t="s">
        <v>340</v>
      </c>
      <c r="M95" s="18"/>
    </row>
    <row r="96" spans="1:13" ht="15.95" hidden="1" customHeight="1">
      <c r="A96" s="17">
        <v>90</v>
      </c>
      <c r="B96" s="17">
        <v>74671</v>
      </c>
      <c r="C96" s="18" t="s">
        <v>687</v>
      </c>
      <c r="D96" s="18" t="s">
        <v>484</v>
      </c>
      <c r="E96" s="18">
        <v>13250</v>
      </c>
      <c r="F96" s="18" t="s">
        <v>485</v>
      </c>
      <c r="G96" s="280" t="s">
        <v>486</v>
      </c>
      <c r="H96" s="40">
        <v>616880727</v>
      </c>
      <c r="I96" s="159" t="s">
        <v>523</v>
      </c>
      <c r="J96" s="287" t="s">
        <v>524</v>
      </c>
      <c r="K96" s="34" t="s">
        <v>525</v>
      </c>
      <c r="L96" s="18" t="s">
        <v>591</v>
      </c>
      <c r="M96" s="18"/>
    </row>
    <row r="97" spans="1:15" ht="15.95" hidden="1" customHeight="1">
      <c r="A97" s="225">
        <v>91</v>
      </c>
      <c r="B97" s="225">
        <v>9959</v>
      </c>
      <c r="C97" s="226" t="s">
        <v>495</v>
      </c>
      <c r="D97" s="226" t="s">
        <v>494</v>
      </c>
      <c r="E97" s="226">
        <v>28830</v>
      </c>
      <c r="F97" s="226" t="s">
        <v>438</v>
      </c>
      <c r="G97" s="281" t="s">
        <v>487</v>
      </c>
      <c r="H97" s="228"/>
      <c r="I97" s="159" t="s">
        <v>416</v>
      </c>
      <c r="J97" s="287" t="s">
        <v>314</v>
      </c>
      <c r="K97" s="34" t="s">
        <v>315</v>
      </c>
      <c r="L97" s="18" t="s">
        <v>340</v>
      </c>
      <c r="M97" s="18"/>
    </row>
    <row r="98" spans="1:15" ht="15.95" hidden="1" customHeight="1">
      <c r="A98" s="225">
        <v>92</v>
      </c>
      <c r="B98" s="230" t="s">
        <v>672</v>
      </c>
      <c r="C98" s="226" t="s">
        <v>488</v>
      </c>
      <c r="D98" s="226" t="s">
        <v>491</v>
      </c>
      <c r="E98" s="226">
        <v>28822</v>
      </c>
      <c r="F98" s="226" t="s">
        <v>97</v>
      </c>
      <c r="G98" s="281" t="s">
        <v>489</v>
      </c>
      <c r="H98" s="228"/>
      <c r="I98" s="159" t="s">
        <v>416</v>
      </c>
      <c r="J98" s="287" t="s">
        <v>314</v>
      </c>
      <c r="K98" s="34" t="s">
        <v>315</v>
      </c>
      <c r="L98" s="18" t="s">
        <v>340</v>
      </c>
      <c r="M98" s="18"/>
    </row>
    <row r="99" spans="1:15" ht="15.95" hidden="1" customHeight="1">
      <c r="A99" s="225">
        <v>93</v>
      </c>
      <c r="B99" s="225">
        <v>6798</v>
      </c>
      <c r="C99" s="226" t="s">
        <v>490</v>
      </c>
      <c r="D99" s="226" t="s">
        <v>492</v>
      </c>
      <c r="E99" s="226">
        <v>28850</v>
      </c>
      <c r="F99" s="226" t="s">
        <v>434</v>
      </c>
      <c r="G99" s="281" t="s">
        <v>493</v>
      </c>
      <c r="H99" s="228"/>
      <c r="I99" s="159" t="s">
        <v>416</v>
      </c>
      <c r="J99" s="287" t="s">
        <v>314</v>
      </c>
      <c r="K99" s="34" t="s">
        <v>315</v>
      </c>
      <c r="L99" s="18" t="s">
        <v>340</v>
      </c>
      <c r="M99" s="18"/>
    </row>
    <row r="100" spans="1:15" ht="15.95" hidden="1" customHeight="1">
      <c r="A100" s="225">
        <v>94</v>
      </c>
      <c r="B100" s="225">
        <v>8920</v>
      </c>
      <c r="C100" s="226" t="s">
        <v>503</v>
      </c>
      <c r="D100" s="226" t="s">
        <v>504</v>
      </c>
      <c r="E100" s="226">
        <v>28036</v>
      </c>
      <c r="F100" s="226" t="s">
        <v>42</v>
      </c>
      <c r="G100" s="281" t="s">
        <v>505</v>
      </c>
      <c r="H100" s="228">
        <v>915494711</v>
      </c>
      <c r="I100" s="159" t="s">
        <v>506</v>
      </c>
      <c r="J100" s="287" t="s">
        <v>507</v>
      </c>
      <c r="K100" s="34">
        <v>6000968963</v>
      </c>
      <c r="L100" s="18" t="s">
        <v>339</v>
      </c>
      <c r="M100" s="18"/>
    </row>
    <row r="101" spans="1:15" ht="15.95" hidden="1" customHeight="1">
      <c r="A101" s="17">
        <v>95</v>
      </c>
      <c r="B101" s="17">
        <v>57926</v>
      </c>
      <c r="C101" s="18" t="s">
        <v>514</v>
      </c>
      <c r="D101" s="18" t="s">
        <v>515</v>
      </c>
      <c r="E101" s="18">
        <v>28938</v>
      </c>
      <c r="F101" s="18" t="s">
        <v>516</v>
      </c>
      <c r="G101" s="280" t="s">
        <v>519</v>
      </c>
      <c r="H101" s="40">
        <v>607432084</v>
      </c>
      <c r="I101" s="159" t="s">
        <v>517</v>
      </c>
      <c r="J101" s="287" t="s">
        <v>518</v>
      </c>
      <c r="K101" s="34">
        <v>2200029748</v>
      </c>
      <c r="L101" s="18" t="s">
        <v>341</v>
      </c>
      <c r="M101" s="18"/>
    </row>
    <row r="102" spans="1:15" ht="15.95" hidden="1" customHeight="1">
      <c r="A102" s="225">
        <v>96</v>
      </c>
      <c r="B102" s="225">
        <v>6181</v>
      </c>
      <c r="C102" s="226" t="s">
        <v>527</v>
      </c>
      <c r="D102" s="226" t="s">
        <v>528</v>
      </c>
      <c r="E102" s="226">
        <v>28330</v>
      </c>
      <c r="F102" s="226" t="s">
        <v>529</v>
      </c>
      <c r="G102" s="281" t="s">
        <v>696</v>
      </c>
      <c r="H102" s="228">
        <v>636667554</v>
      </c>
      <c r="I102" s="159" t="s">
        <v>284</v>
      </c>
      <c r="J102" s="287" t="s">
        <v>57</v>
      </c>
      <c r="K102" s="34" t="s">
        <v>58</v>
      </c>
      <c r="L102" s="18" t="s">
        <v>403</v>
      </c>
      <c r="M102" s="18"/>
    </row>
    <row r="103" spans="1:15" ht="15.95" hidden="1" customHeight="1">
      <c r="A103" s="225">
        <v>97</v>
      </c>
      <c r="B103" s="225">
        <v>1958</v>
      </c>
      <c r="C103" s="226" t="s">
        <v>530</v>
      </c>
      <c r="D103" s="226" t="s">
        <v>531</v>
      </c>
      <c r="E103" s="226">
        <v>28923</v>
      </c>
      <c r="F103" s="226" t="s">
        <v>532</v>
      </c>
      <c r="G103" s="281" t="s">
        <v>690</v>
      </c>
      <c r="H103" s="228">
        <v>914861898</v>
      </c>
      <c r="I103" s="159" t="s">
        <v>284</v>
      </c>
      <c r="J103" s="287" t="s">
        <v>57</v>
      </c>
      <c r="K103" s="34" t="s">
        <v>58</v>
      </c>
      <c r="L103" s="18" t="s">
        <v>403</v>
      </c>
      <c r="M103" s="18"/>
    </row>
    <row r="104" spans="1:15" ht="15.95" hidden="1" customHeight="1">
      <c r="A104" s="17">
        <v>98</v>
      </c>
      <c r="B104" s="17">
        <v>96832</v>
      </c>
      <c r="C104" s="18" t="s">
        <v>536</v>
      </c>
      <c r="D104" s="18" t="s">
        <v>537</v>
      </c>
      <c r="E104" s="18">
        <v>28007</v>
      </c>
      <c r="F104" s="18" t="s">
        <v>42</v>
      </c>
      <c r="G104" s="280" t="s">
        <v>691</v>
      </c>
      <c r="H104" s="40">
        <v>650419104</v>
      </c>
      <c r="I104" s="159" t="s">
        <v>541</v>
      </c>
      <c r="J104" s="287" t="s">
        <v>542</v>
      </c>
      <c r="K104" s="34" t="s">
        <v>543</v>
      </c>
      <c r="L104" s="18" t="s">
        <v>369</v>
      </c>
      <c r="M104" s="18"/>
    </row>
    <row r="105" spans="1:15" ht="15.95" hidden="1" customHeight="1">
      <c r="A105" s="17">
        <v>99</v>
      </c>
      <c r="B105" s="17">
        <v>62135</v>
      </c>
      <c r="C105" s="18" t="s">
        <v>538</v>
      </c>
      <c r="D105" s="18" t="s">
        <v>539</v>
      </c>
      <c r="E105" s="18">
        <v>45240</v>
      </c>
      <c r="F105" s="18" t="s">
        <v>540</v>
      </c>
      <c r="G105" s="280" t="s">
        <v>692</v>
      </c>
      <c r="H105" s="40">
        <v>659741385</v>
      </c>
      <c r="I105" s="159" t="s">
        <v>544</v>
      </c>
      <c r="J105" s="287" t="s">
        <v>545</v>
      </c>
      <c r="K105" s="34" t="s">
        <v>546</v>
      </c>
      <c r="L105" s="18" t="s">
        <v>341</v>
      </c>
      <c r="M105" s="18"/>
    </row>
    <row r="106" spans="1:15" ht="15.95" hidden="1" customHeight="1">
      <c r="A106" s="225">
        <v>100</v>
      </c>
      <c r="B106" s="230" t="s">
        <v>673</v>
      </c>
      <c r="C106" s="226" t="s">
        <v>549</v>
      </c>
      <c r="D106" s="226" t="s">
        <v>547</v>
      </c>
      <c r="E106" s="226">
        <v>28015</v>
      </c>
      <c r="F106" s="226" t="s">
        <v>42</v>
      </c>
      <c r="G106" s="281" t="s">
        <v>548</v>
      </c>
      <c r="H106" s="228">
        <v>915422800</v>
      </c>
      <c r="I106" s="159" t="s">
        <v>284</v>
      </c>
      <c r="J106" s="287" t="s">
        <v>57</v>
      </c>
      <c r="K106" s="34" t="s">
        <v>58</v>
      </c>
      <c r="L106" s="18" t="s">
        <v>403</v>
      </c>
      <c r="M106" s="18"/>
    </row>
    <row r="107" spans="1:15" ht="15.95" hidden="1" customHeight="1">
      <c r="A107" s="17">
        <v>101</v>
      </c>
      <c r="B107" s="17">
        <v>52748</v>
      </c>
      <c r="C107" s="18" t="s">
        <v>550</v>
      </c>
      <c r="D107" s="18" t="s">
        <v>551</v>
      </c>
      <c r="E107" s="18">
        <v>28110</v>
      </c>
      <c r="F107" s="18" t="s">
        <v>552</v>
      </c>
      <c r="G107" s="280" t="s">
        <v>553</v>
      </c>
      <c r="H107" s="40">
        <v>652900405</v>
      </c>
      <c r="I107" s="159" t="s">
        <v>284</v>
      </c>
      <c r="J107" s="287" t="s">
        <v>57</v>
      </c>
      <c r="K107" s="34" t="s">
        <v>58</v>
      </c>
      <c r="L107" s="18" t="s">
        <v>403</v>
      </c>
      <c r="M107" s="18"/>
    </row>
    <row r="108" spans="1:15" ht="15.95" hidden="1" customHeight="1">
      <c r="A108" s="17">
        <v>102</v>
      </c>
      <c r="B108" s="17">
        <v>47908</v>
      </c>
      <c r="C108" s="18" t="s">
        <v>839</v>
      </c>
      <c r="D108" s="18" t="s">
        <v>554</v>
      </c>
      <c r="E108" s="18">
        <v>28607</v>
      </c>
      <c r="F108" s="18" t="s">
        <v>555</v>
      </c>
      <c r="G108" s="280" t="s">
        <v>840</v>
      </c>
      <c r="H108" s="40">
        <v>918120409</v>
      </c>
      <c r="I108" s="159" t="s">
        <v>284</v>
      </c>
      <c r="J108" s="287" t="s">
        <v>57</v>
      </c>
      <c r="K108" s="34" t="s">
        <v>58</v>
      </c>
      <c r="L108" s="18" t="s">
        <v>403</v>
      </c>
      <c r="M108" s="18"/>
    </row>
    <row r="109" spans="1:15" ht="15.95" hidden="1" customHeight="1">
      <c r="A109" s="17">
        <v>103</v>
      </c>
      <c r="B109" s="17">
        <v>54395</v>
      </c>
      <c r="C109" s="18" t="s">
        <v>596</v>
      </c>
      <c r="D109" s="18" t="s">
        <v>597</v>
      </c>
      <c r="E109" s="18">
        <v>28041</v>
      </c>
      <c r="F109" s="18" t="s">
        <v>42</v>
      </c>
      <c r="G109" s="280" t="s">
        <v>598</v>
      </c>
      <c r="H109" s="40"/>
      <c r="I109" s="159" t="s">
        <v>599</v>
      </c>
      <c r="J109" s="287" t="s">
        <v>600</v>
      </c>
      <c r="K109" s="34">
        <v>2914079472</v>
      </c>
      <c r="L109" s="18" t="s">
        <v>340</v>
      </c>
      <c r="M109" s="18"/>
    </row>
    <row r="110" spans="1:15" ht="15.95" hidden="1" customHeight="1">
      <c r="A110" s="17">
        <v>104</v>
      </c>
      <c r="B110" s="17">
        <v>92011</v>
      </c>
      <c r="C110" s="18" t="s">
        <v>604</v>
      </c>
      <c r="D110" s="18" t="s">
        <v>608</v>
      </c>
      <c r="E110" s="18">
        <v>29649</v>
      </c>
      <c r="F110" s="18" t="s">
        <v>609</v>
      </c>
      <c r="G110" s="280" t="s">
        <v>610</v>
      </c>
      <c r="H110" s="40"/>
      <c r="I110" s="159" t="s">
        <v>605</v>
      </c>
      <c r="J110" s="287" t="s">
        <v>606</v>
      </c>
      <c r="K110" s="34" t="s">
        <v>607</v>
      </c>
      <c r="L110" s="18" t="s">
        <v>403</v>
      </c>
      <c r="M110" s="18"/>
    </row>
    <row r="111" spans="1:15" ht="15.95" hidden="1" customHeight="1">
      <c r="A111" s="17">
        <v>105</v>
      </c>
      <c r="B111" s="17">
        <v>47122</v>
      </c>
      <c r="C111" s="18" t="s">
        <v>611</v>
      </c>
      <c r="D111" s="18" t="s">
        <v>612</v>
      </c>
      <c r="E111" s="18">
        <v>28922</v>
      </c>
      <c r="F111" s="18" t="s">
        <v>265</v>
      </c>
      <c r="G111" s="280" t="s">
        <v>613</v>
      </c>
      <c r="H111" s="40">
        <v>665640857</v>
      </c>
      <c r="I111" s="159" t="s">
        <v>284</v>
      </c>
      <c r="J111" s="287" t="s">
        <v>57</v>
      </c>
      <c r="K111" s="34" t="s">
        <v>58</v>
      </c>
      <c r="L111" s="9" t="s">
        <v>403</v>
      </c>
      <c r="M111" s="287"/>
      <c r="N111" s="287"/>
      <c r="O111" s="34"/>
    </row>
    <row r="112" spans="1:15" ht="15.75" hidden="1" customHeight="1">
      <c r="A112" s="17">
        <v>106</v>
      </c>
      <c r="B112" s="189" t="s">
        <v>814</v>
      </c>
      <c r="C112" s="18" t="s">
        <v>616</v>
      </c>
      <c r="D112" s="18" t="s">
        <v>617</v>
      </c>
      <c r="E112" s="18">
        <v>28030</v>
      </c>
      <c r="F112" s="18" t="s">
        <v>42</v>
      </c>
      <c r="G112" s="280" t="s">
        <v>697</v>
      </c>
      <c r="H112" s="40">
        <v>676572842</v>
      </c>
      <c r="I112" s="159" t="s">
        <v>618</v>
      </c>
      <c r="J112" s="287" t="s">
        <v>619</v>
      </c>
      <c r="K112" s="34">
        <v>1717635691</v>
      </c>
      <c r="L112" s="18" t="s">
        <v>620</v>
      </c>
      <c r="M112" s="18"/>
    </row>
    <row r="113" spans="1:15" ht="15.75" hidden="1" customHeight="1">
      <c r="A113" s="17">
        <v>107</v>
      </c>
      <c r="B113" s="189" t="s">
        <v>815</v>
      </c>
      <c r="C113" s="18" t="s">
        <v>626</v>
      </c>
      <c r="D113" s="18" t="s">
        <v>627</v>
      </c>
      <c r="E113" s="18">
        <v>28038</v>
      </c>
      <c r="F113" s="18" t="s">
        <v>42</v>
      </c>
      <c r="G113" s="280" t="s">
        <v>628</v>
      </c>
      <c r="H113" s="40">
        <v>661174973</v>
      </c>
      <c r="I113" s="159" t="s">
        <v>284</v>
      </c>
      <c r="J113" s="287" t="s">
        <v>57</v>
      </c>
      <c r="K113" s="34" t="s">
        <v>58</v>
      </c>
      <c r="L113" s="18" t="s">
        <v>403</v>
      </c>
      <c r="M113" s="18"/>
    </row>
    <row r="114" spans="1:15" ht="15.75" customHeight="1">
      <c r="A114" s="17">
        <v>108</v>
      </c>
      <c r="B114" s="17">
        <v>43535</v>
      </c>
      <c r="C114" s="18" t="s">
        <v>629</v>
      </c>
      <c r="D114" s="18" t="s">
        <v>630</v>
      </c>
      <c r="E114" s="18">
        <v>28046</v>
      </c>
      <c r="F114" s="18" t="s">
        <v>42</v>
      </c>
      <c r="G114" s="280" t="s">
        <v>693</v>
      </c>
      <c r="H114" s="40">
        <v>913508519</v>
      </c>
      <c r="I114" s="159" t="s">
        <v>1060</v>
      </c>
      <c r="J114" s="287" t="s">
        <v>801</v>
      </c>
      <c r="K114" s="34" t="s">
        <v>802</v>
      </c>
      <c r="L114" s="18" t="s">
        <v>341</v>
      </c>
      <c r="M114" s="159"/>
      <c r="N114" s="287"/>
      <c r="O114" s="34"/>
    </row>
    <row r="115" spans="1:15" ht="15.75" hidden="1" customHeight="1">
      <c r="A115" s="17">
        <v>109</v>
      </c>
      <c r="B115" s="17">
        <v>88256</v>
      </c>
      <c r="C115" s="18" t="s">
        <v>640</v>
      </c>
      <c r="D115" s="18" t="s">
        <v>838</v>
      </c>
      <c r="E115" s="18">
        <v>45223</v>
      </c>
      <c r="F115" s="18" t="s">
        <v>641</v>
      </c>
      <c r="G115" s="280" t="s">
        <v>694</v>
      </c>
      <c r="H115" s="40">
        <v>649570757</v>
      </c>
      <c r="I115" s="159" t="s">
        <v>650</v>
      </c>
      <c r="J115" s="287" t="s">
        <v>651</v>
      </c>
      <c r="K115" s="34" t="s">
        <v>652</v>
      </c>
      <c r="L115" s="18" t="s">
        <v>653</v>
      </c>
      <c r="M115" s="18"/>
    </row>
    <row r="116" spans="1:15" ht="15.75" hidden="1" customHeight="1">
      <c r="A116" s="225">
        <v>110</v>
      </c>
      <c r="B116" s="225">
        <v>4247</v>
      </c>
      <c r="C116" s="226" t="s">
        <v>658</v>
      </c>
      <c r="D116" s="226" t="s">
        <v>659</v>
      </c>
      <c r="E116" s="226">
        <v>28016</v>
      </c>
      <c r="F116" s="226" t="s">
        <v>42</v>
      </c>
      <c r="G116" s="281" t="s">
        <v>695</v>
      </c>
      <c r="H116" s="228"/>
      <c r="I116" s="159" t="s">
        <v>284</v>
      </c>
      <c r="J116" s="287" t="s">
        <v>57</v>
      </c>
      <c r="K116" s="34" t="s">
        <v>58</v>
      </c>
      <c r="L116" s="226" t="s">
        <v>403</v>
      </c>
      <c r="M116" s="18"/>
    </row>
    <row r="117" spans="1:15" ht="15.75" hidden="1" customHeight="1">
      <c r="A117" s="225">
        <v>111</v>
      </c>
      <c r="B117" s="225">
        <v>6599</v>
      </c>
      <c r="C117" s="226" t="s">
        <v>660</v>
      </c>
      <c r="D117" s="226" t="s">
        <v>661</v>
      </c>
      <c r="E117" s="226">
        <v>28016</v>
      </c>
      <c r="F117" s="226" t="s">
        <v>42</v>
      </c>
      <c r="G117" s="281" t="s">
        <v>698</v>
      </c>
      <c r="H117" s="228">
        <v>695147884</v>
      </c>
      <c r="I117" s="159"/>
      <c r="K117" s="34"/>
      <c r="L117" s="226" t="s">
        <v>662</v>
      </c>
      <c r="M117" s="18"/>
    </row>
    <row r="118" spans="1:15" ht="15.75" hidden="1" customHeight="1">
      <c r="A118" s="17">
        <v>112</v>
      </c>
      <c r="B118" s="17">
        <v>88634</v>
      </c>
      <c r="C118" s="18" t="s">
        <v>676</v>
      </c>
      <c r="D118" s="18" t="s">
        <v>677</v>
      </c>
      <c r="E118" s="18">
        <v>14012</v>
      </c>
      <c r="F118" s="18" t="s">
        <v>678</v>
      </c>
      <c r="G118" s="280" t="s">
        <v>675</v>
      </c>
      <c r="H118" s="40">
        <v>957340000</v>
      </c>
      <c r="I118" s="159" t="s">
        <v>284</v>
      </c>
      <c r="J118" s="287" t="s">
        <v>57</v>
      </c>
      <c r="K118" s="34" t="s">
        <v>58</v>
      </c>
      <c r="L118" s="18" t="s">
        <v>403</v>
      </c>
      <c r="M118" s="18"/>
    </row>
    <row r="119" spans="1:15" ht="15.75" hidden="1" customHeight="1">
      <c r="A119" s="17">
        <v>113</v>
      </c>
      <c r="B119" s="17">
        <v>73071</v>
      </c>
      <c r="C119" s="18" t="s">
        <v>684</v>
      </c>
      <c r="D119" s="18" t="s">
        <v>685</v>
      </c>
      <c r="E119" s="18">
        <v>28108</v>
      </c>
      <c r="F119" s="18" t="s">
        <v>265</v>
      </c>
      <c r="G119" s="280" t="s">
        <v>686</v>
      </c>
      <c r="H119" s="40"/>
      <c r="I119" s="159" t="s">
        <v>284</v>
      </c>
      <c r="J119" s="287" t="s">
        <v>57</v>
      </c>
      <c r="K119" s="34" t="s">
        <v>58</v>
      </c>
      <c r="L119" s="18" t="s">
        <v>403</v>
      </c>
      <c r="M119" s="18"/>
    </row>
    <row r="120" spans="1:15" ht="15.75" hidden="1" customHeight="1">
      <c r="A120" s="17">
        <v>114</v>
      </c>
      <c r="B120" s="17">
        <v>48515</v>
      </c>
      <c r="C120" s="18" t="s">
        <v>688</v>
      </c>
      <c r="D120" s="18" t="s">
        <v>689</v>
      </c>
      <c r="E120" s="18">
        <v>28050</v>
      </c>
      <c r="F120" s="18" t="s">
        <v>42</v>
      </c>
      <c r="G120" s="280" t="s">
        <v>699</v>
      </c>
      <c r="H120" s="40"/>
      <c r="I120" s="159" t="s">
        <v>700</v>
      </c>
      <c r="J120" s="287" t="s">
        <v>701</v>
      </c>
      <c r="K120" s="34" t="s">
        <v>702</v>
      </c>
      <c r="L120" s="18" t="s">
        <v>341</v>
      </c>
      <c r="M120" s="18"/>
    </row>
    <row r="121" spans="1:15" ht="15.75" hidden="1" customHeight="1">
      <c r="A121" s="17">
        <v>115</v>
      </c>
      <c r="B121" s="17">
        <v>76562</v>
      </c>
      <c r="C121" s="18" t="s">
        <v>703</v>
      </c>
      <c r="D121" s="18" t="s">
        <v>704</v>
      </c>
      <c r="E121" s="18">
        <v>28943</v>
      </c>
      <c r="F121" s="18" t="s">
        <v>705</v>
      </c>
      <c r="G121" s="280" t="s">
        <v>706</v>
      </c>
      <c r="H121" s="40"/>
      <c r="I121" s="159" t="s">
        <v>707</v>
      </c>
      <c r="J121" s="287" t="s">
        <v>708</v>
      </c>
      <c r="K121" s="34" t="s">
        <v>709</v>
      </c>
      <c r="L121" s="18" t="s">
        <v>403</v>
      </c>
      <c r="M121" s="18"/>
    </row>
    <row r="122" spans="1:15" ht="15.75" hidden="1" customHeight="1">
      <c r="A122" s="17">
        <v>116</v>
      </c>
      <c r="B122" s="17">
        <v>97591</v>
      </c>
      <c r="C122" s="18" t="s">
        <v>711</v>
      </c>
      <c r="D122" s="18" t="s">
        <v>712</v>
      </c>
      <c r="E122" s="18">
        <v>8232</v>
      </c>
      <c r="F122" s="18" t="s">
        <v>713</v>
      </c>
      <c r="G122" s="280" t="s">
        <v>714</v>
      </c>
      <c r="H122" s="40">
        <v>935371789</v>
      </c>
      <c r="I122" s="159" t="s">
        <v>284</v>
      </c>
      <c r="J122" s="287" t="s">
        <v>57</v>
      </c>
      <c r="K122" s="34" t="s">
        <v>58</v>
      </c>
      <c r="L122" s="18" t="s">
        <v>403</v>
      </c>
      <c r="M122" s="18"/>
    </row>
    <row r="123" spans="1:15" ht="15.75" hidden="1" customHeight="1">
      <c r="A123" s="225">
        <v>117</v>
      </c>
      <c r="B123" s="225">
        <v>1612</v>
      </c>
      <c r="C123" s="226" t="s">
        <v>715</v>
      </c>
      <c r="D123" s="226" t="s">
        <v>716</v>
      </c>
      <c r="E123" s="226">
        <v>28830</v>
      </c>
      <c r="F123" s="226" t="s">
        <v>438</v>
      </c>
      <c r="G123" s="281" t="s">
        <v>717</v>
      </c>
      <c r="H123" s="228"/>
      <c r="I123" s="159" t="s">
        <v>284</v>
      </c>
      <c r="J123" s="287" t="s">
        <v>57</v>
      </c>
      <c r="K123" s="34" t="s">
        <v>58</v>
      </c>
      <c r="L123" s="18" t="s">
        <v>403</v>
      </c>
      <c r="M123" s="18" t="s">
        <v>718</v>
      </c>
    </row>
    <row r="124" spans="1:15" ht="15.75" hidden="1" customHeight="1">
      <c r="A124" s="225">
        <v>118</v>
      </c>
      <c r="B124" s="225">
        <v>6084</v>
      </c>
      <c r="C124" s="226" t="s">
        <v>719</v>
      </c>
      <c r="D124" s="226" t="s">
        <v>720</v>
      </c>
      <c r="E124" s="226">
        <v>28822</v>
      </c>
      <c r="F124" s="226" t="s">
        <v>97</v>
      </c>
      <c r="G124" s="281" t="s">
        <v>721</v>
      </c>
      <c r="H124" s="228"/>
      <c r="I124" s="159" t="s">
        <v>284</v>
      </c>
      <c r="J124" s="287" t="s">
        <v>57</v>
      </c>
      <c r="K124" s="34" t="s">
        <v>58</v>
      </c>
      <c r="L124" s="18" t="s">
        <v>403</v>
      </c>
      <c r="M124" s="18" t="s">
        <v>718</v>
      </c>
    </row>
    <row r="125" spans="1:15" ht="15.75" hidden="1" customHeight="1">
      <c r="A125" s="225">
        <v>119</v>
      </c>
      <c r="B125" s="225">
        <v>8179</v>
      </c>
      <c r="C125" s="226" t="s">
        <v>722</v>
      </c>
      <c r="D125" s="226" t="s">
        <v>723</v>
      </c>
      <c r="E125" s="226">
        <v>28822</v>
      </c>
      <c r="F125" s="226" t="s">
        <v>97</v>
      </c>
      <c r="G125" s="281" t="s">
        <v>724</v>
      </c>
      <c r="H125" s="228"/>
      <c r="I125" s="159" t="s">
        <v>284</v>
      </c>
      <c r="J125" s="287" t="s">
        <v>57</v>
      </c>
      <c r="K125" s="34" t="s">
        <v>58</v>
      </c>
      <c r="L125" s="18" t="s">
        <v>403</v>
      </c>
      <c r="M125" s="18" t="s">
        <v>718</v>
      </c>
    </row>
    <row r="126" spans="1:15" ht="15.75" hidden="1" customHeight="1">
      <c r="A126" s="17">
        <v>120</v>
      </c>
      <c r="B126" s="17">
        <v>81457</v>
      </c>
      <c r="C126" s="18" t="s">
        <v>726</v>
      </c>
      <c r="D126" s="18" t="s">
        <v>727</v>
      </c>
      <c r="E126" s="18">
        <v>28340</v>
      </c>
      <c r="F126" s="18" t="s">
        <v>728</v>
      </c>
      <c r="G126" s="280" t="s">
        <v>729</v>
      </c>
      <c r="H126" s="40">
        <v>918950037</v>
      </c>
      <c r="I126" s="159" t="s">
        <v>764</v>
      </c>
      <c r="J126" s="287" t="s">
        <v>765</v>
      </c>
      <c r="K126" s="34" t="s">
        <v>766</v>
      </c>
      <c r="L126" s="18" t="s">
        <v>340</v>
      </c>
      <c r="M126" s="18"/>
    </row>
    <row r="127" spans="1:15" ht="15.75" hidden="1" customHeight="1">
      <c r="A127" s="17">
        <v>121</v>
      </c>
      <c r="B127" s="189" t="s">
        <v>816</v>
      </c>
      <c r="C127" s="18" t="s">
        <v>730</v>
      </c>
      <c r="D127" s="18" t="s">
        <v>731</v>
      </c>
      <c r="E127" s="18">
        <v>28342</v>
      </c>
      <c r="F127" s="18" t="s">
        <v>728</v>
      </c>
      <c r="G127" s="280" t="s">
        <v>732</v>
      </c>
      <c r="H127" s="40"/>
      <c r="I127" s="159" t="s">
        <v>767</v>
      </c>
      <c r="J127" s="287" t="s">
        <v>768</v>
      </c>
      <c r="K127" s="34" t="s">
        <v>769</v>
      </c>
      <c r="L127" s="18" t="s">
        <v>340</v>
      </c>
      <c r="M127" s="18"/>
    </row>
    <row r="128" spans="1:15" ht="15.75" hidden="1" customHeight="1">
      <c r="A128" s="17">
        <v>122</v>
      </c>
      <c r="B128" s="17">
        <v>37731</v>
      </c>
      <c r="C128" s="18" t="s">
        <v>749</v>
      </c>
      <c r="D128" s="18" t="s">
        <v>750</v>
      </c>
      <c r="E128" s="18">
        <v>28038</v>
      </c>
      <c r="F128" s="18" t="s">
        <v>42</v>
      </c>
      <c r="G128" s="280" t="s">
        <v>784</v>
      </c>
      <c r="H128" s="40">
        <v>610228912</v>
      </c>
      <c r="I128" s="159" t="s">
        <v>751</v>
      </c>
      <c r="J128" s="287" t="s">
        <v>752</v>
      </c>
      <c r="K128" s="34" t="s">
        <v>753</v>
      </c>
      <c r="L128" s="18" t="s">
        <v>339</v>
      </c>
      <c r="M128" s="18"/>
    </row>
    <row r="129" spans="1:13" ht="15.75" hidden="1" customHeight="1">
      <c r="A129" s="18">
        <v>123</v>
      </c>
      <c r="B129" s="18">
        <v>62264</v>
      </c>
      <c r="C129" s="18" t="s">
        <v>755</v>
      </c>
      <c r="D129" s="18" t="s">
        <v>756</v>
      </c>
      <c r="E129" s="18">
        <v>28008</v>
      </c>
      <c r="F129" s="18" t="s">
        <v>42</v>
      </c>
      <c r="G129" s="280" t="s">
        <v>758</v>
      </c>
      <c r="H129" s="40">
        <v>915487108</v>
      </c>
      <c r="I129" s="159" t="s">
        <v>284</v>
      </c>
      <c r="J129" s="287" t="s">
        <v>57</v>
      </c>
      <c r="K129" s="34" t="s">
        <v>58</v>
      </c>
      <c r="L129" s="18" t="s">
        <v>403</v>
      </c>
      <c r="M129" s="18" t="s">
        <v>757</v>
      </c>
    </row>
    <row r="130" spans="1:13" ht="15.75" hidden="1" customHeight="1">
      <c r="A130" s="17">
        <v>124</v>
      </c>
      <c r="B130" s="18">
        <v>85969</v>
      </c>
      <c r="C130" s="18" t="s">
        <v>759</v>
      </c>
      <c r="D130" s="18" t="s">
        <v>760</v>
      </c>
      <c r="E130" s="18">
        <v>28901</v>
      </c>
      <c r="F130" s="18" t="s">
        <v>761</v>
      </c>
      <c r="G130" s="280" t="s">
        <v>763</v>
      </c>
      <c r="H130" s="40">
        <v>636229411</v>
      </c>
      <c r="I130" s="159" t="s">
        <v>789</v>
      </c>
      <c r="J130" s="287" t="s">
        <v>790</v>
      </c>
      <c r="K130" s="34" t="s">
        <v>791</v>
      </c>
      <c r="L130" s="18" t="s">
        <v>591</v>
      </c>
      <c r="M130" s="18"/>
    </row>
    <row r="131" spans="1:13" ht="15.75" hidden="1" customHeight="1">
      <c r="A131" s="17">
        <v>125</v>
      </c>
      <c r="B131" s="18">
        <v>85067</v>
      </c>
      <c r="C131" s="18" t="s">
        <v>774</v>
      </c>
      <c r="D131" s="18" t="s">
        <v>770</v>
      </c>
      <c r="E131" s="18">
        <v>28924</v>
      </c>
      <c r="F131" s="18" t="s">
        <v>532</v>
      </c>
      <c r="G131" s="280" t="s">
        <v>775</v>
      </c>
      <c r="H131" s="40">
        <v>916199643</v>
      </c>
      <c r="I131" s="159" t="s">
        <v>771</v>
      </c>
      <c r="J131" s="287" t="s">
        <v>772</v>
      </c>
      <c r="K131" s="34">
        <v>6000199866</v>
      </c>
      <c r="L131" s="18" t="s">
        <v>339</v>
      </c>
      <c r="M131" s="18"/>
    </row>
    <row r="132" spans="1:13" ht="15.75" hidden="1" customHeight="1">
      <c r="A132" s="17">
        <v>126</v>
      </c>
      <c r="B132" s="18">
        <v>28346</v>
      </c>
      <c r="C132" s="18" t="s">
        <v>776</v>
      </c>
      <c r="D132" s="18" t="s">
        <v>777</v>
      </c>
      <c r="E132" s="18">
        <v>28941</v>
      </c>
      <c r="F132" s="18" t="s">
        <v>705</v>
      </c>
      <c r="G132" s="280" t="s">
        <v>785</v>
      </c>
      <c r="H132" s="40">
        <v>667730167</v>
      </c>
      <c r="I132" s="159" t="s">
        <v>284</v>
      </c>
      <c r="J132" s="287" t="s">
        <v>57</v>
      </c>
      <c r="K132" s="34" t="s">
        <v>58</v>
      </c>
      <c r="L132" s="18" t="s">
        <v>403</v>
      </c>
      <c r="M132" s="18" t="s">
        <v>757</v>
      </c>
    </row>
    <row r="133" spans="1:13" ht="15.75" hidden="1" customHeight="1">
      <c r="A133" s="17">
        <v>127</v>
      </c>
      <c r="B133" s="18">
        <v>29160</v>
      </c>
      <c r="C133" s="18" t="s">
        <v>779</v>
      </c>
      <c r="D133" s="18" t="s">
        <v>780</v>
      </c>
      <c r="E133" s="18">
        <v>28943</v>
      </c>
      <c r="F133" s="18" t="s">
        <v>705</v>
      </c>
      <c r="G133" s="280" t="s">
        <v>781</v>
      </c>
      <c r="H133" s="40">
        <v>627973018</v>
      </c>
      <c r="I133" s="159" t="s">
        <v>284</v>
      </c>
      <c r="J133" s="287" t="s">
        <v>57</v>
      </c>
      <c r="K133" s="34" t="s">
        <v>58</v>
      </c>
      <c r="L133" s="18" t="s">
        <v>403</v>
      </c>
      <c r="M133" s="18" t="s">
        <v>757</v>
      </c>
    </row>
    <row r="134" spans="1:13" ht="15.75" hidden="1" customHeight="1">
      <c r="A134" s="17">
        <v>128</v>
      </c>
      <c r="B134" s="18">
        <v>84037</v>
      </c>
      <c r="C134" s="18" t="s">
        <v>782</v>
      </c>
      <c r="D134" s="18" t="s">
        <v>783</v>
      </c>
      <c r="E134" s="18">
        <v>28021</v>
      </c>
      <c r="F134" s="18" t="s">
        <v>42</v>
      </c>
      <c r="G134" s="280" t="s">
        <v>786</v>
      </c>
      <c r="H134" s="40">
        <v>699251284</v>
      </c>
      <c r="I134" s="159" t="s">
        <v>787</v>
      </c>
      <c r="J134" s="287" t="s">
        <v>788</v>
      </c>
      <c r="K134" s="34">
        <v>3002522185</v>
      </c>
      <c r="L134" s="18" t="s">
        <v>339</v>
      </c>
      <c r="M134" s="18"/>
    </row>
    <row r="135" spans="1:13" ht="15.75" hidden="1" customHeight="1">
      <c r="A135" s="18">
        <v>129</v>
      </c>
      <c r="B135" s="18">
        <v>29199</v>
      </c>
      <c r="C135" s="18" t="s">
        <v>798</v>
      </c>
      <c r="D135" s="18" t="s">
        <v>792</v>
      </c>
      <c r="E135" s="18">
        <v>28980</v>
      </c>
      <c r="F135" s="18" t="s">
        <v>793</v>
      </c>
      <c r="G135" s="280" t="s">
        <v>794</v>
      </c>
      <c r="H135" s="40">
        <v>661334476</v>
      </c>
      <c r="I135" s="159" t="s">
        <v>795</v>
      </c>
      <c r="J135" s="287" t="s">
        <v>796</v>
      </c>
      <c r="K135" s="34" t="s">
        <v>797</v>
      </c>
      <c r="L135" s="18" t="s">
        <v>369</v>
      </c>
      <c r="M135" s="18"/>
    </row>
    <row r="136" spans="1:13" ht="15.75" hidden="1" customHeight="1">
      <c r="A136" s="17">
        <v>130</v>
      </c>
      <c r="B136" s="34" t="s">
        <v>817</v>
      </c>
      <c r="C136" s="18" t="s">
        <v>818</v>
      </c>
      <c r="D136" s="18" t="s">
        <v>819</v>
      </c>
      <c r="E136" s="18">
        <v>28521</v>
      </c>
      <c r="F136" s="18" t="s">
        <v>376</v>
      </c>
      <c r="G136" s="280" t="s">
        <v>820</v>
      </c>
      <c r="H136" s="40">
        <v>618291527</v>
      </c>
      <c r="I136" s="159" t="s">
        <v>284</v>
      </c>
      <c r="J136" s="287" t="s">
        <v>57</v>
      </c>
      <c r="K136" s="34" t="s">
        <v>58</v>
      </c>
      <c r="L136" s="18" t="s">
        <v>403</v>
      </c>
      <c r="M136" s="18" t="s">
        <v>757</v>
      </c>
    </row>
    <row r="137" spans="1:13" ht="15.75" hidden="1" customHeight="1">
      <c r="A137" s="17">
        <v>131</v>
      </c>
      <c r="B137" s="18">
        <v>69434</v>
      </c>
      <c r="C137" s="18" t="s">
        <v>821</v>
      </c>
      <c r="D137" s="18" t="s">
        <v>822</v>
      </c>
      <c r="E137" s="18">
        <v>28110</v>
      </c>
      <c r="F137" s="18" t="s">
        <v>552</v>
      </c>
      <c r="G137" s="280" t="s">
        <v>823</v>
      </c>
      <c r="H137" s="40">
        <v>609344649</v>
      </c>
      <c r="I137" s="159" t="s">
        <v>589</v>
      </c>
      <c r="J137" s="287" t="s">
        <v>824</v>
      </c>
      <c r="K137" s="34" t="s">
        <v>825</v>
      </c>
      <c r="L137" s="18" t="s">
        <v>341</v>
      </c>
      <c r="M137" s="18"/>
    </row>
    <row r="138" spans="1:13" ht="15.75" hidden="1" customHeight="1">
      <c r="A138" s="17">
        <v>132</v>
      </c>
      <c r="B138" s="18">
        <v>46350</v>
      </c>
      <c r="C138" s="18" t="s">
        <v>833</v>
      </c>
      <c r="D138" s="18" t="s">
        <v>834</v>
      </c>
      <c r="E138" s="18">
        <v>14012</v>
      </c>
      <c r="F138" s="18" t="s">
        <v>678</v>
      </c>
      <c r="G138" s="280" t="s">
        <v>835</v>
      </c>
      <c r="H138" s="40">
        <v>957340000</v>
      </c>
      <c r="I138" s="159" t="s">
        <v>284</v>
      </c>
      <c r="J138" s="287" t="s">
        <v>57</v>
      </c>
      <c r="K138" s="34" t="s">
        <v>58</v>
      </c>
      <c r="L138" s="18" t="s">
        <v>403</v>
      </c>
      <c r="M138" s="18" t="s">
        <v>757</v>
      </c>
    </row>
    <row r="139" spans="1:13" ht="15.75" hidden="1" customHeight="1">
      <c r="A139" s="17">
        <v>133</v>
      </c>
      <c r="B139" s="18">
        <v>47908</v>
      </c>
      <c r="C139" s="18" t="s">
        <v>839</v>
      </c>
      <c r="D139" s="150" t="s">
        <v>554</v>
      </c>
      <c r="E139" s="150">
        <v>28607</v>
      </c>
      <c r="F139" s="150" t="s">
        <v>555</v>
      </c>
      <c r="G139" s="283" t="s">
        <v>840</v>
      </c>
      <c r="H139" s="276">
        <v>918120409</v>
      </c>
      <c r="I139" s="159" t="s">
        <v>284</v>
      </c>
      <c r="J139" s="287" t="s">
        <v>57</v>
      </c>
      <c r="K139" s="34" t="s">
        <v>58</v>
      </c>
      <c r="L139" s="150" t="s">
        <v>403</v>
      </c>
      <c r="M139" s="18"/>
    </row>
    <row r="140" spans="1:13" ht="15.75" hidden="1" customHeight="1">
      <c r="A140" s="17">
        <v>134</v>
      </c>
      <c r="B140" s="18">
        <v>77326</v>
      </c>
      <c r="C140" s="18" t="s">
        <v>841</v>
      </c>
      <c r="D140" s="18"/>
      <c r="E140" s="18"/>
      <c r="F140" s="18"/>
      <c r="G140" s="280" t="s">
        <v>842</v>
      </c>
      <c r="H140" s="40"/>
      <c r="I140" s="159" t="s">
        <v>284</v>
      </c>
      <c r="J140" s="287" t="s">
        <v>57</v>
      </c>
      <c r="K140" s="34" t="s">
        <v>58</v>
      </c>
      <c r="L140" s="150" t="s">
        <v>403</v>
      </c>
      <c r="M140" s="18" t="s">
        <v>757</v>
      </c>
    </row>
    <row r="141" spans="1:13" ht="15.75" hidden="1" customHeight="1">
      <c r="A141" s="17">
        <v>135</v>
      </c>
      <c r="B141" s="34" t="s">
        <v>843</v>
      </c>
      <c r="C141" s="18" t="s">
        <v>844</v>
      </c>
      <c r="D141" s="18"/>
      <c r="E141" s="18"/>
      <c r="F141" s="18"/>
      <c r="G141" s="280" t="s">
        <v>845</v>
      </c>
      <c r="H141" s="40"/>
      <c r="I141" s="159" t="s">
        <v>284</v>
      </c>
      <c r="J141" s="287" t="s">
        <v>57</v>
      </c>
      <c r="K141" s="34" t="s">
        <v>58</v>
      </c>
      <c r="L141" s="150" t="s">
        <v>403</v>
      </c>
      <c r="M141" s="18" t="s">
        <v>757</v>
      </c>
    </row>
    <row r="142" spans="1:13" ht="15.75" hidden="1" customHeight="1">
      <c r="A142" s="17">
        <v>136</v>
      </c>
      <c r="B142" s="18">
        <v>56883</v>
      </c>
      <c r="C142" s="18" t="s">
        <v>846</v>
      </c>
      <c r="D142" s="18"/>
      <c r="E142" s="18"/>
      <c r="F142" s="18"/>
      <c r="G142" s="280" t="s">
        <v>847</v>
      </c>
      <c r="H142" s="40"/>
      <c r="I142" s="159" t="s">
        <v>284</v>
      </c>
      <c r="J142" s="287" t="s">
        <v>57</v>
      </c>
      <c r="K142" s="34" t="s">
        <v>58</v>
      </c>
      <c r="L142" s="150" t="s">
        <v>403</v>
      </c>
      <c r="M142" s="18" t="s">
        <v>757</v>
      </c>
    </row>
    <row r="143" spans="1:13" ht="15.75" hidden="1" customHeight="1">
      <c r="A143" s="17">
        <v>137</v>
      </c>
      <c r="B143" s="18">
        <v>21135</v>
      </c>
      <c r="C143" s="18" t="s">
        <v>848</v>
      </c>
      <c r="D143" s="18"/>
      <c r="E143" s="18"/>
      <c r="F143" s="18"/>
      <c r="G143" s="280" t="s">
        <v>849</v>
      </c>
      <c r="H143" s="40"/>
      <c r="I143" s="159" t="s">
        <v>284</v>
      </c>
      <c r="J143" s="287" t="s">
        <v>57</v>
      </c>
      <c r="K143" s="34" t="s">
        <v>58</v>
      </c>
      <c r="L143" s="150" t="s">
        <v>403</v>
      </c>
      <c r="M143" s="18" t="s">
        <v>757</v>
      </c>
    </row>
    <row r="144" spans="1:13" ht="15.75" hidden="1" customHeight="1">
      <c r="A144" s="17">
        <v>138</v>
      </c>
      <c r="B144" s="18">
        <v>12303</v>
      </c>
      <c r="C144" s="18" t="s">
        <v>850</v>
      </c>
      <c r="D144" s="18"/>
      <c r="E144" s="18"/>
      <c r="F144" s="18"/>
      <c r="G144" s="280" t="s">
        <v>851</v>
      </c>
      <c r="H144" s="40"/>
      <c r="I144" s="159" t="s">
        <v>284</v>
      </c>
      <c r="J144" s="287" t="s">
        <v>57</v>
      </c>
      <c r="K144" s="34" t="s">
        <v>58</v>
      </c>
      <c r="L144" s="150" t="s">
        <v>403</v>
      </c>
      <c r="M144" s="18" t="s">
        <v>757</v>
      </c>
    </row>
    <row r="145" spans="1:13" ht="15.75" hidden="1" customHeight="1">
      <c r="A145" s="18">
        <v>139</v>
      </c>
      <c r="B145" s="18">
        <v>91465</v>
      </c>
      <c r="C145" s="18" t="s">
        <v>852</v>
      </c>
      <c r="D145" s="18"/>
      <c r="E145" s="18"/>
      <c r="F145" s="18"/>
      <c r="G145" s="280" t="s">
        <v>853</v>
      </c>
      <c r="H145" s="40"/>
      <c r="I145" s="159" t="s">
        <v>284</v>
      </c>
      <c r="J145" s="287" t="s">
        <v>57</v>
      </c>
      <c r="K145" s="34" t="s">
        <v>58</v>
      </c>
      <c r="L145" s="150" t="s">
        <v>403</v>
      </c>
      <c r="M145" s="18" t="s">
        <v>757</v>
      </c>
    </row>
    <row r="146" spans="1:13" ht="15.75" hidden="1" customHeight="1">
      <c r="A146" s="17">
        <v>140</v>
      </c>
      <c r="B146" s="18">
        <v>53442</v>
      </c>
      <c r="C146" s="18" t="s">
        <v>854</v>
      </c>
      <c r="D146" s="18"/>
      <c r="E146" s="18"/>
      <c r="F146" s="18"/>
      <c r="G146" s="280" t="s">
        <v>855</v>
      </c>
      <c r="H146" s="40"/>
      <c r="I146" s="159" t="s">
        <v>284</v>
      </c>
      <c r="J146" s="287" t="s">
        <v>57</v>
      </c>
      <c r="K146" s="34" t="s">
        <v>58</v>
      </c>
      <c r="L146" s="150" t="s">
        <v>403</v>
      </c>
      <c r="M146" s="18" t="s">
        <v>757</v>
      </c>
    </row>
    <row r="147" spans="1:13" ht="15.75" hidden="1" customHeight="1">
      <c r="A147" s="17">
        <v>141</v>
      </c>
      <c r="B147" s="18">
        <v>62067</v>
      </c>
      <c r="C147" s="18" t="s">
        <v>856</v>
      </c>
      <c r="D147" s="18"/>
      <c r="E147" s="18"/>
      <c r="F147" s="18"/>
      <c r="G147" s="280" t="s">
        <v>857</v>
      </c>
      <c r="H147" s="40"/>
      <c r="I147" s="159" t="s">
        <v>284</v>
      </c>
      <c r="J147" s="287" t="s">
        <v>57</v>
      </c>
      <c r="K147" s="34" t="s">
        <v>58</v>
      </c>
      <c r="L147" s="150" t="s">
        <v>403</v>
      </c>
      <c r="M147" s="18" t="s">
        <v>757</v>
      </c>
    </row>
    <row r="148" spans="1:13" ht="15.75" hidden="1" customHeight="1">
      <c r="A148" s="17">
        <v>142</v>
      </c>
      <c r="B148" s="18">
        <v>28875</v>
      </c>
      <c r="C148" s="18" t="s">
        <v>858</v>
      </c>
      <c r="D148" s="18"/>
      <c r="E148" s="18"/>
      <c r="F148" s="18"/>
      <c r="G148" s="280" t="s">
        <v>859</v>
      </c>
      <c r="H148" s="40"/>
      <c r="I148" s="159" t="s">
        <v>284</v>
      </c>
      <c r="J148" s="287" t="s">
        <v>57</v>
      </c>
      <c r="K148" s="34" t="s">
        <v>58</v>
      </c>
      <c r="L148" s="150" t="s">
        <v>403</v>
      </c>
      <c r="M148" s="18" t="s">
        <v>757</v>
      </c>
    </row>
    <row r="149" spans="1:13" ht="15.75" hidden="1" customHeight="1">
      <c r="A149" s="17">
        <v>143</v>
      </c>
      <c r="B149" s="18">
        <v>21562</v>
      </c>
      <c r="C149" s="18" t="s">
        <v>860</v>
      </c>
      <c r="D149" s="18"/>
      <c r="E149" s="18"/>
      <c r="F149" s="18"/>
      <c r="G149" s="280" t="s">
        <v>861</v>
      </c>
      <c r="H149" s="40"/>
      <c r="I149" s="159" t="s">
        <v>284</v>
      </c>
      <c r="J149" s="287" t="s">
        <v>57</v>
      </c>
      <c r="K149" s="34" t="s">
        <v>58</v>
      </c>
      <c r="L149" s="150" t="s">
        <v>403</v>
      </c>
      <c r="M149" s="18" t="s">
        <v>757</v>
      </c>
    </row>
    <row r="150" spans="1:13" ht="15.75" hidden="1" customHeight="1">
      <c r="A150" s="17">
        <v>144</v>
      </c>
      <c r="B150" s="18">
        <v>50196</v>
      </c>
      <c r="C150" s="18" t="s">
        <v>862</v>
      </c>
      <c r="D150" s="18"/>
      <c r="E150" s="18"/>
      <c r="F150" s="18"/>
      <c r="G150" s="280" t="s">
        <v>880</v>
      </c>
      <c r="H150" s="40"/>
      <c r="I150" s="159" t="s">
        <v>284</v>
      </c>
      <c r="J150" s="287" t="s">
        <v>57</v>
      </c>
      <c r="K150" s="34" t="s">
        <v>58</v>
      </c>
      <c r="L150" s="150" t="s">
        <v>403</v>
      </c>
      <c r="M150" s="18" t="s">
        <v>757</v>
      </c>
    </row>
    <row r="151" spans="1:13" ht="15.75" hidden="1" customHeight="1">
      <c r="A151" s="17">
        <v>145</v>
      </c>
      <c r="B151" s="18">
        <v>89886</v>
      </c>
      <c r="C151" s="18" t="s">
        <v>881</v>
      </c>
      <c r="D151" s="18"/>
      <c r="E151" s="18"/>
      <c r="F151" s="285"/>
      <c r="G151" s="278" t="s">
        <v>863</v>
      </c>
      <c r="H151" s="40"/>
      <c r="I151" s="159" t="s">
        <v>284</v>
      </c>
      <c r="J151" s="287" t="s">
        <v>57</v>
      </c>
      <c r="K151" s="34" t="s">
        <v>58</v>
      </c>
      <c r="L151" s="150" t="s">
        <v>403</v>
      </c>
      <c r="M151" s="18" t="s">
        <v>757</v>
      </c>
    </row>
    <row r="152" spans="1:13" ht="15.75" hidden="1" customHeight="1">
      <c r="A152" s="17">
        <v>146</v>
      </c>
      <c r="B152" s="18">
        <v>82099</v>
      </c>
      <c r="C152" s="18" t="s">
        <v>882</v>
      </c>
      <c r="D152" s="18"/>
      <c r="E152" s="18"/>
      <c r="F152" s="285"/>
      <c r="G152" s="278" t="s">
        <v>864</v>
      </c>
      <c r="H152" s="40"/>
      <c r="I152" s="159" t="s">
        <v>284</v>
      </c>
      <c r="J152" s="287" t="s">
        <v>57</v>
      </c>
      <c r="K152" s="34" t="s">
        <v>58</v>
      </c>
      <c r="L152" s="150" t="s">
        <v>403</v>
      </c>
      <c r="M152" s="18" t="s">
        <v>757</v>
      </c>
    </row>
    <row r="153" spans="1:13" ht="15.75" hidden="1" customHeight="1">
      <c r="A153" s="18">
        <v>147</v>
      </c>
      <c r="B153" s="18">
        <v>61513</v>
      </c>
      <c r="C153" s="18" t="s">
        <v>883</v>
      </c>
      <c r="D153" s="18"/>
      <c r="E153" s="18"/>
      <c r="F153" s="285"/>
      <c r="G153" s="278" t="s">
        <v>865</v>
      </c>
      <c r="H153" s="40"/>
      <c r="I153" s="159" t="s">
        <v>284</v>
      </c>
      <c r="J153" s="287" t="s">
        <v>57</v>
      </c>
      <c r="K153" s="34" t="s">
        <v>58</v>
      </c>
      <c r="L153" s="150" t="s">
        <v>403</v>
      </c>
      <c r="M153" s="18" t="s">
        <v>757</v>
      </c>
    </row>
    <row r="154" spans="1:13" ht="15.75" hidden="1" customHeight="1">
      <c r="A154" s="17">
        <v>148</v>
      </c>
      <c r="B154" s="18">
        <v>91604</v>
      </c>
      <c r="C154" s="18" t="s">
        <v>884</v>
      </c>
      <c r="D154" s="18" t="s">
        <v>885</v>
      </c>
      <c r="E154" s="18">
        <v>28026</v>
      </c>
      <c r="F154" s="286" t="s">
        <v>42</v>
      </c>
      <c r="G154" s="279" t="s">
        <v>886</v>
      </c>
      <c r="H154" s="40">
        <v>632815248</v>
      </c>
      <c r="I154" s="159" t="s">
        <v>284</v>
      </c>
      <c r="J154" s="287" t="s">
        <v>57</v>
      </c>
      <c r="K154" s="34" t="s">
        <v>58</v>
      </c>
      <c r="L154" s="150" t="s">
        <v>403</v>
      </c>
      <c r="M154" s="18" t="s">
        <v>757</v>
      </c>
    </row>
    <row r="155" spans="1:13" ht="15.75" hidden="1" customHeight="1">
      <c r="A155" s="17">
        <v>149</v>
      </c>
      <c r="B155" s="18">
        <v>94689</v>
      </c>
      <c r="C155" s="18" t="s">
        <v>887</v>
      </c>
      <c r="D155" s="18"/>
      <c r="E155" s="18"/>
      <c r="F155" s="285"/>
      <c r="G155" s="278" t="s">
        <v>867</v>
      </c>
      <c r="H155" s="40"/>
      <c r="I155" s="159" t="s">
        <v>284</v>
      </c>
      <c r="J155" s="287" t="s">
        <v>57</v>
      </c>
      <c r="K155" s="34" t="s">
        <v>58</v>
      </c>
      <c r="L155" s="150" t="s">
        <v>403</v>
      </c>
      <c r="M155" s="18" t="s">
        <v>757</v>
      </c>
    </row>
    <row r="156" spans="1:13" ht="15.75" hidden="1" customHeight="1">
      <c r="A156" s="17">
        <v>150</v>
      </c>
      <c r="B156" s="18">
        <v>26899</v>
      </c>
      <c r="C156" s="18" t="s">
        <v>888</v>
      </c>
      <c r="D156" s="18"/>
      <c r="E156" s="18"/>
      <c r="F156" s="285"/>
      <c r="G156" s="278" t="s">
        <v>868</v>
      </c>
      <c r="H156" s="40"/>
      <c r="I156" s="159" t="s">
        <v>284</v>
      </c>
      <c r="J156" s="287" t="s">
        <v>57</v>
      </c>
      <c r="K156" s="34" t="s">
        <v>58</v>
      </c>
      <c r="L156" s="150" t="s">
        <v>403</v>
      </c>
      <c r="M156" s="18" t="s">
        <v>757</v>
      </c>
    </row>
    <row r="157" spans="1:13" ht="15.75" hidden="1" customHeight="1">
      <c r="A157" s="17">
        <v>151</v>
      </c>
      <c r="B157" s="18">
        <v>82018</v>
      </c>
      <c r="C157" s="18" t="s">
        <v>889</v>
      </c>
      <c r="D157" s="18"/>
      <c r="E157" s="18"/>
      <c r="F157" s="285"/>
      <c r="G157" s="278" t="s">
        <v>869</v>
      </c>
      <c r="H157" s="40"/>
      <c r="I157" s="159" t="s">
        <v>284</v>
      </c>
      <c r="J157" s="287" t="s">
        <v>57</v>
      </c>
      <c r="K157" s="34" t="s">
        <v>58</v>
      </c>
      <c r="L157" s="150" t="s">
        <v>403</v>
      </c>
      <c r="M157" s="18" t="s">
        <v>757</v>
      </c>
    </row>
    <row r="158" spans="1:13" ht="15.75" hidden="1" customHeight="1">
      <c r="A158" s="17">
        <v>152</v>
      </c>
      <c r="B158" s="18">
        <v>80582</v>
      </c>
      <c r="C158" s="18" t="s">
        <v>890</v>
      </c>
      <c r="D158" s="18"/>
      <c r="E158" s="18"/>
      <c r="F158" s="285"/>
      <c r="G158" s="278" t="s">
        <v>870</v>
      </c>
      <c r="H158" s="40"/>
      <c r="I158" s="159" t="s">
        <v>284</v>
      </c>
      <c r="J158" s="287" t="s">
        <v>57</v>
      </c>
      <c r="K158" s="34" t="s">
        <v>58</v>
      </c>
      <c r="L158" s="150" t="s">
        <v>403</v>
      </c>
      <c r="M158" s="18" t="s">
        <v>757</v>
      </c>
    </row>
    <row r="159" spans="1:13" ht="15.75" hidden="1" customHeight="1">
      <c r="A159" s="17">
        <v>153</v>
      </c>
      <c r="B159" s="18">
        <v>80600</v>
      </c>
      <c r="C159" s="18" t="s">
        <v>891</v>
      </c>
      <c r="D159" s="18"/>
      <c r="E159" s="18"/>
      <c r="F159" s="285"/>
      <c r="G159" s="278" t="s">
        <v>871</v>
      </c>
      <c r="H159" s="40"/>
      <c r="I159" s="159" t="s">
        <v>284</v>
      </c>
      <c r="J159" s="287" t="s">
        <v>57</v>
      </c>
      <c r="K159" s="34" t="s">
        <v>58</v>
      </c>
      <c r="L159" s="150" t="s">
        <v>403</v>
      </c>
      <c r="M159" s="18" t="s">
        <v>757</v>
      </c>
    </row>
    <row r="160" spans="1:13" ht="15.75" hidden="1" customHeight="1">
      <c r="A160" s="17">
        <v>154</v>
      </c>
      <c r="B160" s="18">
        <v>79614</v>
      </c>
      <c r="C160" s="18" t="s">
        <v>892</v>
      </c>
      <c r="D160" s="18"/>
      <c r="E160" s="18"/>
      <c r="F160" s="285"/>
      <c r="G160" s="278" t="s">
        <v>872</v>
      </c>
      <c r="H160" s="40"/>
      <c r="I160" s="159" t="s">
        <v>284</v>
      </c>
      <c r="J160" s="287" t="s">
        <v>57</v>
      </c>
      <c r="K160" s="34" t="s">
        <v>58</v>
      </c>
      <c r="L160" s="150" t="s">
        <v>403</v>
      </c>
      <c r="M160" s="18" t="s">
        <v>757</v>
      </c>
    </row>
    <row r="161" spans="1:13" ht="15.75" hidden="1" customHeight="1">
      <c r="A161" s="18">
        <v>155</v>
      </c>
      <c r="B161" s="18">
        <v>86285</v>
      </c>
      <c r="C161" s="18" t="s">
        <v>893</v>
      </c>
      <c r="D161" s="18"/>
      <c r="E161" s="18"/>
      <c r="F161" s="285"/>
      <c r="G161" s="278" t="s">
        <v>873</v>
      </c>
      <c r="H161" s="40"/>
      <c r="I161" s="159" t="s">
        <v>284</v>
      </c>
      <c r="J161" s="287" t="s">
        <v>57</v>
      </c>
      <c r="K161" s="34" t="s">
        <v>58</v>
      </c>
      <c r="L161" s="150" t="s">
        <v>403</v>
      </c>
      <c r="M161" s="18" t="s">
        <v>757</v>
      </c>
    </row>
    <row r="162" spans="1:13" ht="15.75" hidden="1" customHeight="1">
      <c r="A162" s="17">
        <v>156</v>
      </c>
      <c r="B162" s="18">
        <v>80612</v>
      </c>
      <c r="C162" s="18" t="s">
        <v>894</v>
      </c>
      <c r="D162" s="18"/>
      <c r="E162" s="18"/>
      <c r="F162" s="285"/>
      <c r="G162" s="278" t="s">
        <v>874</v>
      </c>
      <c r="H162" s="40"/>
      <c r="I162" s="159" t="s">
        <v>284</v>
      </c>
      <c r="J162" s="287" t="s">
        <v>57</v>
      </c>
      <c r="K162" s="34" t="s">
        <v>58</v>
      </c>
      <c r="L162" s="150" t="s">
        <v>403</v>
      </c>
      <c r="M162" s="18" t="s">
        <v>757</v>
      </c>
    </row>
    <row r="163" spans="1:13" ht="15.75" hidden="1" customHeight="1">
      <c r="A163" s="17">
        <v>157</v>
      </c>
      <c r="B163" s="18">
        <v>42593</v>
      </c>
      <c r="C163" s="18" t="s">
        <v>895</v>
      </c>
      <c r="D163" s="18"/>
      <c r="E163" s="18"/>
      <c r="F163" s="285"/>
      <c r="G163" s="278" t="s">
        <v>875</v>
      </c>
      <c r="H163" s="40"/>
      <c r="I163" s="159" t="s">
        <v>284</v>
      </c>
      <c r="J163" s="287" t="s">
        <v>57</v>
      </c>
      <c r="K163" s="34" t="s">
        <v>58</v>
      </c>
      <c r="L163" s="150" t="s">
        <v>403</v>
      </c>
      <c r="M163" s="18" t="s">
        <v>757</v>
      </c>
    </row>
    <row r="164" spans="1:13" ht="15.75" hidden="1" customHeight="1">
      <c r="A164" s="17">
        <v>158</v>
      </c>
      <c r="B164" s="18">
        <v>57967</v>
      </c>
      <c r="C164" s="18" t="s">
        <v>896</v>
      </c>
      <c r="D164" s="18"/>
      <c r="E164" s="18"/>
      <c r="F164" s="285"/>
      <c r="G164" s="278" t="s">
        <v>876</v>
      </c>
      <c r="H164" s="40"/>
      <c r="I164" s="159" t="s">
        <v>284</v>
      </c>
      <c r="J164" s="287" t="s">
        <v>57</v>
      </c>
      <c r="K164" s="34" t="s">
        <v>58</v>
      </c>
      <c r="L164" s="150" t="s">
        <v>403</v>
      </c>
      <c r="M164" s="18" t="s">
        <v>757</v>
      </c>
    </row>
    <row r="165" spans="1:13" ht="15.75" hidden="1" customHeight="1">
      <c r="A165" s="17">
        <v>159</v>
      </c>
      <c r="B165" s="34" t="s">
        <v>897</v>
      </c>
      <c r="C165" s="18" t="s">
        <v>898</v>
      </c>
      <c r="D165" s="18"/>
      <c r="E165" s="18"/>
      <c r="F165" s="285"/>
      <c r="G165" s="278" t="s">
        <v>877</v>
      </c>
      <c r="H165" s="40"/>
      <c r="I165" s="159" t="s">
        <v>284</v>
      </c>
      <c r="J165" s="287" t="s">
        <v>57</v>
      </c>
      <c r="K165" s="34" t="s">
        <v>58</v>
      </c>
      <c r="L165" s="150" t="s">
        <v>403</v>
      </c>
      <c r="M165" s="18" t="s">
        <v>757</v>
      </c>
    </row>
    <row r="166" spans="1:13" ht="15.75" hidden="1" customHeight="1">
      <c r="A166" s="17">
        <v>160</v>
      </c>
      <c r="B166" s="18">
        <v>18071</v>
      </c>
      <c r="C166" s="18" t="s">
        <v>899</v>
      </c>
      <c r="D166" s="18"/>
      <c r="E166" s="18"/>
      <c r="F166" s="285"/>
      <c r="G166" s="278" t="s">
        <v>878</v>
      </c>
      <c r="H166" s="40"/>
      <c r="I166" s="159" t="s">
        <v>284</v>
      </c>
      <c r="J166" s="287" t="s">
        <v>57</v>
      </c>
      <c r="K166" s="34" t="s">
        <v>58</v>
      </c>
      <c r="L166" s="150" t="s">
        <v>403</v>
      </c>
      <c r="M166" s="18" t="s">
        <v>757</v>
      </c>
    </row>
    <row r="167" spans="1:13" ht="15.75" hidden="1" customHeight="1">
      <c r="A167" s="17">
        <v>161</v>
      </c>
      <c r="B167" s="18">
        <v>99599</v>
      </c>
      <c r="C167" s="18" t="s">
        <v>900</v>
      </c>
      <c r="D167" s="18"/>
      <c r="E167" s="18"/>
      <c r="F167" s="285"/>
      <c r="G167" s="278" t="s">
        <v>879</v>
      </c>
      <c r="H167" s="40"/>
      <c r="I167" s="159" t="s">
        <v>284</v>
      </c>
      <c r="J167" s="287" t="s">
        <v>57</v>
      </c>
      <c r="K167" s="34" t="s">
        <v>58</v>
      </c>
      <c r="L167" s="150" t="s">
        <v>403</v>
      </c>
      <c r="M167" s="18" t="s">
        <v>757</v>
      </c>
    </row>
    <row r="168" spans="1:13" ht="15.75" hidden="1" customHeight="1">
      <c r="A168" s="17">
        <v>162</v>
      </c>
      <c r="B168" s="18">
        <v>79574</v>
      </c>
      <c r="C168" s="18" t="s">
        <v>901</v>
      </c>
      <c r="D168" s="18"/>
      <c r="E168" s="18"/>
      <c r="F168" s="285"/>
      <c r="G168" s="278" t="s">
        <v>866</v>
      </c>
      <c r="H168" s="40"/>
      <c r="I168" s="159" t="s">
        <v>284</v>
      </c>
      <c r="J168" s="287" t="s">
        <v>57</v>
      </c>
      <c r="K168" s="34" t="s">
        <v>58</v>
      </c>
      <c r="L168" s="150" t="s">
        <v>403</v>
      </c>
      <c r="M168" s="18" t="s">
        <v>757</v>
      </c>
    </row>
    <row r="169" spans="1:13" ht="15.75" hidden="1" customHeight="1">
      <c r="A169" s="18">
        <v>163</v>
      </c>
      <c r="B169" s="18">
        <v>67594</v>
      </c>
      <c r="C169" s="18" t="s">
        <v>902</v>
      </c>
      <c r="D169" s="18"/>
      <c r="E169" s="18"/>
      <c r="F169" s="285"/>
      <c r="G169" s="278" t="s">
        <v>903</v>
      </c>
      <c r="H169" s="40"/>
      <c r="I169" s="159" t="s">
        <v>284</v>
      </c>
      <c r="J169" s="287" t="s">
        <v>57</v>
      </c>
      <c r="K169" s="34" t="s">
        <v>58</v>
      </c>
      <c r="L169" s="150" t="s">
        <v>403</v>
      </c>
      <c r="M169" s="18" t="s">
        <v>757</v>
      </c>
    </row>
    <row r="170" spans="1:13" ht="15.75" hidden="1" customHeight="1">
      <c r="A170" s="17">
        <v>164</v>
      </c>
      <c r="B170" s="287" t="s">
        <v>904</v>
      </c>
      <c r="C170" s="18" t="s">
        <v>906</v>
      </c>
      <c r="D170" s="18"/>
      <c r="E170" s="18"/>
      <c r="F170" s="285"/>
      <c r="G170" s="279" t="s">
        <v>905</v>
      </c>
      <c r="H170" s="40"/>
      <c r="I170" s="159" t="s">
        <v>284</v>
      </c>
      <c r="J170" s="287" t="s">
        <v>57</v>
      </c>
      <c r="K170" s="34" t="s">
        <v>58</v>
      </c>
      <c r="L170" s="150" t="s">
        <v>403</v>
      </c>
      <c r="M170" s="18" t="s">
        <v>757</v>
      </c>
    </row>
    <row r="171" spans="1:13" ht="15.75" hidden="1" customHeight="1">
      <c r="A171" s="17">
        <v>165</v>
      </c>
      <c r="B171" s="290" t="s">
        <v>907</v>
      </c>
      <c r="C171" s="18" t="s">
        <v>908</v>
      </c>
      <c r="D171" s="18" t="s">
        <v>76</v>
      </c>
      <c r="E171" s="19">
        <v>28500</v>
      </c>
      <c r="F171" s="18" t="s">
        <v>263</v>
      </c>
      <c r="G171" s="280" t="s">
        <v>909</v>
      </c>
      <c r="H171" s="40">
        <v>645123790</v>
      </c>
      <c r="I171" s="159" t="s">
        <v>910</v>
      </c>
      <c r="J171" s="287" t="s">
        <v>911</v>
      </c>
      <c r="K171" s="34" t="s">
        <v>912</v>
      </c>
      <c r="L171" s="150" t="s">
        <v>403</v>
      </c>
      <c r="M171" s="18"/>
    </row>
    <row r="172" spans="1:13" ht="15.75" hidden="1" customHeight="1">
      <c r="A172" s="17">
        <v>166</v>
      </c>
      <c r="B172" s="290" t="s">
        <v>913</v>
      </c>
      <c r="C172" s="18" t="s">
        <v>914</v>
      </c>
      <c r="D172" s="18" t="s">
        <v>915</v>
      </c>
      <c r="E172" s="18">
        <v>28038</v>
      </c>
      <c r="F172" s="18" t="s">
        <v>42</v>
      </c>
      <c r="G172" s="280" t="s">
        <v>916</v>
      </c>
      <c r="H172" s="40">
        <v>913804956</v>
      </c>
      <c r="I172" s="277" t="s">
        <v>284</v>
      </c>
      <c r="J172" s="289" t="s">
        <v>57</v>
      </c>
      <c r="K172" s="277" t="s">
        <v>58</v>
      </c>
      <c r="L172" s="150" t="s">
        <v>403</v>
      </c>
      <c r="M172" s="18" t="s">
        <v>757</v>
      </c>
    </row>
    <row r="173" spans="1:13" ht="15.75" hidden="1" customHeight="1">
      <c r="A173" s="17">
        <v>167</v>
      </c>
      <c r="B173" s="18">
        <v>17777</v>
      </c>
      <c r="C173" s="18" t="s">
        <v>917</v>
      </c>
      <c r="D173" s="18"/>
      <c r="E173" s="18"/>
      <c r="F173" s="18"/>
      <c r="G173" s="280" t="s">
        <v>918</v>
      </c>
      <c r="H173" s="40"/>
      <c r="I173" s="277" t="s">
        <v>284</v>
      </c>
      <c r="J173" s="289" t="s">
        <v>57</v>
      </c>
      <c r="K173" s="277" t="s">
        <v>58</v>
      </c>
      <c r="L173" s="150" t="s">
        <v>403</v>
      </c>
      <c r="M173" s="18" t="s">
        <v>757</v>
      </c>
    </row>
    <row r="174" spans="1:13" ht="15.75" hidden="1" customHeight="1">
      <c r="A174" s="17">
        <v>168</v>
      </c>
      <c r="B174" s="18">
        <v>54211</v>
      </c>
      <c r="C174" s="18" t="s">
        <v>919</v>
      </c>
      <c r="D174" s="18"/>
      <c r="E174" s="18"/>
      <c r="F174" s="18"/>
      <c r="G174" s="280" t="s">
        <v>920</v>
      </c>
      <c r="H174" s="40"/>
      <c r="I174" s="277" t="s">
        <v>284</v>
      </c>
      <c r="J174" s="289" t="s">
        <v>57</v>
      </c>
      <c r="K174" s="277" t="s">
        <v>58</v>
      </c>
      <c r="L174" s="150" t="s">
        <v>403</v>
      </c>
      <c r="M174" s="18" t="s">
        <v>757</v>
      </c>
    </row>
    <row r="175" spans="1:13" ht="15.75" hidden="1" customHeight="1">
      <c r="A175" s="18">
        <v>169</v>
      </c>
      <c r="B175" s="18">
        <v>80891</v>
      </c>
      <c r="C175" s="18" t="s">
        <v>922</v>
      </c>
      <c r="D175" s="18"/>
      <c r="E175" s="18"/>
      <c r="F175" s="18"/>
      <c r="G175" s="18" t="s">
        <v>921</v>
      </c>
      <c r="H175" s="40"/>
      <c r="I175" s="277" t="s">
        <v>284</v>
      </c>
      <c r="J175" s="289" t="s">
        <v>57</v>
      </c>
      <c r="K175" s="277" t="s">
        <v>58</v>
      </c>
      <c r="L175" s="150" t="s">
        <v>403</v>
      </c>
      <c r="M175" s="18" t="s">
        <v>757</v>
      </c>
    </row>
    <row r="176" spans="1:13" ht="15.75" hidden="1" customHeight="1">
      <c r="A176" s="17">
        <v>170</v>
      </c>
      <c r="B176" s="18">
        <v>31103</v>
      </c>
      <c r="C176" s="18" t="s">
        <v>944</v>
      </c>
      <c r="D176" s="18"/>
      <c r="E176" s="18"/>
      <c r="F176" s="18"/>
      <c r="G176" s="280" t="s">
        <v>923</v>
      </c>
      <c r="H176" s="40"/>
      <c r="I176" s="277" t="s">
        <v>284</v>
      </c>
      <c r="J176" s="289" t="s">
        <v>57</v>
      </c>
      <c r="K176" s="277" t="s">
        <v>58</v>
      </c>
      <c r="L176" s="150" t="s">
        <v>403</v>
      </c>
      <c r="M176" s="18" t="s">
        <v>757</v>
      </c>
    </row>
    <row r="177" spans="1:13" ht="15.75" hidden="1" customHeight="1">
      <c r="A177" s="17">
        <v>171</v>
      </c>
      <c r="B177" s="18">
        <v>33915</v>
      </c>
      <c r="C177" s="18" t="s">
        <v>924</v>
      </c>
      <c r="D177" s="18"/>
      <c r="E177" s="18"/>
      <c r="F177" s="18"/>
      <c r="G177" s="280" t="s">
        <v>925</v>
      </c>
      <c r="H177" s="40"/>
      <c r="I177" s="277" t="s">
        <v>284</v>
      </c>
      <c r="J177" s="289" t="s">
        <v>57</v>
      </c>
      <c r="K177" s="277" t="s">
        <v>58</v>
      </c>
      <c r="L177" s="150" t="s">
        <v>403</v>
      </c>
      <c r="M177" s="18" t="s">
        <v>757</v>
      </c>
    </row>
    <row r="178" spans="1:13" ht="15.75" hidden="1" customHeight="1">
      <c r="A178" s="17">
        <v>172</v>
      </c>
      <c r="B178" s="18">
        <v>40257</v>
      </c>
      <c r="C178" s="18" t="s">
        <v>926</v>
      </c>
      <c r="D178" s="18"/>
      <c r="E178" s="18"/>
      <c r="F178" s="18"/>
      <c r="G178" s="280" t="s">
        <v>927</v>
      </c>
      <c r="H178" s="40"/>
      <c r="I178" s="277" t="s">
        <v>284</v>
      </c>
      <c r="J178" s="289" t="s">
        <v>57</v>
      </c>
      <c r="K178" s="277" t="s">
        <v>58</v>
      </c>
      <c r="L178" s="150" t="s">
        <v>403</v>
      </c>
      <c r="M178" s="18" t="s">
        <v>757</v>
      </c>
    </row>
    <row r="179" spans="1:13" ht="15.75" hidden="1" customHeight="1">
      <c r="A179" s="17">
        <v>173</v>
      </c>
      <c r="B179" s="18">
        <v>67915</v>
      </c>
      <c r="C179" s="18" t="s">
        <v>928</v>
      </c>
      <c r="D179" s="18"/>
      <c r="E179" s="18"/>
      <c r="F179" s="18"/>
      <c r="G179" s="280" t="s">
        <v>929</v>
      </c>
      <c r="H179" s="40"/>
      <c r="I179" s="277" t="s">
        <v>284</v>
      </c>
      <c r="J179" s="289" t="s">
        <v>57</v>
      </c>
      <c r="K179" s="277" t="s">
        <v>58</v>
      </c>
      <c r="L179" s="150" t="s">
        <v>403</v>
      </c>
      <c r="M179" s="18" t="s">
        <v>757</v>
      </c>
    </row>
    <row r="180" spans="1:13" ht="15.75" hidden="1" customHeight="1">
      <c r="A180" s="17">
        <v>174</v>
      </c>
      <c r="B180" s="18">
        <v>28930</v>
      </c>
      <c r="C180" s="18" t="s">
        <v>930</v>
      </c>
      <c r="D180" s="18"/>
      <c r="E180" s="18"/>
      <c r="F180" s="18"/>
      <c r="G180" s="280" t="s">
        <v>931</v>
      </c>
      <c r="H180" s="40"/>
      <c r="I180" s="277" t="s">
        <v>284</v>
      </c>
      <c r="J180" s="289" t="s">
        <v>57</v>
      </c>
      <c r="K180" s="277" t="s">
        <v>58</v>
      </c>
      <c r="L180" s="150" t="s">
        <v>403</v>
      </c>
      <c r="M180" s="18" t="s">
        <v>757</v>
      </c>
    </row>
    <row r="181" spans="1:13" ht="15.75" hidden="1" customHeight="1">
      <c r="A181" s="18">
        <v>175</v>
      </c>
      <c r="B181" s="18">
        <v>34113</v>
      </c>
      <c r="C181" s="18" t="s">
        <v>932</v>
      </c>
      <c r="D181" s="18"/>
      <c r="E181" s="18"/>
      <c r="F181" s="18"/>
      <c r="G181" s="280" t="s">
        <v>933</v>
      </c>
      <c r="H181" s="40"/>
      <c r="I181" s="277" t="s">
        <v>284</v>
      </c>
      <c r="J181" s="289" t="s">
        <v>57</v>
      </c>
      <c r="K181" s="277" t="s">
        <v>58</v>
      </c>
      <c r="L181" s="150" t="s">
        <v>403</v>
      </c>
      <c r="M181" s="18" t="s">
        <v>757</v>
      </c>
    </row>
    <row r="182" spans="1:13" ht="15.75" hidden="1" customHeight="1">
      <c r="A182" s="17">
        <v>176</v>
      </c>
      <c r="B182" s="18">
        <v>55634</v>
      </c>
      <c r="C182" s="18" t="s">
        <v>934</v>
      </c>
      <c r="D182" s="18"/>
      <c r="E182" s="18"/>
      <c r="F182" s="18"/>
      <c r="G182" s="280" t="s">
        <v>935</v>
      </c>
      <c r="H182" s="40"/>
      <c r="I182" s="277" t="s">
        <v>284</v>
      </c>
      <c r="J182" s="289" t="s">
        <v>57</v>
      </c>
      <c r="K182" s="277" t="s">
        <v>58</v>
      </c>
      <c r="L182" s="150" t="s">
        <v>403</v>
      </c>
      <c r="M182" s="18" t="s">
        <v>757</v>
      </c>
    </row>
    <row r="183" spans="1:13" ht="15.75" hidden="1" customHeight="1">
      <c r="A183" s="17">
        <v>177</v>
      </c>
      <c r="B183" s="18">
        <v>85909</v>
      </c>
      <c r="C183" s="18" t="s">
        <v>936</v>
      </c>
      <c r="D183" s="18"/>
      <c r="E183" s="18"/>
      <c r="F183" s="18"/>
      <c r="G183" s="280" t="s">
        <v>937</v>
      </c>
      <c r="H183" s="40"/>
      <c r="I183" s="277" t="s">
        <v>284</v>
      </c>
      <c r="J183" s="289" t="s">
        <v>57</v>
      </c>
      <c r="K183" s="277" t="s">
        <v>58</v>
      </c>
      <c r="L183" s="150" t="s">
        <v>403</v>
      </c>
      <c r="M183" s="18" t="s">
        <v>757</v>
      </c>
    </row>
    <row r="184" spans="1:13" ht="15.75" hidden="1" customHeight="1">
      <c r="A184" s="17">
        <v>178</v>
      </c>
      <c r="B184" s="18">
        <v>61983</v>
      </c>
      <c r="C184" s="18" t="s">
        <v>938</v>
      </c>
      <c r="D184" s="18"/>
      <c r="E184" s="18"/>
      <c r="F184" s="18"/>
      <c r="G184" s="280" t="s">
        <v>939</v>
      </c>
      <c r="H184" s="40"/>
      <c r="I184" s="277" t="s">
        <v>284</v>
      </c>
      <c r="J184" s="289" t="s">
        <v>57</v>
      </c>
      <c r="K184" s="277" t="s">
        <v>58</v>
      </c>
      <c r="L184" s="150" t="s">
        <v>403</v>
      </c>
      <c r="M184" s="18" t="s">
        <v>757</v>
      </c>
    </row>
    <row r="185" spans="1:13" ht="15.75" hidden="1" customHeight="1">
      <c r="A185" s="17">
        <v>179</v>
      </c>
      <c r="B185" s="18">
        <v>66183</v>
      </c>
      <c r="C185" s="18" t="s">
        <v>940</v>
      </c>
      <c r="D185" s="18"/>
      <c r="E185" s="18"/>
      <c r="F185" s="18"/>
      <c r="G185" s="280" t="s">
        <v>941</v>
      </c>
      <c r="H185" s="40"/>
      <c r="I185" s="277" t="s">
        <v>284</v>
      </c>
      <c r="J185" s="289" t="s">
        <v>57</v>
      </c>
      <c r="K185" s="277" t="s">
        <v>58</v>
      </c>
      <c r="L185" s="150" t="s">
        <v>403</v>
      </c>
      <c r="M185" s="18" t="s">
        <v>757</v>
      </c>
    </row>
    <row r="186" spans="1:13" ht="15.75" hidden="1" customHeight="1">
      <c r="A186" s="17">
        <v>180</v>
      </c>
      <c r="B186" s="18">
        <v>43055</v>
      </c>
      <c r="C186" s="18" t="s">
        <v>942</v>
      </c>
      <c r="D186" s="18"/>
      <c r="E186" s="18"/>
      <c r="F186" s="18"/>
      <c r="G186" s="280" t="s">
        <v>943</v>
      </c>
      <c r="H186" s="40"/>
      <c r="I186" s="277" t="s">
        <v>284</v>
      </c>
      <c r="J186" s="289" t="s">
        <v>57</v>
      </c>
      <c r="K186" s="277" t="s">
        <v>58</v>
      </c>
      <c r="L186" s="150" t="s">
        <v>403</v>
      </c>
      <c r="M186" s="18" t="s">
        <v>757</v>
      </c>
    </row>
    <row r="187" spans="1:13" ht="15.75" hidden="1" customHeight="1">
      <c r="A187" s="18">
        <v>181</v>
      </c>
      <c r="B187" s="18">
        <v>62250</v>
      </c>
      <c r="C187" s="18" t="s">
        <v>947</v>
      </c>
      <c r="D187" s="18" t="s">
        <v>948</v>
      </c>
      <c r="E187" s="18">
        <v>28021</v>
      </c>
      <c r="F187" s="18"/>
      <c r="G187" s="280" t="s">
        <v>949</v>
      </c>
      <c r="H187" s="40"/>
      <c r="I187" s="277" t="s">
        <v>950</v>
      </c>
      <c r="J187" s="287" t="s">
        <v>951</v>
      </c>
      <c r="K187" s="18">
        <v>3002540324</v>
      </c>
      <c r="L187" s="18" t="s">
        <v>339</v>
      </c>
      <c r="M187" s="18"/>
    </row>
    <row r="188" spans="1:13" ht="15.75" hidden="1" customHeight="1">
      <c r="A188" s="17">
        <v>182</v>
      </c>
      <c r="B188" s="290" t="s">
        <v>952</v>
      </c>
      <c r="C188" s="18" t="s">
        <v>953</v>
      </c>
      <c r="D188" s="18" t="s">
        <v>954</v>
      </c>
      <c r="E188" s="18">
        <v>28047</v>
      </c>
      <c r="F188" s="18"/>
      <c r="G188" s="280" t="s">
        <v>955</v>
      </c>
      <c r="H188" s="40"/>
      <c r="I188" s="277" t="s">
        <v>956</v>
      </c>
      <c r="J188" s="287" t="s">
        <v>957</v>
      </c>
      <c r="K188" s="277" t="s">
        <v>958</v>
      </c>
      <c r="L188" s="18"/>
      <c r="M188" s="18"/>
    </row>
    <row r="189" spans="1:13" ht="15.75" hidden="1" customHeight="1">
      <c r="A189" s="17">
        <v>183</v>
      </c>
      <c r="B189" s="18">
        <v>43513</v>
      </c>
      <c r="C189" s="18" t="s">
        <v>959</v>
      </c>
      <c r="D189" s="18" t="s">
        <v>960</v>
      </c>
      <c r="E189" s="18">
        <v>28035</v>
      </c>
      <c r="F189" s="18"/>
      <c r="G189" s="280" t="s">
        <v>961</v>
      </c>
      <c r="H189" s="40">
        <v>619891816</v>
      </c>
      <c r="I189" s="18" t="s">
        <v>962</v>
      </c>
      <c r="J189" s="287" t="s">
        <v>963</v>
      </c>
      <c r="K189" s="18">
        <v>200235760</v>
      </c>
      <c r="L189" s="18"/>
      <c r="M189" s="18"/>
    </row>
    <row r="190" spans="1:13" ht="15.75" hidden="1" customHeight="1">
      <c r="A190" s="17">
        <v>184</v>
      </c>
      <c r="B190" s="18">
        <v>17798</v>
      </c>
      <c r="C190" s="18" t="s">
        <v>964</v>
      </c>
      <c r="D190" s="18"/>
      <c r="E190" s="18"/>
      <c r="F190" s="18"/>
      <c r="G190" s="280" t="s">
        <v>965</v>
      </c>
      <c r="H190" s="40"/>
      <c r="I190" s="277" t="s">
        <v>284</v>
      </c>
      <c r="J190" s="289" t="s">
        <v>57</v>
      </c>
      <c r="K190" s="277" t="s">
        <v>58</v>
      </c>
      <c r="L190" s="150" t="s">
        <v>403</v>
      </c>
      <c r="M190" s="18" t="s">
        <v>757</v>
      </c>
    </row>
    <row r="191" spans="1:13" ht="15.75" hidden="1" customHeight="1">
      <c r="A191" s="17">
        <v>185</v>
      </c>
      <c r="B191" s="18">
        <v>48889</v>
      </c>
      <c r="C191" s="18" t="s">
        <v>972</v>
      </c>
      <c r="D191" s="18"/>
      <c r="E191" s="18"/>
      <c r="F191" s="18"/>
      <c r="G191" s="280" t="s">
        <v>973</v>
      </c>
      <c r="H191" s="40"/>
      <c r="I191" s="277" t="s">
        <v>966</v>
      </c>
      <c r="J191" s="289" t="s">
        <v>967</v>
      </c>
      <c r="K191" s="277" t="s">
        <v>968</v>
      </c>
      <c r="L191" s="150" t="s">
        <v>403</v>
      </c>
      <c r="M191" s="18" t="s">
        <v>757</v>
      </c>
    </row>
    <row r="192" spans="1:13" ht="15.75" hidden="1" customHeight="1">
      <c r="A192" s="17">
        <v>186</v>
      </c>
      <c r="B192" s="18">
        <v>77653</v>
      </c>
      <c r="C192" s="18" t="s">
        <v>974</v>
      </c>
      <c r="D192" s="18"/>
      <c r="E192" s="18"/>
      <c r="F192" s="18"/>
      <c r="G192" s="280" t="s">
        <v>975</v>
      </c>
      <c r="H192" s="40"/>
      <c r="I192" s="277" t="s">
        <v>969</v>
      </c>
      <c r="J192" s="289" t="s">
        <v>970</v>
      </c>
      <c r="K192" s="277" t="s">
        <v>971</v>
      </c>
      <c r="L192" s="150" t="s">
        <v>403</v>
      </c>
      <c r="M192" s="18" t="s">
        <v>757</v>
      </c>
    </row>
    <row r="193" spans="1:13" ht="15.75" hidden="1" customHeight="1">
      <c r="A193" s="18">
        <v>187</v>
      </c>
      <c r="B193" s="18">
        <v>60810</v>
      </c>
      <c r="C193" s="18" t="s">
        <v>976</v>
      </c>
      <c r="D193" s="18" t="s">
        <v>977</v>
      </c>
      <c r="E193" s="18">
        <v>28015</v>
      </c>
      <c r="F193" s="18"/>
      <c r="G193" s="280" t="s">
        <v>978</v>
      </c>
      <c r="H193" s="40"/>
      <c r="I193" s="159" t="s">
        <v>979</v>
      </c>
      <c r="J193" s="287" t="s">
        <v>980</v>
      </c>
      <c r="K193" s="18">
        <v>2214159268</v>
      </c>
      <c r="L193" s="18" t="s">
        <v>340</v>
      </c>
      <c r="M193" s="18" t="s">
        <v>981</v>
      </c>
    </row>
    <row r="194" spans="1:13" ht="15.75" hidden="1" customHeight="1">
      <c r="A194" s="17">
        <v>188</v>
      </c>
      <c r="B194" s="18">
        <v>34632</v>
      </c>
      <c r="C194" s="18" t="s">
        <v>992</v>
      </c>
      <c r="D194" s="18" t="s">
        <v>993</v>
      </c>
      <c r="E194" s="18">
        <v>28031</v>
      </c>
      <c r="F194" s="18"/>
      <c r="G194" s="280" t="s">
        <v>994</v>
      </c>
      <c r="H194" s="40">
        <v>685597996</v>
      </c>
      <c r="I194" s="159" t="s">
        <v>995</v>
      </c>
      <c r="J194" s="287" t="s">
        <v>996</v>
      </c>
      <c r="K194" s="18">
        <v>2720017065</v>
      </c>
      <c r="L194" s="18"/>
      <c r="M194" s="18" t="s">
        <v>981</v>
      </c>
    </row>
    <row r="195" spans="1:13" ht="15.75" hidden="1" customHeight="1">
      <c r="A195" s="17">
        <v>189</v>
      </c>
      <c r="B195" s="18">
        <v>94043</v>
      </c>
      <c r="C195" s="18" t="s">
        <v>997</v>
      </c>
      <c r="D195" s="18" t="s">
        <v>998</v>
      </c>
      <c r="E195" s="18">
        <v>28038</v>
      </c>
      <c r="F195" s="18"/>
      <c r="G195" s="280" t="s">
        <v>999</v>
      </c>
      <c r="H195" s="40"/>
      <c r="I195" s="159" t="s">
        <v>1000</v>
      </c>
      <c r="J195" s="287" t="s">
        <v>1001</v>
      </c>
      <c r="K195" s="34" t="s">
        <v>1002</v>
      </c>
      <c r="L195" s="18" t="s">
        <v>403</v>
      </c>
      <c r="M195" s="18" t="s">
        <v>981</v>
      </c>
    </row>
    <row r="196" spans="1:13" ht="15.75" hidden="1" customHeight="1">
      <c r="A196" s="17">
        <v>190</v>
      </c>
      <c r="B196" s="18">
        <v>89370</v>
      </c>
      <c r="C196" s="18" t="s">
        <v>1006</v>
      </c>
      <c r="D196" s="18" t="s">
        <v>1007</v>
      </c>
      <c r="E196" s="18">
        <v>28921</v>
      </c>
      <c r="F196" s="18"/>
      <c r="G196" s="280" t="s">
        <v>1008</v>
      </c>
      <c r="H196" s="40"/>
      <c r="I196" s="18"/>
      <c r="K196" s="18"/>
      <c r="L196" s="18"/>
      <c r="M196" s="18"/>
    </row>
    <row r="197" spans="1:13" ht="15.75" hidden="1" customHeight="1">
      <c r="A197" s="17">
        <v>191</v>
      </c>
      <c r="B197" s="18">
        <v>57762</v>
      </c>
      <c r="C197" s="18" t="s">
        <v>1009</v>
      </c>
      <c r="D197" s="18" t="s">
        <v>1010</v>
      </c>
      <c r="E197" s="18">
        <v>28380</v>
      </c>
      <c r="F197" s="18"/>
      <c r="G197" s="280" t="s">
        <v>1011</v>
      </c>
      <c r="H197" s="40">
        <v>642671396</v>
      </c>
      <c r="I197" s="159" t="s">
        <v>1012</v>
      </c>
      <c r="J197" s="287" t="s">
        <v>1014</v>
      </c>
      <c r="K197" s="34" t="s">
        <v>1015</v>
      </c>
      <c r="L197" s="18" t="s">
        <v>403</v>
      </c>
      <c r="M197" s="18" t="s">
        <v>1013</v>
      </c>
    </row>
    <row r="198" spans="1:13" ht="15.75" hidden="1" customHeight="1">
      <c r="A198" s="17">
        <v>192</v>
      </c>
      <c r="B198" s="18">
        <v>34322</v>
      </c>
      <c r="C198" s="18" t="s">
        <v>1018</v>
      </c>
      <c r="D198" s="18" t="s">
        <v>1019</v>
      </c>
      <c r="E198" s="18">
        <v>28046</v>
      </c>
      <c r="F198" s="18"/>
      <c r="G198" s="280" t="s">
        <v>1020</v>
      </c>
      <c r="H198" s="40">
        <v>913237128</v>
      </c>
      <c r="I198" s="18"/>
      <c r="K198" s="18"/>
      <c r="L198" s="18"/>
      <c r="M198" s="18"/>
    </row>
    <row r="199" spans="1:13" ht="15.75" hidden="1" customHeight="1">
      <c r="A199" s="18">
        <v>193</v>
      </c>
      <c r="B199" s="18">
        <v>52381</v>
      </c>
      <c r="C199" s="18" t="s">
        <v>1021</v>
      </c>
      <c r="D199" s="18" t="s">
        <v>1022</v>
      </c>
      <c r="E199" s="18">
        <v>28033</v>
      </c>
      <c r="F199" s="18"/>
      <c r="G199" s="280" t="s">
        <v>1023</v>
      </c>
      <c r="H199" s="40">
        <v>915517852</v>
      </c>
      <c r="I199" s="18"/>
      <c r="K199" s="18"/>
      <c r="L199" s="18"/>
      <c r="M199" s="18"/>
    </row>
    <row r="200" spans="1:13" ht="15.75" hidden="1" customHeight="1">
      <c r="A200" s="17">
        <v>194</v>
      </c>
      <c r="B200" s="18">
        <v>79503</v>
      </c>
      <c r="C200" s="18" t="s">
        <v>1024</v>
      </c>
      <c r="D200" s="18" t="s">
        <v>1029</v>
      </c>
      <c r="E200" s="18">
        <v>28500</v>
      </c>
      <c r="F200" s="18" t="s">
        <v>1030</v>
      </c>
      <c r="G200" s="280" t="s">
        <v>1028</v>
      </c>
      <c r="H200" s="40">
        <v>667022087</v>
      </c>
      <c r="I200" s="279" t="s">
        <v>1025</v>
      </c>
      <c r="J200" s="287" t="s">
        <v>1026</v>
      </c>
      <c r="K200" s="9">
        <v>100006931</v>
      </c>
      <c r="L200" s="9" t="s">
        <v>1027</v>
      </c>
      <c r="M200" s="18" t="s">
        <v>981</v>
      </c>
    </row>
    <row r="201" spans="1:13" ht="15.75" hidden="1" customHeight="1">
      <c r="A201" s="17">
        <v>195</v>
      </c>
      <c r="B201" s="18">
        <v>7952</v>
      </c>
      <c r="C201" s="18" t="s">
        <v>1031</v>
      </c>
      <c r="D201" s="18" t="s">
        <v>1032</v>
      </c>
      <c r="E201" s="18">
        <v>2843</v>
      </c>
      <c r="F201" s="18" t="s">
        <v>42</v>
      </c>
      <c r="G201" s="280" t="s">
        <v>1033</v>
      </c>
      <c r="H201" s="40">
        <v>917590082</v>
      </c>
      <c r="I201" s="279" t="s">
        <v>1034</v>
      </c>
      <c r="J201" s="287" t="s">
        <v>1035</v>
      </c>
      <c r="K201" s="334" t="s">
        <v>1036</v>
      </c>
      <c r="L201" s="9" t="s">
        <v>403</v>
      </c>
      <c r="M201" s="18" t="s">
        <v>1013</v>
      </c>
    </row>
    <row r="202" spans="1:13" ht="15.75" hidden="1" customHeight="1">
      <c r="A202" s="17">
        <v>196</v>
      </c>
      <c r="B202" s="18">
        <v>79325</v>
      </c>
      <c r="C202" s="18" t="s">
        <v>1038</v>
      </c>
      <c r="D202" s="18" t="s">
        <v>1039</v>
      </c>
      <c r="E202" s="18">
        <v>28923</v>
      </c>
      <c r="F202" s="18" t="s">
        <v>532</v>
      </c>
      <c r="G202" s="280" t="s">
        <v>1040</v>
      </c>
      <c r="H202" s="40">
        <v>615184585</v>
      </c>
      <c r="I202" s="18"/>
      <c r="K202" s="18"/>
      <c r="L202" s="18"/>
      <c r="M202" s="18" t="s">
        <v>757</v>
      </c>
    </row>
    <row r="203" spans="1:13" ht="15.75" hidden="1" customHeight="1">
      <c r="A203" s="17">
        <v>197</v>
      </c>
      <c r="B203" s="290" t="s">
        <v>1042</v>
      </c>
      <c r="C203" s="18" t="s">
        <v>1041</v>
      </c>
      <c r="D203" s="18" t="s">
        <v>1043</v>
      </c>
      <c r="E203" s="18">
        <v>28231</v>
      </c>
      <c r="F203" s="18" t="s">
        <v>1044</v>
      </c>
      <c r="G203" s="280" t="s">
        <v>1045</v>
      </c>
      <c r="H203" s="40">
        <v>617419112</v>
      </c>
      <c r="I203" s="280"/>
      <c r="J203" s="34"/>
      <c r="K203" s="340"/>
      <c r="L203" s="18"/>
      <c r="M203" s="18"/>
    </row>
    <row r="204" spans="1:13" ht="15.75" hidden="1" customHeight="1">
      <c r="A204" s="17">
        <v>198</v>
      </c>
      <c r="B204" s="18">
        <v>74056</v>
      </c>
      <c r="C204" s="18" t="s">
        <v>1046</v>
      </c>
      <c r="D204" s="18" t="s">
        <v>1047</v>
      </c>
      <c r="E204" s="18">
        <v>28029</v>
      </c>
      <c r="F204" s="18" t="s">
        <v>287</v>
      </c>
      <c r="G204" s="280" t="s">
        <v>1048</v>
      </c>
      <c r="H204" s="40"/>
      <c r="I204" s="332"/>
      <c r="J204" s="332"/>
      <c r="K204" s="333"/>
      <c r="L204" s="18"/>
      <c r="M204" s="18" t="s">
        <v>1049</v>
      </c>
    </row>
    <row r="205" spans="1:13" ht="15.75" hidden="1" customHeight="1">
      <c r="A205" s="18">
        <v>199</v>
      </c>
      <c r="B205" s="18">
        <v>37449</v>
      </c>
      <c r="C205" s="18" t="s">
        <v>1050</v>
      </c>
      <c r="D205" s="18" t="s">
        <v>1051</v>
      </c>
      <c r="E205" s="18">
        <v>28029</v>
      </c>
      <c r="F205" s="18" t="s">
        <v>287</v>
      </c>
      <c r="G205" s="341" t="s">
        <v>1052</v>
      </c>
      <c r="H205" s="40">
        <v>642915887</v>
      </c>
      <c r="I205" s="280" t="s">
        <v>1053</v>
      </c>
      <c r="J205" s="342" t="s">
        <v>1054</v>
      </c>
      <c r="K205" s="340" t="s">
        <v>1055</v>
      </c>
      <c r="L205" s="18" t="s">
        <v>341</v>
      </c>
      <c r="M205" s="18" t="s">
        <v>981</v>
      </c>
    </row>
    <row r="206" spans="1:13" ht="15.75" hidden="1" customHeight="1">
      <c r="A206" s="17">
        <v>200</v>
      </c>
      <c r="B206" s="18">
        <v>54197</v>
      </c>
      <c r="C206" s="18" t="s">
        <v>1037</v>
      </c>
      <c r="D206" s="343" t="s">
        <v>1058</v>
      </c>
      <c r="E206" s="18">
        <v>28500</v>
      </c>
      <c r="F206" s="18" t="s">
        <v>263</v>
      </c>
      <c r="G206" s="280" t="s">
        <v>1059</v>
      </c>
      <c r="H206" s="40">
        <v>655680133</v>
      </c>
      <c r="I206" s="280" t="s">
        <v>1056</v>
      </c>
      <c r="J206" s="342" t="s">
        <v>1057</v>
      </c>
      <c r="K206" s="159">
        <v>2195388022</v>
      </c>
      <c r="L206" s="18"/>
      <c r="M206" s="18" t="s">
        <v>981</v>
      </c>
    </row>
    <row r="207" spans="1:13" ht="15.75" hidden="1" customHeight="1">
      <c r="A207" s="17">
        <v>201</v>
      </c>
      <c r="B207" s="18"/>
      <c r="C207" s="18"/>
      <c r="D207" s="18"/>
      <c r="E207" s="18"/>
      <c r="F207" s="18"/>
      <c r="G207" s="280"/>
      <c r="H207" s="40"/>
      <c r="I207" s="18"/>
      <c r="K207" s="18"/>
      <c r="L207" s="18"/>
      <c r="M207" s="18"/>
    </row>
    <row r="208" spans="1:13" ht="15.75" hidden="1" customHeight="1">
      <c r="A208" s="17">
        <v>202</v>
      </c>
      <c r="B208" s="18"/>
      <c r="C208" s="18"/>
      <c r="D208" s="18"/>
      <c r="E208" s="18"/>
      <c r="F208" s="18"/>
      <c r="G208" s="280"/>
      <c r="H208" s="40"/>
      <c r="I208" s="18"/>
      <c r="K208" s="18"/>
      <c r="L208" s="18"/>
      <c r="M208" s="18"/>
    </row>
    <row r="209" spans="1:13" ht="15.75" hidden="1" customHeight="1">
      <c r="A209" s="17">
        <v>203</v>
      </c>
      <c r="B209" s="18"/>
      <c r="C209" s="18"/>
      <c r="D209" s="18"/>
      <c r="E209" s="18"/>
      <c r="F209" s="18"/>
      <c r="G209" s="280"/>
      <c r="H209" s="40"/>
      <c r="I209" s="18"/>
      <c r="K209" s="18"/>
      <c r="L209" s="18"/>
      <c r="M209" s="18"/>
    </row>
    <row r="210" spans="1:13" ht="15.75" hidden="1" customHeight="1">
      <c r="A210" s="17">
        <v>204</v>
      </c>
      <c r="B210" s="18"/>
      <c r="C210" s="18"/>
      <c r="D210" s="18"/>
      <c r="E210" s="18"/>
      <c r="F210" s="18"/>
      <c r="G210" s="280"/>
      <c r="H210" s="40"/>
      <c r="I210" s="18"/>
      <c r="K210" s="18"/>
      <c r="L210" s="18"/>
      <c r="M210" s="18"/>
    </row>
    <row r="211" spans="1:13" ht="15.75" hidden="1" customHeight="1">
      <c r="A211" s="18">
        <v>205</v>
      </c>
      <c r="B211" s="18"/>
      <c r="C211" s="18"/>
      <c r="D211" s="18"/>
      <c r="E211" s="18"/>
      <c r="F211" s="18"/>
      <c r="G211" s="280"/>
      <c r="H211" s="40"/>
      <c r="I211" s="18"/>
      <c r="K211" s="18"/>
      <c r="L211" s="18"/>
      <c r="M211" s="18"/>
    </row>
    <row r="212" spans="1:13" ht="15.75" hidden="1" customHeight="1">
      <c r="A212" s="17">
        <v>206</v>
      </c>
      <c r="B212" s="18"/>
      <c r="C212" s="18"/>
      <c r="D212" s="18"/>
      <c r="E212" s="18"/>
      <c r="F212" s="18"/>
      <c r="G212" s="280"/>
      <c r="H212" s="40"/>
      <c r="I212" s="18"/>
      <c r="K212" s="18"/>
      <c r="L212" s="18"/>
      <c r="M212" s="18"/>
    </row>
    <row r="213" spans="1:13" ht="15.75" hidden="1" customHeight="1">
      <c r="A213" s="17">
        <v>207</v>
      </c>
      <c r="B213" s="18"/>
      <c r="C213" s="18"/>
      <c r="D213" s="18"/>
      <c r="E213" s="18"/>
      <c r="F213" s="18"/>
      <c r="G213" s="280"/>
      <c r="H213" s="40"/>
      <c r="I213" s="18"/>
      <c r="K213" s="18"/>
      <c r="L213" s="18"/>
      <c r="M213" s="18"/>
    </row>
    <row r="214" spans="1:13" ht="15.75" hidden="1" customHeight="1">
      <c r="A214" s="17">
        <v>208</v>
      </c>
      <c r="B214" s="18"/>
      <c r="C214" s="18"/>
      <c r="D214" s="18"/>
      <c r="E214" s="18"/>
      <c r="F214" s="18"/>
      <c r="G214" s="280"/>
      <c r="H214" s="40"/>
      <c r="I214" s="18"/>
      <c r="K214" s="18"/>
      <c r="L214" s="18"/>
      <c r="M214" s="18"/>
    </row>
    <row r="215" spans="1:13" ht="15.75" hidden="1" customHeight="1">
      <c r="A215" s="17">
        <v>209</v>
      </c>
      <c r="B215" s="18"/>
      <c r="C215" s="18"/>
      <c r="D215" s="18"/>
      <c r="E215" s="18"/>
      <c r="F215" s="18"/>
      <c r="G215" s="280"/>
      <c r="H215" s="40"/>
      <c r="I215" s="18"/>
      <c r="K215" s="18"/>
      <c r="L215" s="18"/>
      <c r="M215" s="18"/>
    </row>
    <row r="216" spans="1:13" ht="15.75" hidden="1" customHeight="1">
      <c r="A216" s="17">
        <v>210</v>
      </c>
      <c r="B216" s="18"/>
      <c r="C216" s="18"/>
      <c r="D216" s="18"/>
      <c r="E216" s="18"/>
      <c r="F216" s="18"/>
      <c r="G216" s="280"/>
      <c r="H216" s="40"/>
      <c r="I216" s="18"/>
      <c r="K216" s="18"/>
      <c r="L216" s="18"/>
      <c r="M216" s="18"/>
    </row>
    <row r="217" spans="1:13" ht="15.75" hidden="1" customHeight="1">
      <c r="A217" s="18">
        <v>211</v>
      </c>
      <c r="B217" s="18"/>
      <c r="C217" s="18"/>
      <c r="D217" s="18"/>
      <c r="E217" s="18"/>
      <c r="F217" s="18"/>
      <c r="G217" s="280"/>
      <c r="H217" s="40"/>
      <c r="I217" s="18"/>
      <c r="K217" s="18"/>
      <c r="L217" s="18"/>
      <c r="M217" s="18"/>
    </row>
    <row r="218" spans="1:13" ht="15.75" hidden="1" customHeight="1">
      <c r="A218" s="17">
        <v>212</v>
      </c>
      <c r="B218" s="18"/>
      <c r="C218" s="18"/>
      <c r="D218" s="18"/>
      <c r="E218" s="18"/>
      <c r="F218" s="18"/>
      <c r="G218" s="280"/>
      <c r="H218" s="40"/>
      <c r="I218" s="18"/>
      <c r="K218" s="18"/>
      <c r="L218" s="18"/>
      <c r="M218" s="18"/>
    </row>
    <row r="219" spans="1:13" ht="15.75" hidden="1" customHeight="1">
      <c r="A219" s="17">
        <v>213</v>
      </c>
      <c r="B219" s="18"/>
      <c r="C219" s="18"/>
      <c r="D219" s="18"/>
      <c r="E219" s="18"/>
      <c r="F219" s="18"/>
      <c r="G219" s="280"/>
      <c r="H219" s="40"/>
      <c r="I219" s="18"/>
      <c r="K219" s="18"/>
      <c r="L219" s="18"/>
      <c r="M219" s="18"/>
    </row>
    <row r="220" spans="1:13" ht="15.75" hidden="1" customHeight="1">
      <c r="A220" s="17">
        <v>214</v>
      </c>
      <c r="B220" s="18"/>
      <c r="C220" s="18"/>
      <c r="D220" s="18"/>
      <c r="E220" s="18"/>
      <c r="F220" s="18"/>
      <c r="G220" s="280"/>
      <c r="H220" s="40"/>
      <c r="I220" s="18"/>
      <c r="K220" s="18"/>
      <c r="L220" s="18"/>
      <c r="M220" s="18"/>
    </row>
    <row r="221" spans="1:13" ht="15.75" hidden="1" customHeight="1">
      <c r="A221" s="17">
        <v>215</v>
      </c>
      <c r="B221" s="18"/>
      <c r="C221" s="18"/>
      <c r="D221" s="18"/>
      <c r="E221" s="18"/>
      <c r="F221" s="18"/>
      <c r="G221" s="280"/>
      <c r="H221" s="40"/>
      <c r="I221" s="18"/>
      <c r="K221" s="18"/>
      <c r="L221" s="18"/>
      <c r="M221" s="18"/>
    </row>
    <row r="222" spans="1:13" ht="15.75" hidden="1" customHeight="1">
      <c r="A222" s="17">
        <v>216</v>
      </c>
      <c r="B222" s="18"/>
      <c r="C222" s="18"/>
      <c r="D222" s="18"/>
      <c r="E222" s="18"/>
      <c r="F222" s="18"/>
      <c r="G222" s="280"/>
      <c r="H222" s="40"/>
      <c r="I222" s="18"/>
      <c r="K222" s="18"/>
      <c r="L222" s="18"/>
      <c r="M222" s="18"/>
    </row>
    <row r="223" spans="1:13" ht="15.75" hidden="1" customHeight="1">
      <c r="A223" s="18">
        <v>217</v>
      </c>
      <c r="B223" s="18"/>
      <c r="C223" s="18"/>
      <c r="D223" s="18"/>
      <c r="E223" s="18"/>
      <c r="F223" s="18"/>
      <c r="G223" s="280"/>
      <c r="H223" s="40"/>
      <c r="I223" s="18"/>
      <c r="K223" s="18"/>
      <c r="L223" s="18"/>
      <c r="M223" s="18"/>
    </row>
    <row r="224" spans="1:13" ht="15.75" hidden="1" customHeight="1">
      <c r="A224" s="17">
        <v>218</v>
      </c>
      <c r="B224" s="18"/>
      <c r="C224" s="18"/>
      <c r="D224" s="18"/>
      <c r="E224" s="18"/>
      <c r="F224" s="18"/>
      <c r="G224" s="280"/>
      <c r="H224" s="40"/>
      <c r="I224" s="18"/>
      <c r="K224" s="18"/>
      <c r="L224" s="18"/>
      <c r="M224" s="18"/>
    </row>
    <row r="225" spans="1:13" ht="15.75" hidden="1" customHeight="1">
      <c r="A225" s="17">
        <v>219</v>
      </c>
      <c r="B225" s="18"/>
      <c r="C225" s="18"/>
      <c r="D225" s="18"/>
      <c r="E225" s="18"/>
      <c r="F225" s="18"/>
      <c r="G225" s="280"/>
      <c r="H225" s="40"/>
      <c r="I225" s="18"/>
      <c r="K225" s="18"/>
      <c r="L225" s="18"/>
      <c r="M225" s="18"/>
    </row>
    <row r="226" spans="1:13" ht="15.75" hidden="1" customHeight="1">
      <c r="A226" s="17">
        <v>220</v>
      </c>
      <c r="B226" s="18"/>
      <c r="C226" s="18"/>
      <c r="D226" s="18"/>
      <c r="E226" s="18"/>
      <c r="F226" s="18"/>
      <c r="G226" s="280"/>
      <c r="H226" s="40"/>
      <c r="I226" s="18"/>
      <c r="K226" s="18"/>
      <c r="L226" s="18"/>
      <c r="M226" s="18"/>
    </row>
    <row r="227" spans="1:13" ht="15.75" hidden="1" customHeight="1">
      <c r="A227" s="17">
        <v>221</v>
      </c>
      <c r="B227" s="18"/>
      <c r="C227" s="18"/>
      <c r="D227" s="18"/>
      <c r="E227" s="18"/>
      <c r="F227" s="18"/>
      <c r="G227" s="280"/>
      <c r="H227" s="40"/>
      <c r="I227" s="18"/>
      <c r="K227" s="18"/>
      <c r="L227" s="18"/>
      <c r="M227" s="18"/>
    </row>
    <row r="228" spans="1:13" ht="15.75" hidden="1" customHeight="1">
      <c r="A228" s="17">
        <v>222</v>
      </c>
      <c r="B228" s="18"/>
      <c r="C228" s="18"/>
      <c r="D228" s="18"/>
      <c r="E228" s="18"/>
      <c r="F228" s="18"/>
      <c r="G228" s="280"/>
      <c r="H228" s="40"/>
      <c r="I228" s="18"/>
      <c r="K228" s="18"/>
      <c r="L228" s="18"/>
      <c r="M228" s="18"/>
    </row>
    <row r="229" spans="1:13" ht="15.75" hidden="1" customHeight="1">
      <c r="A229" s="18">
        <v>223</v>
      </c>
      <c r="B229" s="18"/>
      <c r="C229" s="18"/>
      <c r="D229" s="18"/>
      <c r="E229" s="18"/>
      <c r="F229" s="18"/>
      <c r="G229" s="280"/>
      <c r="H229" s="40"/>
      <c r="I229" s="18"/>
      <c r="K229" s="18"/>
      <c r="L229" s="18"/>
      <c r="M229" s="18"/>
    </row>
    <row r="230" spans="1:13" ht="15.75" hidden="1" customHeight="1">
      <c r="A230" s="17">
        <v>224</v>
      </c>
      <c r="B230" s="18"/>
      <c r="C230" s="18"/>
      <c r="D230" s="18"/>
      <c r="E230" s="18"/>
      <c r="F230" s="18"/>
      <c r="G230" s="280"/>
      <c r="H230" s="40"/>
      <c r="I230" s="18"/>
      <c r="K230" s="18"/>
      <c r="L230" s="18"/>
      <c r="M230" s="18"/>
    </row>
    <row r="231" spans="1:13" ht="15.75" hidden="1" customHeight="1">
      <c r="A231" s="17">
        <v>225</v>
      </c>
      <c r="B231" s="18"/>
      <c r="C231" s="18"/>
      <c r="D231" s="18"/>
      <c r="E231" s="18"/>
      <c r="F231" s="18"/>
      <c r="G231" s="280"/>
      <c r="H231" s="40"/>
      <c r="I231" s="18"/>
      <c r="K231" s="18"/>
      <c r="L231" s="18"/>
      <c r="M231" s="18"/>
    </row>
    <row r="232" spans="1:13" ht="15.75" hidden="1" customHeight="1">
      <c r="A232" s="17">
        <v>226</v>
      </c>
      <c r="B232" s="18"/>
      <c r="C232" s="18"/>
      <c r="D232" s="18"/>
      <c r="E232" s="18"/>
      <c r="F232" s="18"/>
      <c r="G232" s="280"/>
      <c r="H232" s="40"/>
      <c r="I232" s="18"/>
      <c r="K232" s="18"/>
      <c r="L232" s="18"/>
      <c r="M232" s="18"/>
    </row>
    <row r="233" spans="1:13" ht="15.75" hidden="1" customHeight="1">
      <c r="A233" s="17">
        <v>227</v>
      </c>
      <c r="B233" s="18"/>
      <c r="C233" s="18"/>
      <c r="D233" s="18"/>
      <c r="E233" s="18"/>
      <c r="F233" s="18"/>
      <c r="G233" s="280"/>
      <c r="H233" s="40"/>
      <c r="I233" s="18"/>
      <c r="K233" s="18"/>
      <c r="L233" s="18"/>
      <c r="M233" s="18"/>
    </row>
    <row r="234" spans="1:13" ht="15.75" hidden="1" customHeight="1">
      <c r="A234" s="17">
        <v>228</v>
      </c>
      <c r="B234" s="18"/>
      <c r="C234" s="18"/>
      <c r="D234" s="18"/>
      <c r="E234" s="18"/>
      <c r="F234" s="18"/>
      <c r="G234" s="280"/>
      <c r="H234" s="40"/>
      <c r="I234" s="18"/>
      <c r="K234" s="18"/>
      <c r="L234" s="18"/>
      <c r="M234" s="18"/>
    </row>
    <row r="235" spans="1:13" ht="15.75" hidden="1" customHeight="1">
      <c r="A235" s="18">
        <v>229</v>
      </c>
      <c r="B235" s="18"/>
      <c r="C235" s="18"/>
      <c r="D235" s="18"/>
      <c r="E235" s="18"/>
      <c r="F235" s="18"/>
      <c r="G235" s="280"/>
      <c r="H235" s="40"/>
      <c r="I235" s="18"/>
      <c r="K235" s="18"/>
      <c r="L235" s="18"/>
      <c r="M235" s="18"/>
    </row>
    <row r="236" spans="1:13" ht="15.75" hidden="1" customHeight="1">
      <c r="A236" s="17">
        <v>230</v>
      </c>
      <c r="B236" s="18"/>
      <c r="C236" s="18"/>
      <c r="D236" s="18"/>
      <c r="E236" s="18"/>
      <c r="F236" s="18"/>
      <c r="G236" s="280"/>
      <c r="H236" s="40"/>
      <c r="I236" s="18"/>
      <c r="K236" s="18"/>
      <c r="L236" s="18"/>
      <c r="M236" s="18"/>
    </row>
    <row r="237" spans="1:13" ht="15.75" hidden="1" customHeight="1">
      <c r="A237" s="17">
        <v>231</v>
      </c>
      <c r="B237" s="18"/>
      <c r="C237" s="18"/>
      <c r="D237" s="18"/>
      <c r="E237" s="18"/>
      <c r="F237" s="18"/>
      <c r="G237" s="280"/>
      <c r="H237" s="40"/>
      <c r="I237" s="18"/>
      <c r="K237" s="18"/>
      <c r="L237" s="18"/>
      <c r="M237" s="18"/>
    </row>
    <row r="238" spans="1:13" ht="15.75" hidden="1" customHeight="1">
      <c r="A238" s="17">
        <v>232</v>
      </c>
      <c r="B238" s="18"/>
      <c r="C238" s="18"/>
      <c r="D238" s="18"/>
      <c r="E238" s="18"/>
      <c r="F238" s="18"/>
      <c r="G238" s="280"/>
      <c r="H238" s="40"/>
      <c r="I238" s="18"/>
      <c r="K238" s="18"/>
      <c r="L238" s="18"/>
      <c r="M238" s="18"/>
    </row>
    <row r="239" spans="1:13" ht="15.75" hidden="1" customHeight="1">
      <c r="A239" s="17">
        <v>233</v>
      </c>
      <c r="B239" s="18"/>
      <c r="C239" s="18"/>
      <c r="D239" s="18"/>
      <c r="E239" s="18"/>
      <c r="F239" s="18"/>
      <c r="G239" s="280"/>
      <c r="H239" s="40"/>
      <c r="I239" s="18"/>
      <c r="K239" s="18"/>
      <c r="L239" s="18"/>
      <c r="M239" s="18"/>
    </row>
    <row r="240" spans="1:13" ht="15.75" hidden="1" customHeight="1">
      <c r="A240" s="17">
        <v>234</v>
      </c>
      <c r="B240" s="18"/>
      <c r="C240" s="18"/>
      <c r="D240" s="18"/>
      <c r="E240" s="18"/>
      <c r="F240" s="18"/>
      <c r="G240" s="280"/>
      <c r="H240" s="40"/>
      <c r="I240" s="18"/>
      <c r="K240" s="18"/>
      <c r="L240" s="18"/>
      <c r="M240" s="18"/>
    </row>
    <row r="241" spans="1:13" ht="15.75" hidden="1" customHeight="1">
      <c r="A241" s="18">
        <v>235</v>
      </c>
      <c r="B241" s="18"/>
      <c r="C241" s="18"/>
      <c r="D241" s="18"/>
      <c r="E241" s="18"/>
      <c r="F241" s="18"/>
      <c r="G241" s="280"/>
      <c r="H241" s="40"/>
      <c r="I241" s="18"/>
      <c r="K241" s="18"/>
      <c r="L241" s="18"/>
      <c r="M241" s="18"/>
    </row>
    <row r="242" spans="1:13" ht="15.75" hidden="1" customHeight="1">
      <c r="A242" s="17">
        <v>236</v>
      </c>
      <c r="B242" s="18"/>
      <c r="C242" s="18"/>
      <c r="D242" s="18"/>
      <c r="E242" s="18"/>
      <c r="F242" s="18"/>
      <c r="G242" s="280"/>
      <c r="H242" s="40"/>
      <c r="I242" s="18"/>
      <c r="K242" s="18"/>
      <c r="L242" s="18"/>
      <c r="M242" s="18"/>
    </row>
    <row r="243" spans="1:13" ht="15.75" hidden="1" customHeight="1">
      <c r="A243" s="17">
        <v>237</v>
      </c>
      <c r="B243" s="18"/>
      <c r="C243" s="18"/>
      <c r="D243" s="18"/>
      <c r="E243" s="18"/>
      <c r="F243" s="18"/>
      <c r="G243" s="280"/>
      <c r="H243" s="40"/>
      <c r="I243" s="18"/>
      <c r="K243" s="18"/>
      <c r="L243" s="18"/>
      <c r="M243" s="18"/>
    </row>
    <row r="244" spans="1:13" ht="15.75" hidden="1" customHeight="1">
      <c r="A244" s="17">
        <v>238</v>
      </c>
      <c r="B244" s="18"/>
      <c r="C244" s="18"/>
      <c r="D244" s="18"/>
      <c r="E244" s="18"/>
      <c r="F244" s="18"/>
      <c r="G244" s="280"/>
      <c r="H244" s="40"/>
      <c r="I244" s="18"/>
      <c r="K244" s="18"/>
      <c r="L244" s="18"/>
      <c r="M244" s="18"/>
    </row>
    <row r="245" spans="1:13" ht="15.75" hidden="1" customHeight="1">
      <c r="A245" s="17">
        <v>239</v>
      </c>
      <c r="B245" s="18"/>
      <c r="C245" s="18"/>
      <c r="D245" s="18"/>
      <c r="E245" s="18"/>
      <c r="F245" s="18"/>
      <c r="G245" s="280"/>
      <c r="H245" s="40"/>
      <c r="I245" s="18"/>
      <c r="K245" s="18"/>
      <c r="L245" s="18"/>
      <c r="M245" s="18"/>
    </row>
    <row r="246" spans="1:13" ht="15.75" hidden="1" customHeight="1">
      <c r="A246" s="17">
        <v>240</v>
      </c>
      <c r="B246" s="18"/>
      <c r="C246" s="18"/>
      <c r="D246" s="18"/>
      <c r="E246" s="18"/>
      <c r="F246" s="18"/>
      <c r="G246" s="280"/>
      <c r="H246" s="40"/>
      <c r="I246" s="18"/>
      <c r="K246" s="18"/>
      <c r="L246" s="18"/>
      <c r="M246" s="18"/>
    </row>
    <row r="247" spans="1:13" ht="15.75" hidden="1" customHeight="1">
      <c r="A247" s="18">
        <v>241</v>
      </c>
      <c r="B247" s="18"/>
      <c r="C247" s="18"/>
      <c r="D247" s="18"/>
      <c r="E247" s="18"/>
      <c r="F247" s="18"/>
      <c r="G247" s="280"/>
      <c r="H247" s="40"/>
      <c r="I247" s="18"/>
      <c r="K247" s="18"/>
      <c r="L247" s="18"/>
      <c r="M247" s="18"/>
    </row>
    <row r="248" spans="1:13" ht="15.75" hidden="1" customHeight="1">
      <c r="A248" s="17">
        <v>242</v>
      </c>
      <c r="B248" s="18"/>
      <c r="C248" s="18"/>
      <c r="D248" s="18"/>
      <c r="E248" s="18"/>
      <c r="F248" s="18"/>
      <c r="G248" s="280"/>
      <c r="H248" s="40"/>
      <c r="I248" s="18"/>
      <c r="K248" s="18"/>
      <c r="L248" s="18"/>
      <c r="M248" s="18"/>
    </row>
    <row r="249" spans="1:13" ht="15.75" hidden="1" customHeight="1">
      <c r="A249" s="17">
        <v>243</v>
      </c>
      <c r="B249" s="18"/>
      <c r="C249" s="18"/>
      <c r="D249" s="18"/>
      <c r="E249" s="18"/>
      <c r="F249" s="18"/>
      <c r="G249" s="280"/>
      <c r="H249" s="40"/>
      <c r="I249" s="18"/>
      <c r="K249" s="18"/>
      <c r="L249" s="18"/>
      <c r="M249" s="18"/>
    </row>
    <row r="250" spans="1:13" ht="15.75" hidden="1" customHeight="1">
      <c r="A250" s="17">
        <v>244</v>
      </c>
      <c r="B250" s="18"/>
      <c r="C250" s="18"/>
      <c r="D250" s="18"/>
      <c r="E250" s="18"/>
      <c r="F250" s="18"/>
      <c r="G250" s="280"/>
      <c r="H250" s="40"/>
      <c r="I250" s="18"/>
      <c r="K250" s="18"/>
      <c r="L250" s="18"/>
      <c r="M250" s="18"/>
    </row>
    <row r="251" spans="1:13" ht="15.75" hidden="1" customHeight="1">
      <c r="A251" s="17">
        <v>245</v>
      </c>
      <c r="B251" s="18"/>
      <c r="C251" s="18"/>
      <c r="D251" s="18"/>
      <c r="E251" s="18"/>
      <c r="F251" s="18"/>
      <c r="G251" s="280"/>
      <c r="H251" s="40"/>
      <c r="I251" s="18"/>
      <c r="K251" s="18"/>
      <c r="L251" s="18"/>
      <c r="M251" s="18"/>
    </row>
    <row r="252" spans="1:13" ht="15.75" hidden="1" customHeight="1">
      <c r="A252" s="17">
        <v>246</v>
      </c>
      <c r="B252" s="18"/>
      <c r="C252" s="18"/>
      <c r="D252" s="18"/>
      <c r="E252" s="18"/>
      <c r="F252" s="18"/>
      <c r="G252" s="280"/>
      <c r="H252" s="40"/>
      <c r="I252" s="18"/>
      <c r="K252" s="18"/>
      <c r="L252" s="18"/>
      <c r="M252" s="18"/>
    </row>
    <row r="253" spans="1:13" ht="15.75" hidden="1" customHeight="1">
      <c r="A253" s="18">
        <v>247</v>
      </c>
      <c r="B253" s="18"/>
      <c r="C253" s="18"/>
      <c r="D253" s="18"/>
      <c r="E253" s="18"/>
      <c r="F253" s="18"/>
      <c r="G253" s="280"/>
      <c r="H253" s="40"/>
      <c r="I253" s="18"/>
      <c r="K253" s="18"/>
      <c r="L253" s="18"/>
      <c r="M253" s="18"/>
    </row>
    <row r="254" spans="1:13" ht="15.75" hidden="1" customHeight="1">
      <c r="A254" s="17">
        <v>248</v>
      </c>
      <c r="B254" s="18"/>
      <c r="C254" s="18"/>
      <c r="D254" s="18"/>
      <c r="E254" s="18"/>
      <c r="F254" s="18"/>
      <c r="G254" s="280"/>
      <c r="H254" s="40"/>
      <c r="I254" s="18"/>
      <c r="K254" s="18"/>
      <c r="L254" s="18"/>
      <c r="M254" s="18"/>
    </row>
    <row r="255" spans="1:13" ht="15.75" hidden="1" customHeight="1">
      <c r="A255" s="17">
        <v>249</v>
      </c>
      <c r="B255" s="18"/>
      <c r="C255" s="18"/>
      <c r="D255" s="18"/>
      <c r="E255" s="18"/>
      <c r="F255" s="18"/>
      <c r="G255" s="280"/>
      <c r="H255" s="40"/>
      <c r="I255" s="18"/>
      <c r="K255" s="18"/>
      <c r="L255" s="18"/>
      <c r="M255" s="18"/>
    </row>
    <row r="256" spans="1:13" ht="15.75" hidden="1" customHeight="1">
      <c r="A256" s="17">
        <v>250</v>
      </c>
      <c r="B256" s="18"/>
      <c r="C256" s="18"/>
      <c r="D256" s="18"/>
      <c r="E256" s="18"/>
      <c r="F256" s="18"/>
      <c r="G256" s="280"/>
      <c r="H256" s="40"/>
      <c r="I256" s="18"/>
      <c r="K256" s="18"/>
      <c r="L256" s="18"/>
      <c r="M256" s="18"/>
    </row>
    <row r="257" spans="1:13" ht="15.75" hidden="1" customHeight="1">
      <c r="A257" s="17">
        <v>251</v>
      </c>
      <c r="B257" s="18"/>
      <c r="C257" s="18"/>
      <c r="D257" s="18"/>
      <c r="E257" s="18"/>
      <c r="F257" s="18"/>
      <c r="G257" s="280"/>
      <c r="H257" s="40"/>
      <c r="I257" s="18"/>
      <c r="K257" s="18"/>
      <c r="L257" s="18"/>
      <c r="M257" s="18"/>
    </row>
    <row r="258" spans="1:13" ht="15.75" hidden="1" customHeight="1">
      <c r="A258" s="17">
        <v>252</v>
      </c>
      <c r="B258" s="18"/>
      <c r="C258" s="18"/>
      <c r="D258" s="18"/>
      <c r="E258" s="18"/>
      <c r="F258" s="18"/>
      <c r="G258" s="280"/>
      <c r="H258" s="40"/>
      <c r="I258" s="18"/>
      <c r="K258" s="18"/>
      <c r="L258" s="18"/>
      <c r="M258" s="18"/>
    </row>
    <row r="259" spans="1:13" ht="15.75" hidden="1" customHeight="1">
      <c r="A259" s="18">
        <v>253</v>
      </c>
      <c r="B259" s="18"/>
      <c r="C259" s="18"/>
      <c r="D259" s="18"/>
      <c r="E259" s="18"/>
      <c r="F259" s="18"/>
      <c r="G259" s="280"/>
      <c r="H259" s="40"/>
      <c r="I259" s="18"/>
      <c r="K259" s="18"/>
      <c r="L259" s="18"/>
      <c r="M259" s="18"/>
    </row>
    <row r="260" spans="1:13" ht="15.75" hidden="1" customHeight="1">
      <c r="A260" s="17">
        <v>254</v>
      </c>
      <c r="B260" s="18"/>
      <c r="C260" s="18"/>
      <c r="D260" s="18"/>
      <c r="E260" s="18"/>
      <c r="F260" s="18"/>
      <c r="G260" s="280"/>
      <c r="H260" s="40"/>
      <c r="I260" s="18"/>
      <c r="K260" s="18"/>
      <c r="L260" s="18"/>
      <c r="M260" s="18"/>
    </row>
    <row r="261" spans="1:13" ht="15.75" hidden="1" customHeight="1">
      <c r="A261" s="17">
        <v>255</v>
      </c>
      <c r="B261" s="18"/>
      <c r="C261" s="18"/>
      <c r="D261" s="18"/>
      <c r="E261" s="18"/>
      <c r="F261" s="18"/>
      <c r="G261" s="280"/>
      <c r="H261" s="40"/>
      <c r="I261" s="18"/>
      <c r="K261" s="18"/>
      <c r="L261" s="18"/>
      <c r="M261" s="18"/>
    </row>
    <row r="262" spans="1:13" ht="15.75" hidden="1" customHeight="1">
      <c r="A262" s="17">
        <v>256</v>
      </c>
      <c r="B262" s="18"/>
      <c r="C262" s="18"/>
      <c r="D262" s="18"/>
      <c r="E262" s="18"/>
      <c r="F262" s="18"/>
      <c r="G262" s="280"/>
      <c r="H262" s="40"/>
      <c r="I262" s="18"/>
      <c r="K262" s="18"/>
      <c r="L262" s="18"/>
      <c r="M262" s="18"/>
    </row>
    <row r="263" spans="1:13" ht="15.75" hidden="1" customHeight="1">
      <c r="A263" s="17">
        <v>257</v>
      </c>
      <c r="B263" s="18"/>
      <c r="C263" s="18"/>
      <c r="D263" s="18"/>
      <c r="E263" s="18"/>
      <c r="F263" s="18"/>
      <c r="G263" s="280"/>
      <c r="H263" s="40"/>
      <c r="I263" s="18"/>
      <c r="K263" s="18"/>
      <c r="L263" s="18"/>
      <c r="M263" s="18"/>
    </row>
    <row r="264" spans="1:13" ht="15.75" hidden="1" customHeight="1">
      <c r="A264" s="17">
        <v>258</v>
      </c>
      <c r="B264" s="18"/>
      <c r="C264" s="18"/>
      <c r="D264" s="18"/>
      <c r="E264" s="18"/>
      <c r="F264" s="18"/>
      <c r="G264" s="280"/>
      <c r="H264" s="40"/>
      <c r="I264" s="18"/>
      <c r="K264" s="18"/>
      <c r="L264" s="18"/>
      <c r="M264" s="18"/>
    </row>
    <row r="265" spans="1:13" ht="15.75" hidden="1" customHeight="1">
      <c r="A265" s="18">
        <v>259</v>
      </c>
      <c r="B265" s="18"/>
      <c r="C265" s="18"/>
      <c r="D265" s="18"/>
      <c r="E265" s="18"/>
      <c r="F265" s="18"/>
      <c r="G265" s="280"/>
      <c r="H265" s="40"/>
      <c r="I265" s="18"/>
      <c r="K265" s="18"/>
      <c r="L265" s="18"/>
      <c r="M265" s="18"/>
    </row>
    <row r="266" spans="1:13" ht="15.75" hidden="1" customHeight="1">
      <c r="A266" s="17">
        <v>260</v>
      </c>
      <c r="B266" s="18"/>
      <c r="C266" s="18"/>
      <c r="D266" s="18"/>
      <c r="E266" s="18"/>
      <c r="F266" s="18"/>
      <c r="G266" s="280"/>
      <c r="H266" s="40"/>
      <c r="I266" s="18"/>
      <c r="K266" s="18"/>
      <c r="L266" s="18"/>
      <c r="M266" s="18"/>
    </row>
    <row r="267" spans="1:13" ht="15.75" hidden="1" customHeight="1">
      <c r="A267" s="17">
        <v>261</v>
      </c>
      <c r="B267" s="18"/>
      <c r="C267" s="18"/>
      <c r="D267" s="18"/>
      <c r="E267" s="18"/>
      <c r="F267" s="18"/>
      <c r="G267" s="280"/>
      <c r="H267" s="40"/>
      <c r="I267" s="18"/>
      <c r="K267" s="18"/>
      <c r="L267" s="18"/>
      <c r="M267" s="18"/>
    </row>
    <row r="268" spans="1:13" ht="15.75" hidden="1" customHeight="1">
      <c r="A268" s="17">
        <v>262</v>
      </c>
      <c r="B268" s="18"/>
      <c r="C268" s="18"/>
      <c r="D268" s="18"/>
      <c r="E268" s="18"/>
      <c r="F268" s="18"/>
      <c r="G268" s="280"/>
      <c r="H268" s="40"/>
      <c r="I268" s="18"/>
      <c r="K268" s="18"/>
      <c r="L268" s="18"/>
      <c r="M268" s="18"/>
    </row>
    <row r="269" spans="1:13" ht="15.75" customHeight="1">
      <c r="A269" s="18"/>
      <c r="B269" s="18"/>
      <c r="C269" s="18"/>
      <c r="D269" s="18"/>
      <c r="E269" s="18"/>
      <c r="F269" s="18"/>
      <c r="G269" s="280"/>
      <c r="H269" s="40"/>
      <c r="I269" s="18"/>
      <c r="K269" s="18"/>
      <c r="L269" s="18"/>
      <c r="M269" s="18"/>
    </row>
    <row r="270" spans="1:13" ht="15.75" customHeight="1">
      <c r="A270" s="18"/>
      <c r="B270" s="18"/>
      <c r="C270" s="18"/>
      <c r="D270" s="18"/>
      <c r="E270" s="18"/>
      <c r="F270" s="18"/>
      <c r="G270" s="280"/>
      <c r="H270" s="40"/>
      <c r="I270" s="18"/>
      <c r="K270" s="18"/>
      <c r="L270" s="18"/>
      <c r="M270" s="18"/>
    </row>
    <row r="271" spans="1:13" ht="15.75" customHeight="1">
      <c r="A271" s="18"/>
      <c r="B271" s="18"/>
      <c r="C271" s="18"/>
      <c r="D271" s="18"/>
      <c r="E271" s="18"/>
      <c r="F271" s="18"/>
      <c r="G271" s="280"/>
      <c r="H271" s="40"/>
      <c r="I271" s="18"/>
      <c r="K271" s="18"/>
      <c r="L271" s="18"/>
      <c r="M271" s="18"/>
    </row>
    <row r="272" spans="1:13" ht="15.75" customHeight="1">
      <c r="A272" s="18"/>
      <c r="B272" s="18"/>
      <c r="C272" s="18"/>
      <c r="D272" s="18"/>
      <c r="E272" s="18"/>
      <c r="F272" s="18"/>
      <c r="G272" s="280"/>
      <c r="H272" s="40"/>
      <c r="I272" s="18"/>
      <c r="K272" s="18"/>
      <c r="L272" s="18"/>
      <c r="M272" s="18"/>
    </row>
    <row r="273" spans="1:13" ht="15.75" customHeight="1">
      <c r="A273" s="18"/>
      <c r="B273" s="18"/>
      <c r="C273" s="18"/>
      <c r="D273" s="18"/>
      <c r="E273" s="18"/>
      <c r="F273" s="18"/>
      <c r="G273" s="280"/>
      <c r="H273" s="40"/>
      <c r="I273" s="18"/>
      <c r="K273" s="18"/>
      <c r="L273" s="18"/>
      <c r="M273" s="18"/>
    </row>
    <row r="274" spans="1:13" ht="15.75" customHeight="1">
      <c r="A274" s="18"/>
      <c r="B274" s="18"/>
      <c r="C274" s="18"/>
      <c r="D274" s="18"/>
      <c r="E274" s="18"/>
      <c r="F274" s="18"/>
      <c r="G274" s="280"/>
      <c r="H274" s="40"/>
      <c r="I274" s="18"/>
      <c r="K274" s="18"/>
      <c r="L274" s="18"/>
      <c r="M274" s="18"/>
    </row>
    <row r="275" spans="1:13" ht="15.75" customHeight="1">
      <c r="A275" s="18"/>
      <c r="B275" s="18"/>
      <c r="C275" s="18"/>
      <c r="D275" s="18"/>
      <c r="E275" s="18"/>
      <c r="F275" s="18"/>
      <c r="G275" s="280"/>
      <c r="H275" s="40"/>
      <c r="I275" s="18"/>
      <c r="K275" s="18"/>
      <c r="L275" s="18"/>
      <c r="M275" s="18"/>
    </row>
    <row r="276" spans="1:13" ht="15.75" customHeight="1">
      <c r="A276" s="18"/>
      <c r="B276" s="18"/>
      <c r="C276" s="18"/>
      <c r="D276" s="18"/>
      <c r="E276" s="18"/>
      <c r="F276" s="18"/>
      <c r="G276" s="280"/>
      <c r="H276" s="40"/>
      <c r="I276" s="18"/>
      <c r="K276" s="18"/>
      <c r="L276" s="18"/>
      <c r="M276" s="18"/>
    </row>
    <row r="277" spans="1:13" ht="15.75" customHeight="1">
      <c r="A277" s="18"/>
      <c r="B277" s="18"/>
      <c r="C277" s="18"/>
      <c r="D277" s="18"/>
      <c r="E277" s="18"/>
      <c r="F277" s="18"/>
      <c r="G277" s="280"/>
      <c r="H277" s="40"/>
      <c r="I277" s="18"/>
      <c r="K277" s="18"/>
      <c r="L277" s="18"/>
      <c r="M277" s="18"/>
    </row>
    <row r="278" spans="1:13" ht="15.75" customHeight="1">
      <c r="A278" s="18"/>
      <c r="B278" s="18"/>
      <c r="C278" s="18"/>
      <c r="D278" s="18"/>
      <c r="E278" s="18"/>
      <c r="F278" s="18"/>
      <c r="G278" s="280"/>
      <c r="H278" s="40"/>
      <c r="I278" s="18"/>
      <c r="K278" s="18"/>
      <c r="L278" s="18"/>
      <c r="M278" s="18"/>
    </row>
    <row r="279" spans="1:13" ht="15.75" customHeight="1">
      <c r="A279" s="18"/>
      <c r="B279" s="18"/>
      <c r="C279" s="18"/>
      <c r="D279" s="18"/>
      <c r="E279" s="18"/>
      <c r="F279" s="18"/>
      <c r="G279" s="280"/>
      <c r="H279" s="40"/>
      <c r="I279" s="18"/>
      <c r="K279" s="18"/>
      <c r="L279" s="18"/>
      <c r="M279" s="18"/>
    </row>
    <row r="280" spans="1:13" ht="15.75" customHeight="1">
      <c r="A280" s="18"/>
      <c r="B280" s="18"/>
      <c r="C280" s="18"/>
      <c r="D280" s="18"/>
      <c r="E280" s="18"/>
      <c r="F280" s="18"/>
      <c r="G280" s="280"/>
      <c r="H280" s="40"/>
      <c r="I280" s="18"/>
      <c r="K280" s="18"/>
      <c r="L280" s="18"/>
      <c r="M280" s="18"/>
    </row>
    <row r="281" spans="1:13" ht="15.75" customHeight="1">
      <c r="A281" s="18"/>
      <c r="B281" s="18"/>
      <c r="C281" s="18"/>
      <c r="D281" s="18"/>
      <c r="E281" s="18"/>
      <c r="F281" s="18"/>
      <c r="G281" s="280"/>
      <c r="H281" s="40"/>
      <c r="I281" s="18"/>
      <c r="K281" s="18"/>
      <c r="L281" s="18"/>
      <c r="M281" s="18"/>
    </row>
    <row r="282" spans="1:13" ht="15.75" customHeight="1">
      <c r="A282" s="18"/>
      <c r="B282" s="18"/>
      <c r="C282" s="18"/>
      <c r="D282" s="18"/>
      <c r="E282" s="18"/>
      <c r="F282" s="18"/>
      <c r="G282" s="280"/>
      <c r="H282" s="40"/>
      <c r="I282" s="18"/>
      <c r="K282" s="18"/>
      <c r="L282" s="18"/>
      <c r="M282" s="18"/>
    </row>
    <row r="283" spans="1:13" ht="15.75" customHeight="1">
      <c r="A283" s="18"/>
      <c r="B283" s="18"/>
      <c r="C283" s="18"/>
      <c r="D283" s="18"/>
      <c r="E283" s="18"/>
      <c r="F283" s="18"/>
      <c r="G283" s="280"/>
      <c r="H283" s="40"/>
      <c r="I283" s="18"/>
      <c r="K283" s="18"/>
      <c r="L283" s="18"/>
      <c r="M283" s="18"/>
    </row>
    <row r="284" spans="1:13" ht="15.75" customHeight="1">
      <c r="A284" s="18"/>
      <c r="B284" s="18"/>
      <c r="C284" s="18"/>
      <c r="D284" s="18"/>
      <c r="E284" s="18"/>
      <c r="F284" s="18"/>
      <c r="G284" s="280"/>
      <c r="H284" s="40"/>
      <c r="I284" s="18"/>
      <c r="K284" s="18"/>
      <c r="L284" s="18"/>
      <c r="M284" s="18"/>
    </row>
    <row r="285" spans="1:13" ht="15.75" customHeight="1">
      <c r="A285" s="18"/>
      <c r="B285" s="18"/>
      <c r="C285" s="18"/>
      <c r="D285" s="18"/>
      <c r="E285" s="18"/>
      <c r="F285" s="18"/>
      <c r="G285" s="280"/>
      <c r="H285" s="40"/>
      <c r="I285" s="18"/>
      <c r="K285" s="18"/>
      <c r="L285" s="18"/>
      <c r="M285" s="18"/>
    </row>
    <row r="286" spans="1:13" ht="15.75" customHeight="1">
      <c r="A286" s="18"/>
      <c r="B286" s="18"/>
      <c r="C286" s="18"/>
      <c r="D286" s="18"/>
      <c r="E286" s="18"/>
      <c r="F286" s="18"/>
      <c r="G286" s="280"/>
      <c r="H286" s="40"/>
      <c r="I286" s="18"/>
      <c r="K286" s="18"/>
      <c r="L286" s="18"/>
      <c r="M286" s="18"/>
    </row>
    <row r="287" spans="1:13" ht="15.75" customHeight="1">
      <c r="A287" s="18"/>
      <c r="B287" s="18"/>
      <c r="C287" s="18"/>
      <c r="D287" s="18"/>
      <c r="E287" s="18"/>
      <c r="F287" s="18"/>
      <c r="G287" s="280"/>
      <c r="H287" s="40"/>
      <c r="I287" s="18"/>
      <c r="K287" s="18"/>
      <c r="L287" s="18"/>
      <c r="M287" s="18"/>
    </row>
    <row r="288" spans="1:13" ht="15.75" customHeight="1">
      <c r="A288" s="18"/>
      <c r="B288" s="18"/>
      <c r="C288" s="18"/>
      <c r="D288" s="18"/>
      <c r="E288" s="18"/>
      <c r="F288" s="18"/>
      <c r="G288" s="280"/>
      <c r="H288" s="40"/>
      <c r="I288" s="18"/>
      <c r="K288" s="18"/>
      <c r="L288" s="18"/>
      <c r="M288" s="18"/>
    </row>
    <row r="289" spans="1:13" ht="15.75" customHeight="1">
      <c r="A289" s="18"/>
      <c r="B289" s="18"/>
      <c r="C289" s="18"/>
      <c r="D289" s="18"/>
      <c r="E289" s="18"/>
      <c r="F289" s="18"/>
      <c r="G289" s="280"/>
      <c r="H289" s="40"/>
      <c r="I289" s="18"/>
      <c r="K289" s="18"/>
      <c r="L289" s="18"/>
      <c r="M289" s="18"/>
    </row>
    <row r="290" spans="1:13" ht="15.75" customHeight="1">
      <c r="A290" s="18"/>
      <c r="B290" s="18"/>
      <c r="C290" s="18"/>
      <c r="D290" s="18"/>
      <c r="E290" s="18"/>
      <c r="F290" s="18"/>
      <c r="G290" s="280"/>
      <c r="H290" s="40"/>
      <c r="I290" s="18"/>
      <c r="K290" s="18"/>
      <c r="L290" s="18"/>
      <c r="M290" s="18"/>
    </row>
    <row r="291" spans="1:13" ht="15.75" customHeight="1">
      <c r="A291" s="18"/>
      <c r="B291" s="18"/>
      <c r="C291" s="18"/>
      <c r="D291" s="18"/>
      <c r="E291" s="18"/>
      <c r="F291" s="18"/>
      <c r="G291" s="280"/>
      <c r="H291" s="40"/>
      <c r="I291" s="18"/>
      <c r="K291" s="18"/>
      <c r="L291" s="18"/>
      <c r="M291" s="18"/>
    </row>
    <row r="292" spans="1:13" ht="15.75" customHeight="1">
      <c r="A292" s="18"/>
      <c r="B292" s="18"/>
      <c r="C292" s="18"/>
      <c r="D292" s="18"/>
      <c r="E292" s="18"/>
      <c r="F292" s="18"/>
      <c r="G292" s="280"/>
      <c r="H292" s="40"/>
      <c r="I292" s="18"/>
      <c r="K292" s="18"/>
      <c r="L292" s="18"/>
      <c r="M292" s="18"/>
    </row>
    <row r="293" spans="1:13" ht="15.75" customHeight="1">
      <c r="A293" s="18"/>
      <c r="B293" s="18"/>
      <c r="C293" s="18"/>
      <c r="D293" s="18"/>
      <c r="E293" s="18"/>
      <c r="F293" s="18"/>
      <c r="G293" s="280"/>
      <c r="H293" s="40"/>
      <c r="I293" s="18"/>
      <c r="K293" s="18"/>
      <c r="L293" s="18"/>
      <c r="M293" s="18"/>
    </row>
    <row r="294" spans="1:13" ht="15.75" customHeight="1">
      <c r="A294" s="18"/>
      <c r="B294" s="18"/>
      <c r="C294" s="18"/>
      <c r="D294" s="18"/>
      <c r="E294" s="18"/>
      <c r="F294" s="18"/>
      <c r="G294" s="280"/>
      <c r="H294" s="40"/>
      <c r="I294" s="18"/>
      <c r="K294" s="18"/>
      <c r="L294" s="18"/>
      <c r="M294" s="18"/>
    </row>
    <row r="295" spans="1:13" ht="15.75" customHeight="1">
      <c r="A295" s="18"/>
      <c r="B295" s="18"/>
      <c r="C295" s="18"/>
      <c r="D295" s="18"/>
      <c r="E295" s="18"/>
      <c r="F295" s="18"/>
      <c r="G295" s="280"/>
      <c r="H295" s="40"/>
      <c r="I295" s="18"/>
      <c r="K295" s="18"/>
      <c r="L295" s="18"/>
      <c r="M295" s="18"/>
    </row>
    <row r="296" spans="1:13" ht="15.75" customHeight="1">
      <c r="A296" s="18"/>
      <c r="B296" s="18"/>
      <c r="C296" s="18"/>
      <c r="D296" s="18"/>
      <c r="E296" s="18"/>
      <c r="F296" s="18"/>
      <c r="G296" s="280"/>
      <c r="H296" s="40"/>
      <c r="I296" s="18"/>
      <c r="K296" s="18"/>
      <c r="L296" s="18"/>
      <c r="M296" s="18"/>
    </row>
    <row r="297" spans="1:13" ht="15.75" customHeight="1">
      <c r="A297" s="18"/>
      <c r="B297" s="18"/>
      <c r="C297" s="18"/>
      <c r="D297" s="18"/>
      <c r="E297" s="18"/>
      <c r="F297" s="18"/>
      <c r="G297" s="280"/>
      <c r="H297" s="40"/>
      <c r="I297" s="18"/>
      <c r="K297" s="18"/>
      <c r="L297" s="18"/>
      <c r="M297" s="18"/>
    </row>
    <row r="298" spans="1:13" ht="15.75" customHeight="1">
      <c r="A298" s="18"/>
      <c r="B298" s="18"/>
      <c r="C298" s="18"/>
      <c r="D298" s="18"/>
      <c r="E298" s="18"/>
      <c r="F298" s="18"/>
      <c r="G298" s="280"/>
      <c r="H298" s="40"/>
      <c r="I298" s="18"/>
      <c r="K298" s="18"/>
      <c r="L298" s="18"/>
      <c r="M298" s="18"/>
    </row>
    <row r="299" spans="1:13" ht="15.75" customHeight="1">
      <c r="A299" s="18"/>
      <c r="B299" s="18"/>
      <c r="C299" s="18"/>
      <c r="D299" s="18"/>
      <c r="E299" s="18"/>
      <c r="F299" s="18"/>
      <c r="G299" s="280"/>
      <c r="H299" s="40"/>
      <c r="I299" s="18"/>
      <c r="K299" s="18"/>
      <c r="L299" s="18"/>
      <c r="M299" s="18"/>
    </row>
    <row r="300" spans="1:13" ht="15.75" customHeight="1">
      <c r="A300" s="18"/>
      <c r="B300" s="18"/>
      <c r="C300" s="18"/>
      <c r="D300" s="18"/>
      <c r="E300" s="18"/>
      <c r="F300" s="18"/>
      <c r="G300" s="280"/>
      <c r="H300" s="40"/>
      <c r="I300" s="18"/>
      <c r="K300" s="18"/>
      <c r="L300" s="18"/>
      <c r="M300" s="18"/>
    </row>
    <row r="301" spans="1:13" ht="15.75" customHeight="1">
      <c r="A301" s="18"/>
      <c r="B301" s="18"/>
      <c r="C301" s="18"/>
      <c r="D301" s="18"/>
      <c r="E301" s="18"/>
      <c r="F301" s="18"/>
      <c r="G301" s="280"/>
      <c r="H301" s="40"/>
      <c r="I301" s="18"/>
      <c r="K301" s="18"/>
      <c r="L301" s="18"/>
      <c r="M301" s="18"/>
    </row>
    <row r="302" spans="1:13" ht="15.75" customHeight="1">
      <c r="A302" s="18"/>
      <c r="B302" s="18"/>
      <c r="C302" s="18"/>
      <c r="D302" s="18"/>
      <c r="E302" s="18"/>
      <c r="F302" s="18"/>
      <c r="G302" s="280"/>
      <c r="H302" s="40"/>
      <c r="I302" s="18"/>
      <c r="K302" s="18"/>
      <c r="L302" s="18"/>
      <c r="M302" s="18"/>
    </row>
    <row r="303" spans="1:13" ht="15.75" customHeight="1">
      <c r="A303" s="18"/>
      <c r="B303" s="18"/>
      <c r="C303" s="18"/>
      <c r="D303" s="18"/>
      <c r="E303" s="18"/>
      <c r="F303" s="18"/>
      <c r="G303" s="280"/>
      <c r="H303" s="40"/>
      <c r="I303" s="18"/>
      <c r="K303" s="18"/>
      <c r="L303" s="18"/>
      <c r="M303" s="18"/>
    </row>
    <row r="304" spans="1:13" ht="15.75" customHeight="1">
      <c r="A304" s="18"/>
      <c r="B304" s="18"/>
      <c r="C304" s="18"/>
      <c r="D304" s="18"/>
      <c r="E304" s="18"/>
      <c r="F304" s="18"/>
      <c r="G304" s="280"/>
      <c r="H304" s="40"/>
      <c r="I304" s="18"/>
      <c r="K304" s="18"/>
      <c r="L304" s="18"/>
      <c r="M304" s="18"/>
    </row>
    <row r="305" spans="1:13" ht="15.75" customHeight="1">
      <c r="A305" s="18"/>
      <c r="B305" s="18"/>
      <c r="C305" s="18"/>
      <c r="D305" s="18"/>
      <c r="E305" s="18"/>
      <c r="F305" s="18"/>
      <c r="G305" s="280"/>
      <c r="H305" s="40"/>
      <c r="I305" s="18"/>
      <c r="K305" s="18"/>
      <c r="L305" s="18"/>
      <c r="M305" s="18"/>
    </row>
    <row r="306" spans="1:13" ht="15.75" customHeight="1">
      <c r="A306" s="18"/>
      <c r="B306" s="18"/>
      <c r="C306" s="18"/>
      <c r="D306" s="18"/>
      <c r="E306" s="18"/>
      <c r="F306" s="18"/>
      <c r="G306" s="280"/>
      <c r="H306" s="40"/>
      <c r="I306" s="18"/>
      <c r="K306" s="18"/>
      <c r="L306" s="18"/>
      <c r="M306" s="18"/>
    </row>
    <row r="307" spans="1:13" ht="15.75" customHeight="1">
      <c r="A307" s="18"/>
      <c r="B307" s="18"/>
      <c r="C307" s="18"/>
      <c r="D307" s="18"/>
      <c r="E307" s="18"/>
      <c r="F307" s="18"/>
      <c r="G307" s="280"/>
      <c r="H307" s="40"/>
      <c r="I307" s="18"/>
      <c r="K307" s="18"/>
      <c r="L307" s="18"/>
      <c r="M307" s="18"/>
    </row>
    <row r="308" spans="1:13" ht="15.75" customHeight="1">
      <c r="A308" s="18"/>
      <c r="B308" s="18"/>
      <c r="C308" s="18"/>
      <c r="D308" s="18"/>
      <c r="E308" s="18"/>
      <c r="F308" s="18"/>
      <c r="G308" s="280"/>
      <c r="H308" s="40"/>
      <c r="I308" s="18"/>
      <c r="K308" s="18"/>
      <c r="L308" s="18"/>
      <c r="M308" s="18"/>
    </row>
    <row r="309" spans="1:13" ht="15.75" customHeight="1">
      <c r="A309" s="18"/>
      <c r="B309" s="18"/>
      <c r="C309" s="18"/>
      <c r="D309" s="18"/>
      <c r="E309" s="18"/>
      <c r="F309" s="18"/>
      <c r="G309" s="280"/>
      <c r="H309" s="40"/>
      <c r="I309" s="18"/>
      <c r="K309" s="18"/>
      <c r="L309" s="18"/>
      <c r="M309" s="18"/>
    </row>
    <row r="310" spans="1:13" ht="15.75" customHeight="1">
      <c r="A310" s="18"/>
      <c r="B310" s="18"/>
      <c r="C310" s="18"/>
      <c r="D310" s="18"/>
      <c r="E310" s="18"/>
      <c r="F310" s="18"/>
      <c r="G310" s="280"/>
      <c r="H310" s="40"/>
      <c r="I310" s="18"/>
      <c r="K310" s="18"/>
      <c r="L310" s="18"/>
      <c r="M310" s="18"/>
    </row>
    <row r="311" spans="1:13" ht="15.75" customHeight="1">
      <c r="A311" s="18"/>
      <c r="B311" s="18"/>
      <c r="C311" s="18"/>
      <c r="D311" s="18"/>
      <c r="E311" s="18"/>
      <c r="F311" s="18"/>
      <c r="G311" s="280"/>
      <c r="H311" s="40"/>
      <c r="I311" s="18"/>
      <c r="K311" s="18"/>
      <c r="L311" s="18"/>
      <c r="M311" s="18"/>
    </row>
    <row r="312" spans="1:13" ht="15.75" customHeight="1">
      <c r="A312" s="18"/>
      <c r="B312" s="18"/>
      <c r="C312" s="18"/>
      <c r="D312" s="18"/>
      <c r="E312" s="18"/>
      <c r="F312" s="18"/>
      <c r="G312" s="280"/>
      <c r="H312" s="40"/>
      <c r="I312" s="18"/>
      <c r="K312" s="18"/>
      <c r="L312" s="18"/>
      <c r="M312" s="18"/>
    </row>
    <row r="313" spans="1:13" ht="15.75" customHeight="1">
      <c r="A313" s="18"/>
      <c r="B313" s="18"/>
      <c r="C313" s="18"/>
      <c r="D313" s="18"/>
      <c r="E313" s="18"/>
      <c r="F313" s="18"/>
      <c r="G313" s="280"/>
      <c r="H313" s="40"/>
      <c r="I313" s="18"/>
      <c r="K313" s="18"/>
      <c r="L313" s="18"/>
      <c r="M313" s="18"/>
    </row>
    <row r="314" spans="1:13" ht="15.75" customHeight="1">
      <c r="A314" s="18"/>
      <c r="B314" s="18"/>
      <c r="C314" s="18"/>
      <c r="D314" s="18"/>
      <c r="E314" s="18"/>
      <c r="F314" s="18"/>
      <c r="G314" s="280"/>
      <c r="H314" s="40"/>
      <c r="I314" s="18"/>
      <c r="K314" s="18"/>
      <c r="L314" s="18"/>
      <c r="M314" s="18"/>
    </row>
    <row r="315" spans="1:13" ht="15.75" customHeight="1">
      <c r="A315" s="18"/>
      <c r="B315" s="18"/>
      <c r="C315" s="18"/>
      <c r="D315" s="18"/>
      <c r="E315" s="18"/>
      <c r="F315" s="18"/>
      <c r="G315" s="280"/>
      <c r="H315" s="40"/>
      <c r="I315" s="18"/>
      <c r="K315" s="18"/>
      <c r="L315" s="18"/>
      <c r="M315" s="18"/>
    </row>
    <row r="316" spans="1:13" ht="15.75" customHeight="1">
      <c r="A316" s="18"/>
      <c r="B316" s="18"/>
      <c r="C316" s="18"/>
      <c r="D316" s="18"/>
      <c r="E316" s="18"/>
      <c r="F316" s="18"/>
      <c r="G316" s="280"/>
      <c r="H316" s="40"/>
      <c r="I316" s="18"/>
      <c r="K316" s="18"/>
      <c r="L316" s="18"/>
      <c r="M316" s="18"/>
    </row>
    <row r="317" spans="1:13" ht="15.75" customHeight="1">
      <c r="A317" s="18"/>
      <c r="B317" s="18"/>
      <c r="C317" s="18"/>
      <c r="D317" s="18"/>
      <c r="E317" s="18"/>
      <c r="F317" s="18"/>
      <c r="G317" s="280"/>
      <c r="H317" s="40"/>
      <c r="I317" s="18"/>
      <c r="K317" s="18"/>
      <c r="L317" s="18"/>
      <c r="M317" s="18"/>
    </row>
    <row r="318" spans="1:13" ht="15.75" customHeight="1">
      <c r="A318" s="18"/>
      <c r="B318" s="18"/>
      <c r="C318" s="18"/>
      <c r="D318" s="18"/>
      <c r="E318" s="18"/>
      <c r="F318" s="18"/>
      <c r="G318" s="280"/>
      <c r="H318" s="40"/>
      <c r="I318" s="18"/>
      <c r="K318" s="18"/>
      <c r="L318" s="18"/>
      <c r="M318" s="18"/>
    </row>
    <row r="319" spans="1:13" ht="15.75" customHeight="1">
      <c r="A319" s="18"/>
      <c r="B319" s="18"/>
      <c r="C319" s="18"/>
      <c r="D319" s="18"/>
      <c r="E319" s="18"/>
      <c r="F319" s="18"/>
      <c r="G319" s="280"/>
      <c r="H319" s="40"/>
      <c r="I319" s="18"/>
      <c r="K319" s="18"/>
      <c r="L319" s="18"/>
      <c r="M319" s="18"/>
    </row>
    <row r="320" spans="1:13" ht="15.75" customHeight="1">
      <c r="A320" s="18"/>
      <c r="B320" s="18"/>
      <c r="C320" s="18"/>
      <c r="D320" s="18"/>
      <c r="E320" s="18"/>
      <c r="F320" s="18"/>
      <c r="G320" s="280"/>
      <c r="H320" s="40"/>
      <c r="I320" s="18"/>
      <c r="K320" s="18"/>
      <c r="L320" s="18"/>
      <c r="M320" s="18"/>
    </row>
    <row r="321" spans="1:13" ht="15.75" customHeight="1">
      <c r="A321" s="18"/>
      <c r="B321" s="18"/>
      <c r="C321" s="18"/>
      <c r="D321" s="18"/>
      <c r="E321" s="18"/>
      <c r="F321" s="18"/>
      <c r="G321" s="280"/>
      <c r="H321" s="40"/>
      <c r="I321" s="18"/>
      <c r="K321" s="18"/>
      <c r="L321" s="18"/>
      <c r="M321" s="18"/>
    </row>
    <row r="322" spans="1:13" ht="15.75" customHeight="1">
      <c r="A322" s="18"/>
      <c r="B322" s="18"/>
      <c r="C322" s="18"/>
      <c r="D322" s="18"/>
      <c r="E322" s="18"/>
      <c r="F322" s="18"/>
      <c r="G322" s="280"/>
      <c r="H322" s="40"/>
      <c r="I322" s="18"/>
      <c r="K322" s="18"/>
      <c r="L322" s="18"/>
      <c r="M322" s="18"/>
    </row>
    <row r="323" spans="1:13" ht="15.75" customHeight="1">
      <c r="A323" s="18"/>
      <c r="B323" s="18"/>
      <c r="C323" s="18"/>
      <c r="D323" s="18"/>
      <c r="E323" s="18"/>
      <c r="F323" s="18"/>
      <c r="G323" s="280"/>
      <c r="H323" s="40"/>
      <c r="I323" s="18"/>
      <c r="K323" s="18"/>
      <c r="L323" s="18"/>
      <c r="M323" s="18"/>
    </row>
    <row r="324" spans="1:13" ht="15.75" customHeight="1">
      <c r="A324" s="18"/>
      <c r="B324" s="18"/>
      <c r="C324" s="18"/>
      <c r="D324" s="18"/>
      <c r="E324" s="18"/>
      <c r="F324" s="18"/>
      <c r="G324" s="280"/>
      <c r="H324" s="40"/>
      <c r="I324" s="18"/>
      <c r="K324" s="18"/>
      <c r="L324" s="18"/>
      <c r="M324" s="18"/>
    </row>
    <row r="325" spans="1:13" ht="15.75" customHeight="1">
      <c r="A325" s="18"/>
      <c r="B325" s="18"/>
      <c r="C325" s="18"/>
      <c r="D325" s="18"/>
      <c r="E325" s="18"/>
      <c r="F325" s="18"/>
      <c r="G325" s="280"/>
      <c r="H325" s="40"/>
      <c r="I325" s="18"/>
      <c r="K325" s="18"/>
      <c r="L325" s="18"/>
      <c r="M325" s="18"/>
    </row>
    <row r="326" spans="1:13" ht="15.75" customHeight="1">
      <c r="A326" s="18"/>
      <c r="B326" s="18"/>
      <c r="C326" s="18"/>
      <c r="D326" s="18"/>
      <c r="E326" s="18"/>
      <c r="F326" s="18"/>
      <c r="G326" s="280"/>
      <c r="H326" s="40"/>
      <c r="I326" s="18"/>
      <c r="K326" s="18"/>
      <c r="L326" s="18"/>
      <c r="M326" s="18"/>
    </row>
    <row r="327" spans="1:13" ht="15.75" customHeight="1">
      <c r="A327" s="18"/>
      <c r="B327" s="18"/>
      <c r="C327" s="18"/>
      <c r="D327" s="18"/>
      <c r="E327" s="18"/>
      <c r="F327" s="18"/>
      <c r="G327" s="280"/>
      <c r="H327" s="40"/>
      <c r="I327" s="18"/>
      <c r="K327" s="18"/>
      <c r="L327" s="18"/>
      <c r="M327" s="18"/>
    </row>
    <row r="328" spans="1:13" ht="15.75" customHeight="1">
      <c r="A328" s="18"/>
      <c r="B328" s="18"/>
      <c r="C328" s="18"/>
      <c r="D328" s="18"/>
      <c r="E328" s="18"/>
      <c r="F328" s="18"/>
      <c r="G328" s="280"/>
      <c r="H328" s="40"/>
      <c r="I328" s="18"/>
      <c r="K328" s="18"/>
      <c r="L328" s="18"/>
      <c r="M328" s="18"/>
    </row>
    <row r="329" spans="1:13" ht="15.75" customHeight="1">
      <c r="A329" s="18"/>
      <c r="B329" s="18"/>
      <c r="C329" s="18"/>
      <c r="D329" s="18"/>
      <c r="E329" s="18"/>
      <c r="F329" s="18"/>
      <c r="G329" s="280"/>
      <c r="H329" s="40"/>
      <c r="I329" s="18"/>
      <c r="K329" s="18"/>
      <c r="L329" s="18"/>
      <c r="M329" s="18"/>
    </row>
    <row r="330" spans="1:13" ht="15.75" customHeight="1">
      <c r="A330" s="18"/>
      <c r="B330" s="18"/>
      <c r="C330" s="18"/>
      <c r="D330" s="18"/>
      <c r="E330" s="18"/>
      <c r="F330" s="18"/>
      <c r="G330" s="280"/>
      <c r="H330" s="40"/>
      <c r="I330" s="18"/>
      <c r="K330" s="18"/>
      <c r="L330" s="18"/>
      <c r="M330" s="18"/>
    </row>
    <row r="331" spans="1:13" ht="15.75" customHeight="1">
      <c r="A331" s="18"/>
      <c r="B331" s="18"/>
      <c r="C331" s="18"/>
      <c r="D331" s="18"/>
      <c r="E331" s="18"/>
      <c r="F331" s="18"/>
      <c r="G331" s="280"/>
      <c r="H331" s="40"/>
      <c r="I331" s="18"/>
      <c r="K331" s="18"/>
      <c r="L331" s="18"/>
      <c r="M331" s="18"/>
    </row>
    <row r="332" spans="1:13" ht="15.75" customHeight="1">
      <c r="A332" s="18"/>
      <c r="B332" s="18"/>
      <c r="C332" s="18"/>
      <c r="D332" s="18"/>
      <c r="E332" s="18"/>
      <c r="F332" s="18"/>
      <c r="G332" s="280"/>
      <c r="H332" s="40"/>
      <c r="I332" s="18"/>
      <c r="K332" s="18"/>
      <c r="L332" s="18"/>
      <c r="M332" s="18"/>
    </row>
    <row r="333" spans="1:13" ht="15.75" customHeight="1">
      <c r="A333" s="18"/>
      <c r="B333" s="18"/>
      <c r="C333" s="18"/>
      <c r="D333" s="18"/>
      <c r="E333" s="18"/>
      <c r="F333" s="18"/>
      <c r="G333" s="280"/>
      <c r="H333" s="40"/>
      <c r="I333" s="18"/>
      <c r="K333" s="18"/>
      <c r="L333" s="18"/>
      <c r="M333" s="18"/>
    </row>
    <row r="334" spans="1:13" ht="15.75" customHeight="1">
      <c r="A334" s="18"/>
      <c r="B334" s="18"/>
      <c r="C334" s="18"/>
      <c r="D334" s="18"/>
      <c r="E334" s="18"/>
      <c r="F334" s="18"/>
      <c r="G334" s="280"/>
      <c r="H334" s="40"/>
      <c r="I334" s="18"/>
      <c r="K334" s="18"/>
      <c r="L334" s="18"/>
      <c r="M334" s="18"/>
    </row>
    <row r="335" spans="1:13" ht="15.75" customHeight="1">
      <c r="A335" s="18"/>
      <c r="B335" s="18"/>
      <c r="C335" s="18"/>
      <c r="D335" s="18"/>
      <c r="E335" s="18"/>
      <c r="F335" s="18"/>
      <c r="G335" s="280"/>
      <c r="H335" s="40"/>
      <c r="I335" s="18"/>
      <c r="K335" s="18"/>
      <c r="L335" s="18"/>
      <c r="M335" s="18"/>
    </row>
    <row r="336" spans="1:13" ht="15.75" customHeight="1">
      <c r="A336" s="18"/>
      <c r="B336" s="18"/>
      <c r="C336" s="18"/>
      <c r="D336" s="18"/>
      <c r="E336" s="18"/>
      <c r="F336" s="18"/>
      <c r="G336" s="280"/>
      <c r="H336" s="40"/>
      <c r="I336" s="18"/>
      <c r="K336" s="18"/>
      <c r="L336" s="18"/>
      <c r="M336" s="18"/>
    </row>
    <row r="337" spans="1:13" ht="15.75" customHeight="1">
      <c r="A337" s="18"/>
      <c r="B337" s="18"/>
      <c r="C337" s="18"/>
      <c r="D337" s="18"/>
      <c r="E337" s="18"/>
      <c r="F337" s="18"/>
      <c r="G337" s="280"/>
      <c r="H337" s="40"/>
      <c r="I337" s="18"/>
      <c r="K337" s="18"/>
      <c r="L337" s="18"/>
      <c r="M337" s="18"/>
    </row>
  </sheetData>
  <autoFilter ref="A6:K268">
    <filterColumn colId="2">
      <filters>
        <filter val="V.A. DECORACION, S.L."/>
      </filters>
    </filterColumn>
  </autoFilter>
  <mergeCells count="5">
    <mergeCell ref="S22:U22"/>
    <mergeCell ref="S6:U6"/>
    <mergeCell ref="S10:U10"/>
    <mergeCell ref="S14:U14"/>
    <mergeCell ref="S18:U18"/>
  </mergeCells>
  <phoneticPr fontId="6" type="noConversion"/>
  <dataValidations count="1">
    <dataValidation type="textLength" operator="equal" allowBlank="1" showInputMessage="1" showErrorMessage="1" errorTitle="NIF" error="El nº de dígitos tiene que ser 9, incluyendo letra; escrito sin espacios en blanco y sin ningún signo." promptTitle="NIF" prompt="El nº de dígitos tiene que ser 9, incluyendo letra; escrito sin espacios en blanco y sin ningún signo." sqref="G162:G169 F163:F170">
      <formula1>9</formula1>
    </dataValidation>
  </dataValidations>
  <printOptions horizontalCentered="1"/>
  <pageMargins left="3.937007874015748E-2" right="3.937007874015748E-2" top="0.59055118110236227" bottom="0.55118110236220474" header="0.19685039370078741" footer="0"/>
  <pageSetup paperSize="9" scale="75" orientation="landscape" horizontalDpi="4294967292" verticalDpi="300" r:id="rId1"/>
  <headerFooter alignWithMargins="0">
    <oddHeader>&amp;L&amp;"Arial,Negrita Cursiva"&amp;16CLIENTES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ENU_INICIO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2</xdr:col>
                    <xdr:colOff>295275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HISTÓRICO">
                <anchor moveWithCells="1" sizeWithCells="1">
                  <from>
                    <xdr:col>2</xdr:col>
                    <xdr:colOff>342900</xdr:colOff>
                    <xdr:row>0</xdr:row>
                    <xdr:rowOff>66675</xdr:rowOff>
                  </from>
                  <to>
                    <xdr:col>2</xdr:col>
                    <xdr:colOff>1066800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Módulo1.FACTURA">
                <anchor moveWithCells="1" sizeWithCells="1">
                  <from>
                    <xdr:col>2</xdr:col>
                    <xdr:colOff>1143000</xdr:colOff>
                    <xdr:row>0</xdr:row>
                    <xdr:rowOff>57150</xdr:rowOff>
                  </from>
                  <to>
                    <xdr:col>2</xdr:col>
                    <xdr:colOff>2619375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ECIBO">
                <anchor moveWithCells="1" sizeWithCells="1">
                  <from>
                    <xdr:col>2</xdr:col>
                    <xdr:colOff>2705100</xdr:colOff>
                    <xdr:row>0</xdr:row>
                    <xdr:rowOff>57150</xdr:rowOff>
                  </from>
                  <to>
                    <xdr:col>3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" name="Button 25">
              <controlPr defaultSize="0" print="0" autoFill="0" autoPict="0" macro="[1]!MENU_INICIO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2</xdr:col>
                    <xdr:colOff>295275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F9A759-8196-4DAD-BEC7-CE7AAE4F5593}">
            <xm:f>NOT(ISERROR(SEARCH($C$53,I204)))</xm:f>
            <xm:f>$C$53</xm:f>
            <x14:dxf>
              <font>
                <color rgb="FFC5D9F1"/>
              </font>
            </x14:dxf>
          </x14:cfRule>
          <xm:sqref>I204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U65487"/>
  <sheetViews>
    <sheetView tabSelected="1" topLeftCell="A32" zoomScale="70" zoomScaleNormal="70" zoomScaleSheetLayoutView="50" workbookViewId="0">
      <selection activeCell="A55" sqref="A55"/>
    </sheetView>
  </sheetViews>
  <sheetFormatPr baseColWidth="10" defaultRowHeight="15"/>
  <cols>
    <col min="1" max="1" width="13.28515625" style="374" customWidth="1"/>
    <col min="2" max="2" width="13.42578125" style="395" customWidth="1"/>
    <col min="3" max="3" width="16.5703125" style="530" customWidth="1"/>
    <col min="4" max="4" width="58.7109375" style="350" customWidth="1"/>
    <col min="5" max="5" width="18" style="33" customWidth="1"/>
    <col min="6" max="6" width="15.28515625" style="345" customWidth="1"/>
    <col min="7" max="7" width="17" style="385" bestFit="1" customWidth="1"/>
    <col min="8" max="8" width="14" style="420" customWidth="1"/>
    <col min="9" max="9" width="14.7109375" style="522" customWidth="1"/>
    <col min="10" max="10" width="6.7109375" style="594" customWidth="1"/>
    <col min="11" max="11" width="14.42578125" style="594" customWidth="1"/>
    <col min="12" max="12" width="21.28515625" style="522" customWidth="1"/>
    <col min="13" max="14" width="14" style="522" customWidth="1"/>
    <col min="15" max="15" width="16" style="578" customWidth="1"/>
    <col min="16" max="16" width="18.42578125" style="578" customWidth="1"/>
    <col min="17" max="17" width="16.5703125" style="522" customWidth="1"/>
    <col min="18" max="18" width="62.140625" style="446" customWidth="1"/>
    <col min="20" max="20" width="11.85546875" bestFit="1" customWidth="1"/>
  </cols>
  <sheetData>
    <row r="1" spans="1:19" ht="15.75">
      <c r="A1" s="769"/>
      <c r="B1" s="770"/>
      <c r="C1" s="771"/>
      <c r="D1" s="783" t="s">
        <v>50</v>
      </c>
      <c r="E1" s="784"/>
      <c r="F1" s="784"/>
      <c r="G1" s="785"/>
      <c r="H1" s="786"/>
      <c r="I1" s="784"/>
      <c r="J1" s="784"/>
      <c r="K1" s="784"/>
      <c r="L1" s="784"/>
      <c r="M1" s="784"/>
      <c r="N1" s="787"/>
      <c r="O1" s="787"/>
      <c r="P1" s="788"/>
      <c r="Q1" s="789"/>
      <c r="R1" s="443" t="s">
        <v>1062</v>
      </c>
    </row>
    <row r="2" spans="1:19">
      <c r="A2" s="772"/>
      <c r="B2" s="773"/>
      <c r="C2" s="774"/>
      <c r="D2" s="790"/>
      <c r="E2" s="791"/>
      <c r="F2" s="791"/>
      <c r="G2" s="792"/>
      <c r="H2" s="793"/>
      <c r="I2" s="791"/>
      <c r="J2" s="791"/>
      <c r="K2" s="791"/>
      <c r="L2" s="791"/>
      <c r="M2" s="791"/>
      <c r="N2" s="794"/>
      <c r="O2" s="794"/>
      <c r="P2" s="795"/>
      <c r="Q2" s="796"/>
      <c r="R2" s="444"/>
    </row>
    <row r="3" spans="1:19" ht="15.75">
      <c r="A3" s="772"/>
      <c r="B3" s="773"/>
      <c r="C3" s="774"/>
      <c r="D3" s="797" t="s">
        <v>1061</v>
      </c>
      <c r="E3" s="798"/>
      <c r="F3" s="798"/>
      <c r="G3" s="792"/>
      <c r="H3" s="799"/>
      <c r="I3" s="798"/>
      <c r="J3" s="798"/>
      <c r="K3" s="798"/>
      <c r="L3" s="798"/>
      <c r="M3" s="798"/>
      <c r="N3" s="800"/>
      <c r="O3" s="800"/>
      <c r="P3" s="801"/>
      <c r="Q3" s="802"/>
      <c r="R3" s="445" t="s">
        <v>1084</v>
      </c>
    </row>
    <row r="4" spans="1:19" ht="21" customHeight="1">
      <c r="A4" s="772"/>
      <c r="B4" s="773"/>
      <c r="C4" s="774"/>
      <c r="D4" s="352" t="s">
        <v>12</v>
      </c>
      <c r="E4" s="20">
        <f>ROWS(A28:A5042)-(COUNTBLANK(A28:A5042))</f>
        <v>27</v>
      </c>
      <c r="F4" s="364"/>
      <c r="G4" s="389"/>
      <c r="H4" s="416"/>
      <c r="I4" s="519"/>
      <c r="J4" s="587"/>
      <c r="K4" s="587"/>
      <c r="L4" s="519"/>
      <c r="M4" s="519"/>
      <c r="N4" s="519"/>
      <c r="O4" s="579"/>
      <c r="P4" s="803">
        <f ca="1">TODAY()</f>
        <v>43921</v>
      </c>
      <c r="Q4" s="804"/>
      <c r="R4" s="444"/>
    </row>
    <row r="5" spans="1:19" ht="28.5" customHeight="1" thickBot="1">
      <c r="A5" s="775"/>
      <c r="B5" s="776"/>
      <c r="C5" s="777"/>
      <c r="D5" s="778" t="s">
        <v>51</v>
      </c>
      <c r="E5" s="778"/>
      <c r="F5" s="778"/>
      <c r="G5" s="779"/>
      <c r="H5" s="780"/>
      <c r="I5" s="778"/>
      <c r="J5" s="778"/>
      <c r="K5" s="778"/>
      <c r="L5" s="778"/>
      <c r="M5" s="778"/>
      <c r="N5" s="781"/>
      <c r="O5" s="781"/>
      <c r="P5" s="782"/>
      <c r="Q5" s="778"/>
      <c r="R5" s="449" t="s">
        <v>1063</v>
      </c>
    </row>
    <row r="6" spans="1:19" s="28" customFormat="1" ht="17.25" customHeight="1" thickBot="1">
      <c r="A6" s="452" t="s">
        <v>17</v>
      </c>
      <c r="B6" s="453" t="s">
        <v>18</v>
      </c>
      <c r="C6" s="528" t="s">
        <v>19</v>
      </c>
      <c r="D6" s="454" t="s">
        <v>20</v>
      </c>
      <c r="E6" s="455" t="s">
        <v>535</v>
      </c>
      <c r="F6" s="456" t="s">
        <v>11</v>
      </c>
      <c r="G6" s="455" t="s">
        <v>1090</v>
      </c>
      <c r="H6" s="457" t="s">
        <v>480</v>
      </c>
      <c r="I6" s="595" t="s">
        <v>747</v>
      </c>
      <c r="J6" s="596" t="s">
        <v>1088</v>
      </c>
      <c r="K6" s="596" t="s">
        <v>1089</v>
      </c>
      <c r="L6" s="454" t="s">
        <v>1082</v>
      </c>
      <c r="M6" s="454" t="s">
        <v>1083</v>
      </c>
      <c r="N6" s="455" t="s">
        <v>1085</v>
      </c>
      <c r="O6" s="582" t="s">
        <v>1086</v>
      </c>
      <c r="P6" s="570" t="s">
        <v>1087</v>
      </c>
      <c r="Q6" s="553" t="s">
        <v>246</v>
      </c>
      <c r="R6" s="458" t="s">
        <v>44</v>
      </c>
    </row>
    <row r="7" spans="1:19" s="688" customFormat="1" ht="20.100000000000001" customHeight="1">
      <c r="A7" s="732" t="s">
        <v>1093</v>
      </c>
      <c r="B7" s="733">
        <v>43833</v>
      </c>
      <c r="C7" s="734">
        <f>G7</f>
        <v>1615.1079999999999</v>
      </c>
      <c r="D7" s="735" t="s">
        <v>1094</v>
      </c>
      <c r="E7" s="736">
        <v>1334.8</v>
      </c>
      <c r="F7" s="736">
        <f>E7*21%</f>
        <v>280.30799999999999</v>
      </c>
      <c r="G7" s="368">
        <f t="shared" ref="G7:G13" si="0">E7+F7</f>
        <v>1615.1079999999999</v>
      </c>
      <c r="H7" s="435">
        <v>82118</v>
      </c>
      <c r="I7" s="737"/>
      <c r="J7" s="738" t="s">
        <v>1091</v>
      </c>
      <c r="K7" s="738"/>
      <c r="L7" s="739"/>
      <c r="M7" s="739"/>
      <c r="N7" s="740"/>
      <c r="O7" s="741"/>
      <c r="P7" s="551">
        <v>43895</v>
      </c>
      <c r="Q7" s="382">
        <v>1615.11</v>
      </c>
      <c r="R7" s="742" t="s">
        <v>1095</v>
      </c>
      <c r="S7" s="687"/>
    </row>
    <row r="8" spans="1:19" s="628" customFormat="1" ht="19.5" customHeight="1">
      <c r="A8" s="699" t="s">
        <v>1096</v>
      </c>
      <c r="B8" s="380">
        <v>43838</v>
      </c>
      <c r="C8" s="526">
        <f>G8</f>
        <v>1136</v>
      </c>
      <c r="D8" s="391" t="s">
        <v>1094</v>
      </c>
      <c r="E8" s="368">
        <v>1136</v>
      </c>
      <c r="F8" s="368"/>
      <c r="G8" s="368">
        <f t="shared" si="0"/>
        <v>1136</v>
      </c>
      <c r="H8" s="435">
        <v>82118</v>
      </c>
      <c r="I8" s="592"/>
      <c r="J8" s="361" t="s">
        <v>1091</v>
      </c>
      <c r="K8" s="361"/>
      <c r="L8" s="368"/>
      <c r="M8" s="368"/>
      <c r="N8" s="561"/>
      <c r="O8" s="551"/>
      <c r="P8" s="551">
        <v>43895</v>
      </c>
      <c r="Q8" s="382">
        <v>1136</v>
      </c>
      <c r="R8" s="463" t="s">
        <v>1097</v>
      </c>
      <c r="S8" s="345"/>
    </row>
    <row r="9" spans="1:19" s="628" customFormat="1" ht="19.5" customHeight="1">
      <c r="A9" s="599" t="s">
        <v>1098</v>
      </c>
      <c r="B9" s="644">
        <v>43861</v>
      </c>
      <c r="C9" s="524">
        <f>G9</f>
        <v>3068.4390000000003</v>
      </c>
      <c r="D9" s="692" t="s">
        <v>1099</v>
      </c>
      <c r="E9" s="366">
        <v>2535.9</v>
      </c>
      <c r="F9" s="366">
        <f>E9*21%</f>
        <v>532.53899999999999</v>
      </c>
      <c r="G9" s="366">
        <f t="shared" si="0"/>
        <v>3068.4390000000003</v>
      </c>
      <c r="H9" s="693" t="s">
        <v>1100</v>
      </c>
      <c r="I9" s="620"/>
      <c r="J9" s="428" t="s">
        <v>1101</v>
      </c>
      <c r="K9" s="428"/>
      <c r="L9" s="366"/>
      <c r="M9" s="366"/>
      <c r="N9" s="691"/>
      <c r="O9" s="574"/>
      <c r="P9" s="574"/>
      <c r="Q9" s="381"/>
      <c r="R9" s="631" t="s">
        <v>1102</v>
      </c>
      <c r="S9" s="345"/>
    </row>
    <row r="10" spans="1:19" s="358" customFormat="1" ht="19.5" customHeight="1">
      <c r="A10" s="699" t="s">
        <v>1103</v>
      </c>
      <c r="B10" s="380">
        <v>43861</v>
      </c>
      <c r="C10" s="526">
        <f t="shared" ref="C10:C18" si="1">G10</f>
        <v>15657.642</v>
      </c>
      <c r="D10" s="391" t="s">
        <v>1104</v>
      </c>
      <c r="E10" s="368">
        <v>12940.2</v>
      </c>
      <c r="F10" s="368">
        <f t="shared" ref="F10:F19" si="2">E10*21%</f>
        <v>2717.442</v>
      </c>
      <c r="G10" s="368">
        <f t="shared" si="0"/>
        <v>15657.642</v>
      </c>
      <c r="H10" s="430" t="s">
        <v>1105</v>
      </c>
      <c r="I10" s="592"/>
      <c r="J10" s="361" t="s">
        <v>1091</v>
      </c>
      <c r="K10" s="361" t="s">
        <v>1138</v>
      </c>
      <c r="L10" s="368" t="s">
        <v>1139</v>
      </c>
      <c r="M10" s="368">
        <f>C10-Q10</f>
        <v>158.32200000000012</v>
      </c>
      <c r="N10" s="561"/>
      <c r="O10" s="551"/>
      <c r="P10" s="551">
        <v>43874</v>
      </c>
      <c r="Q10" s="382">
        <v>15499.32</v>
      </c>
      <c r="R10" s="463" t="s">
        <v>1130</v>
      </c>
      <c r="S10" s="335"/>
    </row>
    <row r="11" spans="1:19" s="358" customFormat="1" ht="19.5" customHeight="1">
      <c r="A11" s="699" t="s">
        <v>1106</v>
      </c>
      <c r="B11" s="380">
        <v>43861</v>
      </c>
      <c r="C11" s="526">
        <f t="shared" si="1"/>
        <v>12498.74</v>
      </c>
      <c r="D11" s="365" t="s">
        <v>1107</v>
      </c>
      <c r="E11" s="368">
        <v>12498.74</v>
      </c>
      <c r="F11" s="366"/>
      <c r="G11" s="368">
        <f t="shared" si="0"/>
        <v>12498.74</v>
      </c>
      <c r="H11" s="435">
        <v>84206</v>
      </c>
      <c r="I11" s="592"/>
      <c r="J11" s="361" t="s">
        <v>1101</v>
      </c>
      <c r="K11" s="361" t="s">
        <v>1132</v>
      </c>
      <c r="L11" s="368"/>
      <c r="M11" s="368"/>
      <c r="N11" s="561"/>
      <c r="O11" s="551"/>
      <c r="P11" s="551">
        <v>43867</v>
      </c>
      <c r="Q11" s="382">
        <f>C11-M11-N11</f>
        <v>12498.74</v>
      </c>
      <c r="R11" s="700" t="s">
        <v>1131</v>
      </c>
      <c r="S11" s="335"/>
    </row>
    <row r="12" spans="1:19" s="628" customFormat="1" ht="19.5" customHeight="1">
      <c r="A12" s="699" t="s">
        <v>1127</v>
      </c>
      <c r="B12" s="380">
        <v>43861</v>
      </c>
      <c r="C12" s="526">
        <f t="shared" si="1"/>
        <v>4761.8339999999998</v>
      </c>
      <c r="D12" s="365" t="s">
        <v>1108</v>
      </c>
      <c r="E12" s="368">
        <v>3935.4</v>
      </c>
      <c r="F12" s="368">
        <f t="shared" si="2"/>
        <v>826.43399999999997</v>
      </c>
      <c r="G12" s="368">
        <f t="shared" si="0"/>
        <v>4761.8339999999998</v>
      </c>
      <c r="H12" s="435">
        <v>65968</v>
      </c>
      <c r="I12" s="592"/>
      <c r="J12" s="361" t="s">
        <v>1091</v>
      </c>
      <c r="K12" s="361" t="s">
        <v>1209</v>
      </c>
      <c r="L12" s="368" t="s">
        <v>1209</v>
      </c>
      <c r="M12" s="368">
        <v>36.479999999999997</v>
      </c>
      <c r="N12" s="561"/>
      <c r="O12" s="551"/>
      <c r="P12" s="551">
        <v>43886</v>
      </c>
      <c r="Q12" s="382">
        <f>C12-M12</f>
        <v>4725.3540000000003</v>
      </c>
      <c r="R12" s="463" t="s">
        <v>1109</v>
      </c>
      <c r="S12" s="345"/>
    </row>
    <row r="13" spans="1:19" s="628" customFormat="1" ht="19.5" customHeight="1">
      <c r="A13" s="699" t="s">
        <v>1128</v>
      </c>
      <c r="B13" s="380">
        <v>43861</v>
      </c>
      <c r="C13" s="526">
        <f t="shared" si="1"/>
        <v>4983.99</v>
      </c>
      <c r="D13" s="365" t="s">
        <v>1108</v>
      </c>
      <c r="E13" s="368">
        <v>4119</v>
      </c>
      <c r="F13" s="368">
        <f t="shared" si="2"/>
        <v>864.99</v>
      </c>
      <c r="G13" s="368">
        <f t="shared" si="0"/>
        <v>4983.99</v>
      </c>
      <c r="H13" s="435">
        <v>65968</v>
      </c>
      <c r="I13" s="592"/>
      <c r="J13" s="361" t="s">
        <v>1091</v>
      </c>
      <c r="K13" s="361" t="s">
        <v>1209</v>
      </c>
      <c r="L13" s="368" t="s">
        <v>1209</v>
      </c>
      <c r="M13" s="368">
        <v>36.479999999999997</v>
      </c>
      <c r="N13" s="561"/>
      <c r="O13" s="551"/>
      <c r="P13" s="551">
        <v>43886</v>
      </c>
      <c r="Q13" s="382">
        <f t="shared" ref="Q13:Q14" si="3">C13-M13</f>
        <v>4947.51</v>
      </c>
      <c r="R13" s="463" t="s">
        <v>1110</v>
      </c>
      <c r="S13" s="345"/>
    </row>
    <row r="14" spans="1:19" s="628" customFormat="1" ht="19.5" customHeight="1">
      <c r="A14" s="703" t="s">
        <v>1129</v>
      </c>
      <c r="B14" s="380">
        <v>43861</v>
      </c>
      <c r="C14" s="526">
        <f t="shared" si="1"/>
        <v>2530.8359999999998</v>
      </c>
      <c r="D14" s="365" t="s">
        <v>1108</v>
      </c>
      <c r="E14" s="368">
        <v>2091.6</v>
      </c>
      <c r="F14" s="368">
        <f t="shared" si="2"/>
        <v>439.23599999999999</v>
      </c>
      <c r="G14" s="368">
        <f>E14+F14</f>
        <v>2530.8359999999998</v>
      </c>
      <c r="H14" s="435">
        <v>65968</v>
      </c>
      <c r="I14" s="592"/>
      <c r="J14" s="361" t="s">
        <v>1091</v>
      </c>
      <c r="K14" s="361" t="s">
        <v>1209</v>
      </c>
      <c r="L14" s="368" t="s">
        <v>1209</v>
      </c>
      <c r="M14" s="368">
        <v>36.479999999999997</v>
      </c>
      <c r="N14" s="561"/>
      <c r="O14" s="551"/>
      <c r="P14" s="551">
        <v>43886</v>
      </c>
      <c r="Q14" s="382">
        <f t="shared" si="3"/>
        <v>2494.3559999999998</v>
      </c>
      <c r="R14" s="463" t="s">
        <v>1111</v>
      </c>
      <c r="S14" s="345"/>
    </row>
    <row r="15" spans="1:19" s="628" customFormat="1" ht="19.5" customHeight="1">
      <c r="A15" s="599" t="s">
        <v>1112</v>
      </c>
      <c r="B15" s="644">
        <v>43861</v>
      </c>
      <c r="C15" s="524">
        <f t="shared" si="1"/>
        <v>212.35499999999999</v>
      </c>
      <c r="D15" s="569" t="s">
        <v>1113</v>
      </c>
      <c r="E15" s="366">
        <v>175.5</v>
      </c>
      <c r="F15" s="366">
        <f t="shared" si="2"/>
        <v>36.854999999999997</v>
      </c>
      <c r="G15" s="366">
        <f t="shared" ref="G15:G22" si="4">E15+F15</f>
        <v>212.35499999999999</v>
      </c>
      <c r="H15" s="698" t="s">
        <v>1125</v>
      </c>
      <c r="I15" s="619"/>
      <c r="J15" s="428" t="s">
        <v>1091</v>
      </c>
      <c r="K15" s="428"/>
      <c r="M15" s="696"/>
      <c r="N15" s="691"/>
      <c r="O15" s="574"/>
      <c r="P15" s="574"/>
      <c r="Q15" s="697"/>
      <c r="R15" s="631" t="s">
        <v>1126</v>
      </c>
      <c r="S15" s="345"/>
    </row>
    <row r="16" spans="1:19" s="628" customFormat="1" ht="19.5" customHeight="1">
      <c r="A16" s="699" t="s">
        <v>1114</v>
      </c>
      <c r="B16" s="718">
        <v>43861</v>
      </c>
      <c r="C16" s="719">
        <f t="shared" si="1"/>
        <v>5420.8</v>
      </c>
      <c r="D16" s="720" t="s">
        <v>1115</v>
      </c>
      <c r="E16" s="721">
        <v>4480</v>
      </c>
      <c r="F16" s="721">
        <f t="shared" si="2"/>
        <v>940.8</v>
      </c>
      <c r="G16" s="721">
        <f t="shared" si="4"/>
        <v>5420.8</v>
      </c>
      <c r="H16" s="722" t="s">
        <v>1116</v>
      </c>
      <c r="I16" s="723"/>
      <c r="J16" s="724" t="s">
        <v>1101</v>
      </c>
      <c r="K16" s="724"/>
      <c r="L16" s="725"/>
      <c r="M16" s="726"/>
      <c r="N16" s="727"/>
      <c r="O16" s="728"/>
      <c r="P16" s="728">
        <v>43888</v>
      </c>
      <c r="Q16" s="729">
        <v>5364.34</v>
      </c>
      <c r="R16" s="730" t="s">
        <v>1117</v>
      </c>
      <c r="S16" s="345"/>
    </row>
    <row r="17" spans="1:19" ht="19.5" customHeight="1">
      <c r="A17" s="699" t="s">
        <v>1118</v>
      </c>
      <c r="B17" s="380">
        <v>43861</v>
      </c>
      <c r="C17" s="526">
        <f t="shared" si="1"/>
        <v>3483.2753999999995</v>
      </c>
      <c r="D17" s="365" t="s">
        <v>1119</v>
      </c>
      <c r="E17" s="717">
        <v>2878.74</v>
      </c>
      <c r="F17" s="368">
        <f t="shared" si="2"/>
        <v>604.53539999999998</v>
      </c>
      <c r="G17" s="368">
        <f t="shared" si="4"/>
        <v>3483.2753999999995</v>
      </c>
      <c r="H17" s="435">
        <v>30580</v>
      </c>
      <c r="I17" s="717"/>
      <c r="J17" s="410" t="s">
        <v>1120</v>
      </c>
      <c r="K17" s="410" t="s">
        <v>1132</v>
      </c>
      <c r="L17" s="367" t="s">
        <v>1132</v>
      </c>
      <c r="M17" s="689">
        <v>25.64</v>
      </c>
      <c r="N17" s="561"/>
      <c r="O17" s="551"/>
      <c r="P17" s="551"/>
      <c r="Q17" s="690">
        <v>3457.64</v>
      </c>
      <c r="R17" s="463" t="s">
        <v>1124</v>
      </c>
      <c r="S17" s="32"/>
    </row>
    <row r="18" spans="1:19" s="628" customFormat="1" ht="19.5" customHeight="1">
      <c r="A18" s="699" t="s">
        <v>1121</v>
      </c>
      <c r="B18" s="718">
        <v>43861</v>
      </c>
      <c r="C18" s="719">
        <f t="shared" si="1"/>
        <v>6588.45</v>
      </c>
      <c r="D18" s="720" t="s">
        <v>1122</v>
      </c>
      <c r="E18" s="721">
        <v>5445</v>
      </c>
      <c r="F18" s="721">
        <f t="shared" si="2"/>
        <v>1143.45</v>
      </c>
      <c r="G18" s="721">
        <f t="shared" si="4"/>
        <v>6588.45</v>
      </c>
      <c r="H18" s="731">
        <v>25082</v>
      </c>
      <c r="I18" s="723"/>
      <c r="J18" s="724" t="s">
        <v>1101</v>
      </c>
      <c r="K18" s="724"/>
      <c r="L18" s="725"/>
      <c r="M18" s="726"/>
      <c r="N18" s="727"/>
      <c r="O18" s="728"/>
      <c r="P18" s="728">
        <v>43892</v>
      </c>
      <c r="Q18" s="729">
        <v>6526.69</v>
      </c>
      <c r="R18" s="730" t="s">
        <v>1123</v>
      </c>
      <c r="S18" s="345"/>
    </row>
    <row r="19" spans="1:19" s="358" customFormat="1" ht="19.5" customHeight="1">
      <c r="A19" s="699" t="s">
        <v>1133</v>
      </c>
      <c r="B19" s="380">
        <v>43868</v>
      </c>
      <c r="C19" s="526">
        <f>G19</f>
        <v>5742.6478999999999</v>
      </c>
      <c r="D19" s="391" t="s">
        <v>1134</v>
      </c>
      <c r="E19" s="368">
        <v>4745.99</v>
      </c>
      <c r="F19" s="368">
        <f t="shared" si="2"/>
        <v>996.65789999999993</v>
      </c>
      <c r="G19" s="368">
        <f>E19+F19</f>
        <v>5742.6478999999999</v>
      </c>
      <c r="H19" s="435">
        <v>24284</v>
      </c>
      <c r="I19" s="400"/>
      <c r="J19" s="361" t="s">
        <v>1101</v>
      </c>
      <c r="K19" s="361" t="s">
        <v>1138</v>
      </c>
      <c r="L19" s="367"/>
      <c r="M19" s="689"/>
      <c r="N19" s="561"/>
      <c r="O19" s="551"/>
      <c r="P19" s="551">
        <v>43872</v>
      </c>
      <c r="Q19" s="690">
        <v>5742.65</v>
      </c>
      <c r="R19" s="463" t="s">
        <v>1135</v>
      </c>
      <c r="S19" s="335"/>
    </row>
    <row r="20" spans="1:19" ht="19.5" customHeight="1">
      <c r="A20" s="599" t="s">
        <v>1136</v>
      </c>
      <c r="B20" s="644">
        <v>43871</v>
      </c>
      <c r="C20" s="524">
        <f>G20</f>
        <v>2123</v>
      </c>
      <c r="D20" s="569" t="s">
        <v>1072</v>
      </c>
      <c r="E20" s="366">
        <v>2123</v>
      </c>
      <c r="F20" s="366"/>
      <c r="G20" s="366">
        <f t="shared" si="4"/>
        <v>2123</v>
      </c>
      <c r="H20" s="694" t="s">
        <v>1078</v>
      </c>
      <c r="I20" s="619"/>
      <c r="J20" s="428"/>
      <c r="K20" s="428"/>
      <c r="L20" s="695"/>
      <c r="M20" s="696"/>
      <c r="N20" s="691"/>
      <c r="O20" s="574"/>
      <c r="P20" s="574"/>
      <c r="Q20" s="697"/>
      <c r="R20" s="631" t="s">
        <v>1137</v>
      </c>
      <c r="S20" s="32"/>
    </row>
    <row r="21" spans="1:19" ht="19.5" customHeight="1">
      <c r="A21" s="599" t="s">
        <v>1140</v>
      </c>
      <c r="B21" s="644">
        <v>43890</v>
      </c>
      <c r="C21" s="524">
        <f>G21</f>
        <v>8741.5239999999994</v>
      </c>
      <c r="D21" s="569" t="s">
        <v>1134</v>
      </c>
      <c r="E21" s="366">
        <v>7224.4</v>
      </c>
      <c r="F21" s="366">
        <f t="shared" ref="F21:F33" si="5">E21*21%</f>
        <v>1517.1239999999998</v>
      </c>
      <c r="G21" s="366">
        <f t="shared" si="4"/>
        <v>8741.5239999999994</v>
      </c>
      <c r="H21" s="640" t="s">
        <v>1145</v>
      </c>
      <c r="I21" s="619"/>
      <c r="J21" s="428"/>
      <c r="K21" s="428"/>
      <c r="L21" s="569"/>
      <c r="M21" s="696"/>
      <c r="N21" s="691"/>
      <c r="O21" s="574"/>
      <c r="P21" s="574"/>
      <c r="Q21" s="697"/>
      <c r="R21" s="631" t="s">
        <v>1135</v>
      </c>
      <c r="S21" s="32"/>
    </row>
    <row r="22" spans="1:19" ht="19.5" customHeight="1">
      <c r="A22" s="699" t="s">
        <v>1141</v>
      </c>
      <c r="B22" s="380">
        <v>43890</v>
      </c>
      <c r="C22" s="526">
        <f>G22</f>
        <v>4337.3418000000001</v>
      </c>
      <c r="D22" s="391" t="s">
        <v>1211</v>
      </c>
      <c r="E22" s="368">
        <v>3584.58</v>
      </c>
      <c r="F22" s="368">
        <f t="shared" si="5"/>
        <v>752.76179999999999</v>
      </c>
      <c r="G22" s="368">
        <f t="shared" si="4"/>
        <v>4337.3418000000001</v>
      </c>
      <c r="H22" s="430" t="s">
        <v>1212</v>
      </c>
      <c r="I22" s="400"/>
      <c r="J22" s="361" t="s">
        <v>1101</v>
      </c>
      <c r="K22" s="361" t="s">
        <v>1132</v>
      </c>
      <c r="L22" s="391"/>
      <c r="M22" s="689"/>
      <c r="N22" s="561"/>
      <c r="O22" s="551"/>
      <c r="P22" s="551">
        <v>43896</v>
      </c>
      <c r="Q22" s="690">
        <v>4337.34</v>
      </c>
      <c r="R22" s="543" t="s">
        <v>1143</v>
      </c>
      <c r="S22" s="32"/>
    </row>
    <row r="23" spans="1:19" ht="19.5" customHeight="1">
      <c r="A23" s="704" t="s">
        <v>1144</v>
      </c>
      <c r="B23" s="644">
        <v>43890</v>
      </c>
      <c r="C23" s="524">
        <f>G23</f>
        <v>1719.0953999999999</v>
      </c>
      <c r="D23" s="701" t="s">
        <v>1119</v>
      </c>
      <c r="E23" s="705">
        <v>1420.74</v>
      </c>
      <c r="F23" s="366">
        <f t="shared" si="5"/>
        <v>298.35539999999997</v>
      </c>
      <c r="G23" s="366">
        <f t="shared" ref="G23" si="6">E23+F23</f>
        <v>1719.0953999999999</v>
      </c>
      <c r="H23" s="640" t="s">
        <v>1156</v>
      </c>
      <c r="I23" s="706"/>
      <c r="J23" s="706"/>
      <c r="K23" s="706"/>
      <c r="L23" s="706"/>
      <c r="M23" s="706"/>
      <c r="N23" s="707"/>
      <c r="O23" s="708"/>
      <c r="P23" s="708"/>
      <c r="Q23" s="709"/>
      <c r="R23" s="710" t="s">
        <v>1170</v>
      </c>
      <c r="S23" s="32"/>
    </row>
    <row r="24" spans="1:19" s="358" customFormat="1" ht="20.100000000000001" customHeight="1">
      <c r="A24" s="639" t="s">
        <v>1147</v>
      </c>
      <c r="B24" s="644">
        <v>43890</v>
      </c>
      <c r="C24" s="524">
        <f>G24-E10</f>
        <v>37527.448000000004</v>
      </c>
      <c r="D24" s="569" t="s">
        <v>1104</v>
      </c>
      <c r="E24" s="366">
        <v>41708.800000000003</v>
      </c>
      <c r="F24" s="366">
        <f t="shared" si="5"/>
        <v>8758.848</v>
      </c>
      <c r="G24" s="366">
        <f t="shared" ref="G24:G33" si="7">E24+F24</f>
        <v>50467.648000000001</v>
      </c>
      <c r="H24" s="640" t="s">
        <v>1105</v>
      </c>
      <c r="I24" s="620"/>
      <c r="J24" s="428"/>
      <c r="K24" s="428"/>
      <c r="L24" s="569"/>
      <c r="M24" s="569"/>
      <c r="N24" s="600"/>
      <c r="O24" s="574"/>
      <c r="P24" s="574"/>
      <c r="Q24" s="381"/>
      <c r="R24" s="710" t="s">
        <v>1171</v>
      </c>
      <c r="S24" s="335"/>
    </row>
    <row r="25" spans="1:19" s="358" customFormat="1" ht="20.100000000000001" customHeight="1">
      <c r="A25" s="716" t="s">
        <v>1148</v>
      </c>
      <c r="B25" s="380">
        <v>43890</v>
      </c>
      <c r="C25" s="526">
        <f t="shared" ref="C25:C33" si="8">G25</f>
        <v>1597.2</v>
      </c>
      <c r="D25" s="391" t="s">
        <v>1115</v>
      </c>
      <c r="E25" s="368">
        <v>1320</v>
      </c>
      <c r="F25" s="368">
        <f t="shared" si="5"/>
        <v>277.2</v>
      </c>
      <c r="G25" s="368">
        <f t="shared" si="7"/>
        <v>1597.2</v>
      </c>
      <c r="H25" s="430" t="s">
        <v>1116</v>
      </c>
      <c r="I25" s="619"/>
      <c r="J25" s="428"/>
      <c r="K25" s="428"/>
      <c r="L25" s="569"/>
      <c r="M25" s="569"/>
      <c r="N25" s="691"/>
      <c r="O25" s="574"/>
      <c r="P25" s="574"/>
      <c r="Q25" s="381"/>
      <c r="R25" s="710" t="s">
        <v>1172</v>
      </c>
      <c r="S25" s="335"/>
    </row>
    <row r="26" spans="1:19" s="358" customFormat="1" ht="20.100000000000001" customHeight="1">
      <c r="A26" s="716" t="s">
        <v>1149</v>
      </c>
      <c r="B26" s="380">
        <v>43890</v>
      </c>
      <c r="C26" s="526">
        <f t="shared" si="8"/>
        <v>4946.4799999999996</v>
      </c>
      <c r="D26" s="391" t="s">
        <v>1115</v>
      </c>
      <c r="E26" s="382">
        <v>4088</v>
      </c>
      <c r="F26" s="368">
        <f t="shared" si="5"/>
        <v>858.48</v>
      </c>
      <c r="G26" s="368">
        <f t="shared" si="7"/>
        <v>4946.4799999999996</v>
      </c>
      <c r="H26" s="418" t="s">
        <v>1116</v>
      </c>
      <c r="I26" s="619"/>
      <c r="J26" s="428"/>
      <c r="K26" s="428"/>
      <c r="L26" s="569"/>
      <c r="M26" s="711"/>
      <c r="N26" s="712"/>
      <c r="O26" s="574"/>
      <c r="P26" s="617"/>
      <c r="Q26" s="381"/>
      <c r="R26" s="641" t="s">
        <v>1173</v>
      </c>
      <c r="S26" s="335"/>
    </row>
    <row r="27" spans="1:19" s="358" customFormat="1" ht="20.100000000000001" customHeight="1">
      <c r="A27" s="716" t="s">
        <v>1150</v>
      </c>
      <c r="B27" s="380">
        <v>43890</v>
      </c>
      <c r="C27" s="526">
        <f t="shared" si="8"/>
        <v>4285.82</v>
      </c>
      <c r="D27" s="391" t="s">
        <v>1115</v>
      </c>
      <c r="E27" s="368">
        <v>3542</v>
      </c>
      <c r="F27" s="368">
        <f t="shared" si="5"/>
        <v>743.81999999999994</v>
      </c>
      <c r="G27" s="368">
        <f t="shared" si="7"/>
        <v>4285.82</v>
      </c>
      <c r="H27" s="418" t="s">
        <v>1116</v>
      </c>
      <c r="I27" s="619"/>
      <c r="J27" s="428"/>
      <c r="K27" s="428"/>
      <c r="L27" s="569"/>
      <c r="M27" s="713"/>
      <c r="N27" s="691"/>
      <c r="O27" s="574"/>
      <c r="P27" s="617"/>
      <c r="Q27" s="381"/>
      <c r="R27" s="641" t="s">
        <v>1174</v>
      </c>
      <c r="S27" s="335"/>
    </row>
    <row r="28" spans="1:19" s="6" customFormat="1" ht="20.100000000000001" customHeight="1">
      <c r="A28" s="716" t="s">
        <v>1151</v>
      </c>
      <c r="B28" s="380">
        <v>43890</v>
      </c>
      <c r="C28" s="526">
        <f t="shared" si="8"/>
        <v>423.5</v>
      </c>
      <c r="D28" s="391" t="s">
        <v>1115</v>
      </c>
      <c r="E28" s="368">
        <v>350</v>
      </c>
      <c r="F28" s="368">
        <f t="shared" si="5"/>
        <v>73.5</v>
      </c>
      <c r="G28" s="368">
        <f t="shared" si="7"/>
        <v>423.5</v>
      </c>
      <c r="H28" s="418" t="s">
        <v>1116</v>
      </c>
      <c r="I28" s="619"/>
      <c r="J28" s="428"/>
      <c r="K28" s="428"/>
      <c r="L28" s="569"/>
      <c r="M28" s="569"/>
      <c r="N28" s="600"/>
      <c r="O28" s="574"/>
      <c r="P28" s="574"/>
      <c r="Q28" s="381"/>
      <c r="R28" s="641" t="s">
        <v>1175</v>
      </c>
      <c r="S28" s="523"/>
    </row>
    <row r="29" spans="1:19" s="358" customFormat="1" ht="19.5" customHeight="1">
      <c r="A29" s="639" t="s">
        <v>1152</v>
      </c>
      <c r="B29" s="644">
        <v>43890</v>
      </c>
      <c r="C29" s="524">
        <f t="shared" si="8"/>
        <v>3030.7111999999997</v>
      </c>
      <c r="D29" s="569" t="s">
        <v>1153</v>
      </c>
      <c r="E29" s="366">
        <v>2504.7199999999998</v>
      </c>
      <c r="F29" s="366">
        <f t="shared" si="5"/>
        <v>525.99119999999994</v>
      </c>
      <c r="G29" s="366">
        <f t="shared" si="7"/>
        <v>3030.7111999999997</v>
      </c>
      <c r="H29" s="640" t="s">
        <v>1154</v>
      </c>
      <c r="I29" s="619"/>
      <c r="J29" s="428"/>
      <c r="K29" s="428"/>
      <c r="L29" s="569"/>
      <c r="M29" s="569"/>
      <c r="N29" s="600"/>
      <c r="O29" s="574"/>
      <c r="P29" s="574"/>
      <c r="Q29" s="381"/>
      <c r="R29" s="641" t="s">
        <v>1176</v>
      </c>
      <c r="S29" s="335"/>
    </row>
    <row r="30" spans="1:19" ht="20.100000000000001" customHeight="1">
      <c r="A30" s="639" t="s">
        <v>1155</v>
      </c>
      <c r="B30" s="644">
        <v>43890</v>
      </c>
      <c r="C30" s="524">
        <f t="shared" si="8"/>
        <v>1430.22</v>
      </c>
      <c r="D30" s="701" t="s">
        <v>1119</v>
      </c>
      <c r="E30" s="366">
        <v>1182</v>
      </c>
      <c r="F30" s="366">
        <f t="shared" si="5"/>
        <v>248.22</v>
      </c>
      <c r="G30" s="366">
        <f t="shared" si="7"/>
        <v>1430.22</v>
      </c>
      <c r="H30" s="640" t="s">
        <v>1156</v>
      </c>
      <c r="I30" s="646"/>
      <c r="J30" s="428"/>
      <c r="K30" s="428"/>
      <c r="L30" s="366"/>
      <c r="M30" s="366"/>
      <c r="N30" s="600"/>
      <c r="O30" s="574"/>
      <c r="P30" s="574"/>
      <c r="Q30" s="381"/>
      <c r="R30" s="641" t="s">
        <v>1177</v>
      </c>
      <c r="S30" s="32"/>
    </row>
    <row r="31" spans="1:19" ht="20.100000000000001" customHeight="1">
      <c r="A31" s="639" t="s">
        <v>1157</v>
      </c>
      <c r="B31" s="644">
        <v>43890</v>
      </c>
      <c r="C31" s="524">
        <f t="shared" si="8"/>
        <v>11810.688999999998</v>
      </c>
      <c r="D31" s="692" t="s">
        <v>1108</v>
      </c>
      <c r="E31" s="366">
        <v>9760.9</v>
      </c>
      <c r="F31" s="366">
        <f t="shared" si="5"/>
        <v>2049.7889999999998</v>
      </c>
      <c r="G31" s="366">
        <f t="shared" si="7"/>
        <v>11810.688999999998</v>
      </c>
      <c r="H31" s="693">
        <v>65968</v>
      </c>
      <c r="I31" s="619"/>
      <c r="J31" s="428"/>
      <c r="K31" s="428"/>
      <c r="L31" s="569"/>
      <c r="M31" s="713"/>
      <c r="N31" s="619"/>
      <c r="O31" s="574"/>
      <c r="P31" s="617"/>
      <c r="Q31" s="381"/>
      <c r="R31" s="641" t="s">
        <v>1178</v>
      </c>
      <c r="S31" s="32"/>
    </row>
    <row r="32" spans="1:19" ht="19.5" customHeight="1">
      <c r="A32" s="639" t="s">
        <v>1158</v>
      </c>
      <c r="B32" s="644">
        <v>43890</v>
      </c>
      <c r="C32" s="524">
        <f t="shared" si="8"/>
        <v>1404.9309999999998</v>
      </c>
      <c r="D32" s="692" t="s">
        <v>1108</v>
      </c>
      <c r="E32" s="366">
        <v>1161.0999999999999</v>
      </c>
      <c r="F32" s="366">
        <f t="shared" si="5"/>
        <v>243.83099999999996</v>
      </c>
      <c r="G32" s="366">
        <f t="shared" si="7"/>
        <v>1404.9309999999998</v>
      </c>
      <c r="H32" s="693">
        <v>65968</v>
      </c>
      <c r="I32" s="646"/>
      <c r="J32" s="428"/>
      <c r="K32" s="428"/>
      <c r="L32" s="366"/>
      <c r="M32" s="366"/>
      <c r="N32" s="600"/>
      <c r="O32" s="574"/>
      <c r="P32" s="574"/>
      <c r="Q32" s="381"/>
      <c r="R32" s="641" t="s">
        <v>1180</v>
      </c>
      <c r="S32" s="32"/>
    </row>
    <row r="33" spans="1:19" ht="19.5" customHeight="1">
      <c r="A33" s="639" t="s">
        <v>1159</v>
      </c>
      <c r="B33" s="644">
        <v>43890</v>
      </c>
      <c r="C33" s="524">
        <f t="shared" si="8"/>
        <v>929.28</v>
      </c>
      <c r="D33" s="692" t="s">
        <v>1108</v>
      </c>
      <c r="E33" s="366">
        <v>768</v>
      </c>
      <c r="F33" s="366">
        <f t="shared" si="5"/>
        <v>161.28</v>
      </c>
      <c r="G33" s="366">
        <f t="shared" si="7"/>
        <v>929.28</v>
      </c>
      <c r="H33" s="693">
        <v>65968</v>
      </c>
      <c r="I33" s="619"/>
      <c r="J33" s="428"/>
      <c r="K33" s="428"/>
      <c r="L33" s="366"/>
      <c r="M33" s="366"/>
      <c r="N33" s="714"/>
      <c r="O33" s="574"/>
      <c r="P33" s="574"/>
      <c r="Q33" s="381"/>
      <c r="R33" s="641" t="s">
        <v>1179</v>
      </c>
      <c r="S33" s="32"/>
    </row>
    <row r="34" spans="1:19" s="358" customFormat="1" ht="20.100000000000001" customHeight="1">
      <c r="A34" s="639" t="s">
        <v>1160</v>
      </c>
      <c r="B34" s="644">
        <v>43890</v>
      </c>
      <c r="C34" s="524">
        <f>G34</f>
        <v>3956.7</v>
      </c>
      <c r="D34" s="569" t="s">
        <v>1122</v>
      </c>
      <c r="E34" s="366">
        <v>3270</v>
      </c>
      <c r="F34" s="366">
        <f>E34*21%</f>
        <v>686.69999999999993</v>
      </c>
      <c r="G34" s="366">
        <f t="shared" ref="G34:G54" si="9">E34+F34</f>
        <v>3956.7</v>
      </c>
      <c r="H34" s="693">
        <v>25082</v>
      </c>
      <c r="I34" s="621"/>
      <c r="J34" s="715"/>
      <c r="K34" s="715"/>
      <c r="L34" s="695"/>
      <c r="M34" s="366"/>
      <c r="N34" s="366"/>
      <c r="O34" s="574"/>
      <c r="P34" s="574"/>
      <c r="Q34" s="366"/>
      <c r="R34" s="641" t="s">
        <v>1181</v>
      </c>
      <c r="S34" s="335"/>
    </row>
    <row r="35" spans="1:19" s="358" customFormat="1" ht="20.100000000000001" customHeight="1">
      <c r="A35" s="703" t="s">
        <v>1161</v>
      </c>
      <c r="B35" s="380">
        <v>43890</v>
      </c>
      <c r="C35" s="526">
        <f>G35</f>
        <v>4479.96</v>
      </c>
      <c r="D35" s="391" t="s">
        <v>1107</v>
      </c>
      <c r="E35" s="382">
        <v>4479.96</v>
      </c>
      <c r="F35" s="368"/>
      <c r="G35" s="368">
        <f t="shared" si="9"/>
        <v>4479.96</v>
      </c>
      <c r="H35" s="435">
        <v>84206</v>
      </c>
      <c r="I35" s="400"/>
      <c r="J35" s="361" t="s">
        <v>1101</v>
      </c>
      <c r="K35" s="361" t="s">
        <v>1132</v>
      </c>
      <c r="L35" s="368"/>
      <c r="M35" s="368"/>
      <c r="N35" s="427"/>
      <c r="O35" s="551"/>
      <c r="P35" s="551">
        <v>43896</v>
      </c>
      <c r="Q35" s="526">
        <v>4479.96</v>
      </c>
      <c r="R35" s="543" t="s">
        <v>1182</v>
      </c>
      <c r="S35" s="335"/>
    </row>
    <row r="36" spans="1:19" s="358" customFormat="1" ht="20.100000000000001" customHeight="1">
      <c r="A36" s="639" t="s">
        <v>1162</v>
      </c>
      <c r="B36" s="644">
        <v>43890</v>
      </c>
      <c r="C36" s="524">
        <f>G36-I36</f>
        <v>6334.4351999999999</v>
      </c>
      <c r="D36" s="569" t="s">
        <v>1104</v>
      </c>
      <c r="E36" s="426">
        <v>5460.72</v>
      </c>
      <c r="F36" s="366">
        <f>E36*21%</f>
        <v>1146.7511999999999</v>
      </c>
      <c r="G36" s="366">
        <f t="shared" si="9"/>
        <v>6607.4712</v>
      </c>
      <c r="H36" s="640" t="s">
        <v>1105</v>
      </c>
      <c r="I36" s="622">
        <f>E36*5%</f>
        <v>273.036</v>
      </c>
      <c r="J36" s="428"/>
      <c r="K36" s="428"/>
      <c r="L36" s="429"/>
      <c r="M36" s="429"/>
      <c r="N36" s="678"/>
      <c r="O36" s="574"/>
      <c r="P36" s="574"/>
      <c r="Q36" s="381"/>
      <c r="R36" s="702" t="s">
        <v>1183</v>
      </c>
      <c r="S36" s="335"/>
    </row>
    <row r="37" spans="1:19" s="358" customFormat="1" ht="20.100000000000001" customHeight="1">
      <c r="A37" s="639" t="s">
        <v>1164</v>
      </c>
      <c r="B37" s="644">
        <v>43890</v>
      </c>
      <c r="C37" s="524">
        <f>G37-I37</f>
        <v>1215</v>
      </c>
      <c r="D37" s="569" t="s">
        <v>1163</v>
      </c>
      <c r="E37" s="426">
        <v>1215</v>
      </c>
      <c r="F37" s="366"/>
      <c r="G37" s="366">
        <f t="shared" si="9"/>
        <v>1215</v>
      </c>
      <c r="H37" s="640" t="s">
        <v>1165</v>
      </c>
      <c r="I37" s="622"/>
      <c r="J37" s="428"/>
      <c r="K37" s="428"/>
      <c r="L37" s="429"/>
      <c r="M37" s="429"/>
      <c r="N37" s="678"/>
      <c r="O37" s="574"/>
      <c r="P37" s="574"/>
      <c r="Q37" s="381"/>
      <c r="R37" s="702" t="s">
        <v>1167</v>
      </c>
      <c r="S37" s="335"/>
    </row>
    <row r="38" spans="1:19" s="358" customFormat="1" ht="20.100000000000001" customHeight="1">
      <c r="A38" s="639" t="s">
        <v>1166</v>
      </c>
      <c r="B38" s="644">
        <v>43890</v>
      </c>
      <c r="C38" s="524">
        <f>G38-I38</f>
        <v>2886.8180000000002</v>
      </c>
      <c r="D38" s="692" t="s">
        <v>1099</v>
      </c>
      <c r="E38" s="426">
        <v>2385.8000000000002</v>
      </c>
      <c r="F38" s="366">
        <f>E38*21%</f>
        <v>501.01800000000003</v>
      </c>
      <c r="G38" s="366">
        <f t="shared" si="9"/>
        <v>2886.8180000000002</v>
      </c>
      <c r="H38" s="640" t="s">
        <v>1100</v>
      </c>
      <c r="I38" s="622"/>
      <c r="J38" s="428"/>
      <c r="K38" s="428"/>
      <c r="L38" s="429"/>
      <c r="M38" s="429"/>
      <c r="N38" s="678"/>
      <c r="O38" s="574"/>
      <c r="P38" s="574"/>
      <c r="Q38" s="381"/>
      <c r="R38" s="631" t="s">
        <v>1185</v>
      </c>
      <c r="S38" s="335"/>
    </row>
    <row r="39" spans="1:19" s="358" customFormat="1" ht="20.100000000000001" customHeight="1">
      <c r="A39" s="639" t="s">
        <v>1168</v>
      </c>
      <c r="B39" s="644">
        <v>43890</v>
      </c>
      <c r="C39" s="524">
        <f>G39-I39</f>
        <v>614.07500000000005</v>
      </c>
      <c r="D39" s="692" t="s">
        <v>1108</v>
      </c>
      <c r="E39" s="426">
        <v>507.5</v>
      </c>
      <c r="F39" s="366">
        <f>E39*21%</f>
        <v>106.575</v>
      </c>
      <c r="G39" s="366">
        <f t="shared" si="9"/>
        <v>614.07500000000005</v>
      </c>
      <c r="H39" s="693">
        <v>65968</v>
      </c>
      <c r="I39" s="622"/>
      <c r="J39" s="428"/>
      <c r="K39" s="428"/>
      <c r="L39" s="429"/>
      <c r="M39" s="429"/>
      <c r="N39" s="678"/>
      <c r="O39" s="574"/>
      <c r="P39" s="574"/>
      <c r="Q39" s="381"/>
      <c r="R39" s="631" t="s">
        <v>1184</v>
      </c>
      <c r="S39" s="335"/>
    </row>
    <row r="40" spans="1:19" s="358" customFormat="1" ht="20.100000000000001" customHeight="1">
      <c r="A40" s="639" t="s">
        <v>1169</v>
      </c>
      <c r="B40" s="644">
        <v>43890</v>
      </c>
      <c r="C40" s="524">
        <f>G40-I40</f>
        <v>929.28</v>
      </c>
      <c r="D40" s="692" t="s">
        <v>1108</v>
      </c>
      <c r="E40" s="426">
        <v>768</v>
      </c>
      <c r="F40" s="366">
        <f>E40*21%</f>
        <v>161.28</v>
      </c>
      <c r="G40" s="366">
        <f t="shared" si="9"/>
        <v>929.28</v>
      </c>
      <c r="H40" s="693">
        <v>65968</v>
      </c>
      <c r="I40" s="622"/>
      <c r="J40" s="428"/>
      <c r="K40" s="428"/>
      <c r="L40" s="429"/>
      <c r="M40" s="429"/>
      <c r="N40" s="678"/>
      <c r="O40" s="574"/>
      <c r="P40" s="574"/>
      <c r="Q40" s="381"/>
      <c r="R40" s="631" t="s">
        <v>1186</v>
      </c>
      <c r="S40" s="335"/>
    </row>
    <row r="41" spans="1:19" s="358" customFormat="1" ht="20.100000000000001" customHeight="1">
      <c r="A41" s="716" t="s">
        <v>1187</v>
      </c>
      <c r="B41" s="380">
        <v>43900</v>
      </c>
      <c r="C41" s="526">
        <f t="shared" ref="C41:C48" si="10">G41</f>
        <v>-1597.2</v>
      </c>
      <c r="D41" s="391" t="s">
        <v>1115</v>
      </c>
      <c r="E41" s="368">
        <v>-1320</v>
      </c>
      <c r="F41" s="368">
        <f t="shared" ref="F41:F48" si="11">E41*21%</f>
        <v>-277.2</v>
      </c>
      <c r="G41" s="368">
        <f t="shared" si="9"/>
        <v>-1597.2</v>
      </c>
      <c r="H41" s="430" t="s">
        <v>1116</v>
      </c>
      <c r="I41" s="407"/>
      <c r="J41" s="361"/>
      <c r="K41" s="361"/>
      <c r="L41" s="401"/>
      <c r="M41" s="401"/>
      <c r="N41" s="544"/>
      <c r="O41" s="551"/>
      <c r="P41" s="551"/>
      <c r="Q41" s="382"/>
      <c r="R41" s="556" t="s">
        <v>1191</v>
      </c>
      <c r="S41" s="335"/>
    </row>
    <row r="42" spans="1:19" s="358" customFormat="1" ht="20.100000000000001" customHeight="1">
      <c r="A42" s="716" t="s">
        <v>1188</v>
      </c>
      <c r="B42" s="380">
        <v>43900</v>
      </c>
      <c r="C42" s="526">
        <f t="shared" si="10"/>
        <v>-4946.4799999999996</v>
      </c>
      <c r="D42" s="391" t="s">
        <v>1115</v>
      </c>
      <c r="E42" s="382">
        <v>-4088</v>
      </c>
      <c r="F42" s="368">
        <f t="shared" si="11"/>
        <v>-858.48</v>
      </c>
      <c r="G42" s="368">
        <f t="shared" si="9"/>
        <v>-4946.4799999999996</v>
      </c>
      <c r="H42" s="418" t="s">
        <v>1116</v>
      </c>
      <c r="I42" s="407"/>
      <c r="J42" s="361"/>
      <c r="K42" s="361"/>
      <c r="L42" s="401"/>
      <c r="M42" s="401"/>
      <c r="N42" s="544"/>
      <c r="O42" s="551"/>
      <c r="P42" s="551"/>
      <c r="Q42" s="382"/>
      <c r="R42" s="556" t="s">
        <v>1192</v>
      </c>
      <c r="S42" s="335"/>
    </row>
    <row r="43" spans="1:19" s="358" customFormat="1" ht="20.100000000000001" customHeight="1">
      <c r="A43" s="716" t="s">
        <v>1189</v>
      </c>
      <c r="B43" s="380">
        <v>43900</v>
      </c>
      <c r="C43" s="526">
        <f t="shared" si="10"/>
        <v>-4285.82</v>
      </c>
      <c r="D43" s="391" t="s">
        <v>1115</v>
      </c>
      <c r="E43" s="368">
        <v>-3542</v>
      </c>
      <c r="F43" s="368">
        <f t="shared" si="11"/>
        <v>-743.81999999999994</v>
      </c>
      <c r="G43" s="368">
        <f t="shared" si="9"/>
        <v>-4285.82</v>
      </c>
      <c r="H43" s="418" t="s">
        <v>1116</v>
      </c>
      <c r="I43" s="407"/>
      <c r="J43" s="361"/>
      <c r="K43" s="361"/>
      <c r="L43" s="401"/>
      <c r="M43" s="401"/>
      <c r="N43" s="544"/>
      <c r="O43" s="551"/>
      <c r="P43" s="551"/>
      <c r="Q43" s="382"/>
      <c r="R43" s="556" t="s">
        <v>1193</v>
      </c>
      <c r="S43" s="335"/>
    </row>
    <row r="44" spans="1:19" s="358" customFormat="1" ht="20.100000000000001" customHeight="1">
      <c r="A44" s="716" t="s">
        <v>1190</v>
      </c>
      <c r="B44" s="380">
        <v>43900</v>
      </c>
      <c r="C44" s="526">
        <f t="shared" si="10"/>
        <v>-423.5</v>
      </c>
      <c r="D44" s="391" t="s">
        <v>1115</v>
      </c>
      <c r="E44" s="368">
        <v>-350</v>
      </c>
      <c r="F44" s="368">
        <f t="shared" si="11"/>
        <v>-73.5</v>
      </c>
      <c r="G44" s="368">
        <f t="shared" si="9"/>
        <v>-423.5</v>
      </c>
      <c r="H44" s="418" t="s">
        <v>1116</v>
      </c>
      <c r="I44" s="407"/>
      <c r="J44" s="361"/>
      <c r="K44" s="361"/>
      <c r="L44" s="401"/>
      <c r="M44" s="401"/>
      <c r="N44" s="544"/>
      <c r="O44" s="551"/>
      <c r="P44" s="551"/>
      <c r="Q44" s="382"/>
      <c r="R44" s="556" t="s">
        <v>1194</v>
      </c>
      <c r="S44" s="335"/>
    </row>
    <row r="45" spans="1:19" s="358" customFormat="1" ht="20.100000000000001" customHeight="1">
      <c r="A45" s="639" t="s">
        <v>1195</v>
      </c>
      <c r="B45" s="644">
        <v>43900</v>
      </c>
      <c r="C45" s="524">
        <f t="shared" si="10"/>
        <v>1597.2</v>
      </c>
      <c r="D45" s="569" t="s">
        <v>1115</v>
      </c>
      <c r="E45" s="366">
        <v>1320</v>
      </c>
      <c r="F45" s="366">
        <f t="shared" si="11"/>
        <v>277.2</v>
      </c>
      <c r="G45" s="366">
        <f t="shared" si="9"/>
        <v>1597.2</v>
      </c>
      <c r="H45" s="640" t="s">
        <v>1116</v>
      </c>
      <c r="I45" s="622"/>
      <c r="J45" s="361"/>
      <c r="K45" s="361"/>
      <c r="L45" s="401"/>
      <c r="M45" s="401"/>
      <c r="N45" s="544"/>
      <c r="O45" s="551"/>
      <c r="P45" s="551"/>
      <c r="Q45" s="382"/>
      <c r="R45" s="560"/>
      <c r="S45" s="335"/>
    </row>
    <row r="46" spans="1:19" s="358" customFormat="1" ht="20.100000000000001" customHeight="1">
      <c r="A46" s="639" t="s">
        <v>1196</v>
      </c>
      <c r="B46" s="644">
        <v>43900</v>
      </c>
      <c r="C46" s="524">
        <f t="shared" si="10"/>
        <v>4946.4799999999996</v>
      </c>
      <c r="D46" s="569" t="s">
        <v>1115</v>
      </c>
      <c r="E46" s="381">
        <v>4088</v>
      </c>
      <c r="F46" s="366">
        <f t="shared" si="11"/>
        <v>858.48</v>
      </c>
      <c r="G46" s="366">
        <f t="shared" si="9"/>
        <v>4946.4799999999996</v>
      </c>
      <c r="H46" s="645" t="s">
        <v>1116</v>
      </c>
      <c r="I46" s="622"/>
      <c r="J46" s="361"/>
      <c r="K46" s="361"/>
      <c r="L46" s="401"/>
      <c r="M46" s="401"/>
      <c r="N46" s="544"/>
      <c r="O46" s="551"/>
      <c r="P46" s="551"/>
      <c r="Q46" s="382"/>
      <c r="R46" s="560"/>
      <c r="S46" s="335"/>
    </row>
    <row r="47" spans="1:19" s="358" customFormat="1" ht="20.100000000000001" customHeight="1">
      <c r="A47" s="639" t="s">
        <v>1197</v>
      </c>
      <c r="B47" s="644">
        <v>43900</v>
      </c>
      <c r="C47" s="524">
        <f t="shared" si="10"/>
        <v>4285.82</v>
      </c>
      <c r="D47" s="569" t="s">
        <v>1115</v>
      </c>
      <c r="E47" s="366">
        <v>3542</v>
      </c>
      <c r="F47" s="366">
        <f t="shared" si="11"/>
        <v>743.81999999999994</v>
      </c>
      <c r="G47" s="366">
        <f t="shared" si="9"/>
        <v>4285.82</v>
      </c>
      <c r="H47" s="645" t="s">
        <v>1116</v>
      </c>
      <c r="I47" s="622"/>
      <c r="J47" s="361"/>
      <c r="K47" s="361"/>
      <c r="L47" s="401"/>
      <c r="M47" s="401"/>
      <c r="N47" s="544"/>
      <c r="O47" s="551"/>
      <c r="P47" s="551"/>
      <c r="Q47" s="382"/>
      <c r="R47" s="560"/>
      <c r="S47" s="335"/>
    </row>
    <row r="48" spans="1:19" s="358" customFormat="1" ht="20.100000000000001" customHeight="1">
      <c r="A48" s="639" t="s">
        <v>1198</v>
      </c>
      <c r="B48" s="644">
        <v>43900</v>
      </c>
      <c r="C48" s="524">
        <f t="shared" si="10"/>
        <v>423.5</v>
      </c>
      <c r="D48" s="569" t="s">
        <v>1115</v>
      </c>
      <c r="E48" s="366">
        <v>350</v>
      </c>
      <c r="F48" s="366">
        <f t="shared" si="11"/>
        <v>73.5</v>
      </c>
      <c r="G48" s="366">
        <f t="shared" si="9"/>
        <v>423.5</v>
      </c>
      <c r="H48" s="645" t="s">
        <v>1116</v>
      </c>
      <c r="I48" s="622"/>
      <c r="J48" s="361"/>
      <c r="K48" s="361"/>
      <c r="L48" s="401"/>
      <c r="M48" s="401"/>
      <c r="N48" s="544"/>
      <c r="O48" s="551"/>
      <c r="P48" s="551"/>
      <c r="Q48" s="382"/>
      <c r="R48" s="560"/>
      <c r="S48" s="335"/>
    </row>
    <row r="49" spans="1:20" s="358" customFormat="1" ht="20.100000000000001" customHeight="1">
      <c r="A49" s="556" t="s">
        <v>1199</v>
      </c>
      <c r="B49" s="380">
        <v>43903</v>
      </c>
      <c r="C49" s="526">
        <f t="shared" ref="C49:C54" si="12">G49-I49</f>
        <v>4428.6099999999997</v>
      </c>
      <c r="D49" s="391" t="s">
        <v>1201</v>
      </c>
      <c r="E49" s="360">
        <v>4661.7</v>
      </c>
      <c r="F49" s="368"/>
      <c r="G49" s="368">
        <f t="shared" si="9"/>
        <v>4661.7</v>
      </c>
      <c r="H49" s="430" t="s">
        <v>1202</v>
      </c>
      <c r="I49" s="407">
        <v>233.09</v>
      </c>
      <c r="J49" s="361" t="s">
        <v>1101</v>
      </c>
      <c r="K49" s="361" t="s">
        <v>1132</v>
      </c>
      <c r="L49" s="401"/>
      <c r="M49" s="401"/>
      <c r="N49" s="544"/>
      <c r="O49" s="551"/>
      <c r="P49" s="551">
        <v>43907</v>
      </c>
      <c r="Q49" s="382">
        <v>4428.6099999999997</v>
      </c>
      <c r="R49" s="560" t="s">
        <v>1207</v>
      </c>
      <c r="S49" s="335"/>
    </row>
    <row r="50" spans="1:20" s="358" customFormat="1" ht="20.100000000000001" customHeight="1">
      <c r="A50" s="639" t="s">
        <v>1200</v>
      </c>
      <c r="B50" s="644">
        <v>43903</v>
      </c>
      <c r="C50" s="524">
        <f t="shared" si="12"/>
        <v>13285.85</v>
      </c>
      <c r="D50" s="569" t="s">
        <v>1201</v>
      </c>
      <c r="E50" s="426">
        <v>13985.11</v>
      </c>
      <c r="F50" s="366"/>
      <c r="G50" s="366">
        <f t="shared" si="9"/>
        <v>13985.11</v>
      </c>
      <c r="H50" s="640" t="s">
        <v>1202</v>
      </c>
      <c r="I50" s="622">
        <v>699.26</v>
      </c>
      <c r="J50" s="361"/>
      <c r="K50" s="361"/>
      <c r="L50" s="401"/>
      <c r="M50" s="401"/>
      <c r="N50" s="544"/>
      <c r="O50" s="551"/>
      <c r="P50" s="551"/>
      <c r="Q50" s="382"/>
      <c r="R50" s="560" t="s">
        <v>1208</v>
      </c>
      <c r="S50" s="335"/>
    </row>
    <row r="51" spans="1:20" s="358" customFormat="1" ht="20.100000000000001" customHeight="1">
      <c r="A51" s="703" t="s">
        <v>1203</v>
      </c>
      <c r="B51" s="380">
        <v>43907</v>
      </c>
      <c r="C51" s="526">
        <f t="shared" si="12"/>
        <v>102468.35849999999</v>
      </c>
      <c r="D51" s="391" t="s">
        <v>1142</v>
      </c>
      <c r="E51" s="360">
        <v>107861.43</v>
      </c>
      <c r="F51" s="368"/>
      <c r="G51" s="368">
        <f t="shared" si="9"/>
        <v>107861.43</v>
      </c>
      <c r="H51" s="430" t="s">
        <v>1146</v>
      </c>
      <c r="I51" s="407">
        <f>E51*5%</f>
        <v>5393.0715</v>
      </c>
      <c r="J51" s="361" t="s">
        <v>1101</v>
      </c>
      <c r="K51" s="361" t="s">
        <v>1209</v>
      </c>
      <c r="L51" s="401"/>
      <c r="M51" s="401"/>
      <c r="N51" s="544"/>
      <c r="O51" s="551"/>
      <c r="P51" s="551">
        <v>43913</v>
      </c>
      <c r="Q51" s="382">
        <v>102468.36</v>
      </c>
      <c r="R51" s="560" t="s">
        <v>1206</v>
      </c>
      <c r="S51" s="335"/>
    </row>
    <row r="52" spans="1:20" s="358" customFormat="1" ht="20.100000000000001" customHeight="1">
      <c r="A52" s="703" t="s">
        <v>1204</v>
      </c>
      <c r="B52" s="380">
        <v>43907</v>
      </c>
      <c r="C52" s="526">
        <f t="shared" si="12"/>
        <v>62457.3</v>
      </c>
      <c r="D52" s="391" t="s">
        <v>1142</v>
      </c>
      <c r="E52" s="360">
        <v>53842.5</v>
      </c>
      <c r="F52" s="368">
        <f>E52*21%</f>
        <v>11306.924999999999</v>
      </c>
      <c r="G52" s="368">
        <f t="shared" si="9"/>
        <v>65149.425000000003</v>
      </c>
      <c r="H52" s="430" t="s">
        <v>1146</v>
      </c>
      <c r="I52" s="407">
        <f>E52*5%</f>
        <v>2692.125</v>
      </c>
      <c r="J52" s="361" t="s">
        <v>1101</v>
      </c>
      <c r="K52" s="361" t="s">
        <v>1209</v>
      </c>
      <c r="L52" s="401"/>
      <c r="M52" s="401"/>
      <c r="N52" s="544"/>
      <c r="O52" s="551"/>
      <c r="P52" s="551">
        <v>43913</v>
      </c>
      <c r="Q52" s="382">
        <v>62457.3</v>
      </c>
      <c r="R52" s="560" t="s">
        <v>1205</v>
      </c>
      <c r="S52" s="335"/>
    </row>
    <row r="53" spans="1:20" s="358" customFormat="1" ht="20.100000000000001" customHeight="1">
      <c r="A53" s="639" t="s">
        <v>1210</v>
      </c>
      <c r="B53" s="600">
        <v>43908</v>
      </c>
      <c r="C53" s="524">
        <f t="shared" si="12"/>
        <v>9239.5357999999997</v>
      </c>
      <c r="D53" s="569" t="s">
        <v>1211</v>
      </c>
      <c r="E53" s="552">
        <v>7635.98</v>
      </c>
      <c r="F53" s="366">
        <f t="shared" ref="F53" si="13">E53*21%</f>
        <v>1603.5557999999999</v>
      </c>
      <c r="G53" s="368">
        <f t="shared" si="9"/>
        <v>9239.5357999999997</v>
      </c>
      <c r="H53" s="431">
        <v>53329</v>
      </c>
      <c r="I53" s="622"/>
      <c r="J53" s="361"/>
      <c r="K53" s="361"/>
      <c r="L53" s="401"/>
      <c r="M53" s="401"/>
      <c r="N53" s="544"/>
      <c r="O53" s="551"/>
      <c r="P53" s="551"/>
      <c r="Q53" s="382"/>
      <c r="R53" s="543" t="s">
        <v>1213</v>
      </c>
      <c r="S53" s="459"/>
    </row>
    <row r="54" spans="1:20" s="358" customFormat="1" ht="19.5" customHeight="1">
      <c r="A54" s="639" t="s">
        <v>1214</v>
      </c>
      <c r="B54" s="600">
        <v>43914</v>
      </c>
      <c r="C54" s="524">
        <f t="shared" si="12"/>
        <v>3873.75</v>
      </c>
      <c r="D54" s="381" t="s">
        <v>1215</v>
      </c>
      <c r="E54" s="524">
        <v>3873.75</v>
      </c>
      <c r="F54" s="524"/>
      <c r="G54" s="366">
        <f t="shared" si="9"/>
        <v>3873.75</v>
      </c>
      <c r="H54" s="744">
        <v>44894</v>
      </c>
      <c r="I54" s="526"/>
      <c r="J54" s="526"/>
      <c r="K54" s="526"/>
      <c r="L54" s="526"/>
      <c r="M54" s="526"/>
      <c r="N54" s="526"/>
      <c r="O54" s="526"/>
      <c r="P54" s="526"/>
      <c r="Q54" s="526"/>
      <c r="R54" s="702" t="s">
        <v>1167</v>
      </c>
      <c r="S54" s="335"/>
    </row>
    <row r="55" spans="1:20" s="358" customFormat="1" ht="20.100000000000001" customHeight="1">
      <c r="A55" s="556"/>
      <c r="B55" s="743"/>
      <c r="C55" s="686"/>
      <c r="D55" s="686"/>
      <c r="E55" s="686"/>
      <c r="F55" s="686"/>
      <c r="G55" s="686"/>
      <c r="H55" s="686"/>
      <c r="I55" s="686"/>
      <c r="J55" s="686"/>
      <c r="K55" s="686"/>
      <c r="L55" s="686"/>
      <c r="M55" s="686"/>
      <c r="N55" s="686"/>
      <c r="O55" s="686"/>
      <c r="P55" s="686"/>
      <c r="Q55" s="686"/>
      <c r="S55" s="335"/>
    </row>
    <row r="56" spans="1:20" s="358" customFormat="1" ht="20.100000000000001" customHeight="1">
      <c r="A56" s="556"/>
      <c r="B56" s="427"/>
      <c r="C56" s="526"/>
      <c r="D56" s="391"/>
      <c r="E56" s="360"/>
      <c r="F56" s="368"/>
      <c r="G56" s="368"/>
      <c r="H56" s="431"/>
      <c r="I56" s="622"/>
      <c r="J56" s="361"/>
      <c r="K56" s="361"/>
      <c r="L56" s="401"/>
      <c r="M56" s="401"/>
      <c r="N56" s="544"/>
      <c r="O56" s="551"/>
      <c r="P56" s="551"/>
      <c r="Q56" s="382"/>
      <c r="R56" s="560"/>
      <c r="S56" s="335"/>
    </row>
    <row r="57" spans="1:20" s="358" customFormat="1" ht="20.100000000000001" customHeight="1">
      <c r="A57" s="556"/>
      <c r="B57" s="427"/>
      <c r="C57" s="526"/>
      <c r="D57" s="391"/>
      <c r="E57" s="361"/>
      <c r="F57" s="401"/>
      <c r="G57" s="368"/>
      <c r="H57" s="431"/>
      <c r="I57" s="622"/>
      <c r="J57" s="361"/>
      <c r="K57" s="361"/>
      <c r="L57" s="401"/>
      <c r="M57" s="401"/>
      <c r="N57" s="544"/>
      <c r="O57" s="551"/>
      <c r="P57" s="551"/>
      <c r="Q57" s="382"/>
      <c r="R57" s="560"/>
      <c r="S57" s="335"/>
    </row>
    <row r="58" spans="1:20" s="358" customFormat="1" ht="19.5" customHeight="1">
      <c r="A58" s="556"/>
      <c r="B58" s="427"/>
      <c r="C58" s="526"/>
      <c r="D58" s="391"/>
      <c r="E58" s="361"/>
      <c r="F58" s="401"/>
      <c r="G58" s="368"/>
      <c r="H58" s="431"/>
      <c r="I58" s="622"/>
      <c r="J58" s="361"/>
      <c r="K58" s="361"/>
      <c r="L58" s="401"/>
      <c r="M58" s="401"/>
      <c r="N58" s="401"/>
      <c r="O58" s="551"/>
      <c r="P58" s="551"/>
      <c r="Q58" s="382"/>
      <c r="R58" s="560"/>
      <c r="S58" s="335"/>
    </row>
    <row r="59" spans="1:20" s="358" customFormat="1" ht="20.100000000000001" customHeight="1">
      <c r="A59" s="556"/>
      <c r="B59" s="427"/>
      <c r="C59" s="526"/>
      <c r="D59" s="368"/>
      <c r="E59" s="360"/>
      <c r="F59" s="401"/>
      <c r="G59" s="368"/>
      <c r="H59" s="431"/>
      <c r="I59" s="622"/>
      <c r="J59" s="361"/>
      <c r="K59" s="361"/>
      <c r="L59" s="401"/>
      <c r="M59" s="401"/>
      <c r="N59" s="427"/>
      <c r="O59" s="551"/>
      <c r="P59" s="551"/>
      <c r="Q59" s="382"/>
      <c r="R59" s="560"/>
      <c r="S59" s="335"/>
    </row>
    <row r="60" spans="1:20" s="358" customFormat="1" ht="20.100000000000001" customHeight="1">
      <c r="A60" s="556"/>
      <c r="B60" s="427"/>
      <c r="C60" s="526"/>
      <c r="D60" s="391"/>
      <c r="E60" s="361"/>
      <c r="F60" s="401"/>
      <c r="G60" s="368"/>
      <c r="H60" s="431"/>
      <c r="I60" s="622"/>
      <c r="J60" s="361"/>
      <c r="K60" s="361"/>
      <c r="L60" s="401"/>
      <c r="M60" s="401"/>
      <c r="N60" s="544"/>
      <c r="O60" s="551"/>
      <c r="P60" s="551"/>
      <c r="Q60" s="382"/>
      <c r="R60" s="560"/>
      <c r="S60" s="335"/>
    </row>
    <row r="61" spans="1:20" s="358" customFormat="1" ht="20.100000000000001" customHeight="1">
      <c r="A61" s="643"/>
      <c r="B61" s="383"/>
      <c r="C61" s="614"/>
      <c r="D61" s="409"/>
      <c r="E61" s="438"/>
      <c r="F61" s="442"/>
      <c r="G61" s="371"/>
      <c r="H61" s="437"/>
      <c r="I61" s="622"/>
      <c r="J61" s="438"/>
      <c r="K61" s="438"/>
      <c r="L61" s="368"/>
      <c r="M61" s="442"/>
      <c r="N61" s="548"/>
      <c r="O61" s="551"/>
      <c r="P61" s="551"/>
      <c r="Q61" s="382"/>
      <c r="R61" s="647"/>
      <c r="S61" s="335"/>
    </row>
    <row r="62" spans="1:20" s="358" customFormat="1" ht="20.100000000000001" customHeight="1">
      <c r="A62" s="643"/>
      <c r="B62" s="383"/>
      <c r="C62" s="614"/>
      <c r="D62" s="409"/>
      <c r="E62" s="438"/>
      <c r="F62" s="442"/>
      <c r="G62" s="371"/>
      <c r="H62" s="437"/>
      <c r="I62" s="622"/>
      <c r="J62" s="438"/>
      <c r="K62" s="438"/>
      <c r="L62" s="368"/>
      <c r="M62" s="442"/>
      <c r="N62" s="548"/>
      <c r="O62" s="551"/>
      <c r="P62" s="551"/>
      <c r="Q62" s="382"/>
      <c r="R62" s="647"/>
      <c r="S62" s="335"/>
    </row>
    <row r="63" spans="1:20" s="358" customFormat="1" ht="20.100000000000001" customHeight="1">
      <c r="A63" s="556"/>
      <c r="B63" s="648"/>
      <c r="C63" s="649"/>
      <c r="D63" s="650"/>
      <c r="E63" s="651"/>
      <c r="F63" s="652"/>
      <c r="G63" s="653"/>
      <c r="H63" s="654"/>
      <c r="I63" s="652"/>
      <c r="J63" s="651"/>
      <c r="K63" s="651"/>
      <c r="L63" s="652"/>
      <c r="M63" s="652"/>
      <c r="N63" s="655"/>
      <c r="O63" s="656"/>
      <c r="P63" s="656"/>
      <c r="Q63" s="653"/>
      <c r="R63" s="657"/>
      <c r="S63" s="459"/>
      <c r="T63" s="459"/>
    </row>
    <row r="64" spans="1:20" s="358" customFormat="1" ht="20.100000000000001" customHeight="1">
      <c r="A64" s="556"/>
      <c r="B64" s="427"/>
      <c r="C64" s="526"/>
      <c r="D64" s="391"/>
      <c r="E64" s="361"/>
      <c r="F64" s="401"/>
      <c r="G64" s="368"/>
      <c r="H64" s="430"/>
      <c r="I64" s="622"/>
      <c r="J64" s="361"/>
      <c r="K64" s="361"/>
      <c r="L64" s="401"/>
      <c r="M64" s="401"/>
      <c r="N64" s="544"/>
      <c r="O64" s="551"/>
      <c r="P64" s="551"/>
      <c r="Q64" s="382"/>
      <c r="R64" s="560"/>
      <c r="S64" s="459"/>
      <c r="T64" s="459"/>
    </row>
    <row r="65" spans="1:19" s="358" customFormat="1" ht="19.5" customHeight="1">
      <c r="A65" s="556"/>
      <c r="B65" s="427"/>
      <c r="C65" s="526"/>
      <c r="D65" s="391"/>
      <c r="E65" s="361"/>
      <c r="F65" s="401"/>
      <c r="G65" s="368"/>
      <c r="H65" s="430"/>
      <c r="I65" s="622"/>
      <c r="J65" s="361"/>
      <c r="K65" s="361"/>
      <c r="L65" s="368"/>
      <c r="M65" s="401"/>
      <c r="N65" s="544"/>
      <c r="O65" s="551"/>
      <c r="P65" s="551"/>
      <c r="Q65" s="382"/>
      <c r="R65" s="560"/>
      <c r="S65" s="335"/>
    </row>
    <row r="66" spans="1:19" s="358" customFormat="1" ht="20.100000000000001" customHeight="1">
      <c r="A66" s="598"/>
      <c r="B66" s="584"/>
      <c r="C66" s="615"/>
      <c r="D66" s="658"/>
      <c r="E66" s="659"/>
      <c r="F66" s="660"/>
      <c r="G66" s="583"/>
      <c r="H66" s="661"/>
      <c r="I66" s="622"/>
      <c r="J66" s="588"/>
      <c r="K66" s="588"/>
      <c r="L66" s="660"/>
      <c r="M66" s="660"/>
      <c r="N66" s="662"/>
      <c r="O66" s="663"/>
      <c r="P66" s="663"/>
      <c r="Q66" s="616"/>
      <c r="R66" s="543"/>
      <c r="S66" s="335"/>
    </row>
    <row r="67" spans="1:19" s="358" customFormat="1" ht="19.5" customHeight="1">
      <c r="A67" s="598"/>
      <c r="B67" s="584"/>
      <c r="C67" s="615"/>
      <c r="D67" s="658"/>
      <c r="E67" s="583"/>
      <c r="F67" s="583"/>
      <c r="G67" s="583"/>
      <c r="H67" s="661"/>
      <c r="I67" s="619"/>
      <c r="J67" s="588"/>
      <c r="K67" s="588"/>
      <c r="L67" s="660"/>
      <c r="M67" s="583"/>
      <c r="N67" s="584"/>
      <c r="O67" s="663"/>
      <c r="P67" s="663"/>
      <c r="Q67" s="616"/>
      <c r="R67" s="543"/>
      <c r="S67" s="335"/>
    </row>
    <row r="68" spans="1:19" s="359" customFormat="1" ht="20.100000000000001" customHeight="1">
      <c r="A68" s="598"/>
      <c r="B68" s="584"/>
      <c r="C68" s="615"/>
      <c r="D68" s="658"/>
      <c r="E68" s="583"/>
      <c r="F68" s="583"/>
      <c r="G68" s="583"/>
      <c r="H68" s="661"/>
      <c r="I68" s="619"/>
      <c r="J68" s="588"/>
      <c r="K68" s="588"/>
      <c r="L68" s="660"/>
      <c r="M68" s="583"/>
      <c r="N68" s="584"/>
      <c r="O68" s="663"/>
      <c r="P68" s="663"/>
      <c r="Q68" s="616"/>
      <c r="R68" s="543"/>
      <c r="S68" s="385"/>
    </row>
    <row r="69" spans="1:19" s="359" customFormat="1" ht="21.75" customHeight="1">
      <c r="A69" s="556"/>
      <c r="B69" s="427"/>
      <c r="C69" s="526"/>
      <c r="D69" s="391"/>
      <c r="E69" s="367"/>
      <c r="F69" s="368"/>
      <c r="G69" s="368"/>
      <c r="H69" s="431"/>
      <c r="I69" s="619"/>
      <c r="J69" s="361"/>
      <c r="K69" s="361"/>
      <c r="L69" s="368"/>
      <c r="M69" s="368"/>
      <c r="N69" s="427"/>
      <c r="O69" s="551"/>
      <c r="P69" s="551"/>
      <c r="Q69" s="602"/>
      <c r="R69" s="543"/>
      <c r="S69" s="385"/>
    </row>
    <row r="70" spans="1:19" s="359" customFormat="1" ht="21.75" customHeight="1">
      <c r="A70" s="556"/>
      <c r="B70" s="427"/>
      <c r="C70" s="526"/>
      <c r="D70" s="368"/>
      <c r="E70" s="607"/>
      <c r="F70" s="368"/>
      <c r="G70" s="526"/>
      <c r="H70" s="430"/>
      <c r="I70" s="619"/>
      <c r="J70" s="361"/>
      <c r="K70" s="361"/>
      <c r="L70" s="368"/>
      <c r="M70" s="368"/>
      <c r="N70" s="427"/>
      <c r="O70" s="551"/>
      <c r="P70" s="551"/>
      <c r="Q70" s="607"/>
      <c r="R70" s="543"/>
      <c r="S70" s="385"/>
    </row>
    <row r="71" spans="1:19" s="359" customFormat="1" ht="21.75" customHeight="1">
      <c r="A71" s="556"/>
      <c r="B71" s="427"/>
      <c r="C71" s="526"/>
      <c r="D71" s="391"/>
      <c r="E71" s="367"/>
      <c r="F71" s="368"/>
      <c r="G71" s="526"/>
      <c r="H71" s="430"/>
      <c r="I71" s="619"/>
      <c r="J71" s="361"/>
      <c r="K71" s="361"/>
      <c r="L71" s="368"/>
      <c r="M71" s="368"/>
      <c r="N71" s="427"/>
      <c r="O71" s="551"/>
      <c r="P71" s="551"/>
      <c r="Q71" s="607"/>
      <c r="R71" s="543"/>
      <c r="S71" s="385"/>
    </row>
    <row r="72" spans="1:19" s="359" customFormat="1" ht="21.75" customHeight="1">
      <c r="A72" s="556"/>
      <c r="B72" s="427"/>
      <c r="C72" s="526"/>
      <c r="D72" s="391"/>
      <c r="E72" s="367"/>
      <c r="F72" s="368"/>
      <c r="G72" s="526"/>
      <c r="H72" s="431"/>
      <c r="I72" s="619"/>
      <c r="J72" s="361"/>
      <c r="K72" s="361"/>
      <c r="L72" s="368"/>
      <c r="M72" s="368"/>
      <c r="N72" s="427"/>
      <c r="O72" s="551"/>
      <c r="P72" s="551"/>
      <c r="Q72" s="602"/>
      <c r="R72" s="543"/>
      <c r="S72" s="385"/>
    </row>
    <row r="73" spans="1:19" s="563" customFormat="1" ht="21.75" customHeight="1">
      <c r="A73" s="664"/>
      <c r="B73" s="566"/>
      <c r="C73" s="526"/>
      <c r="D73" s="610"/>
      <c r="E73" s="611"/>
      <c r="F73" s="567"/>
      <c r="G73" s="526"/>
      <c r="H73" s="612"/>
      <c r="I73" s="623"/>
      <c r="J73" s="613"/>
      <c r="K73" s="613"/>
      <c r="L73" s="567"/>
      <c r="M73" s="567"/>
      <c r="N73" s="566"/>
      <c r="O73" s="618"/>
      <c r="P73" s="571"/>
      <c r="Q73" s="610"/>
      <c r="R73" s="603"/>
      <c r="S73" s="562"/>
    </row>
    <row r="74" spans="1:19" s="359" customFormat="1" ht="21.75" customHeight="1">
      <c r="A74" s="556"/>
      <c r="B74" s="427"/>
      <c r="C74" s="526"/>
      <c r="D74" s="391"/>
      <c r="E74" s="367"/>
      <c r="F74" s="368"/>
      <c r="G74" s="526"/>
      <c r="H74" s="431"/>
      <c r="I74" s="619"/>
      <c r="J74" s="361"/>
      <c r="K74" s="613"/>
      <c r="L74" s="567"/>
      <c r="M74" s="368"/>
      <c r="N74" s="427"/>
      <c r="O74" s="551"/>
      <c r="P74" s="551"/>
      <c r="Q74" s="602"/>
      <c r="R74" s="543"/>
      <c r="S74" s="385"/>
    </row>
    <row r="75" spans="1:19" ht="21.75" customHeight="1">
      <c r="A75" s="665"/>
      <c r="B75" s="427"/>
      <c r="C75" s="526"/>
      <c r="D75" s="351"/>
      <c r="E75" s="351"/>
      <c r="F75" s="351"/>
      <c r="G75" s="526"/>
      <c r="H75" s="666"/>
      <c r="I75" s="667"/>
      <c r="J75" s="668"/>
      <c r="K75" s="668"/>
      <c r="L75" s="351"/>
      <c r="M75" s="351"/>
      <c r="N75" s="351"/>
      <c r="O75" s="617"/>
      <c r="P75" s="544"/>
      <c r="Q75" s="362"/>
      <c r="R75" s="669"/>
    </row>
    <row r="76" spans="1:19" s="359" customFormat="1" ht="21.75" customHeight="1">
      <c r="A76" s="556"/>
      <c r="B76" s="427"/>
      <c r="C76" s="526"/>
      <c r="D76" s="391"/>
      <c r="E76" s="367"/>
      <c r="F76" s="368"/>
      <c r="G76" s="526"/>
      <c r="H76" s="431"/>
      <c r="I76" s="619"/>
      <c r="J76" s="361"/>
      <c r="K76" s="361"/>
      <c r="L76" s="368"/>
      <c r="M76" s="368"/>
      <c r="N76" s="427"/>
      <c r="O76" s="551"/>
      <c r="P76" s="551"/>
      <c r="Q76" s="602"/>
      <c r="R76" s="543"/>
      <c r="S76" s="385"/>
    </row>
    <row r="77" spans="1:19" ht="21.75" customHeight="1">
      <c r="A77" s="462"/>
      <c r="B77" s="427"/>
      <c r="C77" s="526"/>
      <c r="D77" s="391"/>
      <c r="E77" s="670"/>
      <c r="F77" s="401"/>
      <c r="G77" s="526"/>
      <c r="H77" s="431"/>
      <c r="I77" s="622"/>
      <c r="J77" s="361"/>
      <c r="K77" s="361"/>
      <c r="L77" s="401"/>
      <c r="M77" s="401"/>
      <c r="N77" s="544"/>
      <c r="O77" s="551"/>
      <c r="P77" s="551"/>
      <c r="Q77" s="362"/>
      <c r="R77" s="560"/>
    </row>
    <row r="78" spans="1:19" ht="21.75" customHeight="1">
      <c r="A78" s="462"/>
      <c r="B78" s="427"/>
      <c r="C78" s="526"/>
      <c r="D78" s="391"/>
      <c r="E78" s="670"/>
      <c r="F78" s="401"/>
      <c r="G78" s="526"/>
      <c r="H78" s="431"/>
      <c r="I78" s="622"/>
      <c r="J78" s="361"/>
      <c r="K78" s="361"/>
      <c r="L78" s="401"/>
      <c r="M78" s="401"/>
      <c r="N78" s="544"/>
      <c r="O78" s="551"/>
      <c r="P78" s="551"/>
      <c r="Q78" s="526"/>
      <c r="R78" s="560"/>
    </row>
    <row r="79" spans="1:19" s="358" customFormat="1" ht="21.75" customHeight="1">
      <c r="A79" s="601"/>
      <c r="B79" s="584"/>
      <c r="C79" s="615"/>
      <c r="D79" s="658"/>
      <c r="E79" s="671"/>
      <c r="F79" s="660"/>
      <c r="G79" s="615"/>
      <c r="H79" s="661"/>
      <c r="I79" s="622"/>
      <c r="J79" s="588"/>
      <c r="K79" s="588"/>
      <c r="L79" s="660"/>
      <c r="M79" s="660"/>
      <c r="N79" s="662"/>
      <c r="O79" s="581"/>
      <c r="P79" s="663"/>
      <c r="Q79" s="672"/>
      <c r="R79" s="560"/>
    </row>
    <row r="80" spans="1:19" s="358" customFormat="1" ht="21.75" customHeight="1">
      <c r="A80" s="462"/>
      <c r="B80" s="427"/>
      <c r="C80" s="526"/>
      <c r="D80" s="391"/>
      <c r="E80" s="526"/>
      <c r="F80" s="401"/>
      <c r="G80" s="526"/>
      <c r="H80" s="431"/>
      <c r="I80" s="622"/>
      <c r="J80" s="361"/>
      <c r="K80" s="361"/>
      <c r="L80" s="401"/>
      <c r="M80" s="401"/>
      <c r="N80" s="544"/>
      <c r="O80" s="551"/>
      <c r="P80" s="551"/>
      <c r="Q80" s="526"/>
      <c r="R80" s="543"/>
    </row>
    <row r="81" spans="1:19" s="358" customFormat="1" ht="21.75" customHeight="1">
      <c r="A81" s="462"/>
      <c r="B81" s="427"/>
      <c r="C81" s="526"/>
      <c r="D81" s="391"/>
      <c r="E81" s="670"/>
      <c r="F81" s="401"/>
      <c r="G81" s="526"/>
      <c r="H81" s="431"/>
      <c r="I81" s="622"/>
      <c r="J81" s="361"/>
      <c r="K81" s="361"/>
      <c r="L81" s="361"/>
      <c r="M81" s="401"/>
      <c r="N81" s="544"/>
      <c r="O81" s="551"/>
      <c r="P81" s="551"/>
      <c r="Q81" s="670"/>
      <c r="R81" s="468"/>
    </row>
    <row r="82" spans="1:19" ht="21.75" customHeight="1">
      <c r="A82" s="462"/>
      <c r="B82" s="427"/>
      <c r="C82" s="526"/>
      <c r="D82" s="391"/>
      <c r="E82" s="607"/>
      <c r="F82" s="605"/>
      <c r="G82" s="526"/>
      <c r="H82" s="431"/>
      <c r="I82" s="624"/>
      <c r="J82" s="606"/>
      <c r="K82" s="606"/>
      <c r="L82" s="608"/>
      <c r="M82" s="609"/>
      <c r="N82" s="605"/>
      <c r="O82" s="551"/>
      <c r="P82" s="551"/>
      <c r="Q82" s="607"/>
      <c r="R82" s="560"/>
    </row>
    <row r="83" spans="1:19" s="359" customFormat="1" ht="21.75" customHeight="1">
      <c r="A83" s="598"/>
      <c r="B83" s="584"/>
      <c r="C83" s="615"/>
      <c r="D83" s="658"/>
      <c r="E83" s="586"/>
      <c r="F83" s="583"/>
      <c r="G83" s="615"/>
      <c r="H83" s="661"/>
      <c r="I83" s="619"/>
      <c r="J83" s="361"/>
      <c r="K83" s="361"/>
      <c r="L83" s="660"/>
      <c r="M83" s="368"/>
      <c r="N83" s="427"/>
      <c r="O83" s="581"/>
      <c r="P83" s="551"/>
      <c r="Q83" s="585"/>
      <c r="R83" s="543"/>
      <c r="S83" s="385"/>
    </row>
    <row r="84" spans="1:19" s="359" customFormat="1" ht="21.75" customHeight="1">
      <c r="A84" s="598"/>
      <c r="B84" s="584"/>
      <c r="C84" s="615"/>
      <c r="D84" s="658"/>
      <c r="E84" s="586"/>
      <c r="F84" s="583"/>
      <c r="G84" s="615"/>
      <c r="H84" s="661"/>
      <c r="I84" s="619"/>
      <c r="J84" s="361"/>
      <c r="K84" s="361"/>
      <c r="L84" s="660"/>
      <c r="M84" s="368"/>
      <c r="N84" s="427"/>
      <c r="O84" s="581"/>
      <c r="P84" s="551"/>
      <c r="Q84" s="585"/>
      <c r="R84" s="543"/>
      <c r="S84" s="385"/>
    </row>
    <row r="85" spans="1:19" s="358" customFormat="1" ht="21.75" customHeight="1">
      <c r="A85" s="556"/>
      <c r="B85" s="427"/>
      <c r="C85" s="401"/>
      <c r="D85" s="391"/>
      <c r="E85" s="362"/>
      <c r="F85" s="351"/>
      <c r="G85" s="526"/>
      <c r="H85" s="431"/>
      <c r="I85" s="667"/>
      <c r="J85" s="668"/>
      <c r="K85" s="668"/>
      <c r="L85" s="401"/>
      <c r="M85" s="351"/>
      <c r="N85" s="351"/>
      <c r="O85" s="551"/>
      <c r="P85" s="544"/>
      <c r="Q85" s="362"/>
      <c r="R85" s="543"/>
      <c r="S85" s="335"/>
    </row>
    <row r="86" spans="1:19" s="359" customFormat="1" ht="21.75" customHeight="1">
      <c r="A86" s="556"/>
      <c r="B86" s="427"/>
      <c r="C86" s="448"/>
      <c r="D86" s="391"/>
      <c r="E86" s="673"/>
      <c r="F86" s="450"/>
      <c r="G86" s="526"/>
      <c r="H86" s="451"/>
      <c r="I86" s="674"/>
      <c r="J86" s="589"/>
      <c r="K86" s="589"/>
      <c r="L86" s="450"/>
      <c r="M86" s="450"/>
      <c r="N86" s="450"/>
      <c r="O86" s="572"/>
      <c r="P86" s="572"/>
      <c r="Q86" s="673"/>
      <c r="R86" s="543"/>
      <c r="S86" s="385"/>
    </row>
    <row r="87" spans="1:19" s="555" customFormat="1" ht="21.75" customHeight="1">
      <c r="A87" s="556"/>
      <c r="B87" s="427"/>
      <c r="C87" s="382"/>
      <c r="D87" s="391"/>
      <c r="E87" s="382"/>
      <c r="F87" s="368"/>
      <c r="G87" s="526"/>
      <c r="H87" s="431"/>
      <c r="I87" s="619"/>
      <c r="J87" s="361"/>
      <c r="K87" s="361"/>
      <c r="L87" s="368"/>
      <c r="M87" s="368"/>
      <c r="N87" s="427"/>
      <c r="O87" s="551"/>
      <c r="P87" s="551"/>
      <c r="Q87" s="382"/>
      <c r="R87" s="543"/>
      <c r="S87" s="554"/>
    </row>
    <row r="88" spans="1:19" s="358" customFormat="1" ht="20.100000000000001" customHeight="1">
      <c r="A88" s="556"/>
      <c r="B88" s="427"/>
      <c r="C88" s="526"/>
      <c r="D88" s="391"/>
      <c r="E88" s="526"/>
      <c r="F88" s="368"/>
      <c r="G88" s="526"/>
      <c r="H88" s="431"/>
      <c r="I88" s="619"/>
      <c r="J88" s="361"/>
      <c r="K88" s="361"/>
      <c r="L88" s="368"/>
      <c r="M88" s="368"/>
      <c r="N88" s="427"/>
      <c r="O88" s="551"/>
      <c r="P88" s="551"/>
      <c r="Q88" s="526"/>
      <c r="R88" s="543"/>
      <c r="S88" s="335"/>
    </row>
    <row r="89" spans="1:19" s="358" customFormat="1" ht="20.100000000000001" customHeight="1">
      <c r="A89" s="462"/>
      <c r="B89" s="561" t="s">
        <v>1092</v>
      </c>
      <c r="C89" s="597">
        <f>SUBTOTAL(9,C7:C88)</f>
        <v>368177.03019999998</v>
      </c>
      <c r="D89" s="597"/>
      <c r="E89" s="597">
        <f t="shared" ref="E89:Q89" si="14">SUBTOTAL(9,E7:E88)</f>
        <v>349002.56</v>
      </c>
      <c r="F89" s="597">
        <f t="shared" si="14"/>
        <v>41405.252699999997</v>
      </c>
      <c r="G89" s="597">
        <f t="shared" si="14"/>
        <v>390407.81270000001</v>
      </c>
      <c r="H89" s="597"/>
      <c r="I89" s="597">
        <f t="shared" si="14"/>
        <v>9290.5825000000004</v>
      </c>
      <c r="J89" s="597"/>
      <c r="K89" s="597"/>
      <c r="L89" s="597"/>
      <c r="M89" s="597">
        <f t="shared" si="14"/>
        <v>293.4020000000001</v>
      </c>
      <c r="N89" s="597"/>
      <c r="O89" s="597"/>
      <c r="P89" s="597">
        <f t="shared" si="14"/>
        <v>658366</v>
      </c>
      <c r="Q89" s="597">
        <f t="shared" si="14"/>
        <v>242179.28000000003</v>
      </c>
      <c r="R89" s="543"/>
      <c r="S89" s="335"/>
    </row>
    <row r="90" spans="1:19" s="358" customFormat="1" ht="20.100000000000001" customHeight="1">
      <c r="A90" s="599"/>
      <c r="B90" s="743" t="s">
        <v>47</v>
      </c>
      <c r="C90" s="686">
        <f>SUBTOTAL(9,C7:C88)</f>
        <v>368177.03019999998</v>
      </c>
      <c r="D90" s="686"/>
      <c r="E90" s="686">
        <f t="shared" ref="E90:P90" si="15">SUBTOTAL(9,E7:E88)</f>
        <v>349002.56</v>
      </c>
      <c r="F90" s="686">
        <f t="shared" si="15"/>
        <v>41405.252699999997</v>
      </c>
      <c r="G90" s="686">
        <f t="shared" si="15"/>
        <v>390407.81270000001</v>
      </c>
      <c r="H90" s="686"/>
      <c r="I90" s="686">
        <f t="shared" si="15"/>
        <v>9290.5825000000004</v>
      </c>
      <c r="J90" s="686"/>
      <c r="K90" s="686"/>
      <c r="L90" s="686"/>
      <c r="M90" s="686">
        <f t="shared" si="15"/>
        <v>293.4020000000001</v>
      </c>
      <c r="N90" s="686"/>
      <c r="O90" s="686"/>
      <c r="P90" s="686">
        <f t="shared" si="15"/>
        <v>658366</v>
      </c>
      <c r="Q90" s="686">
        <f t="shared" ref="Q90" si="16">SUBTOTAL(9,Q42:Q87)</f>
        <v>169354.27000000002</v>
      </c>
      <c r="R90" s="604"/>
      <c r="S90" s="335"/>
    </row>
    <row r="91" spans="1:19" s="358" customFormat="1" ht="20.100000000000001" customHeight="1">
      <c r="A91" s="462"/>
      <c r="B91" s="427"/>
      <c r="C91" s="382"/>
      <c r="D91" s="391"/>
      <c r="E91" s="382"/>
      <c r="F91" s="368"/>
      <c r="G91" s="526"/>
      <c r="H91" s="430"/>
      <c r="I91" s="400"/>
      <c r="J91" s="361"/>
      <c r="K91" s="361"/>
      <c r="L91" s="368"/>
      <c r="M91" s="368"/>
      <c r="N91" s="367"/>
      <c r="O91" s="551"/>
      <c r="P91" s="551"/>
      <c r="Q91" s="382"/>
      <c r="R91" s="604"/>
      <c r="S91" s="335"/>
    </row>
    <row r="92" spans="1:19" s="358" customFormat="1" ht="20.100000000000001" customHeight="1">
      <c r="A92" s="462"/>
      <c r="B92" s="427"/>
      <c r="C92" s="382"/>
      <c r="D92" s="391"/>
      <c r="E92" s="382"/>
      <c r="F92" s="368"/>
      <c r="G92" s="526"/>
      <c r="H92" s="431"/>
      <c r="I92" s="400"/>
      <c r="J92" s="361"/>
      <c r="K92" s="361"/>
      <c r="L92" s="368"/>
      <c r="M92" s="368"/>
      <c r="N92" s="367"/>
      <c r="O92" s="551"/>
      <c r="P92" s="551"/>
      <c r="Q92" s="382"/>
      <c r="R92" s="604"/>
      <c r="S92" s="335"/>
    </row>
    <row r="93" spans="1:19" s="358" customFormat="1" ht="20.100000000000001" customHeight="1">
      <c r="A93" s="462"/>
      <c r="B93" s="427"/>
      <c r="C93" s="382"/>
      <c r="D93" s="391"/>
      <c r="E93" s="382"/>
      <c r="F93" s="368"/>
      <c r="G93" s="526"/>
      <c r="H93" s="431"/>
      <c r="I93" s="400"/>
      <c r="J93" s="361"/>
      <c r="K93" s="361"/>
      <c r="L93" s="368"/>
      <c r="M93" s="368"/>
      <c r="N93" s="367"/>
      <c r="O93" s="551"/>
      <c r="P93" s="551"/>
      <c r="Q93" s="382"/>
      <c r="R93" s="604"/>
      <c r="S93" s="335"/>
    </row>
    <row r="94" spans="1:19" s="358" customFormat="1" ht="20.100000000000001" customHeight="1">
      <c r="A94" s="462"/>
      <c r="B94" s="427"/>
      <c r="C94" s="382"/>
      <c r="D94" s="391"/>
      <c r="E94" s="382"/>
      <c r="F94" s="368"/>
      <c r="G94" s="526"/>
      <c r="H94" s="431"/>
      <c r="I94" s="400"/>
      <c r="J94" s="361"/>
      <c r="K94" s="361"/>
      <c r="L94" s="368"/>
      <c r="M94" s="368"/>
      <c r="N94" s="367"/>
      <c r="O94" s="551"/>
      <c r="P94" s="551"/>
      <c r="Q94" s="382"/>
      <c r="R94" s="604"/>
      <c r="S94" s="335"/>
    </row>
    <row r="95" spans="1:19" s="358" customFormat="1" ht="20.100000000000001" customHeight="1">
      <c r="A95" s="599"/>
      <c r="B95" s="600"/>
      <c r="C95" s="381"/>
      <c r="D95" s="569"/>
      <c r="E95" s="381"/>
      <c r="F95" s="366"/>
      <c r="G95" s="524"/>
      <c r="H95" s="431"/>
      <c r="I95" s="400"/>
      <c r="J95" s="361"/>
      <c r="K95" s="361"/>
      <c r="L95" s="368"/>
      <c r="M95" s="368"/>
      <c r="N95" s="367"/>
      <c r="O95" s="551"/>
      <c r="P95" s="551"/>
      <c r="Q95" s="382"/>
      <c r="R95" s="604"/>
      <c r="S95" s="335"/>
    </row>
    <row r="96" spans="1:19" s="358" customFormat="1" ht="20.100000000000001" customHeight="1">
      <c r="A96" s="462"/>
      <c r="B96" s="427"/>
      <c r="C96" s="382"/>
      <c r="D96" s="391"/>
      <c r="E96" s="382"/>
      <c r="F96" s="368"/>
      <c r="G96" s="526"/>
      <c r="H96" s="431"/>
      <c r="I96" s="400"/>
      <c r="J96" s="361"/>
      <c r="K96" s="361"/>
      <c r="L96" s="368"/>
      <c r="M96" s="368"/>
      <c r="N96" s="367"/>
      <c r="O96" s="551"/>
      <c r="P96" s="551"/>
      <c r="Q96" s="382"/>
      <c r="R96" s="604"/>
      <c r="S96" s="335"/>
    </row>
    <row r="97" spans="1:19" s="358" customFormat="1" ht="20.100000000000001" customHeight="1">
      <c r="A97" s="462"/>
      <c r="B97" s="427"/>
      <c r="C97" s="382"/>
      <c r="D97" s="391"/>
      <c r="E97" s="382"/>
      <c r="F97" s="368"/>
      <c r="G97" s="526"/>
      <c r="H97" s="431"/>
      <c r="I97" s="400"/>
      <c r="J97" s="361"/>
      <c r="K97" s="361"/>
      <c r="L97" s="368"/>
      <c r="M97" s="626"/>
      <c r="N97" s="627"/>
      <c r="O97" s="617"/>
      <c r="P97" s="551"/>
      <c r="Q97" s="382"/>
      <c r="R97" s="604"/>
      <c r="S97" s="335"/>
    </row>
    <row r="98" spans="1:19" s="358" customFormat="1" ht="20.100000000000001" customHeight="1">
      <c r="A98" s="462"/>
      <c r="B98" s="427"/>
      <c r="C98" s="382"/>
      <c r="D98" s="391"/>
      <c r="E98" s="382"/>
      <c r="F98" s="368"/>
      <c r="G98" s="526"/>
      <c r="H98" s="431"/>
      <c r="I98" s="400"/>
      <c r="J98" s="361"/>
      <c r="K98" s="361"/>
      <c r="L98" s="368"/>
      <c r="M98" s="626"/>
      <c r="N98" s="627"/>
      <c r="O98" s="617"/>
      <c r="P98" s="551"/>
      <c r="Q98" s="382"/>
      <c r="R98" s="604"/>
      <c r="S98" s="335"/>
    </row>
    <row r="99" spans="1:19" s="358" customFormat="1" ht="20.100000000000001" customHeight="1">
      <c r="A99" s="462"/>
      <c r="B99" s="427"/>
      <c r="C99" s="382"/>
      <c r="D99" s="391"/>
      <c r="E99" s="382"/>
      <c r="F99" s="368"/>
      <c r="G99" s="526"/>
      <c r="H99" s="431"/>
      <c r="I99" s="400"/>
      <c r="J99" s="361"/>
      <c r="K99" s="361"/>
      <c r="L99" s="368"/>
      <c r="M99" s="626"/>
      <c r="N99" s="627"/>
      <c r="O99" s="617"/>
      <c r="P99" s="551"/>
      <c r="Q99" s="382"/>
      <c r="R99" s="604"/>
      <c r="S99" s="335"/>
    </row>
    <row r="100" spans="1:19" s="358" customFormat="1" ht="18" customHeight="1">
      <c r="A100" s="462"/>
      <c r="B100" s="427"/>
      <c r="C100" s="382"/>
      <c r="D100" s="391"/>
      <c r="E100" s="382"/>
      <c r="F100" s="368"/>
      <c r="G100" s="526"/>
      <c r="H100" s="431"/>
      <c r="I100" s="400"/>
      <c r="J100" s="361"/>
      <c r="K100" s="361"/>
      <c r="L100" s="368"/>
      <c r="M100" s="626"/>
      <c r="N100" s="627"/>
      <c r="O100" s="617"/>
      <c r="P100" s="551"/>
      <c r="Q100" s="382"/>
      <c r="R100" s="604"/>
      <c r="S100" s="335"/>
    </row>
    <row r="101" spans="1:19" s="358" customFormat="1" ht="18" customHeight="1">
      <c r="A101" s="462"/>
      <c r="B101" s="427"/>
      <c r="C101" s="382"/>
      <c r="D101" s="391"/>
      <c r="E101" s="382"/>
      <c r="F101" s="368"/>
      <c r="G101" s="526"/>
      <c r="H101" s="431"/>
      <c r="I101" s="400"/>
      <c r="J101" s="361"/>
      <c r="K101" s="361"/>
      <c r="L101" s="368"/>
      <c r="M101" s="368"/>
      <c r="N101" s="367"/>
      <c r="O101" s="551"/>
      <c r="P101" s="551"/>
      <c r="Q101" s="382"/>
      <c r="R101" s="604"/>
      <c r="S101" s="335"/>
    </row>
    <row r="102" spans="1:19" s="358" customFormat="1" ht="18" customHeight="1">
      <c r="A102" s="462"/>
      <c r="B102" s="427"/>
      <c r="C102" s="382"/>
      <c r="D102" s="391"/>
      <c r="E102" s="382"/>
      <c r="F102" s="368"/>
      <c r="G102" s="526"/>
      <c r="H102" s="431"/>
      <c r="I102" s="368"/>
      <c r="J102" s="361"/>
      <c r="K102" s="361"/>
      <c r="L102" s="368"/>
      <c r="M102" s="368"/>
      <c r="N102" s="367"/>
      <c r="O102" s="551"/>
      <c r="P102" s="551"/>
      <c r="Q102" s="382"/>
      <c r="R102" s="604"/>
      <c r="S102" s="335"/>
    </row>
    <row r="103" spans="1:19" s="358" customFormat="1" ht="18.75" customHeight="1">
      <c r="A103" s="462"/>
      <c r="B103" s="427"/>
      <c r="C103" s="382"/>
      <c r="D103" s="391"/>
      <c r="E103" s="382"/>
      <c r="F103" s="368"/>
      <c r="G103" s="526"/>
      <c r="H103" s="431"/>
      <c r="I103" s="368"/>
      <c r="J103" s="361"/>
      <c r="K103" s="361"/>
      <c r="L103" s="368"/>
      <c r="M103" s="368"/>
      <c r="N103" s="427"/>
      <c r="O103" s="551"/>
      <c r="P103" s="551"/>
      <c r="Q103" s="382"/>
      <c r="R103" s="604"/>
      <c r="S103" s="335"/>
    </row>
    <row r="104" spans="1:19" s="358" customFormat="1" ht="18.75" customHeight="1">
      <c r="A104" s="462"/>
      <c r="B104" s="427"/>
      <c r="C104" s="382"/>
      <c r="D104" s="391"/>
      <c r="E104" s="382"/>
      <c r="F104" s="368"/>
      <c r="G104" s="526"/>
      <c r="H104" s="431"/>
      <c r="I104" s="368"/>
      <c r="J104" s="361"/>
      <c r="K104" s="361"/>
      <c r="L104" s="368"/>
      <c r="M104" s="368"/>
      <c r="N104" s="427"/>
      <c r="O104" s="551"/>
      <c r="P104" s="551"/>
      <c r="Q104" s="382"/>
      <c r="R104" s="604"/>
      <c r="S104" s="335"/>
    </row>
    <row r="105" spans="1:19" s="358" customFormat="1" ht="18.75" customHeight="1">
      <c r="A105" s="462"/>
      <c r="B105" s="427"/>
      <c r="C105" s="382"/>
      <c r="D105" s="391"/>
      <c r="E105" s="382"/>
      <c r="F105" s="368"/>
      <c r="G105" s="526"/>
      <c r="H105" s="431"/>
      <c r="I105" s="368"/>
      <c r="J105" s="361"/>
      <c r="K105" s="361"/>
      <c r="L105" s="368"/>
      <c r="M105" s="368"/>
      <c r="N105" s="427"/>
      <c r="O105" s="551"/>
      <c r="P105" s="551"/>
      <c r="Q105" s="382"/>
      <c r="R105" s="604"/>
      <c r="S105" s="335"/>
    </row>
    <row r="106" spans="1:19" s="358" customFormat="1" ht="18.75" customHeight="1">
      <c r="A106" s="462"/>
      <c r="B106" s="427"/>
      <c r="C106" s="382"/>
      <c r="D106" s="391"/>
      <c r="E106" s="382"/>
      <c r="F106" s="368"/>
      <c r="G106" s="526"/>
      <c r="H106" s="431"/>
      <c r="I106" s="368"/>
      <c r="J106" s="361"/>
      <c r="K106" s="361"/>
      <c r="L106" s="368"/>
      <c r="M106" s="368"/>
      <c r="N106" s="427"/>
      <c r="O106" s="551"/>
      <c r="P106" s="551"/>
      <c r="Q106" s="382"/>
      <c r="R106" s="604"/>
      <c r="S106" s="335"/>
    </row>
    <row r="107" spans="1:19" s="628" customFormat="1" ht="18.75" customHeight="1">
      <c r="A107" s="599"/>
      <c r="B107" s="600"/>
      <c r="C107" s="381"/>
      <c r="D107" s="569"/>
      <c r="E107" s="381"/>
      <c r="F107" s="366"/>
      <c r="G107" s="524"/>
      <c r="H107" s="675"/>
      <c r="I107" s="366"/>
      <c r="J107" s="428"/>
      <c r="K107" s="428"/>
      <c r="L107" s="366"/>
      <c r="M107" s="366"/>
      <c r="N107" s="600"/>
      <c r="O107" s="574"/>
      <c r="P107" s="574"/>
      <c r="Q107" s="381"/>
      <c r="R107" s="629"/>
      <c r="S107" s="345"/>
    </row>
    <row r="108" spans="1:19" s="628" customFormat="1" ht="18.75" customHeight="1">
      <c r="A108" s="599"/>
      <c r="B108" s="600"/>
      <c r="C108" s="381"/>
      <c r="D108" s="569"/>
      <c r="E108" s="381"/>
      <c r="F108" s="366"/>
      <c r="G108" s="524"/>
      <c r="H108" s="675"/>
      <c r="I108" s="366"/>
      <c r="J108" s="428"/>
      <c r="K108" s="428"/>
      <c r="L108" s="366"/>
      <c r="M108" s="366"/>
      <c r="N108" s="600"/>
      <c r="O108" s="617"/>
      <c r="P108" s="676"/>
      <c r="Q108" s="381"/>
      <c r="R108" s="629"/>
      <c r="S108" s="345"/>
    </row>
    <row r="109" spans="1:19" s="628" customFormat="1" ht="18.75" customHeight="1">
      <c r="A109" s="599"/>
      <c r="B109" s="600"/>
      <c r="C109" s="381"/>
      <c r="D109" s="569"/>
      <c r="E109" s="381"/>
      <c r="F109" s="366"/>
      <c r="G109" s="524"/>
      <c r="H109" s="675"/>
      <c r="I109" s="366"/>
      <c r="J109" s="428"/>
      <c r="K109" s="428"/>
      <c r="L109" s="366"/>
      <c r="M109" s="366"/>
      <c r="N109" s="600"/>
      <c r="O109" s="617"/>
      <c r="P109" s="676"/>
      <c r="Q109" s="381"/>
      <c r="R109" s="630"/>
      <c r="S109" s="345"/>
    </row>
    <row r="110" spans="1:19" s="628" customFormat="1" ht="18.75" customHeight="1">
      <c r="A110" s="599"/>
      <c r="B110" s="600"/>
      <c r="C110" s="381"/>
      <c r="D110" s="569"/>
      <c r="E110" s="381"/>
      <c r="F110" s="366"/>
      <c r="G110" s="524"/>
      <c r="H110" s="675"/>
      <c r="I110" s="366"/>
      <c r="J110" s="428"/>
      <c r="K110" s="428"/>
      <c r="L110" s="366"/>
      <c r="M110" s="366"/>
      <c r="N110" s="600"/>
      <c r="O110" s="574"/>
      <c r="P110" s="676"/>
      <c r="Q110" s="381"/>
      <c r="R110" s="630"/>
      <c r="S110" s="345"/>
    </row>
    <row r="111" spans="1:19" s="628" customFormat="1" ht="18.75" customHeight="1">
      <c r="A111" s="599"/>
      <c r="B111" s="600"/>
      <c r="C111" s="381"/>
      <c r="D111" s="569"/>
      <c r="E111" s="381"/>
      <c r="F111" s="366"/>
      <c r="G111" s="524"/>
      <c r="H111" s="675"/>
      <c r="I111" s="366"/>
      <c r="J111" s="428"/>
      <c r="K111" s="428"/>
      <c r="L111" s="366"/>
      <c r="M111" s="366"/>
      <c r="N111" s="600"/>
      <c r="O111" s="617"/>
      <c r="P111" s="574"/>
      <c r="Q111" s="381"/>
      <c r="R111" s="630"/>
      <c r="S111" s="345"/>
    </row>
    <row r="112" spans="1:19" s="358" customFormat="1" ht="18.75" customHeight="1">
      <c r="A112" s="462"/>
      <c r="B112" s="427"/>
      <c r="C112" s="382"/>
      <c r="D112" s="391"/>
      <c r="E112" s="382"/>
      <c r="F112" s="368"/>
      <c r="G112" s="526"/>
      <c r="H112" s="431"/>
      <c r="I112" s="368"/>
      <c r="J112" s="361"/>
      <c r="K112" s="361"/>
      <c r="L112" s="368"/>
      <c r="M112" s="368"/>
      <c r="N112" s="427"/>
      <c r="O112" s="551"/>
      <c r="P112" s="551"/>
      <c r="Q112" s="382"/>
      <c r="R112" s="604"/>
      <c r="S112" s="335"/>
    </row>
    <row r="113" spans="1:21" s="628" customFormat="1" ht="18.75" customHeight="1">
      <c r="A113" s="599"/>
      <c r="B113" s="600"/>
      <c r="C113" s="381"/>
      <c r="D113" s="569"/>
      <c r="E113" s="381"/>
      <c r="F113" s="366"/>
      <c r="G113" s="524"/>
      <c r="H113" s="675"/>
      <c r="I113" s="366"/>
      <c r="J113" s="428"/>
      <c r="K113" s="428"/>
      <c r="L113" s="366"/>
      <c r="M113" s="366"/>
      <c r="N113" s="600"/>
      <c r="O113" s="574"/>
      <c r="P113" s="574"/>
      <c r="Q113" s="381"/>
      <c r="R113" s="631"/>
      <c r="S113" s="345"/>
    </row>
    <row r="114" spans="1:21" s="628" customFormat="1" ht="20.100000000000001" customHeight="1">
      <c r="A114" s="632"/>
      <c r="B114" s="633"/>
      <c r="C114" s="381"/>
      <c r="D114" s="634"/>
      <c r="E114" s="564"/>
      <c r="F114" s="564"/>
      <c r="G114" s="524"/>
      <c r="H114" s="635"/>
      <c r="I114" s="564"/>
      <c r="J114" s="642"/>
      <c r="K114" s="636"/>
      <c r="L114" s="564"/>
      <c r="M114" s="564"/>
      <c r="N114" s="633"/>
      <c r="O114" s="637"/>
      <c r="P114" s="637"/>
      <c r="Q114" s="565"/>
      <c r="R114" s="638"/>
      <c r="S114" s="345"/>
    </row>
    <row r="115" spans="1:21" s="628" customFormat="1" ht="20.100000000000001" customHeight="1">
      <c r="A115" s="639"/>
      <c r="B115" s="600"/>
      <c r="C115" s="381"/>
      <c r="D115" s="569"/>
      <c r="E115" s="366"/>
      <c r="F115" s="366"/>
      <c r="G115" s="524"/>
      <c r="H115" s="675"/>
      <c r="I115" s="366"/>
      <c r="J115" s="361"/>
      <c r="K115" s="428"/>
      <c r="L115" s="366"/>
      <c r="M115" s="366"/>
      <c r="N115" s="600"/>
      <c r="O115" s="574"/>
      <c r="P115" s="574"/>
      <c r="Q115" s="366"/>
      <c r="R115" s="641"/>
      <c r="S115" s="345"/>
    </row>
    <row r="116" spans="1:21" s="628" customFormat="1" ht="20.100000000000001" customHeight="1">
      <c r="A116" s="639"/>
      <c r="B116" s="600"/>
      <c r="C116" s="381"/>
      <c r="D116" s="569"/>
      <c r="E116" s="366"/>
      <c r="F116" s="366"/>
      <c r="G116" s="369"/>
      <c r="H116" s="675"/>
      <c r="I116" s="366"/>
      <c r="J116" s="361"/>
      <c r="K116" s="428"/>
      <c r="L116" s="366"/>
      <c r="M116" s="366"/>
      <c r="N116" s="600"/>
      <c r="O116" s="574"/>
      <c r="P116" s="574"/>
      <c r="Q116" s="366"/>
      <c r="R116" s="641"/>
      <c r="S116" s="345"/>
    </row>
    <row r="117" spans="1:21" s="628" customFormat="1" ht="20.100000000000001" customHeight="1">
      <c r="A117" s="639"/>
      <c r="B117" s="600"/>
      <c r="C117" s="381"/>
      <c r="D117" s="569"/>
      <c r="E117" s="366"/>
      <c r="F117" s="366"/>
      <c r="G117" s="369"/>
      <c r="H117" s="640"/>
      <c r="I117" s="366"/>
      <c r="J117" s="361"/>
      <c r="K117" s="428"/>
      <c r="L117" s="366"/>
      <c r="M117" s="366"/>
      <c r="N117" s="600"/>
      <c r="O117" s="574"/>
      <c r="P117" s="574"/>
      <c r="Q117" s="366"/>
      <c r="R117" s="641"/>
      <c r="S117" s="345"/>
    </row>
    <row r="118" spans="1:21" s="628" customFormat="1" ht="20.100000000000001" customHeight="1">
      <c r="A118" s="639"/>
      <c r="B118" s="600"/>
      <c r="C118" s="381"/>
      <c r="D118" s="569"/>
      <c r="E118" s="366"/>
      <c r="F118" s="366"/>
      <c r="G118" s="369"/>
      <c r="H118" s="640"/>
      <c r="I118" s="366"/>
      <c r="J118" s="428"/>
      <c r="K118" s="428"/>
      <c r="L118" s="366"/>
      <c r="M118" s="366"/>
      <c r="N118" s="600"/>
      <c r="O118" s="574"/>
      <c r="P118" s="574"/>
      <c r="Q118" s="366"/>
      <c r="R118" s="641"/>
      <c r="S118" s="345"/>
    </row>
    <row r="119" spans="1:21" s="628" customFormat="1" ht="20.100000000000001" customHeight="1">
      <c r="A119" s="639"/>
      <c r="B119" s="600"/>
      <c r="C119" s="381"/>
      <c r="D119" s="569"/>
      <c r="E119" s="366"/>
      <c r="F119" s="366"/>
      <c r="G119" s="369"/>
      <c r="H119" s="640"/>
      <c r="I119" s="366"/>
      <c r="J119" s="428"/>
      <c r="K119" s="428"/>
      <c r="L119" s="366"/>
      <c r="M119" s="366"/>
      <c r="N119" s="600"/>
      <c r="O119" s="574"/>
      <c r="P119" s="574"/>
      <c r="Q119" s="366"/>
      <c r="R119" s="641"/>
      <c r="S119" s="345"/>
    </row>
    <row r="120" spans="1:21" s="628" customFormat="1" ht="20.100000000000001" customHeight="1">
      <c r="A120" s="639"/>
      <c r="B120" s="600"/>
      <c r="C120" s="381"/>
      <c r="D120" s="569"/>
      <c r="E120" s="366"/>
      <c r="F120" s="366"/>
      <c r="G120" s="369"/>
      <c r="H120" s="640"/>
      <c r="I120" s="366"/>
      <c r="J120" s="428"/>
      <c r="K120" s="428"/>
      <c r="L120" s="366"/>
      <c r="M120" s="366"/>
      <c r="N120" s="600"/>
      <c r="O120" s="574"/>
      <c r="P120" s="574"/>
      <c r="Q120" s="366"/>
      <c r="R120" s="641"/>
      <c r="S120" s="345"/>
    </row>
    <row r="121" spans="1:21" s="358" customFormat="1" ht="20.100000000000001" customHeight="1">
      <c r="A121" s="556"/>
      <c r="B121" s="427"/>
      <c r="C121" s="382"/>
      <c r="D121" s="391"/>
      <c r="E121" s="368"/>
      <c r="F121" s="368"/>
      <c r="G121" s="415"/>
      <c r="H121" s="430"/>
      <c r="I121" s="368"/>
      <c r="J121" s="361"/>
      <c r="K121" s="361"/>
      <c r="L121" s="368"/>
      <c r="M121" s="368"/>
      <c r="N121" s="427"/>
      <c r="O121" s="551"/>
      <c r="P121" s="551"/>
      <c r="Q121" s="368"/>
      <c r="R121" s="543"/>
      <c r="S121" s="335"/>
    </row>
    <row r="122" spans="1:21" s="358" customFormat="1" ht="20.100000000000001" customHeight="1">
      <c r="A122" s="556"/>
      <c r="B122" s="561"/>
      <c r="C122" s="597"/>
      <c r="D122" s="526"/>
      <c r="E122" s="597"/>
      <c r="F122" s="597"/>
      <c r="G122" s="597"/>
      <c r="H122" s="526"/>
      <c r="I122" s="597"/>
      <c r="J122" s="526"/>
      <c r="K122" s="526"/>
      <c r="L122" s="526"/>
      <c r="M122" s="597"/>
      <c r="N122" s="597"/>
      <c r="O122" s="526"/>
      <c r="P122" s="526"/>
      <c r="Q122" s="677"/>
      <c r="R122" s="463"/>
      <c r="S122" s="460"/>
      <c r="T122" s="359"/>
      <c r="U122" s="359"/>
    </row>
    <row r="123" spans="1:21" s="358" customFormat="1" ht="20.100000000000001" customHeight="1">
      <c r="A123" s="462"/>
      <c r="B123" s="427"/>
      <c r="C123" s="382"/>
      <c r="D123" s="391"/>
      <c r="E123" s="368"/>
      <c r="F123" s="368"/>
      <c r="G123" s="415"/>
      <c r="H123" s="430"/>
      <c r="I123" s="368"/>
      <c r="J123" s="361"/>
      <c r="K123" s="361"/>
      <c r="L123" s="368"/>
      <c r="M123" s="368"/>
      <c r="N123" s="427"/>
      <c r="O123" s="551"/>
      <c r="P123" s="551"/>
      <c r="Q123" s="368"/>
      <c r="R123" s="463"/>
      <c r="S123" s="335"/>
    </row>
    <row r="124" spans="1:21" s="358" customFormat="1" ht="20.100000000000001" customHeight="1">
      <c r="A124" s="536"/>
      <c r="B124" s="447"/>
      <c r="C124" s="448"/>
      <c r="D124" s="448"/>
      <c r="E124" s="448"/>
      <c r="F124" s="450"/>
      <c r="G124" s="461"/>
      <c r="H124" s="430"/>
      <c r="I124" s="368"/>
      <c r="J124" s="361"/>
      <c r="K124" s="361"/>
      <c r="L124" s="368"/>
      <c r="M124" s="368"/>
      <c r="N124" s="427"/>
      <c r="O124" s="551"/>
      <c r="P124" s="551"/>
      <c r="Q124" s="368"/>
      <c r="R124" s="463"/>
      <c r="S124" s="335"/>
    </row>
    <row r="125" spans="1:21" s="358" customFormat="1" ht="20.100000000000001" customHeight="1">
      <c r="A125" s="462"/>
      <c r="B125" s="427"/>
      <c r="C125" s="382"/>
      <c r="D125" s="391"/>
      <c r="E125" s="368"/>
      <c r="F125" s="368"/>
      <c r="G125" s="368"/>
      <c r="H125" s="430"/>
      <c r="I125" s="368"/>
      <c r="J125" s="361"/>
      <c r="K125" s="361"/>
      <c r="L125" s="368"/>
      <c r="M125" s="368"/>
      <c r="N125" s="427"/>
      <c r="O125" s="551"/>
      <c r="P125" s="551"/>
      <c r="Q125" s="368"/>
      <c r="R125" s="463"/>
      <c r="S125" s="335"/>
    </row>
    <row r="126" spans="1:21" s="358" customFormat="1" ht="20.100000000000001" customHeight="1">
      <c r="A126" s="462"/>
      <c r="B126" s="427"/>
      <c r="C126" s="382"/>
      <c r="D126" s="391"/>
      <c r="E126" s="368"/>
      <c r="F126" s="368"/>
      <c r="G126" s="368"/>
      <c r="H126" s="430"/>
      <c r="I126" s="368"/>
      <c r="J126" s="361"/>
      <c r="K126" s="361"/>
      <c r="L126" s="368"/>
      <c r="M126" s="368"/>
      <c r="N126" s="427"/>
      <c r="O126" s="551"/>
      <c r="P126" s="551"/>
      <c r="Q126" s="368"/>
      <c r="R126" s="463"/>
      <c r="S126" s="335"/>
    </row>
    <row r="127" spans="1:21" s="358" customFormat="1" ht="20.100000000000001" customHeight="1">
      <c r="A127" s="462"/>
      <c r="B127" s="427"/>
      <c r="C127" s="382"/>
      <c r="D127" s="391"/>
      <c r="E127" s="368"/>
      <c r="F127" s="368"/>
      <c r="G127" s="368"/>
      <c r="H127" s="430"/>
      <c r="I127" s="368"/>
      <c r="J127" s="361"/>
      <c r="K127" s="361"/>
      <c r="L127" s="368"/>
      <c r="M127" s="368"/>
      <c r="N127" s="427"/>
      <c r="O127" s="551"/>
      <c r="P127" s="551"/>
      <c r="Q127" s="368"/>
      <c r="R127" s="463"/>
      <c r="S127" s="335"/>
    </row>
    <row r="128" spans="1:21" s="358" customFormat="1" ht="20.100000000000001" customHeight="1">
      <c r="A128" s="462"/>
      <c r="B128" s="427"/>
      <c r="C128" s="382"/>
      <c r="D128" s="391"/>
      <c r="E128" s="368"/>
      <c r="F128" s="368"/>
      <c r="G128" s="415"/>
      <c r="H128" s="430"/>
      <c r="I128" s="368"/>
      <c r="J128" s="361"/>
      <c r="K128" s="361"/>
      <c r="L128" s="368"/>
      <c r="M128" s="368"/>
      <c r="N128" s="427"/>
      <c r="O128" s="551"/>
      <c r="P128" s="551"/>
      <c r="Q128" s="368"/>
      <c r="R128" s="463"/>
      <c r="S128" s="335"/>
    </row>
    <row r="129" spans="1:19" s="358" customFormat="1" ht="20.100000000000001" customHeight="1">
      <c r="A129" s="462"/>
      <c r="B129" s="427"/>
      <c r="C129" s="382"/>
      <c r="D129" s="391"/>
      <c r="E129" s="368"/>
      <c r="F129" s="368"/>
      <c r="G129" s="415"/>
      <c r="H129" s="430"/>
      <c r="I129" s="368"/>
      <c r="J129" s="361"/>
      <c r="K129" s="361"/>
      <c r="L129" s="368"/>
      <c r="M129" s="368"/>
      <c r="N129" s="427"/>
      <c r="O129" s="551"/>
      <c r="P129" s="551"/>
      <c r="Q129" s="368"/>
      <c r="R129" s="463"/>
      <c r="S129" s="335"/>
    </row>
    <row r="130" spans="1:19" s="388" customFormat="1" ht="20.100000000000001" customHeight="1">
      <c r="A130" s="462"/>
      <c r="B130" s="427"/>
      <c r="C130" s="368"/>
      <c r="D130" s="391"/>
      <c r="E130" s="361"/>
      <c r="F130" s="401"/>
      <c r="G130" s="361"/>
      <c r="H130" s="430"/>
      <c r="I130" s="368"/>
      <c r="J130" s="361"/>
      <c r="K130" s="361"/>
      <c r="L130" s="368"/>
      <c r="M130" s="368"/>
      <c r="N130" s="427"/>
      <c r="O130" s="551"/>
      <c r="P130" s="551"/>
      <c r="Q130" s="368"/>
      <c r="R130" s="463"/>
      <c r="S130" s="387"/>
    </row>
    <row r="131" spans="1:19" s="358" customFormat="1" ht="20.100000000000001" customHeight="1">
      <c r="A131" s="462"/>
      <c r="B131" s="427"/>
      <c r="C131" s="368"/>
      <c r="D131" s="382"/>
      <c r="E131" s="382"/>
      <c r="F131" s="368"/>
      <c r="G131" s="415"/>
      <c r="H131" s="418"/>
      <c r="I131" s="368"/>
      <c r="J131" s="361"/>
      <c r="K131" s="361"/>
      <c r="L131" s="368"/>
      <c r="M131" s="368"/>
      <c r="N131" s="427"/>
      <c r="O131" s="551"/>
      <c r="P131" s="551"/>
      <c r="Q131" s="368"/>
      <c r="R131" s="463"/>
      <c r="S131" s="335"/>
    </row>
    <row r="132" spans="1:19" s="358" customFormat="1" ht="20.100000000000001" customHeight="1">
      <c r="A132" s="462"/>
      <c r="B132" s="447"/>
      <c r="C132" s="450"/>
      <c r="D132" s="542"/>
      <c r="E132" s="450"/>
      <c r="F132" s="450"/>
      <c r="G132" s="461"/>
      <c r="H132" s="451"/>
      <c r="I132" s="450"/>
      <c r="J132" s="589"/>
      <c r="K132" s="589"/>
      <c r="L132" s="450"/>
      <c r="M132" s="450"/>
      <c r="N132" s="447"/>
      <c r="O132" s="572"/>
      <c r="P132" s="572"/>
      <c r="Q132" s="450"/>
      <c r="R132" s="465"/>
      <c r="S132" s="335"/>
    </row>
    <row r="133" spans="1:19" s="358" customFormat="1" ht="20.100000000000001" customHeight="1">
      <c r="A133" s="462"/>
      <c r="B133" s="427"/>
      <c r="C133" s="368"/>
      <c r="D133" s="391"/>
      <c r="E133" s="368"/>
      <c r="F133" s="368"/>
      <c r="G133" s="415"/>
      <c r="H133" s="430"/>
      <c r="I133" s="368"/>
      <c r="J133" s="361"/>
      <c r="K133" s="361"/>
      <c r="L133" s="368"/>
      <c r="M133" s="368"/>
      <c r="N133" s="427"/>
      <c r="O133" s="551"/>
      <c r="P133" s="551"/>
      <c r="Q133" s="368"/>
      <c r="R133" s="463"/>
      <c r="S133" s="335"/>
    </row>
    <row r="134" spans="1:19" s="370" customFormat="1" ht="20.100000000000001" customHeight="1">
      <c r="A134" s="462"/>
      <c r="B134" s="427"/>
      <c r="C134" s="368"/>
      <c r="D134" s="391"/>
      <c r="E134" s="368"/>
      <c r="F134" s="368"/>
      <c r="G134" s="415"/>
      <c r="H134" s="430"/>
      <c r="I134" s="368"/>
      <c r="J134" s="361"/>
      <c r="K134" s="361"/>
      <c r="L134" s="368"/>
      <c r="M134" s="368"/>
      <c r="N134" s="427"/>
      <c r="O134" s="551"/>
      <c r="P134" s="551"/>
      <c r="Q134" s="368"/>
      <c r="R134" s="464"/>
      <c r="S134" s="386"/>
    </row>
    <row r="135" spans="1:19" ht="20.100000000000001" customHeight="1">
      <c r="A135" s="462"/>
      <c r="B135" s="427"/>
      <c r="C135" s="368"/>
      <c r="D135" s="391"/>
      <c r="E135" s="368"/>
      <c r="F135" s="368"/>
      <c r="G135" s="415"/>
      <c r="H135" s="430"/>
      <c r="I135" s="368"/>
      <c r="J135" s="361"/>
      <c r="K135" s="361"/>
      <c r="L135" s="368"/>
      <c r="M135" s="368"/>
      <c r="N135" s="427"/>
      <c r="O135" s="551"/>
      <c r="P135" s="551"/>
      <c r="Q135" s="368"/>
      <c r="R135" s="463"/>
      <c r="S135" s="32"/>
    </row>
    <row r="136" spans="1:19" ht="20.100000000000001" customHeight="1">
      <c r="A136" s="462"/>
      <c r="B136" s="427"/>
      <c r="C136" s="368"/>
      <c r="D136" s="391"/>
      <c r="E136" s="368"/>
      <c r="F136" s="368"/>
      <c r="G136" s="415"/>
      <c r="H136" s="430"/>
      <c r="I136" s="368"/>
      <c r="J136" s="361"/>
      <c r="K136" s="361"/>
      <c r="L136" s="368"/>
      <c r="M136" s="368"/>
      <c r="N136" s="427"/>
      <c r="O136" s="551"/>
      <c r="P136" s="551"/>
      <c r="Q136" s="368"/>
      <c r="R136" s="463"/>
      <c r="S136" s="32"/>
    </row>
    <row r="137" spans="1:19" ht="20.100000000000001" customHeight="1">
      <c r="A137" s="462"/>
      <c r="B137" s="427"/>
      <c r="C137" s="382"/>
      <c r="D137" s="391"/>
      <c r="E137" s="368"/>
      <c r="F137" s="368"/>
      <c r="G137" s="368"/>
      <c r="H137" s="430"/>
      <c r="I137" s="368"/>
      <c r="J137" s="361"/>
      <c r="K137" s="361"/>
      <c r="L137" s="368"/>
      <c r="M137" s="368"/>
      <c r="N137" s="427"/>
      <c r="O137" s="551"/>
      <c r="P137" s="551"/>
      <c r="Q137" s="368"/>
      <c r="R137" s="463"/>
      <c r="S137" s="32"/>
    </row>
    <row r="138" spans="1:19" s="370" customFormat="1" ht="20.100000000000001" customHeight="1">
      <c r="A138" s="462"/>
      <c r="B138" s="427"/>
      <c r="C138" s="382"/>
      <c r="D138" s="391"/>
      <c r="E138" s="368"/>
      <c r="F138" s="368"/>
      <c r="G138" s="368"/>
      <c r="H138" s="430"/>
      <c r="I138" s="368"/>
      <c r="J138" s="361"/>
      <c r="K138" s="361"/>
      <c r="L138" s="368"/>
      <c r="M138" s="368"/>
      <c r="N138" s="427"/>
      <c r="O138" s="551"/>
      <c r="P138" s="551"/>
      <c r="Q138" s="368"/>
      <c r="R138" s="466"/>
      <c r="S138" s="386"/>
    </row>
    <row r="139" spans="1:19" ht="19.5" customHeight="1">
      <c r="A139" s="462"/>
      <c r="B139" s="427"/>
      <c r="C139" s="368"/>
      <c r="D139" s="391"/>
      <c r="E139" s="368"/>
      <c r="F139" s="368"/>
      <c r="G139" s="415"/>
      <c r="H139" s="430"/>
      <c r="I139" s="368"/>
      <c r="J139" s="361"/>
      <c r="K139" s="361"/>
      <c r="L139" s="368"/>
      <c r="M139" s="368"/>
      <c r="N139" s="427"/>
      <c r="O139" s="551"/>
      <c r="P139" s="551"/>
      <c r="Q139" s="368"/>
      <c r="R139" s="463"/>
      <c r="S139" s="32"/>
    </row>
    <row r="140" spans="1:19" ht="20.100000000000001" customHeight="1">
      <c r="A140" s="462"/>
      <c r="B140" s="427"/>
      <c r="C140" s="382"/>
      <c r="D140" s="391"/>
      <c r="E140" s="368"/>
      <c r="F140" s="368"/>
      <c r="G140" s="415"/>
      <c r="H140" s="430"/>
      <c r="I140" s="368"/>
      <c r="J140" s="361"/>
      <c r="K140" s="361"/>
      <c r="L140" s="368"/>
      <c r="M140" s="368"/>
      <c r="N140" s="427"/>
      <c r="O140" s="551"/>
      <c r="P140" s="551"/>
      <c r="Q140" s="368"/>
      <c r="R140" s="463"/>
      <c r="S140" s="32"/>
    </row>
    <row r="141" spans="1:19" ht="20.100000000000001" customHeight="1">
      <c r="A141" s="462"/>
      <c r="B141" s="427"/>
      <c r="C141" s="382"/>
      <c r="D141" s="391"/>
      <c r="E141" s="368"/>
      <c r="F141" s="368"/>
      <c r="G141" s="415"/>
      <c r="H141" s="430"/>
      <c r="I141" s="368"/>
      <c r="J141" s="361"/>
      <c r="K141" s="361"/>
      <c r="L141" s="368"/>
      <c r="M141" s="368"/>
      <c r="N141" s="427"/>
      <c r="O141" s="551"/>
      <c r="P141" s="551"/>
      <c r="Q141" s="368"/>
      <c r="R141" s="463"/>
      <c r="S141" s="32"/>
    </row>
    <row r="142" spans="1:19" ht="20.100000000000001" customHeight="1">
      <c r="A142" s="462"/>
      <c r="B142" s="427"/>
      <c r="C142" s="382"/>
      <c r="D142" s="391"/>
      <c r="E142" s="368"/>
      <c r="F142" s="368"/>
      <c r="G142" s="415"/>
      <c r="H142" s="430"/>
      <c r="I142" s="368"/>
      <c r="J142" s="361"/>
      <c r="K142" s="361"/>
      <c r="L142" s="368"/>
      <c r="M142" s="368"/>
      <c r="N142" s="427"/>
      <c r="O142" s="551"/>
      <c r="P142" s="551"/>
      <c r="Q142" s="368"/>
      <c r="R142" s="463"/>
      <c r="S142" s="32"/>
    </row>
    <row r="143" spans="1:19" s="370" customFormat="1" ht="20.100000000000001" customHeight="1">
      <c r="A143" s="462"/>
      <c r="B143" s="427"/>
      <c r="C143" s="382"/>
      <c r="D143" s="391"/>
      <c r="E143" s="368"/>
      <c r="F143" s="368"/>
      <c r="G143" s="368"/>
      <c r="H143" s="430"/>
      <c r="I143" s="368"/>
      <c r="J143" s="361"/>
      <c r="K143" s="361"/>
      <c r="L143" s="368"/>
      <c r="M143" s="368"/>
      <c r="N143" s="427"/>
      <c r="O143" s="551"/>
      <c r="P143" s="551"/>
      <c r="Q143" s="368"/>
      <c r="R143" s="463"/>
      <c r="S143" s="386"/>
    </row>
    <row r="144" spans="1:19" s="370" customFormat="1" ht="20.100000000000001" customHeight="1">
      <c r="A144" s="462"/>
      <c r="B144" s="427"/>
      <c r="C144" s="382"/>
      <c r="D144" s="391"/>
      <c r="E144" s="368"/>
      <c r="F144" s="368"/>
      <c r="G144" s="368"/>
      <c r="H144" s="430"/>
      <c r="I144" s="368"/>
      <c r="J144" s="361"/>
      <c r="K144" s="361"/>
      <c r="L144" s="368"/>
      <c r="M144" s="368"/>
      <c r="N144" s="427"/>
      <c r="O144" s="551"/>
      <c r="P144" s="551"/>
      <c r="Q144" s="368"/>
      <c r="R144" s="463"/>
      <c r="S144" s="386"/>
    </row>
    <row r="145" spans="1:19" ht="20.100000000000001" customHeight="1">
      <c r="A145" s="462"/>
      <c r="B145" s="427"/>
      <c r="C145" s="382"/>
      <c r="D145" s="391"/>
      <c r="E145" s="368"/>
      <c r="F145" s="368"/>
      <c r="G145" s="368"/>
      <c r="H145" s="430"/>
      <c r="I145" s="368"/>
      <c r="J145" s="361"/>
      <c r="K145" s="361"/>
      <c r="L145" s="368"/>
      <c r="M145" s="368"/>
      <c r="N145" s="427"/>
      <c r="O145" s="551"/>
      <c r="P145" s="551"/>
      <c r="Q145" s="368"/>
      <c r="R145" s="463"/>
      <c r="S145" s="32"/>
    </row>
    <row r="146" spans="1:19" ht="20.100000000000001" customHeight="1">
      <c r="A146" s="462"/>
      <c r="B146" s="427"/>
      <c r="C146" s="382"/>
      <c r="D146" s="391"/>
      <c r="E146" s="368"/>
      <c r="F146" s="368"/>
      <c r="G146" s="368"/>
      <c r="H146" s="430"/>
      <c r="I146" s="368"/>
      <c r="J146" s="361"/>
      <c r="K146" s="361"/>
      <c r="L146" s="368"/>
      <c r="M146" s="368"/>
      <c r="N146" s="427"/>
      <c r="O146" s="551"/>
      <c r="P146" s="551"/>
      <c r="Q146" s="368"/>
      <c r="R146" s="463"/>
      <c r="S146" s="32"/>
    </row>
    <row r="147" spans="1:19" s="388" customFormat="1" ht="20.100000000000001" customHeight="1">
      <c r="A147" s="462"/>
      <c r="B147" s="427"/>
      <c r="C147" s="382"/>
      <c r="D147" s="391"/>
      <c r="E147" s="368"/>
      <c r="F147" s="368"/>
      <c r="G147" s="368"/>
      <c r="H147" s="430"/>
      <c r="I147" s="368"/>
      <c r="J147" s="361"/>
      <c r="K147" s="361"/>
      <c r="L147" s="368"/>
      <c r="M147" s="368"/>
      <c r="N147" s="427"/>
      <c r="O147" s="551"/>
      <c r="P147" s="551"/>
      <c r="Q147" s="368"/>
      <c r="R147" s="463"/>
      <c r="S147" s="387"/>
    </row>
    <row r="148" spans="1:19" s="370" customFormat="1" ht="20.100000000000001" customHeight="1">
      <c r="A148" s="462"/>
      <c r="B148" s="427"/>
      <c r="C148" s="382"/>
      <c r="D148" s="391"/>
      <c r="E148" s="368"/>
      <c r="F148" s="368"/>
      <c r="G148" s="368"/>
      <c r="H148" s="430"/>
      <c r="I148" s="368"/>
      <c r="J148" s="361"/>
      <c r="K148" s="361"/>
      <c r="L148" s="368"/>
      <c r="M148" s="368"/>
      <c r="N148" s="427"/>
      <c r="O148" s="551"/>
      <c r="P148" s="551"/>
      <c r="Q148" s="368"/>
      <c r="R148" s="463"/>
      <c r="S148" s="386"/>
    </row>
    <row r="149" spans="1:19" ht="20.100000000000001" customHeight="1">
      <c r="A149" s="462"/>
      <c r="B149" s="380"/>
      <c r="C149" s="382"/>
      <c r="D149" s="382"/>
      <c r="E149" s="368"/>
      <c r="F149" s="368"/>
      <c r="G149" s="368"/>
      <c r="H149" s="418"/>
      <c r="I149" s="368"/>
      <c r="J149" s="361"/>
      <c r="K149" s="361"/>
      <c r="L149" s="368"/>
      <c r="M149" s="368"/>
      <c r="N149" s="427"/>
      <c r="O149" s="551"/>
      <c r="P149" s="551"/>
      <c r="Q149" s="368"/>
      <c r="R149" s="463"/>
      <c r="S149" s="32"/>
    </row>
    <row r="150" spans="1:19" ht="20.100000000000001" customHeight="1">
      <c r="A150" s="462"/>
      <c r="B150" s="380"/>
      <c r="C150" s="382"/>
      <c r="D150" s="382"/>
      <c r="E150" s="368"/>
      <c r="F150" s="368"/>
      <c r="G150" s="368"/>
      <c r="H150" s="430"/>
      <c r="I150" s="406"/>
      <c r="J150" s="361"/>
      <c r="K150" s="361"/>
      <c r="L150" s="406"/>
      <c r="M150" s="406"/>
      <c r="N150" s="545"/>
      <c r="O150" s="551"/>
      <c r="P150" s="551"/>
      <c r="Q150" s="401"/>
      <c r="R150" s="463"/>
      <c r="S150" s="32"/>
    </row>
    <row r="151" spans="1:19" ht="20.100000000000001" customHeight="1">
      <c r="A151" s="462"/>
      <c r="B151" s="380"/>
      <c r="C151" s="382"/>
      <c r="D151" s="351"/>
      <c r="E151" s="361"/>
      <c r="F151" s="368"/>
      <c r="G151" s="368"/>
      <c r="H151" s="430"/>
      <c r="I151" s="406"/>
      <c r="J151" s="361"/>
      <c r="K151" s="361"/>
      <c r="L151" s="406"/>
      <c r="M151" s="406"/>
      <c r="N151" s="545"/>
      <c r="O151" s="551"/>
      <c r="P151" s="551"/>
      <c r="Q151" s="401"/>
      <c r="R151" s="463"/>
      <c r="S151" s="32"/>
    </row>
    <row r="152" spans="1:19" ht="20.100000000000001" customHeight="1">
      <c r="A152" s="462"/>
      <c r="B152" s="380"/>
      <c r="C152" s="382"/>
      <c r="D152" s="391"/>
      <c r="E152" s="361"/>
      <c r="F152" s="368"/>
      <c r="G152" s="368"/>
      <c r="H152" s="430"/>
      <c r="I152" s="401"/>
      <c r="J152" s="361"/>
      <c r="K152" s="361"/>
      <c r="L152" s="401"/>
      <c r="M152" s="401"/>
      <c r="N152" s="544"/>
      <c r="O152" s="551"/>
      <c r="P152" s="551"/>
      <c r="Q152" s="401"/>
      <c r="R152" s="467"/>
      <c r="S152" s="32"/>
    </row>
    <row r="153" spans="1:19" ht="20.100000000000001" customHeight="1">
      <c r="A153" s="462"/>
      <c r="B153" s="380"/>
      <c r="C153" s="382"/>
      <c r="D153" s="391"/>
      <c r="E153" s="368"/>
      <c r="F153" s="368"/>
      <c r="G153" s="368"/>
      <c r="H153" s="430"/>
      <c r="I153" s="368"/>
      <c r="J153" s="361"/>
      <c r="K153" s="361"/>
      <c r="L153" s="368"/>
      <c r="M153" s="368"/>
      <c r="N153" s="427"/>
      <c r="O153" s="551"/>
      <c r="P153" s="551"/>
      <c r="Q153" s="401"/>
      <c r="R153" s="463"/>
      <c r="S153" s="32"/>
    </row>
    <row r="154" spans="1:19" ht="20.100000000000001" customHeight="1">
      <c r="A154" s="462"/>
      <c r="B154" s="380"/>
      <c r="C154" s="382"/>
      <c r="D154" s="391"/>
      <c r="E154" s="368"/>
      <c r="F154" s="368"/>
      <c r="G154" s="368"/>
      <c r="H154" s="430"/>
      <c r="I154" s="368"/>
      <c r="J154" s="361"/>
      <c r="K154" s="361"/>
      <c r="L154" s="368"/>
      <c r="M154" s="368"/>
      <c r="N154" s="427"/>
      <c r="O154" s="551"/>
      <c r="P154" s="551"/>
      <c r="Q154" s="401"/>
      <c r="R154" s="463"/>
      <c r="S154" s="32"/>
    </row>
    <row r="155" spans="1:19" s="358" customFormat="1" ht="20.100000000000001" customHeight="1">
      <c r="A155" s="462"/>
      <c r="B155" s="427"/>
      <c r="C155" s="382"/>
      <c r="D155" s="391"/>
      <c r="E155" s="368"/>
      <c r="F155" s="368"/>
      <c r="G155" s="368"/>
      <c r="H155" s="430"/>
      <c r="I155" s="368"/>
      <c r="J155" s="361"/>
      <c r="K155" s="361"/>
      <c r="L155" s="368"/>
      <c r="M155" s="368"/>
      <c r="N155" s="427"/>
      <c r="O155" s="551"/>
      <c r="P155" s="551"/>
      <c r="Q155" s="401"/>
      <c r="R155" s="463"/>
      <c r="S155" s="335"/>
    </row>
    <row r="156" spans="1:19" ht="20.100000000000001" customHeight="1">
      <c r="A156" s="462"/>
      <c r="B156" s="427"/>
      <c r="C156" s="382"/>
      <c r="D156" s="382"/>
      <c r="E156" s="382"/>
      <c r="F156" s="368"/>
      <c r="G156" s="415"/>
      <c r="H156" s="418"/>
      <c r="I156" s="368"/>
      <c r="J156" s="361"/>
      <c r="K156" s="361"/>
      <c r="L156" s="368"/>
      <c r="M156" s="368"/>
      <c r="N156" s="427"/>
      <c r="O156" s="551"/>
      <c r="P156" s="551"/>
      <c r="Q156" s="401"/>
      <c r="R156" s="463"/>
      <c r="S156" s="32"/>
    </row>
    <row r="157" spans="1:19" ht="20.100000000000001" customHeight="1">
      <c r="A157" s="462"/>
      <c r="B157" s="427"/>
      <c r="C157" s="382"/>
      <c r="D157" s="391"/>
      <c r="E157" s="368"/>
      <c r="F157" s="368"/>
      <c r="G157" s="368"/>
      <c r="H157" s="430"/>
      <c r="I157" s="368"/>
      <c r="J157" s="361"/>
      <c r="K157" s="361"/>
      <c r="L157" s="368"/>
      <c r="M157" s="368"/>
      <c r="N157" s="427"/>
      <c r="O157" s="551"/>
      <c r="P157" s="551"/>
      <c r="Q157" s="368"/>
      <c r="R157" s="463"/>
    </row>
    <row r="158" spans="1:19" ht="20.100000000000001" customHeight="1">
      <c r="A158" s="462"/>
      <c r="B158" s="427"/>
      <c r="C158" s="382"/>
      <c r="D158" s="391"/>
      <c r="E158" s="368"/>
      <c r="F158" s="368"/>
      <c r="G158" s="368"/>
      <c r="H158" s="430"/>
      <c r="I158" s="368"/>
      <c r="J158" s="361"/>
      <c r="K158" s="361"/>
      <c r="L158" s="368"/>
      <c r="M158" s="368"/>
      <c r="N158" s="427"/>
      <c r="O158" s="551"/>
      <c r="P158" s="551"/>
      <c r="Q158" s="368"/>
      <c r="R158" s="463"/>
    </row>
    <row r="159" spans="1:19" ht="20.100000000000001" customHeight="1">
      <c r="A159" s="462"/>
      <c r="B159" s="427"/>
      <c r="C159" s="382"/>
      <c r="D159" s="391"/>
      <c r="E159" s="368"/>
      <c r="F159" s="368"/>
      <c r="G159" s="368"/>
      <c r="H159" s="430"/>
      <c r="I159" s="368"/>
      <c r="J159" s="361"/>
      <c r="K159" s="361"/>
      <c r="L159" s="368"/>
      <c r="M159" s="368"/>
      <c r="N159" s="427"/>
      <c r="O159" s="551"/>
      <c r="P159" s="551"/>
      <c r="Q159" s="368"/>
      <c r="R159" s="463"/>
    </row>
    <row r="160" spans="1:19" ht="20.100000000000001" customHeight="1">
      <c r="A160" s="462"/>
      <c r="B160" s="427"/>
      <c r="C160" s="382"/>
      <c r="D160" s="391"/>
      <c r="E160" s="368"/>
      <c r="F160" s="368"/>
      <c r="G160" s="368"/>
      <c r="H160" s="430"/>
      <c r="I160" s="368"/>
      <c r="J160" s="361"/>
      <c r="K160" s="361"/>
      <c r="L160" s="368"/>
      <c r="M160" s="368"/>
      <c r="N160" s="427"/>
      <c r="O160" s="551"/>
      <c r="P160" s="551"/>
      <c r="Q160" s="368"/>
      <c r="R160" s="466"/>
    </row>
    <row r="161" spans="1:18" ht="20.100000000000001" customHeight="1">
      <c r="A161" s="462"/>
      <c r="B161" s="380"/>
      <c r="C161" s="382"/>
      <c r="D161" s="382"/>
      <c r="E161" s="368"/>
      <c r="F161" s="368"/>
      <c r="G161" s="368"/>
      <c r="H161" s="430"/>
      <c r="I161" s="406"/>
      <c r="J161" s="361"/>
      <c r="K161" s="361"/>
      <c r="L161" s="406"/>
      <c r="M161" s="406"/>
      <c r="N161" s="545"/>
      <c r="O161" s="551"/>
      <c r="P161" s="551"/>
      <c r="Q161" s="368"/>
      <c r="R161" s="463"/>
    </row>
    <row r="162" spans="1:18" ht="20.100000000000001" customHeight="1">
      <c r="A162" s="462"/>
      <c r="B162" s="380"/>
      <c r="C162" s="360"/>
      <c r="D162" s="391"/>
      <c r="E162" s="360"/>
      <c r="F162" s="360"/>
      <c r="G162" s="368"/>
      <c r="H162" s="430"/>
      <c r="I162" s="401"/>
      <c r="J162" s="361"/>
      <c r="K162" s="361"/>
      <c r="L162" s="401"/>
      <c r="M162" s="401"/>
      <c r="N162" s="544"/>
      <c r="O162" s="551"/>
      <c r="P162" s="551"/>
      <c r="Q162" s="368"/>
      <c r="R162" s="468"/>
    </row>
    <row r="163" spans="1:18" ht="20.100000000000001" customHeight="1">
      <c r="A163" s="462"/>
      <c r="B163" s="380"/>
      <c r="C163" s="360"/>
      <c r="D163" s="391"/>
      <c r="E163" s="360"/>
      <c r="F163" s="360"/>
      <c r="G163" s="368"/>
      <c r="H163" s="418"/>
      <c r="I163" s="401"/>
      <c r="J163" s="361"/>
      <c r="K163" s="361"/>
      <c r="L163" s="401"/>
      <c r="M163" s="401"/>
      <c r="N163" s="544"/>
      <c r="O163" s="551"/>
      <c r="P163" s="551"/>
      <c r="Q163" s="368"/>
      <c r="R163" s="468"/>
    </row>
    <row r="164" spans="1:18" ht="20.100000000000001" customHeight="1">
      <c r="A164" s="462"/>
      <c r="B164" s="380"/>
      <c r="C164" s="360"/>
      <c r="D164" s="391"/>
      <c r="E164" s="368"/>
      <c r="F164" s="360"/>
      <c r="G164" s="368"/>
      <c r="H164" s="430"/>
      <c r="I164" s="368"/>
      <c r="J164" s="361"/>
      <c r="K164" s="361"/>
      <c r="L164" s="368"/>
      <c r="M164" s="368"/>
      <c r="N164" s="427"/>
      <c r="O164" s="551"/>
      <c r="P164" s="551"/>
      <c r="Q164" s="368"/>
      <c r="R164" s="463"/>
    </row>
    <row r="165" spans="1:18" ht="20.100000000000001" customHeight="1">
      <c r="A165" s="462"/>
      <c r="B165" s="380"/>
      <c r="C165" s="360"/>
      <c r="D165" s="391"/>
      <c r="E165" s="368"/>
      <c r="F165" s="401"/>
      <c r="G165" s="361"/>
      <c r="H165" s="430"/>
      <c r="I165" s="401"/>
      <c r="J165" s="361"/>
      <c r="K165" s="361"/>
      <c r="L165" s="401"/>
      <c r="M165" s="401"/>
      <c r="N165" s="544"/>
      <c r="O165" s="551"/>
      <c r="P165" s="551"/>
      <c r="Q165" s="368"/>
      <c r="R165" s="468"/>
    </row>
    <row r="166" spans="1:18" ht="20.100000000000001" customHeight="1">
      <c r="A166" s="462"/>
      <c r="B166" s="380"/>
      <c r="C166" s="368"/>
      <c r="D166" s="391"/>
      <c r="E166" s="361"/>
      <c r="F166" s="401"/>
      <c r="G166" s="361"/>
      <c r="H166" s="430"/>
      <c r="I166" s="401"/>
      <c r="J166" s="361"/>
      <c r="K166" s="361"/>
      <c r="L166" s="401"/>
      <c r="M166" s="401"/>
      <c r="N166" s="544"/>
      <c r="O166" s="551"/>
      <c r="P166" s="551"/>
      <c r="Q166" s="368"/>
      <c r="R166" s="468"/>
    </row>
    <row r="167" spans="1:18" ht="20.100000000000001" customHeight="1">
      <c r="A167" s="462"/>
      <c r="B167" s="380"/>
      <c r="C167" s="368"/>
      <c r="D167" s="391"/>
      <c r="E167" s="361"/>
      <c r="F167" s="401"/>
      <c r="G167" s="361"/>
      <c r="H167" s="430"/>
      <c r="I167" s="401"/>
      <c r="J167" s="361"/>
      <c r="K167" s="361"/>
      <c r="L167" s="401"/>
      <c r="M167" s="401"/>
      <c r="N167" s="544"/>
      <c r="O167" s="551"/>
      <c r="P167" s="551"/>
      <c r="Q167" s="368"/>
      <c r="R167" s="468"/>
    </row>
    <row r="168" spans="1:18" ht="20.100000000000001" customHeight="1">
      <c r="A168" s="462"/>
      <c r="B168" s="427"/>
      <c r="C168" s="368"/>
      <c r="D168" s="391"/>
      <c r="E168" s="361"/>
      <c r="F168" s="401"/>
      <c r="G168" s="361"/>
      <c r="H168" s="430"/>
      <c r="I168" s="401"/>
      <c r="J168" s="361"/>
      <c r="K168" s="361"/>
      <c r="L168" s="401"/>
      <c r="M168" s="401"/>
      <c r="N168" s="544"/>
      <c r="O168" s="551"/>
      <c r="P168" s="551"/>
      <c r="Q168" s="368"/>
      <c r="R168" s="468"/>
    </row>
    <row r="169" spans="1:18" ht="20.100000000000001" customHeight="1">
      <c r="A169" s="462"/>
      <c r="B169" s="427"/>
      <c r="C169" s="368"/>
      <c r="D169" s="391"/>
      <c r="E169" s="361"/>
      <c r="F169" s="368"/>
      <c r="G169" s="415"/>
      <c r="H169" s="430"/>
      <c r="I169" s="401"/>
      <c r="J169" s="361"/>
      <c r="K169" s="361"/>
      <c r="L169" s="401"/>
      <c r="M169" s="401"/>
      <c r="N169" s="544"/>
      <c r="O169" s="551"/>
      <c r="P169" s="551"/>
      <c r="Q169" s="401"/>
      <c r="R169" s="469"/>
    </row>
    <row r="170" spans="1:18" ht="20.100000000000001" customHeight="1">
      <c r="A170" s="462"/>
      <c r="B170" s="427"/>
      <c r="C170" s="360"/>
      <c r="D170" s="363"/>
      <c r="E170" s="361"/>
      <c r="F170" s="401"/>
      <c r="G170" s="361"/>
      <c r="H170" s="430"/>
      <c r="I170" s="401"/>
      <c r="J170" s="361"/>
      <c r="K170" s="361"/>
      <c r="L170" s="401"/>
      <c r="M170" s="401"/>
      <c r="N170" s="544"/>
      <c r="O170" s="551"/>
      <c r="P170" s="551"/>
      <c r="Q170" s="368"/>
      <c r="R170" s="468"/>
    </row>
    <row r="171" spans="1:18" ht="20.100000000000001" customHeight="1">
      <c r="A171" s="462"/>
      <c r="B171" s="427"/>
      <c r="C171" s="368"/>
      <c r="D171" s="382"/>
      <c r="E171" s="382"/>
      <c r="F171" s="368"/>
      <c r="G171" s="415"/>
      <c r="H171" s="418"/>
      <c r="I171" s="368"/>
      <c r="J171" s="361"/>
      <c r="K171" s="361"/>
      <c r="L171" s="368"/>
      <c r="M171" s="368"/>
      <c r="N171" s="427"/>
      <c r="O171" s="551"/>
      <c r="P171" s="551"/>
      <c r="Q171" s="368"/>
      <c r="R171" s="463"/>
    </row>
    <row r="172" spans="1:18" ht="19.5" customHeight="1">
      <c r="A172" s="462"/>
      <c r="B172" s="427"/>
      <c r="C172" s="368"/>
      <c r="D172" s="391"/>
      <c r="E172" s="368"/>
      <c r="F172" s="368"/>
      <c r="G172" s="415"/>
      <c r="H172" s="430"/>
      <c r="I172" s="368"/>
      <c r="J172" s="361"/>
      <c r="K172" s="361"/>
      <c r="L172" s="368"/>
      <c r="M172" s="368"/>
      <c r="N172" s="427"/>
      <c r="O172" s="551"/>
      <c r="P172" s="551"/>
      <c r="Q172" s="368"/>
      <c r="R172" s="463"/>
    </row>
    <row r="173" spans="1:18" ht="19.5" customHeight="1">
      <c r="A173" s="462"/>
      <c r="B173" s="427"/>
      <c r="C173" s="382"/>
      <c r="D173" s="391"/>
      <c r="E173" s="368"/>
      <c r="F173" s="368"/>
      <c r="G173" s="368"/>
      <c r="H173" s="430"/>
      <c r="I173" s="368"/>
      <c r="J173" s="361"/>
      <c r="K173" s="361"/>
      <c r="L173" s="368"/>
      <c r="M173" s="368"/>
      <c r="N173" s="427"/>
      <c r="O173" s="551"/>
      <c r="P173" s="551"/>
      <c r="Q173" s="368"/>
      <c r="R173" s="463"/>
    </row>
    <row r="174" spans="1:18" ht="19.5" customHeight="1">
      <c r="A174" s="462"/>
      <c r="B174" s="427"/>
      <c r="C174" s="382"/>
      <c r="D174" s="391"/>
      <c r="E174" s="368"/>
      <c r="F174" s="368"/>
      <c r="G174" s="368"/>
      <c r="H174" s="430"/>
      <c r="I174" s="368"/>
      <c r="J174" s="361"/>
      <c r="K174" s="361"/>
      <c r="L174" s="368"/>
      <c r="M174" s="368"/>
      <c r="N174" s="427"/>
      <c r="O174" s="551"/>
      <c r="P174" s="551"/>
      <c r="Q174" s="368"/>
      <c r="R174" s="463"/>
    </row>
    <row r="175" spans="1:18" ht="19.5" customHeight="1">
      <c r="A175" s="462"/>
      <c r="B175" s="427"/>
      <c r="C175" s="382"/>
      <c r="D175" s="391"/>
      <c r="E175" s="368"/>
      <c r="F175" s="368"/>
      <c r="G175" s="368"/>
      <c r="H175" s="430"/>
      <c r="I175" s="368"/>
      <c r="J175" s="361"/>
      <c r="K175" s="361"/>
      <c r="L175" s="368"/>
      <c r="M175" s="368"/>
      <c r="N175" s="427"/>
      <c r="O175" s="551"/>
      <c r="P175" s="551"/>
      <c r="Q175" s="368"/>
      <c r="R175" s="463"/>
    </row>
    <row r="176" spans="1:18" ht="19.5" customHeight="1">
      <c r="A176" s="462"/>
      <c r="B176" s="427"/>
      <c r="C176" s="382"/>
      <c r="D176" s="391"/>
      <c r="E176" s="368"/>
      <c r="F176" s="368"/>
      <c r="G176" s="368"/>
      <c r="H176" s="430"/>
      <c r="I176" s="368"/>
      <c r="J176" s="361"/>
      <c r="K176" s="361"/>
      <c r="L176" s="368"/>
      <c r="M176" s="368"/>
      <c r="N176" s="427"/>
      <c r="O176" s="551"/>
      <c r="P176" s="551"/>
      <c r="Q176" s="368"/>
      <c r="R176" s="466"/>
    </row>
    <row r="177" spans="1:18" ht="19.5" customHeight="1">
      <c r="A177" s="462"/>
      <c r="B177" s="427"/>
      <c r="C177" s="382"/>
      <c r="D177" s="382"/>
      <c r="E177" s="368"/>
      <c r="F177" s="368"/>
      <c r="G177" s="368"/>
      <c r="H177" s="418"/>
      <c r="I177" s="368"/>
      <c r="J177" s="361"/>
      <c r="K177" s="361"/>
      <c r="L177" s="368"/>
      <c r="M177" s="368"/>
      <c r="N177" s="427"/>
      <c r="O177" s="551"/>
      <c r="P177" s="551"/>
      <c r="Q177" s="368"/>
      <c r="R177" s="463"/>
    </row>
    <row r="178" spans="1:18" ht="19.5" customHeight="1">
      <c r="A178" s="462"/>
      <c r="B178" s="427"/>
      <c r="C178" s="382"/>
      <c r="D178" s="391"/>
      <c r="E178" s="368"/>
      <c r="F178" s="368"/>
      <c r="G178" s="368"/>
      <c r="H178" s="430"/>
      <c r="I178" s="368"/>
      <c r="J178" s="361"/>
      <c r="K178" s="361"/>
      <c r="L178" s="368"/>
      <c r="M178" s="368"/>
      <c r="N178" s="427"/>
      <c r="O178" s="551"/>
      <c r="P178" s="551"/>
      <c r="Q178" s="368"/>
      <c r="R178" s="463"/>
    </row>
    <row r="179" spans="1:18" ht="19.5" customHeight="1">
      <c r="A179" s="462"/>
      <c r="B179" s="427"/>
      <c r="C179" s="382"/>
      <c r="D179" s="391"/>
      <c r="E179" s="360"/>
      <c r="F179" s="368"/>
      <c r="G179" s="368"/>
      <c r="H179" s="430"/>
      <c r="I179" s="401"/>
      <c r="J179" s="361"/>
      <c r="K179" s="361"/>
      <c r="L179" s="401"/>
      <c r="M179" s="401"/>
      <c r="N179" s="544"/>
      <c r="O179" s="551"/>
      <c r="P179" s="551"/>
      <c r="Q179" s="368"/>
      <c r="R179" s="468"/>
    </row>
    <row r="180" spans="1:18" ht="19.5" customHeight="1">
      <c r="A180" s="462"/>
      <c r="B180" s="427"/>
      <c r="C180" s="368"/>
      <c r="D180" s="391"/>
      <c r="E180" s="368"/>
      <c r="F180" s="368"/>
      <c r="G180" s="415"/>
      <c r="H180" s="430"/>
      <c r="I180" s="368"/>
      <c r="J180" s="361"/>
      <c r="K180" s="361"/>
      <c r="L180" s="368"/>
      <c r="M180" s="368"/>
      <c r="N180" s="427"/>
      <c r="O180" s="551"/>
      <c r="P180" s="551"/>
      <c r="Q180" s="368"/>
      <c r="R180" s="463"/>
    </row>
    <row r="181" spans="1:18" ht="19.5" customHeight="1">
      <c r="A181" s="462"/>
      <c r="B181" s="427"/>
      <c r="C181" s="368"/>
      <c r="D181" s="391"/>
      <c r="E181" s="361"/>
      <c r="F181" s="401"/>
      <c r="G181" s="361"/>
      <c r="H181" s="430"/>
      <c r="I181" s="401"/>
      <c r="J181" s="361"/>
      <c r="K181" s="361"/>
      <c r="L181" s="401"/>
      <c r="M181" s="401"/>
      <c r="N181" s="544"/>
      <c r="O181" s="551"/>
      <c r="P181" s="551"/>
      <c r="Q181" s="368"/>
      <c r="R181" s="468"/>
    </row>
    <row r="182" spans="1:18" ht="19.5" customHeight="1">
      <c r="A182" s="462"/>
      <c r="B182" s="427"/>
      <c r="C182" s="368"/>
      <c r="D182" s="391"/>
      <c r="E182" s="361"/>
      <c r="F182" s="368"/>
      <c r="G182" s="415"/>
      <c r="H182" s="430"/>
      <c r="I182" s="401"/>
      <c r="J182" s="361"/>
      <c r="K182" s="361"/>
      <c r="L182" s="401"/>
      <c r="M182" s="401"/>
      <c r="N182" s="544"/>
      <c r="O182" s="551"/>
      <c r="P182" s="551"/>
      <c r="Q182" s="368"/>
      <c r="R182" s="468"/>
    </row>
    <row r="183" spans="1:18" ht="19.5" customHeight="1">
      <c r="A183" s="462"/>
      <c r="B183" s="427"/>
      <c r="C183" s="368"/>
      <c r="D183" s="391"/>
      <c r="E183" s="361"/>
      <c r="F183" s="368"/>
      <c r="G183" s="415"/>
      <c r="H183" s="430"/>
      <c r="I183" s="401"/>
      <c r="J183" s="361"/>
      <c r="K183" s="361"/>
      <c r="L183" s="401"/>
      <c r="M183" s="401"/>
      <c r="N183" s="544"/>
      <c r="O183" s="551"/>
      <c r="P183" s="551"/>
      <c r="Q183" s="368"/>
      <c r="R183" s="468"/>
    </row>
    <row r="184" spans="1:18" ht="19.5" customHeight="1">
      <c r="A184" s="462"/>
      <c r="B184" s="427"/>
      <c r="C184" s="368"/>
      <c r="D184" s="391"/>
      <c r="E184" s="361"/>
      <c r="F184" s="401"/>
      <c r="G184" s="361"/>
      <c r="H184" s="430"/>
      <c r="I184" s="368"/>
      <c r="J184" s="361"/>
      <c r="K184" s="361"/>
      <c r="L184" s="368"/>
      <c r="M184" s="368"/>
      <c r="N184" s="427"/>
      <c r="O184" s="551"/>
      <c r="P184" s="551"/>
      <c r="Q184" s="368"/>
      <c r="R184" s="463"/>
    </row>
    <row r="185" spans="1:18" ht="19.5" customHeight="1">
      <c r="A185" s="462"/>
      <c r="B185" s="427"/>
      <c r="C185" s="368"/>
      <c r="D185" s="391"/>
      <c r="E185" s="368"/>
      <c r="F185" s="368"/>
      <c r="G185" s="368"/>
      <c r="H185" s="430"/>
      <c r="I185" s="401"/>
      <c r="J185" s="361"/>
      <c r="K185" s="361"/>
      <c r="L185" s="401"/>
      <c r="M185" s="401"/>
      <c r="N185" s="544"/>
      <c r="O185" s="551"/>
      <c r="P185" s="573"/>
      <c r="Q185" s="368"/>
      <c r="R185" s="468"/>
    </row>
    <row r="186" spans="1:18" ht="19.5" customHeight="1">
      <c r="A186" s="462"/>
      <c r="B186" s="427"/>
      <c r="C186" s="368"/>
      <c r="D186" s="391"/>
      <c r="E186" s="361"/>
      <c r="F186" s="368"/>
      <c r="G186" s="368"/>
      <c r="H186" s="430"/>
      <c r="I186" s="401"/>
      <c r="J186" s="361"/>
      <c r="K186" s="361"/>
      <c r="L186" s="401"/>
      <c r="M186" s="401"/>
      <c r="N186" s="544"/>
      <c r="O186" s="551"/>
      <c r="P186" s="573"/>
      <c r="Q186" s="368"/>
      <c r="R186" s="468"/>
    </row>
    <row r="187" spans="1:18" ht="19.5" customHeight="1">
      <c r="A187" s="462"/>
      <c r="B187" s="427"/>
      <c r="C187" s="368"/>
      <c r="D187" s="391"/>
      <c r="E187" s="361"/>
      <c r="F187" s="368"/>
      <c r="G187" s="368"/>
      <c r="H187" s="430"/>
      <c r="I187" s="401"/>
      <c r="J187" s="361"/>
      <c r="K187" s="361"/>
      <c r="L187" s="401"/>
      <c r="M187" s="401"/>
      <c r="N187" s="544"/>
      <c r="O187" s="551"/>
      <c r="P187" s="573"/>
      <c r="Q187" s="368"/>
      <c r="R187" s="468"/>
    </row>
    <row r="188" spans="1:18" ht="19.5" customHeight="1">
      <c r="A188" s="462"/>
      <c r="B188" s="427"/>
      <c r="C188" s="368"/>
      <c r="D188" s="391"/>
      <c r="E188" s="361"/>
      <c r="F188" s="401"/>
      <c r="G188" s="361"/>
      <c r="H188" s="430"/>
      <c r="I188" s="401"/>
      <c r="J188" s="361"/>
      <c r="K188" s="361"/>
      <c r="L188" s="401"/>
      <c r="M188" s="401"/>
      <c r="N188" s="544"/>
      <c r="O188" s="551"/>
      <c r="P188" s="573"/>
      <c r="Q188" s="368"/>
      <c r="R188" s="468"/>
    </row>
    <row r="189" spans="1:18" ht="19.5" customHeight="1">
      <c r="A189" s="462"/>
      <c r="B189" s="427"/>
      <c r="C189" s="360"/>
      <c r="D189" s="391"/>
      <c r="E189" s="361"/>
      <c r="F189" s="401"/>
      <c r="G189" s="361"/>
      <c r="H189" s="430"/>
      <c r="I189" s="401"/>
      <c r="J189" s="361"/>
      <c r="K189" s="361"/>
      <c r="L189" s="401"/>
      <c r="M189" s="401"/>
      <c r="N189" s="544"/>
      <c r="O189" s="551"/>
      <c r="P189" s="551"/>
      <c r="Q189" s="401"/>
      <c r="R189" s="468"/>
    </row>
    <row r="190" spans="1:18" ht="19.5" customHeight="1">
      <c r="A190" s="462"/>
      <c r="B190" s="427"/>
      <c r="C190" s="360"/>
      <c r="D190" s="391"/>
      <c r="E190" s="361"/>
      <c r="F190" s="401"/>
      <c r="G190" s="361"/>
      <c r="H190" s="430"/>
      <c r="I190" s="401"/>
      <c r="J190" s="361"/>
      <c r="K190" s="361"/>
      <c r="L190" s="401"/>
      <c r="M190" s="401"/>
      <c r="N190" s="544"/>
      <c r="O190" s="551"/>
      <c r="P190" s="573"/>
      <c r="Q190" s="368"/>
      <c r="R190" s="468"/>
    </row>
    <row r="191" spans="1:18" ht="19.5" customHeight="1">
      <c r="A191" s="462"/>
      <c r="B191" s="427"/>
      <c r="C191" s="382"/>
      <c r="D191" s="391"/>
      <c r="E191" s="368"/>
      <c r="F191" s="368"/>
      <c r="G191" s="368"/>
      <c r="H191" s="430"/>
      <c r="I191" s="368"/>
      <c r="J191" s="361"/>
      <c r="K191" s="361"/>
      <c r="L191" s="368"/>
      <c r="M191" s="368"/>
      <c r="N191" s="427"/>
      <c r="O191" s="551"/>
      <c r="P191" s="551"/>
      <c r="Q191" s="368"/>
      <c r="R191" s="463"/>
    </row>
    <row r="192" spans="1:18" ht="19.5" customHeight="1">
      <c r="A192" s="462"/>
      <c r="B192" s="427"/>
      <c r="C192" s="382"/>
      <c r="D192" s="391"/>
      <c r="E192" s="361"/>
      <c r="F192" s="368"/>
      <c r="G192" s="368"/>
      <c r="H192" s="430"/>
      <c r="I192" s="401"/>
      <c r="J192" s="361"/>
      <c r="K192" s="361"/>
      <c r="L192" s="401"/>
      <c r="M192" s="401"/>
      <c r="N192" s="544"/>
      <c r="O192" s="551"/>
      <c r="P192" s="551"/>
      <c r="Q192" s="368"/>
      <c r="R192" s="468"/>
    </row>
    <row r="193" spans="1:18" ht="19.5" customHeight="1">
      <c r="A193" s="462"/>
      <c r="B193" s="427"/>
      <c r="C193" s="382"/>
      <c r="D193" s="391"/>
      <c r="E193" s="368"/>
      <c r="F193" s="368"/>
      <c r="G193" s="415"/>
      <c r="H193" s="430"/>
      <c r="I193" s="368"/>
      <c r="J193" s="361"/>
      <c r="K193" s="361"/>
      <c r="L193" s="368"/>
      <c r="M193" s="368"/>
      <c r="N193" s="427"/>
      <c r="O193" s="551"/>
      <c r="P193" s="551"/>
      <c r="Q193" s="368"/>
      <c r="R193" s="463"/>
    </row>
    <row r="194" spans="1:18" ht="19.5" customHeight="1">
      <c r="A194" s="462"/>
      <c r="B194" s="427"/>
      <c r="C194" s="382"/>
      <c r="D194" s="391"/>
      <c r="E194" s="368"/>
      <c r="F194" s="368"/>
      <c r="G194" s="415"/>
      <c r="H194" s="430"/>
      <c r="I194" s="368"/>
      <c r="J194" s="361"/>
      <c r="K194" s="361"/>
      <c r="L194" s="368"/>
      <c r="M194" s="368"/>
      <c r="N194" s="427"/>
      <c r="O194" s="551"/>
      <c r="P194" s="551"/>
      <c r="Q194" s="368"/>
      <c r="R194" s="463"/>
    </row>
    <row r="195" spans="1:18" ht="19.5" customHeight="1">
      <c r="A195" s="462"/>
      <c r="B195" s="427"/>
      <c r="C195" s="382"/>
      <c r="D195" s="391"/>
      <c r="E195" s="368"/>
      <c r="F195" s="368"/>
      <c r="G195" s="415"/>
      <c r="H195" s="430"/>
      <c r="I195" s="368"/>
      <c r="J195" s="361"/>
      <c r="K195" s="361"/>
      <c r="L195" s="368"/>
      <c r="M195" s="368"/>
      <c r="N195" s="427"/>
      <c r="O195" s="551"/>
      <c r="P195" s="551"/>
      <c r="Q195" s="368"/>
      <c r="R195" s="463"/>
    </row>
    <row r="196" spans="1:18" ht="19.5" customHeight="1">
      <c r="A196" s="462"/>
      <c r="B196" s="427"/>
      <c r="C196" s="382"/>
      <c r="D196" s="391"/>
      <c r="E196" s="368"/>
      <c r="F196" s="368"/>
      <c r="G196" s="415"/>
      <c r="H196" s="430"/>
      <c r="I196" s="401"/>
      <c r="J196" s="361"/>
      <c r="K196" s="361"/>
      <c r="L196" s="401"/>
      <c r="M196" s="401"/>
      <c r="N196" s="544"/>
      <c r="O196" s="551"/>
      <c r="P196" s="551"/>
      <c r="Q196" s="368"/>
      <c r="R196" s="463"/>
    </row>
    <row r="197" spans="1:18" ht="19.5" customHeight="1">
      <c r="A197" s="462"/>
      <c r="B197" s="427"/>
      <c r="C197" s="382"/>
      <c r="D197" s="391"/>
      <c r="E197" s="368"/>
      <c r="F197" s="368"/>
      <c r="G197" s="415"/>
      <c r="H197" s="430"/>
      <c r="I197" s="401"/>
      <c r="J197" s="361"/>
      <c r="K197" s="361"/>
      <c r="L197" s="401"/>
      <c r="M197" s="401"/>
      <c r="N197" s="544"/>
      <c r="O197" s="551"/>
      <c r="P197" s="551"/>
      <c r="Q197" s="368"/>
      <c r="R197" s="470"/>
    </row>
    <row r="198" spans="1:18" ht="19.5" customHeight="1">
      <c r="A198" s="462"/>
      <c r="B198" s="427"/>
      <c r="C198" s="382"/>
      <c r="D198" s="391"/>
      <c r="E198" s="368"/>
      <c r="F198" s="368"/>
      <c r="G198" s="368"/>
      <c r="H198" s="430"/>
      <c r="I198" s="401"/>
      <c r="J198" s="361"/>
      <c r="K198" s="361"/>
      <c r="L198" s="401"/>
      <c r="M198" s="401"/>
      <c r="N198" s="544"/>
      <c r="O198" s="551"/>
      <c r="P198" s="551"/>
      <c r="Q198" s="368"/>
      <c r="R198" s="470"/>
    </row>
    <row r="199" spans="1:18" ht="19.5" customHeight="1">
      <c r="A199" s="462"/>
      <c r="B199" s="427"/>
      <c r="C199" s="382"/>
      <c r="D199" s="391"/>
      <c r="E199" s="368"/>
      <c r="F199" s="368"/>
      <c r="G199" s="368"/>
      <c r="H199" s="419"/>
      <c r="I199" s="401"/>
      <c r="J199" s="361"/>
      <c r="K199" s="361"/>
      <c r="L199" s="401"/>
      <c r="M199" s="401"/>
      <c r="N199" s="544"/>
      <c r="O199" s="551"/>
      <c r="P199" s="551"/>
      <c r="Q199" s="368"/>
      <c r="R199" s="468"/>
    </row>
    <row r="200" spans="1:18" ht="19.5" customHeight="1">
      <c r="A200" s="462"/>
      <c r="B200" s="427"/>
      <c r="C200" s="382"/>
      <c r="D200" s="391"/>
      <c r="E200" s="361"/>
      <c r="F200" s="401"/>
      <c r="G200" s="361"/>
      <c r="H200" s="430"/>
      <c r="I200" s="401"/>
      <c r="J200" s="361"/>
      <c r="K200" s="361"/>
      <c r="L200" s="401"/>
      <c r="M200" s="401"/>
      <c r="N200" s="544"/>
      <c r="O200" s="551"/>
      <c r="P200" s="551"/>
      <c r="Q200" s="368"/>
      <c r="R200" s="468"/>
    </row>
    <row r="201" spans="1:18" ht="20.100000000000001" customHeight="1">
      <c r="A201" s="462"/>
      <c r="B201" s="427"/>
      <c r="C201" s="381"/>
      <c r="D201" s="391"/>
      <c r="E201" s="361"/>
      <c r="F201" s="429"/>
      <c r="G201" s="361"/>
      <c r="H201" s="430"/>
      <c r="I201" s="401"/>
      <c r="J201" s="361"/>
      <c r="K201" s="361"/>
      <c r="L201" s="401"/>
      <c r="M201" s="401"/>
      <c r="N201" s="544"/>
      <c r="O201" s="551"/>
      <c r="P201" s="574"/>
      <c r="Q201" s="366"/>
      <c r="R201" s="468"/>
    </row>
    <row r="202" spans="1:18" ht="20.100000000000001" customHeight="1">
      <c r="A202" s="462"/>
      <c r="B202" s="427"/>
      <c r="C202" s="382"/>
      <c r="D202" s="391"/>
      <c r="E202" s="361"/>
      <c r="F202" s="368"/>
      <c r="G202" s="368"/>
      <c r="H202" s="430"/>
      <c r="I202" s="401"/>
      <c r="J202" s="361"/>
      <c r="K202" s="361"/>
      <c r="L202" s="401"/>
      <c r="M202" s="401"/>
      <c r="N202" s="544"/>
      <c r="O202" s="551"/>
      <c r="P202" s="551"/>
      <c r="Q202" s="401"/>
      <c r="R202" s="468"/>
    </row>
    <row r="203" spans="1:18" ht="20.100000000000001" customHeight="1">
      <c r="A203" s="462"/>
      <c r="B203" s="427"/>
      <c r="C203" s="382"/>
      <c r="D203" s="391"/>
      <c r="E203" s="360"/>
      <c r="F203" s="368"/>
      <c r="G203" s="368"/>
      <c r="H203" s="430"/>
      <c r="I203" s="401"/>
      <c r="J203" s="361"/>
      <c r="K203" s="361"/>
      <c r="L203" s="401"/>
      <c r="M203" s="401"/>
      <c r="N203" s="544"/>
      <c r="O203" s="551"/>
      <c r="P203" s="551"/>
      <c r="Q203" s="368"/>
      <c r="R203" s="468"/>
    </row>
    <row r="204" spans="1:18" ht="20.100000000000001" customHeight="1">
      <c r="A204" s="462"/>
      <c r="B204" s="427"/>
      <c r="C204" s="382"/>
      <c r="D204" s="391"/>
      <c r="E204" s="401"/>
      <c r="F204" s="368"/>
      <c r="G204" s="368"/>
      <c r="H204" s="430"/>
      <c r="I204" s="401"/>
      <c r="J204" s="361"/>
      <c r="K204" s="361"/>
      <c r="L204" s="401"/>
      <c r="M204" s="401"/>
      <c r="N204" s="544"/>
      <c r="O204" s="551"/>
      <c r="P204" s="551"/>
      <c r="Q204" s="368"/>
      <c r="R204" s="468"/>
    </row>
    <row r="205" spans="1:18" ht="20.100000000000001" customHeight="1">
      <c r="A205" s="462"/>
      <c r="B205" s="427"/>
      <c r="C205" s="382"/>
      <c r="D205" s="391"/>
      <c r="E205" s="361"/>
      <c r="F205" s="368"/>
      <c r="G205" s="368"/>
      <c r="H205" s="430"/>
      <c r="I205" s="401"/>
      <c r="J205" s="361"/>
      <c r="K205" s="361"/>
      <c r="L205" s="401"/>
      <c r="M205" s="401"/>
      <c r="N205" s="544"/>
      <c r="O205" s="551"/>
      <c r="P205" s="551"/>
      <c r="Q205" s="368"/>
      <c r="R205" s="468"/>
    </row>
    <row r="206" spans="1:18" ht="20.100000000000001" customHeight="1">
      <c r="A206" s="462"/>
      <c r="B206" s="427"/>
      <c r="C206" s="382"/>
      <c r="D206" s="391"/>
      <c r="E206" s="362"/>
      <c r="F206" s="401"/>
      <c r="G206" s="361"/>
      <c r="H206" s="430"/>
      <c r="I206" s="401"/>
      <c r="J206" s="361"/>
      <c r="K206" s="361"/>
      <c r="L206" s="401"/>
      <c r="M206" s="401"/>
      <c r="N206" s="544"/>
      <c r="O206" s="551"/>
      <c r="P206" s="551"/>
      <c r="Q206" s="368"/>
      <c r="R206" s="468"/>
    </row>
    <row r="207" spans="1:18" ht="20.100000000000001" customHeight="1">
      <c r="A207" s="462"/>
      <c r="B207" s="427"/>
      <c r="C207" s="360"/>
      <c r="D207" s="391"/>
      <c r="E207" s="362"/>
      <c r="F207" s="401"/>
      <c r="G207" s="361"/>
      <c r="H207" s="430"/>
      <c r="I207" s="401"/>
      <c r="J207" s="361"/>
      <c r="K207" s="361"/>
      <c r="L207" s="401"/>
      <c r="M207" s="401"/>
      <c r="N207" s="544"/>
      <c r="O207" s="551"/>
      <c r="P207" s="551"/>
      <c r="Q207" s="368"/>
      <c r="R207" s="468"/>
    </row>
    <row r="208" spans="1:18" ht="20.100000000000001" customHeight="1">
      <c r="A208" s="462"/>
      <c r="B208" s="427"/>
      <c r="C208" s="360"/>
      <c r="D208" s="391"/>
      <c r="E208" s="361"/>
      <c r="F208" s="401"/>
      <c r="G208" s="361"/>
      <c r="H208" s="430"/>
      <c r="I208" s="401"/>
      <c r="J208" s="361"/>
      <c r="K208" s="361"/>
      <c r="L208" s="401"/>
      <c r="M208" s="401"/>
      <c r="N208" s="544"/>
      <c r="O208" s="551"/>
      <c r="P208" s="551"/>
      <c r="Q208" s="368"/>
      <c r="R208" s="468"/>
    </row>
    <row r="209" spans="1:18" ht="20.100000000000001" customHeight="1">
      <c r="A209" s="462"/>
      <c r="B209" s="427"/>
      <c r="C209" s="360"/>
      <c r="D209" s="391"/>
      <c r="E209" s="361"/>
      <c r="F209" s="401"/>
      <c r="G209" s="361"/>
      <c r="H209" s="430"/>
      <c r="I209" s="401"/>
      <c r="J209" s="361"/>
      <c r="K209" s="361"/>
      <c r="L209" s="401"/>
      <c r="M209" s="401"/>
      <c r="N209" s="544"/>
      <c r="O209" s="551"/>
      <c r="P209" s="551"/>
      <c r="Q209" s="368"/>
      <c r="R209" s="463"/>
    </row>
    <row r="210" spans="1:18" ht="20.100000000000001" customHeight="1">
      <c r="A210" s="462"/>
      <c r="B210" s="427"/>
      <c r="C210" s="360"/>
      <c r="D210" s="391"/>
      <c r="E210" s="361"/>
      <c r="F210" s="401"/>
      <c r="G210" s="361"/>
      <c r="H210" s="430"/>
      <c r="I210" s="401"/>
      <c r="J210" s="361"/>
      <c r="K210" s="361"/>
      <c r="L210" s="401"/>
      <c r="M210" s="401"/>
      <c r="N210" s="544"/>
      <c r="O210" s="551"/>
      <c r="P210" s="551"/>
      <c r="Q210" s="368"/>
      <c r="R210" s="468"/>
    </row>
    <row r="211" spans="1:18" ht="20.100000000000001" customHeight="1">
      <c r="A211" s="462"/>
      <c r="B211" s="427"/>
      <c r="C211" s="360"/>
      <c r="D211" s="391"/>
      <c r="E211" s="361"/>
      <c r="F211" s="401"/>
      <c r="G211" s="361"/>
      <c r="H211" s="430"/>
      <c r="I211" s="401"/>
      <c r="J211" s="361"/>
      <c r="K211" s="361"/>
      <c r="L211" s="401"/>
      <c r="M211" s="401"/>
      <c r="N211" s="544"/>
      <c r="O211" s="551"/>
      <c r="P211" s="551"/>
      <c r="Q211" s="368"/>
      <c r="R211" s="468"/>
    </row>
    <row r="212" spans="1:18" ht="20.100000000000001" customHeight="1">
      <c r="A212" s="462"/>
      <c r="B212" s="427"/>
      <c r="C212" s="360"/>
      <c r="D212" s="391"/>
      <c r="E212" s="361"/>
      <c r="F212" s="401"/>
      <c r="G212" s="361"/>
      <c r="H212" s="430"/>
      <c r="I212" s="401"/>
      <c r="J212" s="361"/>
      <c r="K212" s="361"/>
      <c r="L212" s="401"/>
      <c r="M212" s="401"/>
      <c r="N212" s="544"/>
      <c r="O212" s="551"/>
      <c r="P212" s="551"/>
      <c r="Q212" s="401"/>
      <c r="R212" s="463"/>
    </row>
    <row r="213" spans="1:18" ht="20.100000000000001" customHeight="1">
      <c r="A213" s="462"/>
      <c r="B213" s="427"/>
      <c r="C213" s="360"/>
      <c r="D213" s="368"/>
      <c r="E213" s="368"/>
      <c r="F213" s="401"/>
      <c r="G213" s="361"/>
      <c r="H213" s="431"/>
      <c r="I213" s="401"/>
      <c r="J213" s="361"/>
      <c r="K213" s="361"/>
      <c r="L213" s="401"/>
      <c r="M213" s="401"/>
      <c r="N213" s="544"/>
      <c r="O213" s="551"/>
      <c r="P213" s="551"/>
      <c r="Q213" s="368"/>
      <c r="R213" s="468"/>
    </row>
    <row r="214" spans="1:18" ht="20.100000000000001" customHeight="1">
      <c r="A214" s="462"/>
      <c r="B214" s="427"/>
      <c r="C214" s="360"/>
      <c r="D214" s="391"/>
      <c r="E214" s="361"/>
      <c r="F214" s="401"/>
      <c r="G214" s="361"/>
      <c r="H214" s="430"/>
      <c r="I214" s="401"/>
      <c r="J214" s="361"/>
      <c r="K214" s="361"/>
      <c r="L214" s="401"/>
      <c r="M214" s="401"/>
      <c r="N214" s="544"/>
      <c r="O214" s="551"/>
      <c r="P214" s="551"/>
      <c r="Q214" s="368"/>
      <c r="R214" s="468"/>
    </row>
    <row r="215" spans="1:18" ht="20.100000000000001" customHeight="1">
      <c r="A215" s="462"/>
      <c r="B215" s="427"/>
      <c r="C215" s="360"/>
      <c r="D215" s="391"/>
      <c r="E215" s="361"/>
      <c r="F215" s="401"/>
      <c r="G215" s="361"/>
      <c r="H215" s="430"/>
      <c r="I215" s="401"/>
      <c r="J215" s="361"/>
      <c r="K215" s="361"/>
      <c r="L215" s="401"/>
      <c r="M215" s="401"/>
      <c r="N215" s="544"/>
      <c r="O215" s="551"/>
      <c r="P215" s="551"/>
      <c r="Q215" s="368"/>
      <c r="R215" s="463"/>
    </row>
    <row r="216" spans="1:18" ht="20.100000000000001" customHeight="1">
      <c r="A216" s="462"/>
      <c r="B216" s="427"/>
      <c r="C216" s="382"/>
      <c r="D216" s="391"/>
      <c r="E216" s="368"/>
      <c r="F216" s="368"/>
      <c r="G216" s="415"/>
      <c r="H216" s="430"/>
      <c r="I216" s="401"/>
      <c r="J216" s="361"/>
      <c r="K216" s="361"/>
      <c r="L216" s="401"/>
      <c r="M216" s="401"/>
      <c r="N216" s="544"/>
      <c r="O216" s="551"/>
      <c r="P216" s="551"/>
      <c r="Q216" s="368"/>
      <c r="R216" s="463"/>
    </row>
    <row r="217" spans="1:18" ht="20.100000000000001" customHeight="1">
      <c r="A217" s="462"/>
      <c r="B217" s="427"/>
      <c r="C217" s="382"/>
      <c r="D217" s="391"/>
      <c r="E217" s="368"/>
      <c r="F217" s="368"/>
      <c r="G217" s="415"/>
      <c r="H217" s="430"/>
      <c r="I217" s="401"/>
      <c r="J217" s="361"/>
      <c r="K217" s="361"/>
      <c r="L217" s="401"/>
      <c r="M217" s="401"/>
      <c r="N217" s="544"/>
      <c r="O217" s="551"/>
      <c r="P217" s="551"/>
      <c r="Q217" s="368"/>
      <c r="R217" s="470"/>
    </row>
    <row r="218" spans="1:18" ht="20.100000000000001" customHeight="1">
      <c r="A218" s="462"/>
      <c r="B218" s="427"/>
      <c r="C218" s="382"/>
      <c r="D218" s="391"/>
      <c r="E218" s="368"/>
      <c r="F218" s="368"/>
      <c r="G218" s="368"/>
      <c r="H218" s="430"/>
      <c r="I218" s="401"/>
      <c r="J218" s="361"/>
      <c r="K218" s="361"/>
      <c r="L218" s="401"/>
      <c r="M218" s="401"/>
      <c r="N218" s="544"/>
      <c r="O218" s="551"/>
      <c r="P218" s="551"/>
      <c r="Q218" s="368"/>
      <c r="R218" s="470"/>
    </row>
    <row r="219" spans="1:18" ht="20.100000000000001" customHeight="1">
      <c r="A219" s="462"/>
      <c r="B219" s="427"/>
      <c r="C219" s="382"/>
      <c r="D219" s="391"/>
      <c r="E219" s="368"/>
      <c r="F219" s="368"/>
      <c r="G219" s="368"/>
      <c r="H219" s="430"/>
      <c r="I219" s="401"/>
      <c r="J219" s="361"/>
      <c r="K219" s="361"/>
      <c r="L219" s="401"/>
      <c r="M219" s="401"/>
      <c r="N219" s="544"/>
      <c r="O219" s="551"/>
      <c r="P219" s="551"/>
      <c r="Q219" s="368"/>
      <c r="R219" s="468"/>
    </row>
    <row r="220" spans="1:18" ht="20.100000000000001" customHeight="1">
      <c r="A220" s="462"/>
      <c r="B220" s="427"/>
      <c r="C220" s="382"/>
      <c r="D220" s="391"/>
      <c r="E220" s="361"/>
      <c r="F220" s="368"/>
      <c r="G220" s="368"/>
      <c r="H220" s="430"/>
      <c r="I220" s="401"/>
      <c r="J220" s="361"/>
      <c r="K220" s="361"/>
      <c r="L220" s="401"/>
      <c r="M220" s="401"/>
      <c r="N220" s="544"/>
      <c r="O220" s="551"/>
      <c r="P220" s="551"/>
      <c r="Q220" s="368"/>
      <c r="R220" s="468"/>
    </row>
    <row r="221" spans="1:18" ht="20.100000000000001" customHeight="1">
      <c r="A221" s="462"/>
      <c r="B221" s="427"/>
      <c r="C221" s="360"/>
      <c r="D221" s="391"/>
      <c r="E221" s="361"/>
      <c r="F221" s="401"/>
      <c r="G221" s="368"/>
      <c r="H221" s="430"/>
      <c r="I221" s="401"/>
      <c r="J221" s="361"/>
      <c r="K221" s="361"/>
      <c r="L221" s="401"/>
      <c r="M221" s="401"/>
      <c r="N221" s="544"/>
      <c r="O221" s="551"/>
      <c r="P221" s="551"/>
      <c r="Q221" s="368"/>
      <c r="R221" s="468"/>
    </row>
    <row r="222" spans="1:18" ht="20.100000000000001" customHeight="1">
      <c r="A222" s="462"/>
      <c r="B222" s="427"/>
      <c r="C222" s="382"/>
      <c r="D222" s="391"/>
      <c r="E222" s="368"/>
      <c r="F222" s="368"/>
      <c r="G222" s="415"/>
      <c r="H222" s="430"/>
      <c r="I222" s="368"/>
      <c r="J222" s="361"/>
      <c r="K222" s="361"/>
      <c r="L222" s="368"/>
      <c r="M222" s="368"/>
      <c r="N222" s="427"/>
      <c r="O222" s="551"/>
      <c r="P222" s="551"/>
      <c r="Q222" s="368"/>
      <c r="R222" s="463"/>
    </row>
    <row r="223" spans="1:18" ht="20.100000000000001" customHeight="1">
      <c r="A223" s="462"/>
      <c r="B223" s="427"/>
      <c r="C223" s="382"/>
      <c r="D223" s="391"/>
      <c r="E223" s="368"/>
      <c r="F223" s="368"/>
      <c r="G223" s="415"/>
      <c r="H223" s="430"/>
      <c r="I223" s="368"/>
      <c r="J223" s="361"/>
      <c r="K223" s="361"/>
      <c r="L223" s="368"/>
      <c r="M223" s="368"/>
      <c r="N223" s="427"/>
      <c r="O223" s="551"/>
      <c r="P223" s="551"/>
      <c r="Q223" s="368"/>
      <c r="R223" s="463"/>
    </row>
    <row r="224" spans="1:18" ht="20.100000000000001" customHeight="1">
      <c r="A224" s="462"/>
      <c r="B224" s="427"/>
      <c r="C224" s="382"/>
      <c r="D224" s="391"/>
      <c r="E224" s="401"/>
      <c r="F224" s="368"/>
      <c r="G224" s="415"/>
      <c r="H224" s="430"/>
      <c r="I224" s="401"/>
      <c r="J224" s="361"/>
      <c r="K224" s="361"/>
      <c r="L224" s="401"/>
      <c r="M224" s="401"/>
      <c r="N224" s="544"/>
      <c r="O224" s="551"/>
      <c r="P224" s="551"/>
      <c r="Q224" s="368"/>
      <c r="R224" s="468"/>
    </row>
    <row r="225" spans="1:18" ht="20.100000000000001" customHeight="1">
      <c r="A225" s="462"/>
      <c r="B225" s="427"/>
      <c r="C225" s="382"/>
      <c r="D225" s="391"/>
      <c r="E225" s="361"/>
      <c r="F225" s="368"/>
      <c r="G225" s="415"/>
      <c r="H225" s="430"/>
      <c r="I225" s="401"/>
      <c r="J225" s="361"/>
      <c r="K225" s="361"/>
      <c r="L225" s="401"/>
      <c r="M225" s="401"/>
      <c r="N225" s="544"/>
      <c r="O225" s="551"/>
      <c r="P225" s="551"/>
      <c r="Q225" s="368"/>
      <c r="R225" s="468"/>
    </row>
    <row r="226" spans="1:18" ht="20.100000000000001" customHeight="1">
      <c r="A226" s="462"/>
      <c r="B226" s="427"/>
      <c r="C226" s="382"/>
      <c r="D226" s="391"/>
      <c r="E226" s="361"/>
      <c r="F226" s="368"/>
      <c r="G226" s="415"/>
      <c r="H226" s="430"/>
      <c r="I226" s="401"/>
      <c r="J226" s="361"/>
      <c r="K226" s="361"/>
      <c r="L226" s="401"/>
      <c r="M226" s="401"/>
      <c r="N226" s="544"/>
      <c r="O226" s="551"/>
      <c r="P226" s="551"/>
      <c r="Q226" s="368"/>
      <c r="R226" s="468"/>
    </row>
    <row r="227" spans="1:18" ht="20.100000000000001" customHeight="1">
      <c r="A227" s="462"/>
      <c r="B227" s="427"/>
      <c r="C227" s="382"/>
      <c r="D227" s="391"/>
      <c r="E227" s="368"/>
      <c r="F227" s="368"/>
      <c r="G227" s="415"/>
      <c r="H227" s="430"/>
      <c r="I227" s="368"/>
      <c r="J227" s="361"/>
      <c r="K227" s="361"/>
      <c r="L227" s="368"/>
      <c r="M227" s="368"/>
      <c r="N227" s="427"/>
      <c r="O227" s="551"/>
      <c r="P227" s="551"/>
      <c r="Q227" s="368"/>
      <c r="R227" s="463"/>
    </row>
    <row r="228" spans="1:18" ht="20.100000000000001" customHeight="1">
      <c r="A228" s="462"/>
      <c r="B228" s="427"/>
      <c r="C228" s="382"/>
      <c r="D228" s="391"/>
      <c r="E228" s="368"/>
      <c r="F228" s="368"/>
      <c r="G228" s="415"/>
      <c r="H228" s="430"/>
      <c r="I228" s="368"/>
      <c r="J228" s="361"/>
      <c r="K228" s="361"/>
      <c r="L228" s="368"/>
      <c r="M228" s="368"/>
      <c r="N228" s="427"/>
      <c r="O228" s="551"/>
      <c r="P228" s="551"/>
      <c r="Q228" s="368"/>
      <c r="R228" s="468"/>
    </row>
    <row r="229" spans="1:18" ht="20.100000000000001" customHeight="1">
      <c r="A229" s="462"/>
      <c r="B229" s="427"/>
      <c r="C229" s="381"/>
      <c r="D229" s="391"/>
      <c r="E229" s="429"/>
      <c r="F229" s="366"/>
      <c r="G229" s="369"/>
      <c r="H229" s="430"/>
      <c r="I229" s="401"/>
      <c r="J229" s="361"/>
      <c r="K229" s="361"/>
      <c r="L229" s="401"/>
      <c r="M229" s="401"/>
      <c r="N229" s="544"/>
      <c r="O229" s="551"/>
      <c r="P229" s="574"/>
      <c r="Q229" s="366"/>
      <c r="R229" s="463"/>
    </row>
    <row r="230" spans="1:18" ht="20.100000000000001" customHeight="1">
      <c r="A230" s="462"/>
      <c r="B230" s="427"/>
      <c r="C230" s="381"/>
      <c r="D230" s="391"/>
      <c r="E230" s="429"/>
      <c r="F230" s="366"/>
      <c r="G230" s="369"/>
      <c r="H230" s="430"/>
      <c r="I230" s="401"/>
      <c r="J230" s="361"/>
      <c r="K230" s="361"/>
      <c r="L230" s="401"/>
      <c r="M230" s="401"/>
      <c r="N230" s="544"/>
      <c r="O230" s="551"/>
      <c r="P230" s="574"/>
      <c r="Q230" s="366"/>
      <c r="R230" s="463"/>
    </row>
    <row r="231" spans="1:18" ht="20.100000000000001" customHeight="1">
      <c r="A231" s="462"/>
      <c r="B231" s="427"/>
      <c r="C231" s="382"/>
      <c r="D231" s="391"/>
      <c r="E231" s="368"/>
      <c r="F231" s="368"/>
      <c r="G231" s="415"/>
      <c r="H231" s="430"/>
      <c r="I231" s="401"/>
      <c r="J231" s="361"/>
      <c r="K231" s="361"/>
      <c r="L231" s="401"/>
      <c r="M231" s="401"/>
      <c r="N231" s="544"/>
      <c r="O231" s="551"/>
      <c r="P231" s="551"/>
      <c r="Q231" s="368"/>
      <c r="R231" s="463"/>
    </row>
    <row r="232" spans="1:18" ht="20.100000000000001" customHeight="1">
      <c r="A232" s="462"/>
      <c r="B232" s="427"/>
      <c r="C232" s="382"/>
      <c r="D232" s="391"/>
      <c r="E232" s="368"/>
      <c r="F232" s="368"/>
      <c r="G232" s="415"/>
      <c r="H232" s="430"/>
      <c r="I232" s="401"/>
      <c r="J232" s="361"/>
      <c r="K232" s="361"/>
      <c r="L232" s="401"/>
      <c r="M232" s="401"/>
      <c r="N232" s="544"/>
      <c r="O232" s="551"/>
      <c r="P232" s="551"/>
      <c r="Q232" s="368"/>
      <c r="R232" s="470"/>
    </row>
    <row r="233" spans="1:18" ht="20.100000000000001" customHeight="1">
      <c r="A233" s="462"/>
      <c r="B233" s="427"/>
      <c r="C233" s="382"/>
      <c r="D233" s="391"/>
      <c r="E233" s="368"/>
      <c r="F233" s="368"/>
      <c r="G233" s="415"/>
      <c r="H233" s="430"/>
      <c r="I233" s="401"/>
      <c r="J233" s="361"/>
      <c r="K233" s="361"/>
      <c r="L233" s="401"/>
      <c r="M233" s="401"/>
      <c r="N233" s="544"/>
      <c r="O233" s="551"/>
      <c r="P233" s="551"/>
      <c r="Q233" s="368"/>
      <c r="R233" s="470"/>
    </row>
    <row r="234" spans="1:18" ht="20.100000000000001" customHeight="1">
      <c r="A234" s="462"/>
      <c r="B234" s="427"/>
      <c r="C234" s="382"/>
      <c r="D234" s="391"/>
      <c r="E234" s="401"/>
      <c r="F234" s="368"/>
      <c r="G234" s="415"/>
      <c r="H234" s="430"/>
      <c r="I234" s="401"/>
      <c r="J234" s="361"/>
      <c r="K234" s="361"/>
      <c r="L234" s="401"/>
      <c r="M234" s="401"/>
      <c r="N234" s="544"/>
      <c r="O234" s="551"/>
      <c r="P234" s="551"/>
      <c r="Q234" s="401"/>
      <c r="R234" s="468"/>
    </row>
    <row r="235" spans="1:18" ht="20.100000000000001" customHeight="1">
      <c r="A235" s="462"/>
      <c r="B235" s="427"/>
      <c r="C235" s="360"/>
      <c r="D235" s="391"/>
      <c r="E235" s="360"/>
      <c r="F235" s="361"/>
      <c r="G235" s="361"/>
      <c r="H235" s="430"/>
      <c r="I235" s="360"/>
      <c r="J235" s="590"/>
      <c r="K235" s="590"/>
      <c r="L235" s="360"/>
      <c r="M235" s="360"/>
      <c r="N235" s="546"/>
      <c r="O235" s="573"/>
      <c r="P235" s="551"/>
      <c r="Q235" s="360"/>
      <c r="R235" s="468"/>
    </row>
    <row r="236" spans="1:18" ht="20.100000000000001" customHeight="1">
      <c r="A236" s="462"/>
      <c r="B236" s="427"/>
      <c r="C236" s="360"/>
      <c r="D236" s="391"/>
      <c r="E236" s="401"/>
      <c r="F236" s="361"/>
      <c r="G236" s="361"/>
      <c r="H236" s="430"/>
      <c r="I236" s="401"/>
      <c r="J236" s="361"/>
      <c r="K236" s="361"/>
      <c r="L236" s="401"/>
      <c r="M236" s="401"/>
      <c r="N236" s="544"/>
      <c r="O236" s="551"/>
      <c r="P236" s="551"/>
      <c r="Q236" s="360"/>
      <c r="R236" s="468"/>
    </row>
    <row r="237" spans="1:18" ht="20.100000000000001" customHeight="1">
      <c r="A237" s="462"/>
      <c r="B237" s="427"/>
      <c r="C237" s="360"/>
      <c r="D237" s="391"/>
      <c r="E237" s="361"/>
      <c r="F237" s="361"/>
      <c r="G237" s="361"/>
      <c r="H237" s="430"/>
      <c r="I237" s="401"/>
      <c r="J237" s="361"/>
      <c r="K237" s="361"/>
      <c r="L237" s="401"/>
      <c r="M237" s="401"/>
      <c r="N237" s="544"/>
      <c r="O237" s="551"/>
      <c r="P237" s="551"/>
      <c r="Q237" s="360"/>
      <c r="R237" s="468"/>
    </row>
    <row r="238" spans="1:18" ht="20.100000000000001" customHeight="1">
      <c r="A238" s="462"/>
      <c r="B238" s="427"/>
      <c r="C238" s="360"/>
      <c r="D238" s="391"/>
      <c r="E238" s="401"/>
      <c r="F238" s="401"/>
      <c r="G238" s="361"/>
      <c r="H238" s="430"/>
      <c r="I238" s="401"/>
      <c r="J238" s="361"/>
      <c r="K238" s="361"/>
      <c r="L238" s="401"/>
      <c r="M238" s="401"/>
      <c r="N238" s="544"/>
      <c r="O238" s="551"/>
      <c r="P238" s="551"/>
      <c r="Q238" s="382"/>
      <c r="R238" s="468"/>
    </row>
    <row r="239" spans="1:18" ht="20.100000000000001" customHeight="1">
      <c r="A239" s="462"/>
      <c r="B239" s="427"/>
      <c r="C239" s="381"/>
      <c r="D239" s="391"/>
      <c r="E239" s="366"/>
      <c r="F239" s="366"/>
      <c r="G239" s="369"/>
      <c r="H239" s="430"/>
      <c r="I239" s="368"/>
      <c r="J239" s="361"/>
      <c r="K239" s="361"/>
      <c r="L239" s="368"/>
      <c r="M239" s="368"/>
      <c r="N239" s="427"/>
      <c r="O239" s="551"/>
      <c r="P239" s="574"/>
      <c r="Q239" s="366"/>
      <c r="R239" s="463"/>
    </row>
    <row r="240" spans="1:18" ht="20.100000000000001" customHeight="1">
      <c r="A240" s="462"/>
      <c r="B240" s="427"/>
      <c r="C240" s="382"/>
      <c r="D240" s="391"/>
      <c r="E240" s="368"/>
      <c r="F240" s="368"/>
      <c r="G240" s="415"/>
      <c r="H240" s="430"/>
      <c r="I240" s="368"/>
      <c r="J240" s="361"/>
      <c r="K240" s="361"/>
      <c r="L240" s="368"/>
      <c r="M240" s="368"/>
      <c r="N240" s="427"/>
      <c r="O240" s="551"/>
      <c r="P240" s="551"/>
      <c r="Q240" s="368"/>
      <c r="R240" s="463"/>
    </row>
    <row r="241" spans="1:18" ht="20.100000000000001" customHeight="1">
      <c r="A241" s="462"/>
      <c r="B241" s="383"/>
      <c r="C241" s="384"/>
      <c r="D241" s="409"/>
      <c r="E241" s="371"/>
      <c r="F241" s="371"/>
      <c r="G241" s="372"/>
      <c r="H241" s="413"/>
      <c r="I241" s="371"/>
      <c r="J241" s="438"/>
      <c r="K241" s="438"/>
      <c r="L241" s="371"/>
      <c r="M241" s="371"/>
      <c r="N241" s="383"/>
      <c r="O241" s="575"/>
      <c r="P241" s="575"/>
      <c r="Q241" s="371"/>
      <c r="R241" s="463"/>
    </row>
    <row r="242" spans="1:18" ht="20.100000000000001" customHeight="1">
      <c r="A242" s="462"/>
      <c r="B242" s="427"/>
      <c r="C242" s="382"/>
      <c r="D242" s="391"/>
      <c r="E242" s="368"/>
      <c r="F242" s="368"/>
      <c r="G242" s="415"/>
      <c r="H242" s="430"/>
      <c r="I242" s="401"/>
      <c r="J242" s="361"/>
      <c r="K242" s="361"/>
      <c r="L242" s="401"/>
      <c r="M242" s="401"/>
      <c r="N242" s="544"/>
      <c r="O242" s="551"/>
      <c r="P242" s="551"/>
      <c r="Q242" s="368"/>
      <c r="R242" s="463"/>
    </row>
    <row r="243" spans="1:18" ht="20.100000000000001" customHeight="1">
      <c r="A243" s="462"/>
      <c r="B243" s="427"/>
      <c r="C243" s="382"/>
      <c r="D243" s="391"/>
      <c r="E243" s="368"/>
      <c r="F243" s="368"/>
      <c r="G243" s="415"/>
      <c r="H243" s="430"/>
      <c r="I243" s="401"/>
      <c r="J243" s="361"/>
      <c r="K243" s="361"/>
      <c r="L243" s="401"/>
      <c r="M243" s="401"/>
      <c r="N243" s="544"/>
      <c r="O243" s="551"/>
      <c r="P243" s="551"/>
      <c r="Q243" s="368"/>
      <c r="R243" s="470"/>
    </row>
    <row r="244" spans="1:18" ht="20.100000000000001" customHeight="1">
      <c r="A244" s="462"/>
      <c r="B244" s="427"/>
      <c r="C244" s="382"/>
      <c r="D244" s="391"/>
      <c r="E244" s="368"/>
      <c r="F244" s="368"/>
      <c r="G244" s="415"/>
      <c r="H244" s="430"/>
      <c r="I244" s="401"/>
      <c r="J244" s="361"/>
      <c r="K244" s="361"/>
      <c r="L244" s="401"/>
      <c r="M244" s="401"/>
      <c r="N244" s="544"/>
      <c r="O244" s="551"/>
      <c r="P244" s="551"/>
      <c r="Q244" s="368"/>
      <c r="R244" s="470"/>
    </row>
    <row r="245" spans="1:18" ht="20.100000000000001" customHeight="1">
      <c r="A245" s="462"/>
      <c r="B245" s="427"/>
      <c r="C245" s="360"/>
      <c r="D245" s="391"/>
      <c r="E245" s="361"/>
      <c r="F245" s="401"/>
      <c r="G245" s="361"/>
      <c r="H245" s="430"/>
      <c r="I245" s="401"/>
      <c r="J245" s="361"/>
      <c r="K245" s="361"/>
      <c r="L245" s="401"/>
      <c r="M245" s="401"/>
      <c r="N245" s="544"/>
      <c r="O245" s="551"/>
      <c r="P245" s="551"/>
      <c r="Q245" s="368"/>
      <c r="R245" s="468"/>
    </row>
    <row r="246" spans="1:18" ht="20.100000000000001" customHeight="1">
      <c r="A246" s="462"/>
      <c r="B246" s="427"/>
      <c r="C246" s="360"/>
      <c r="D246" s="391"/>
      <c r="E246" s="361"/>
      <c r="F246" s="401"/>
      <c r="G246" s="361"/>
      <c r="H246" s="430"/>
      <c r="I246" s="401"/>
      <c r="J246" s="361"/>
      <c r="K246" s="361"/>
      <c r="L246" s="401"/>
      <c r="M246" s="401"/>
      <c r="N246" s="544"/>
      <c r="O246" s="551"/>
      <c r="P246" s="551"/>
      <c r="Q246" s="368"/>
      <c r="R246" s="468"/>
    </row>
    <row r="247" spans="1:18" ht="20.100000000000001" customHeight="1">
      <c r="A247" s="462"/>
      <c r="B247" s="427"/>
      <c r="C247" s="360"/>
      <c r="D247" s="368"/>
      <c r="E247" s="401"/>
      <c r="F247" s="401"/>
      <c r="G247" s="361"/>
      <c r="H247" s="430"/>
      <c r="I247" s="401"/>
      <c r="J247" s="361"/>
      <c r="K247" s="361"/>
      <c r="L247" s="401"/>
      <c r="M247" s="401"/>
      <c r="N247" s="544"/>
      <c r="O247" s="551"/>
      <c r="P247" s="551"/>
      <c r="Q247" s="368"/>
      <c r="R247" s="468"/>
    </row>
    <row r="248" spans="1:18" ht="20.100000000000001" customHeight="1">
      <c r="A248" s="462"/>
      <c r="B248" s="427"/>
      <c r="C248" s="360"/>
      <c r="D248" s="391"/>
      <c r="E248" s="361"/>
      <c r="F248" s="401"/>
      <c r="G248" s="361"/>
      <c r="H248" s="418"/>
      <c r="I248" s="401"/>
      <c r="J248" s="361"/>
      <c r="K248" s="361"/>
      <c r="L248" s="401"/>
      <c r="M248" s="401"/>
      <c r="N248" s="544"/>
      <c r="O248" s="551"/>
      <c r="P248" s="551"/>
      <c r="Q248" s="368"/>
      <c r="R248" s="468"/>
    </row>
    <row r="249" spans="1:18" ht="20.100000000000001" customHeight="1">
      <c r="A249" s="462"/>
      <c r="B249" s="427"/>
      <c r="C249" s="360"/>
      <c r="D249" s="391"/>
      <c r="E249" s="361"/>
      <c r="F249" s="401"/>
      <c r="G249" s="361"/>
      <c r="H249" s="430"/>
      <c r="I249" s="401"/>
      <c r="J249" s="361"/>
      <c r="K249" s="361"/>
      <c r="L249" s="401"/>
      <c r="M249" s="401"/>
      <c r="N249" s="544"/>
      <c r="O249" s="551"/>
      <c r="P249" s="551"/>
      <c r="Q249" s="368"/>
      <c r="R249" s="468"/>
    </row>
    <row r="250" spans="1:18" ht="20.100000000000001" customHeight="1">
      <c r="A250" s="462"/>
      <c r="B250" s="427"/>
      <c r="C250" s="360"/>
      <c r="D250" s="391"/>
      <c r="E250" s="361"/>
      <c r="F250" s="401"/>
      <c r="G250" s="361"/>
      <c r="H250" s="430"/>
      <c r="I250" s="520"/>
      <c r="J250" s="591"/>
      <c r="K250" s="591"/>
      <c r="L250" s="520"/>
      <c r="M250" s="520"/>
      <c r="N250" s="547"/>
      <c r="O250" s="580"/>
      <c r="P250" s="551"/>
      <c r="Q250" s="368"/>
      <c r="R250" s="468"/>
    </row>
    <row r="251" spans="1:18" ht="20.100000000000001" customHeight="1">
      <c r="A251" s="462"/>
      <c r="B251" s="427"/>
      <c r="C251" s="360"/>
      <c r="D251" s="391"/>
      <c r="E251" s="361"/>
      <c r="F251" s="401"/>
      <c r="G251" s="361"/>
      <c r="H251" s="430"/>
      <c r="I251" s="401"/>
      <c r="J251" s="361"/>
      <c r="K251" s="361"/>
      <c r="L251" s="401"/>
      <c r="M251" s="401"/>
      <c r="N251" s="544"/>
      <c r="O251" s="551"/>
      <c r="P251" s="551"/>
      <c r="Q251" s="368"/>
      <c r="R251" s="468"/>
    </row>
    <row r="252" spans="1:18" ht="20.100000000000001" customHeight="1">
      <c r="A252" s="462"/>
      <c r="B252" s="427"/>
      <c r="C252" s="360"/>
      <c r="D252" s="391"/>
      <c r="E252" s="361"/>
      <c r="F252" s="401"/>
      <c r="G252" s="361"/>
      <c r="H252" s="430"/>
      <c r="I252" s="401"/>
      <c r="J252" s="361"/>
      <c r="K252" s="361"/>
      <c r="L252" s="401"/>
      <c r="M252" s="401"/>
      <c r="N252" s="544"/>
      <c r="O252" s="551"/>
      <c r="P252" s="551"/>
      <c r="Q252" s="368"/>
      <c r="R252" s="468"/>
    </row>
    <row r="253" spans="1:18" ht="20.100000000000001" customHeight="1">
      <c r="A253" s="462"/>
      <c r="B253" s="427"/>
      <c r="C253" s="360"/>
      <c r="D253" s="391"/>
      <c r="E253" s="361"/>
      <c r="F253" s="401"/>
      <c r="G253" s="361"/>
      <c r="H253" s="430"/>
      <c r="I253" s="360"/>
      <c r="J253" s="590"/>
      <c r="K253" s="590"/>
      <c r="L253" s="360"/>
      <c r="M253" s="360"/>
      <c r="N253" s="546"/>
      <c r="O253" s="573"/>
      <c r="P253" s="551"/>
      <c r="Q253" s="368"/>
      <c r="R253" s="468"/>
    </row>
    <row r="254" spans="1:18" ht="20.100000000000001" customHeight="1">
      <c r="A254" s="462"/>
      <c r="B254" s="427"/>
      <c r="C254" s="360"/>
      <c r="D254" s="391"/>
      <c r="E254" s="361"/>
      <c r="F254" s="401"/>
      <c r="G254" s="361"/>
      <c r="H254" s="430"/>
      <c r="I254" s="401"/>
      <c r="J254" s="361"/>
      <c r="K254" s="361"/>
      <c r="L254" s="401"/>
      <c r="M254" s="401"/>
      <c r="N254" s="544"/>
      <c r="O254" s="551"/>
      <c r="P254" s="551"/>
      <c r="Q254" s="368"/>
      <c r="R254" s="468"/>
    </row>
    <row r="255" spans="1:18" ht="20.100000000000001" customHeight="1">
      <c r="A255" s="462"/>
      <c r="B255" s="427"/>
      <c r="C255" s="360"/>
      <c r="D255" s="391"/>
      <c r="E255" s="361"/>
      <c r="F255" s="401"/>
      <c r="G255" s="361"/>
      <c r="H255" s="430"/>
      <c r="I255" s="401"/>
      <c r="J255" s="361"/>
      <c r="K255" s="361"/>
      <c r="L255" s="401"/>
      <c r="M255" s="401"/>
      <c r="N255" s="544"/>
      <c r="O255" s="551"/>
      <c r="P255" s="551"/>
      <c r="Q255" s="368"/>
      <c r="R255" s="468"/>
    </row>
    <row r="256" spans="1:18" ht="20.100000000000001" customHeight="1">
      <c r="A256" s="462"/>
      <c r="B256" s="427"/>
      <c r="C256" s="382"/>
      <c r="D256" s="391"/>
      <c r="E256" s="368"/>
      <c r="F256" s="368"/>
      <c r="G256" s="415"/>
      <c r="H256" s="430"/>
      <c r="I256" s="368"/>
      <c r="J256" s="361"/>
      <c r="K256" s="361"/>
      <c r="L256" s="368"/>
      <c r="M256" s="368"/>
      <c r="N256" s="427"/>
      <c r="O256" s="551"/>
      <c r="P256" s="551"/>
      <c r="Q256" s="368"/>
      <c r="R256" s="463"/>
    </row>
    <row r="257" spans="1:18" ht="20.100000000000001" customHeight="1">
      <c r="A257" s="462"/>
      <c r="B257" s="427"/>
      <c r="C257" s="368"/>
      <c r="D257" s="382"/>
      <c r="E257" s="382"/>
      <c r="F257" s="368"/>
      <c r="G257" s="415"/>
      <c r="H257" s="418"/>
      <c r="I257" s="368"/>
      <c r="J257" s="361"/>
      <c r="K257" s="361"/>
      <c r="L257" s="368"/>
      <c r="M257" s="368"/>
      <c r="N257" s="427"/>
      <c r="O257" s="551"/>
      <c r="P257" s="551"/>
      <c r="Q257" s="368"/>
      <c r="R257" s="463"/>
    </row>
    <row r="258" spans="1:18" ht="20.100000000000001" customHeight="1">
      <c r="A258" s="462"/>
      <c r="B258" s="427"/>
      <c r="C258" s="360"/>
      <c r="D258" s="368"/>
      <c r="E258" s="368"/>
      <c r="F258" s="401"/>
      <c r="G258" s="361"/>
      <c r="H258" s="431"/>
      <c r="I258" s="401"/>
      <c r="J258" s="361"/>
      <c r="K258" s="361"/>
      <c r="L258" s="401"/>
      <c r="M258" s="401"/>
      <c r="N258" s="544"/>
      <c r="O258" s="551"/>
      <c r="P258" s="551"/>
      <c r="Q258" s="401"/>
      <c r="R258" s="468"/>
    </row>
    <row r="259" spans="1:18" ht="20.100000000000001" customHeight="1">
      <c r="A259" s="462"/>
      <c r="B259" s="427"/>
      <c r="C259" s="426"/>
      <c r="D259" s="391"/>
      <c r="E259" s="426"/>
      <c r="F259" s="429"/>
      <c r="G259" s="428"/>
      <c r="H259" s="430"/>
      <c r="I259" s="401"/>
      <c r="J259" s="361"/>
      <c r="K259" s="361"/>
      <c r="L259" s="401"/>
      <c r="M259" s="401"/>
      <c r="N259" s="544"/>
      <c r="O259" s="551"/>
      <c r="P259" s="574"/>
      <c r="Q259" s="429"/>
      <c r="R259" s="468"/>
    </row>
    <row r="260" spans="1:18" ht="20.100000000000001" customHeight="1">
      <c r="A260" s="462"/>
      <c r="B260" s="427"/>
      <c r="C260" s="360"/>
      <c r="D260" s="391"/>
      <c r="E260" s="361"/>
      <c r="F260" s="401"/>
      <c r="G260" s="361"/>
      <c r="H260" s="430"/>
      <c r="I260" s="401"/>
      <c r="J260" s="361"/>
      <c r="K260" s="361"/>
      <c r="L260" s="401"/>
      <c r="M260" s="401"/>
      <c r="N260" s="544"/>
      <c r="O260" s="551"/>
      <c r="P260" s="551"/>
      <c r="Q260" s="401"/>
      <c r="R260" s="463"/>
    </row>
    <row r="261" spans="1:18" ht="20.100000000000001" customHeight="1">
      <c r="A261" s="462"/>
      <c r="B261" s="427"/>
      <c r="C261" s="360"/>
      <c r="D261" s="368"/>
      <c r="E261" s="368"/>
      <c r="F261" s="401"/>
      <c r="G261" s="361"/>
      <c r="H261" s="431"/>
      <c r="I261" s="401"/>
      <c r="J261" s="361"/>
      <c r="K261" s="361"/>
      <c r="L261" s="401"/>
      <c r="M261" s="401"/>
      <c r="N261" s="544"/>
      <c r="O261" s="551"/>
      <c r="P261" s="551"/>
      <c r="Q261" s="401"/>
      <c r="R261" s="468"/>
    </row>
    <row r="262" spans="1:18" ht="20.100000000000001" customHeight="1">
      <c r="A262" s="462"/>
      <c r="B262" s="427"/>
      <c r="C262" s="382"/>
      <c r="D262" s="391"/>
      <c r="E262" s="368"/>
      <c r="F262" s="368"/>
      <c r="G262" s="415"/>
      <c r="H262" s="430"/>
      <c r="I262" s="368"/>
      <c r="J262" s="361"/>
      <c r="K262" s="361"/>
      <c r="L262" s="368"/>
      <c r="M262" s="368"/>
      <c r="N262" s="427"/>
      <c r="O262" s="551"/>
      <c r="P262" s="551"/>
      <c r="Q262" s="368"/>
      <c r="R262" s="463"/>
    </row>
    <row r="263" spans="1:18" ht="20.100000000000001" customHeight="1">
      <c r="A263" s="462"/>
      <c r="B263" s="427"/>
      <c r="C263" s="381"/>
      <c r="D263" s="368"/>
      <c r="E263" s="366"/>
      <c r="F263" s="366"/>
      <c r="G263" s="369"/>
      <c r="H263" s="431"/>
      <c r="I263" s="401"/>
      <c r="J263" s="361"/>
      <c r="K263" s="361"/>
      <c r="L263" s="401"/>
      <c r="M263" s="401"/>
      <c r="N263" s="544"/>
      <c r="O263" s="551"/>
      <c r="P263" s="574"/>
      <c r="Q263" s="366"/>
      <c r="R263" s="468"/>
    </row>
    <row r="264" spans="1:18" ht="20.100000000000001" customHeight="1">
      <c r="A264" s="462"/>
      <c r="B264" s="427"/>
      <c r="C264" s="382"/>
      <c r="D264" s="368"/>
      <c r="E264" s="368"/>
      <c r="F264" s="368"/>
      <c r="G264" s="415"/>
      <c r="H264" s="431"/>
      <c r="I264" s="401"/>
      <c r="J264" s="361"/>
      <c r="K264" s="361"/>
      <c r="L264" s="401"/>
      <c r="M264" s="401"/>
      <c r="N264" s="544"/>
      <c r="O264" s="551"/>
      <c r="P264" s="551"/>
      <c r="Q264" s="368"/>
      <c r="R264" s="468"/>
    </row>
    <row r="265" spans="1:18" ht="20.100000000000001" customHeight="1">
      <c r="A265" s="462"/>
      <c r="B265" s="427"/>
      <c r="C265" s="381"/>
      <c r="D265" s="391"/>
      <c r="E265" s="366"/>
      <c r="F265" s="366"/>
      <c r="G265" s="369"/>
      <c r="H265" s="430"/>
      <c r="I265" s="368"/>
      <c r="J265" s="361"/>
      <c r="K265" s="361"/>
      <c r="L265" s="368"/>
      <c r="M265" s="368"/>
      <c r="N265" s="427"/>
      <c r="O265" s="551"/>
      <c r="P265" s="574"/>
      <c r="Q265" s="366"/>
      <c r="R265" s="463"/>
    </row>
    <row r="266" spans="1:18" ht="20.100000000000001" customHeight="1">
      <c r="A266" s="462"/>
      <c r="B266" s="427"/>
      <c r="C266" s="368"/>
      <c r="D266" s="368"/>
      <c r="E266" s="368"/>
      <c r="F266" s="368"/>
      <c r="G266" s="368"/>
      <c r="H266" s="431"/>
      <c r="I266" s="401"/>
      <c r="J266" s="361"/>
      <c r="K266" s="361"/>
      <c r="L266" s="401"/>
      <c r="M266" s="401"/>
      <c r="N266" s="544"/>
      <c r="O266" s="551"/>
      <c r="P266" s="551"/>
      <c r="Q266" s="368"/>
      <c r="R266" s="468"/>
    </row>
    <row r="267" spans="1:18" ht="20.100000000000001" customHeight="1">
      <c r="A267" s="462"/>
      <c r="B267" s="427"/>
      <c r="C267" s="368"/>
      <c r="D267" s="391"/>
      <c r="E267" s="361"/>
      <c r="F267" s="401"/>
      <c r="G267" s="401"/>
      <c r="H267" s="430"/>
      <c r="I267" s="401"/>
      <c r="J267" s="361"/>
      <c r="K267" s="361"/>
      <c r="L267" s="401"/>
      <c r="M267" s="401"/>
      <c r="N267" s="544"/>
      <c r="O267" s="551"/>
      <c r="P267" s="551"/>
      <c r="Q267" s="368"/>
      <c r="R267" s="468"/>
    </row>
    <row r="268" spans="1:18" ht="20.100000000000001" customHeight="1">
      <c r="A268" s="462"/>
      <c r="B268" s="427"/>
      <c r="C268" s="360"/>
      <c r="D268" s="391"/>
      <c r="E268" s="361"/>
      <c r="F268" s="401"/>
      <c r="G268" s="401"/>
      <c r="H268" s="430"/>
      <c r="I268" s="401"/>
      <c r="J268" s="361"/>
      <c r="K268" s="361"/>
      <c r="L268" s="401"/>
      <c r="M268" s="401"/>
      <c r="N268" s="544"/>
      <c r="O268" s="551"/>
      <c r="P268" s="551"/>
      <c r="Q268" s="368"/>
      <c r="R268" s="468"/>
    </row>
    <row r="269" spans="1:18" ht="20.100000000000001" customHeight="1">
      <c r="A269" s="462"/>
      <c r="B269" s="427"/>
      <c r="C269" s="360"/>
      <c r="D269" s="391"/>
      <c r="E269" s="361"/>
      <c r="F269" s="401"/>
      <c r="G269" s="401"/>
      <c r="H269" s="430"/>
      <c r="I269" s="401"/>
      <c r="J269" s="361"/>
      <c r="K269" s="361"/>
      <c r="L269" s="401"/>
      <c r="M269" s="401"/>
      <c r="N269" s="544"/>
      <c r="O269" s="551"/>
      <c r="P269" s="551"/>
      <c r="Q269" s="368"/>
      <c r="R269" s="468"/>
    </row>
    <row r="270" spans="1:18" ht="20.100000000000001" customHeight="1">
      <c r="A270" s="462"/>
      <c r="B270" s="427"/>
      <c r="C270" s="426"/>
      <c r="D270" s="391"/>
      <c r="E270" s="428"/>
      <c r="F270" s="429"/>
      <c r="G270" s="429"/>
      <c r="H270" s="430"/>
      <c r="I270" s="401"/>
      <c r="J270" s="361"/>
      <c r="K270" s="361"/>
      <c r="L270" s="401"/>
      <c r="M270" s="401"/>
      <c r="N270" s="544"/>
      <c r="O270" s="551"/>
      <c r="P270" s="574"/>
      <c r="Q270" s="366"/>
      <c r="R270" s="468"/>
    </row>
    <row r="271" spans="1:18" ht="20.100000000000001" customHeight="1">
      <c r="A271" s="462"/>
      <c r="B271" s="427"/>
      <c r="C271" s="368"/>
      <c r="D271" s="368"/>
      <c r="E271" s="368"/>
      <c r="F271" s="368"/>
      <c r="G271" s="368"/>
      <c r="H271" s="430"/>
      <c r="I271" s="401"/>
      <c r="J271" s="361"/>
      <c r="K271" s="361"/>
      <c r="L271" s="401"/>
      <c r="M271" s="401"/>
      <c r="N271" s="544"/>
      <c r="O271" s="551"/>
      <c r="P271" s="551"/>
      <c r="Q271" s="368"/>
      <c r="R271" s="468"/>
    </row>
    <row r="272" spans="1:18" ht="20.100000000000001" customHeight="1">
      <c r="A272" s="462"/>
      <c r="B272" s="427"/>
      <c r="C272" s="382"/>
      <c r="D272" s="391"/>
      <c r="E272" s="368"/>
      <c r="F272" s="368"/>
      <c r="G272" s="415"/>
      <c r="H272" s="430"/>
      <c r="I272" s="401"/>
      <c r="J272" s="361"/>
      <c r="K272" s="361"/>
      <c r="L272" s="401"/>
      <c r="M272" s="401"/>
      <c r="N272" s="544"/>
      <c r="O272" s="551"/>
      <c r="P272" s="551"/>
      <c r="Q272" s="368"/>
      <c r="R272" s="463"/>
    </row>
    <row r="273" spans="1:18" ht="20.100000000000001" customHeight="1">
      <c r="A273" s="462"/>
      <c r="B273" s="427"/>
      <c r="C273" s="382"/>
      <c r="D273" s="391"/>
      <c r="E273" s="368"/>
      <c r="F273" s="368"/>
      <c r="G273" s="415"/>
      <c r="H273" s="430"/>
      <c r="I273" s="401"/>
      <c r="J273" s="361"/>
      <c r="K273" s="361"/>
      <c r="L273" s="401"/>
      <c r="M273" s="401"/>
      <c r="N273" s="544"/>
      <c r="O273" s="551"/>
      <c r="P273" s="551"/>
      <c r="Q273" s="368"/>
      <c r="R273" s="470"/>
    </row>
    <row r="274" spans="1:18" ht="20.100000000000001" customHeight="1">
      <c r="A274" s="462"/>
      <c r="B274" s="427"/>
      <c r="C274" s="382"/>
      <c r="D274" s="391"/>
      <c r="E274" s="368"/>
      <c r="F274" s="368"/>
      <c r="G274" s="415"/>
      <c r="H274" s="430"/>
      <c r="I274" s="401"/>
      <c r="J274" s="361"/>
      <c r="K274" s="361"/>
      <c r="L274" s="401"/>
      <c r="M274" s="401"/>
      <c r="N274" s="544"/>
      <c r="O274" s="551"/>
      <c r="P274" s="551"/>
      <c r="Q274" s="368"/>
      <c r="R274" s="470"/>
    </row>
    <row r="275" spans="1:18" ht="20.100000000000001" customHeight="1">
      <c r="A275" s="462"/>
      <c r="B275" s="427"/>
      <c r="C275" s="382"/>
      <c r="D275" s="368"/>
      <c r="E275" s="400"/>
      <c r="F275" s="400"/>
      <c r="G275" s="400"/>
      <c r="H275" s="431"/>
      <c r="I275" s="401"/>
      <c r="J275" s="361"/>
      <c r="K275" s="361"/>
      <c r="L275" s="401"/>
      <c r="M275" s="401"/>
      <c r="N275" s="544"/>
      <c r="O275" s="551"/>
      <c r="P275" s="551"/>
      <c r="Q275" s="368"/>
      <c r="R275" s="468"/>
    </row>
    <row r="276" spans="1:18" ht="20.100000000000001" customHeight="1">
      <c r="A276" s="462"/>
      <c r="B276" s="427"/>
      <c r="C276" s="382"/>
      <c r="D276" s="368"/>
      <c r="E276" s="368"/>
      <c r="F276" s="368"/>
      <c r="G276" s="368"/>
      <c r="H276" s="431"/>
      <c r="I276" s="401"/>
      <c r="J276" s="361"/>
      <c r="K276" s="361"/>
      <c r="L276" s="401"/>
      <c r="M276" s="401"/>
      <c r="N276" s="544"/>
      <c r="O276" s="551"/>
      <c r="P276" s="551"/>
      <c r="Q276" s="368"/>
      <c r="R276" s="468"/>
    </row>
    <row r="277" spans="1:18" ht="20.100000000000001" customHeight="1">
      <c r="A277" s="462"/>
      <c r="B277" s="427"/>
      <c r="C277" s="382"/>
      <c r="D277" s="391"/>
      <c r="E277" s="361"/>
      <c r="F277" s="401"/>
      <c r="G277" s="401"/>
      <c r="H277" s="430"/>
      <c r="I277" s="401"/>
      <c r="J277" s="361"/>
      <c r="K277" s="361"/>
      <c r="L277" s="401"/>
      <c r="M277" s="401"/>
      <c r="N277" s="544"/>
      <c r="O277" s="551"/>
      <c r="P277" s="551"/>
      <c r="Q277" s="368"/>
      <c r="R277" s="468"/>
    </row>
    <row r="278" spans="1:18" ht="20.100000000000001" customHeight="1">
      <c r="A278" s="462"/>
      <c r="B278" s="427"/>
      <c r="C278" s="382"/>
      <c r="D278" s="391"/>
      <c r="E278" s="368"/>
      <c r="F278" s="368"/>
      <c r="G278" s="415"/>
      <c r="H278" s="430"/>
      <c r="I278" s="368"/>
      <c r="J278" s="361"/>
      <c r="K278" s="361"/>
      <c r="L278" s="368"/>
      <c r="M278" s="368"/>
      <c r="N278" s="427"/>
      <c r="O278" s="551"/>
      <c r="P278" s="551"/>
      <c r="Q278" s="368"/>
      <c r="R278" s="463"/>
    </row>
    <row r="279" spans="1:18" ht="20.100000000000001" customHeight="1">
      <c r="A279" s="462"/>
      <c r="B279" s="427"/>
      <c r="C279" s="382"/>
      <c r="D279" s="391"/>
      <c r="E279" s="361"/>
      <c r="F279" s="368"/>
      <c r="G279" s="368"/>
      <c r="H279" s="430"/>
      <c r="I279" s="401"/>
      <c r="J279" s="361"/>
      <c r="K279" s="361"/>
      <c r="L279" s="401"/>
      <c r="M279" s="401"/>
      <c r="N279" s="544"/>
      <c r="O279" s="551"/>
      <c r="P279" s="551"/>
      <c r="Q279" s="368"/>
      <c r="R279" s="468"/>
    </row>
    <row r="280" spans="1:18" ht="20.100000000000001" customHeight="1">
      <c r="A280" s="462"/>
      <c r="B280" s="427"/>
      <c r="C280" s="381"/>
      <c r="D280" s="391"/>
      <c r="E280" s="366"/>
      <c r="F280" s="366"/>
      <c r="G280" s="369"/>
      <c r="H280" s="430"/>
      <c r="I280" s="368"/>
      <c r="J280" s="361"/>
      <c r="K280" s="361"/>
      <c r="L280" s="368"/>
      <c r="M280" s="368"/>
      <c r="N280" s="427"/>
      <c r="O280" s="551"/>
      <c r="P280" s="574"/>
      <c r="Q280" s="366"/>
      <c r="R280" s="463"/>
    </row>
    <row r="281" spans="1:18" ht="20.100000000000001" customHeight="1">
      <c r="A281" s="462"/>
      <c r="B281" s="427"/>
      <c r="C281" s="382"/>
      <c r="D281" s="391"/>
      <c r="E281" s="368"/>
      <c r="F281" s="368"/>
      <c r="G281" s="415"/>
      <c r="H281" s="430"/>
      <c r="I281" s="401"/>
      <c r="J281" s="361"/>
      <c r="K281" s="361"/>
      <c r="L281" s="401"/>
      <c r="M281" s="401"/>
      <c r="N281" s="544"/>
      <c r="O281" s="551"/>
      <c r="P281" s="551"/>
      <c r="Q281" s="368"/>
      <c r="R281" s="463"/>
    </row>
    <row r="282" spans="1:18" ht="20.100000000000001" customHeight="1">
      <c r="A282" s="462"/>
      <c r="B282" s="427"/>
      <c r="C282" s="382"/>
      <c r="D282" s="391"/>
      <c r="E282" s="368"/>
      <c r="F282" s="368"/>
      <c r="G282" s="415"/>
      <c r="H282" s="430"/>
      <c r="I282" s="401"/>
      <c r="J282" s="361"/>
      <c r="K282" s="361"/>
      <c r="L282" s="401"/>
      <c r="M282" s="401"/>
      <c r="N282" s="544"/>
      <c r="O282" s="551"/>
      <c r="P282" s="551"/>
      <c r="Q282" s="368"/>
      <c r="R282" s="470"/>
    </row>
    <row r="283" spans="1:18" ht="20.100000000000001" customHeight="1">
      <c r="A283" s="462"/>
      <c r="B283" s="427"/>
      <c r="C283" s="382"/>
      <c r="D283" s="391"/>
      <c r="E283" s="368"/>
      <c r="F283" s="368"/>
      <c r="G283" s="415"/>
      <c r="H283" s="430"/>
      <c r="I283" s="401"/>
      <c r="J283" s="361"/>
      <c r="K283" s="361"/>
      <c r="L283" s="401"/>
      <c r="M283" s="401"/>
      <c r="N283" s="544"/>
      <c r="O283" s="551"/>
      <c r="P283" s="551"/>
      <c r="Q283" s="368"/>
      <c r="R283" s="470"/>
    </row>
    <row r="284" spans="1:18" ht="20.100000000000001" customHeight="1">
      <c r="A284" s="462"/>
      <c r="B284" s="383"/>
      <c r="C284" s="441"/>
      <c r="D284" s="440"/>
      <c r="E284" s="438"/>
      <c r="F284" s="442"/>
      <c r="G284" s="442"/>
      <c r="H284" s="437"/>
      <c r="I284" s="442"/>
      <c r="J284" s="438"/>
      <c r="K284" s="438"/>
      <c r="L284" s="442"/>
      <c r="M284" s="442"/>
      <c r="N284" s="548"/>
      <c r="O284" s="575"/>
      <c r="P284" s="575"/>
      <c r="Q284" s="442"/>
      <c r="R284" s="468"/>
    </row>
    <row r="285" spans="1:18" ht="19.5" customHeight="1">
      <c r="A285" s="462"/>
      <c r="B285" s="383"/>
      <c r="C285" s="371"/>
      <c r="D285" s="384"/>
      <c r="E285" s="384"/>
      <c r="F285" s="371"/>
      <c r="G285" s="372"/>
      <c r="H285" s="439"/>
      <c r="I285" s="371"/>
      <c r="J285" s="438"/>
      <c r="K285" s="438"/>
      <c r="L285" s="371"/>
      <c r="M285" s="371"/>
      <c r="N285" s="383"/>
      <c r="O285" s="575"/>
      <c r="P285" s="575"/>
      <c r="Q285" s="371"/>
      <c r="R285" s="463"/>
    </row>
    <row r="286" spans="1:18" ht="19.5" customHeight="1">
      <c r="A286" s="462"/>
      <c r="B286" s="427"/>
      <c r="C286" s="366"/>
      <c r="D286" s="368"/>
      <c r="E286" s="366"/>
      <c r="F286" s="366"/>
      <c r="G286" s="366"/>
      <c r="H286" s="430"/>
      <c r="I286" s="401"/>
      <c r="J286" s="361"/>
      <c r="K286" s="361"/>
      <c r="L286" s="401"/>
      <c r="M286" s="401"/>
      <c r="N286" s="544"/>
      <c r="O286" s="551"/>
      <c r="P286" s="574"/>
      <c r="Q286" s="429"/>
      <c r="R286" s="471"/>
    </row>
    <row r="287" spans="1:18" ht="19.5" customHeight="1">
      <c r="A287" s="462"/>
      <c r="B287" s="427"/>
      <c r="C287" s="366"/>
      <c r="D287" s="391"/>
      <c r="E287" s="428"/>
      <c r="F287" s="366"/>
      <c r="G287" s="366"/>
      <c r="H287" s="430"/>
      <c r="I287" s="401"/>
      <c r="J287" s="361"/>
      <c r="K287" s="361"/>
      <c r="L287" s="401"/>
      <c r="M287" s="401"/>
      <c r="N287" s="544"/>
      <c r="O287" s="551"/>
      <c r="P287" s="574"/>
      <c r="Q287" s="429"/>
      <c r="R287" s="468"/>
    </row>
    <row r="288" spans="1:18" ht="19.5" customHeight="1">
      <c r="A288" s="462"/>
      <c r="B288" s="427"/>
      <c r="C288" s="366"/>
      <c r="D288" s="391"/>
      <c r="E288" s="428"/>
      <c r="F288" s="366"/>
      <c r="G288" s="366"/>
      <c r="H288" s="431"/>
      <c r="I288" s="401"/>
      <c r="J288" s="361"/>
      <c r="K288" s="361"/>
      <c r="L288" s="401"/>
      <c r="M288" s="401"/>
      <c r="N288" s="544"/>
      <c r="O288" s="551"/>
      <c r="P288" s="574"/>
      <c r="Q288" s="429"/>
      <c r="R288" s="468"/>
    </row>
    <row r="289" spans="1:18" ht="19.5" customHeight="1">
      <c r="A289" s="462"/>
      <c r="B289" s="427"/>
      <c r="C289" s="366"/>
      <c r="D289" s="391"/>
      <c r="E289" s="428"/>
      <c r="F289" s="429"/>
      <c r="G289" s="429"/>
      <c r="H289" s="431"/>
      <c r="I289" s="401"/>
      <c r="J289" s="361"/>
      <c r="K289" s="361"/>
      <c r="L289" s="401"/>
      <c r="M289" s="401"/>
      <c r="N289" s="544"/>
      <c r="O289" s="551"/>
      <c r="P289" s="574"/>
      <c r="Q289" s="429"/>
      <c r="R289" s="463"/>
    </row>
    <row r="290" spans="1:18" ht="19.5" customHeight="1">
      <c r="A290" s="462"/>
      <c r="B290" s="427"/>
      <c r="C290" s="366"/>
      <c r="D290" s="368"/>
      <c r="E290" s="366"/>
      <c r="F290" s="366"/>
      <c r="G290" s="366"/>
      <c r="H290" s="430"/>
      <c r="I290" s="401"/>
      <c r="J290" s="361"/>
      <c r="K290" s="361"/>
      <c r="L290" s="401"/>
      <c r="M290" s="401"/>
      <c r="N290" s="544"/>
      <c r="O290" s="551"/>
      <c r="P290" s="574"/>
      <c r="Q290" s="429"/>
      <c r="R290" s="463"/>
    </row>
    <row r="291" spans="1:18" s="14" customFormat="1" ht="19.5" customHeight="1">
      <c r="A291" s="462"/>
      <c r="B291" s="427"/>
      <c r="C291" s="360"/>
      <c r="D291" s="391"/>
      <c r="E291" s="361"/>
      <c r="F291" s="429"/>
      <c r="G291" s="361"/>
      <c r="H291" s="431"/>
      <c r="I291" s="401"/>
      <c r="J291" s="361"/>
      <c r="K291" s="361"/>
      <c r="L291" s="401"/>
      <c r="M291" s="401"/>
      <c r="N291" s="544"/>
      <c r="O291" s="551"/>
      <c r="P291" s="551"/>
      <c r="Q291" s="401"/>
      <c r="R291" s="468"/>
    </row>
    <row r="292" spans="1:18" ht="19.5" customHeight="1">
      <c r="A292" s="462"/>
      <c r="B292" s="427"/>
      <c r="C292" s="360"/>
      <c r="D292" s="391"/>
      <c r="E292" s="361"/>
      <c r="F292" s="429"/>
      <c r="G292" s="401"/>
      <c r="H292" s="431"/>
      <c r="I292" s="401"/>
      <c r="J292" s="361"/>
      <c r="K292" s="361"/>
      <c r="L292" s="401"/>
      <c r="M292" s="401"/>
      <c r="N292" s="544"/>
      <c r="O292" s="551"/>
      <c r="P292" s="551"/>
      <c r="Q292" s="401"/>
      <c r="R292" s="468"/>
    </row>
    <row r="293" spans="1:18" ht="19.5" customHeight="1">
      <c r="A293" s="462"/>
      <c r="B293" s="427"/>
      <c r="C293" s="360"/>
      <c r="D293" s="391"/>
      <c r="E293" s="361"/>
      <c r="F293" s="429"/>
      <c r="G293" s="401"/>
      <c r="H293" s="431"/>
      <c r="I293" s="401"/>
      <c r="J293" s="361"/>
      <c r="K293" s="361"/>
      <c r="L293" s="401"/>
      <c r="M293" s="401"/>
      <c r="N293" s="544"/>
      <c r="O293" s="551"/>
      <c r="P293" s="551"/>
      <c r="Q293" s="401"/>
      <c r="R293" s="468"/>
    </row>
    <row r="294" spans="1:18" ht="19.5" customHeight="1">
      <c r="A294" s="462"/>
      <c r="B294" s="427"/>
      <c r="C294" s="400"/>
      <c r="D294" s="400"/>
      <c r="E294" s="400"/>
      <c r="F294" s="400"/>
      <c r="G294" s="400"/>
      <c r="H294" s="400"/>
      <c r="I294" s="401"/>
      <c r="J294" s="361"/>
      <c r="K294" s="361"/>
      <c r="L294" s="401"/>
      <c r="M294" s="401"/>
      <c r="N294" s="544"/>
      <c r="O294" s="551"/>
      <c r="P294" s="551"/>
      <c r="Q294" s="401"/>
      <c r="R294" s="468"/>
    </row>
    <row r="295" spans="1:18" ht="19.5" customHeight="1">
      <c r="A295" s="462"/>
      <c r="B295" s="427"/>
      <c r="C295" s="360"/>
      <c r="D295" s="391"/>
      <c r="E295" s="361"/>
      <c r="F295" s="429"/>
      <c r="G295" s="401"/>
      <c r="H295" s="431"/>
      <c r="I295" s="401"/>
      <c r="J295" s="361"/>
      <c r="K295" s="361"/>
      <c r="L295" s="401"/>
      <c r="M295" s="401"/>
      <c r="N295" s="544"/>
      <c r="O295" s="551"/>
      <c r="P295" s="551"/>
      <c r="Q295" s="401"/>
      <c r="R295" s="468"/>
    </row>
    <row r="296" spans="1:18" ht="19.5" customHeight="1">
      <c r="A296" s="462"/>
      <c r="B296" s="427"/>
      <c r="C296" s="360"/>
      <c r="D296" s="391"/>
      <c r="E296" s="361"/>
      <c r="F296" s="429"/>
      <c r="G296" s="361"/>
      <c r="H296" s="431"/>
      <c r="I296" s="401"/>
      <c r="J296" s="361"/>
      <c r="K296" s="361"/>
      <c r="L296" s="401"/>
      <c r="M296" s="401"/>
      <c r="N296" s="544"/>
      <c r="O296" s="551"/>
      <c r="P296" s="551"/>
      <c r="Q296" s="401"/>
      <c r="R296" s="468"/>
    </row>
    <row r="297" spans="1:18" ht="19.5" customHeight="1">
      <c r="A297" s="462"/>
      <c r="B297" s="427"/>
      <c r="C297" s="360"/>
      <c r="D297" s="391"/>
      <c r="E297" s="361"/>
      <c r="F297" s="429"/>
      <c r="G297" s="401"/>
      <c r="H297" s="431"/>
      <c r="I297" s="401"/>
      <c r="J297" s="361"/>
      <c r="K297" s="361"/>
      <c r="L297" s="401"/>
      <c r="M297" s="401"/>
      <c r="N297" s="544"/>
      <c r="O297" s="551"/>
      <c r="P297" s="551"/>
      <c r="Q297" s="401"/>
      <c r="R297" s="468"/>
    </row>
    <row r="298" spans="1:18" ht="19.5" customHeight="1">
      <c r="A298" s="462"/>
      <c r="B298" s="427"/>
      <c r="C298" s="360"/>
      <c r="D298" s="391"/>
      <c r="E298" s="361"/>
      <c r="F298" s="429"/>
      <c r="G298" s="401"/>
      <c r="H298" s="431"/>
      <c r="I298" s="401"/>
      <c r="J298" s="361"/>
      <c r="K298" s="361"/>
      <c r="L298" s="401"/>
      <c r="M298" s="401"/>
      <c r="N298" s="544"/>
      <c r="O298" s="551"/>
      <c r="P298" s="551"/>
      <c r="Q298" s="401"/>
      <c r="R298" s="468"/>
    </row>
    <row r="299" spans="1:18" ht="19.5" customHeight="1">
      <c r="A299" s="462"/>
      <c r="B299" s="427"/>
      <c r="C299" s="360"/>
      <c r="D299" s="391"/>
      <c r="E299" s="361"/>
      <c r="F299" s="429"/>
      <c r="G299" s="401"/>
      <c r="H299" s="431"/>
      <c r="I299" s="401"/>
      <c r="J299" s="361"/>
      <c r="K299" s="361"/>
      <c r="L299" s="401"/>
      <c r="M299" s="401"/>
      <c r="N299" s="544"/>
      <c r="O299" s="551"/>
      <c r="P299" s="551"/>
      <c r="Q299" s="401"/>
      <c r="R299" s="468"/>
    </row>
    <row r="300" spans="1:18" ht="19.5" customHeight="1">
      <c r="A300" s="462"/>
      <c r="B300" s="427"/>
      <c r="C300" s="360"/>
      <c r="D300" s="391"/>
      <c r="E300" s="361"/>
      <c r="F300" s="429"/>
      <c r="G300" s="401"/>
      <c r="H300" s="431"/>
      <c r="I300" s="401"/>
      <c r="J300" s="361"/>
      <c r="K300" s="361"/>
      <c r="L300" s="401"/>
      <c r="M300" s="401"/>
      <c r="N300" s="544"/>
      <c r="O300" s="551"/>
      <c r="P300" s="551"/>
      <c r="Q300" s="401"/>
      <c r="R300" s="468"/>
    </row>
    <row r="301" spans="1:18" ht="19.5" customHeight="1">
      <c r="A301" s="462"/>
      <c r="B301" s="427"/>
      <c r="C301" s="360"/>
      <c r="D301" s="391"/>
      <c r="E301" s="362"/>
      <c r="F301" s="429"/>
      <c r="G301" s="361"/>
      <c r="H301" s="431"/>
      <c r="I301" s="401"/>
      <c r="J301" s="361"/>
      <c r="K301" s="361"/>
      <c r="L301" s="401"/>
      <c r="M301" s="401"/>
      <c r="N301" s="544"/>
      <c r="O301" s="551"/>
      <c r="P301" s="551"/>
      <c r="Q301" s="401"/>
      <c r="R301" s="468"/>
    </row>
    <row r="302" spans="1:18" ht="19.5" customHeight="1">
      <c r="A302" s="462"/>
      <c r="B302" s="427"/>
      <c r="C302" s="360"/>
      <c r="D302" s="391"/>
      <c r="E302" s="361"/>
      <c r="F302" s="429"/>
      <c r="G302" s="401"/>
      <c r="H302" s="431"/>
      <c r="I302" s="401"/>
      <c r="J302" s="361"/>
      <c r="K302" s="361"/>
      <c r="L302" s="401"/>
      <c r="M302" s="401"/>
      <c r="N302" s="544"/>
      <c r="O302" s="551"/>
      <c r="P302" s="551"/>
      <c r="Q302" s="401"/>
      <c r="R302" s="468"/>
    </row>
    <row r="303" spans="1:18" ht="19.5" customHeight="1">
      <c r="A303" s="462"/>
      <c r="B303" s="427"/>
      <c r="C303" s="360"/>
      <c r="D303" s="391"/>
      <c r="E303" s="361"/>
      <c r="F303" s="429"/>
      <c r="G303" s="401"/>
      <c r="H303" s="431"/>
      <c r="I303" s="401"/>
      <c r="J303" s="361"/>
      <c r="K303" s="361"/>
      <c r="L303" s="401"/>
      <c r="M303" s="401"/>
      <c r="N303" s="544"/>
      <c r="O303" s="551"/>
      <c r="P303" s="551"/>
      <c r="Q303" s="401"/>
      <c r="R303" s="468"/>
    </row>
    <row r="304" spans="1:18" ht="19.5" customHeight="1">
      <c r="A304" s="462"/>
      <c r="B304" s="427"/>
      <c r="C304" s="360"/>
      <c r="D304" s="391"/>
      <c r="E304" s="361"/>
      <c r="F304" s="429"/>
      <c r="G304" s="401"/>
      <c r="H304" s="431"/>
      <c r="I304" s="401"/>
      <c r="J304" s="361"/>
      <c r="K304" s="361"/>
      <c r="L304" s="401"/>
      <c r="M304" s="401"/>
      <c r="N304" s="544"/>
      <c r="O304" s="551"/>
      <c r="P304" s="551"/>
      <c r="Q304" s="401"/>
      <c r="R304" s="468"/>
    </row>
    <row r="305" spans="1:18" ht="19.5" customHeight="1">
      <c r="A305" s="462"/>
      <c r="B305" s="414"/>
      <c r="C305" s="402"/>
      <c r="D305" s="404"/>
      <c r="E305" s="403"/>
      <c r="F305" s="405"/>
      <c r="G305" s="403"/>
      <c r="H305" s="436"/>
      <c r="I305" s="402"/>
      <c r="J305" s="402"/>
      <c r="K305" s="402"/>
      <c r="L305" s="402"/>
      <c r="M305" s="402"/>
      <c r="N305" s="549"/>
      <c r="O305" s="576"/>
      <c r="P305" s="576"/>
      <c r="Q305" s="402"/>
      <c r="R305" s="472"/>
    </row>
    <row r="306" spans="1:18" ht="19.5" customHeight="1">
      <c r="A306" s="462"/>
      <c r="B306" s="427"/>
      <c r="C306" s="360"/>
      <c r="D306" s="391"/>
      <c r="E306" s="361"/>
      <c r="F306" s="429"/>
      <c r="G306" s="406"/>
      <c r="H306" s="431"/>
      <c r="I306" s="401"/>
      <c r="J306" s="361"/>
      <c r="K306" s="361"/>
      <c r="L306" s="401"/>
      <c r="M306" s="401"/>
      <c r="N306" s="544"/>
      <c r="O306" s="551"/>
      <c r="P306" s="551"/>
      <c r="Q306" s="401"/>
      <c r="R306" s="468"/>
    </row>
    <row r="307" spans="1:18" ht="19.5" customHeight="1">
      <c r="A307" s="462"/>
      <c r="B307" s="427"/>
      <c r="C307" s="360"/>
      <c r="D307" s="391"/>
      <c r="E307" s="361"/>
      <c r="F307" s="429"/>
      <c r="G307" s="361"/>
      <c r="H307" s="431"/>
      <c r="I307" s="401"/>
      <c r="J307" s="361"/>
      <c r="K307" s="361"/>
      <c r="L307" s="401"/>
      <c r="M307" s="401"/>
      <c r="N307" s="544"/>
      <c r="O307" s="551"/>
      <c r="P307" s="551"/>
      <c r="Q307" s="401"/>
      <c r="R307" s="468"/>
    </row>
    <row r="308" spans="1:18" ht="19.5" customHeight="1">
      <c r="A308" s="462"/>
      <c r="B308" s="427"/>
      <c r="C308" s="360"/>
      <c r="D308" s="391"/>
      <c r="E308" s="361"/>
      <c r="F308" s="429"/>
      <c r="G308" s="361"/>
      <c r="H308" s="431"/>
      <c r="I308" s="401"/>
      <c r="J308" s="361"/>
      <c r="K308" s="361"/>
      <c r="L308" s="401"/>
      <c r="M308" s="401"/>
      <c r="N308" s="544"/>
      <c r="O308" s="551"/>
      <c r="P308" s="551"/>
      <c r="Q308" s="525"/>
      <c r="R308" s="468"/>
    </row>
    <row r="309" spans="1:18" ht="19.5" customHeight="1">
      <c r="A309" s="462"/>
      <c r="B309" s="427"/>
      <c r="C309" s="360"/>
      <c r="D309" s="391"/>
      <c r="E309" s="361"/>
      <c r="F309" s="429"/>
      <c r="G309" s="361"/>
      <c r="H309" s="431"/>
      <c r="I309" s="401"/>
      <c r="J309" s="361"/>
      <c r="K309" s="361"/>
      <c r="L309" s="401"/>
      <c r="M309" s="401"/>
      <c r="N309" s="544"/>
      <c r="O309" s="551"/>
      <c r="P309" s="551"/>
      <c r="Q309" s="525"/>
      <c r="R309" s="468"/>
    </row>
    <row r="310" spans="1:18" ht="19.5" customHeight="1">
      <c r="A310" s="462"/>
      <c r="B310" s="427"/>
      <c r="C310" s="360"/>
      <c r="D310" s="391"/>
      <c r="E310" s="361"/>
      <c r="F310" s="429"/>
      <c r="G310" s="401"/>
      <c r="H310" s="431"/>
      <c r="I310" s="407"/>
      <c r="J310" s="592"/>
      <c r="K310" s="592"/>
      <c r="L310" s="407"/>
      <c r="M310" s="407"/>
      <c r="N310" s="550"/>
      <c r="O310" s="581"/>
      <c r="P310" s="551"/>
      <c r="Q310" s="401"/>
      <c r="R310" s="468"/>
    </row>
    <row r="311" spans="1:18" ht="19.5" customHeight="1">
      <c r="A311" s="462"/>
      <c r="B311" s="427"/>
      <c r="C311" s="360"/>
      <c r="D311" s="391"/>
      <c r="E311" s="361"/>
      <c r="F311" s="429"/>
      <c r="G311" s="401"/>
      <c r="H311" s="431"/>
      <c r="I311" s="401"/>
      <c r="J311" s="361"/>
      <c r="K311" s="361"/>
      <c r="L311" s="401"/>
      <c r="M311" s="401"/>
      <c r="N311" s="544"/>
      <c r="O311" s="551"/>
      <c r="P311" s="551"/>
      <c r="Q311" s="401"/>
      <c r="R311" s="468"/>
    </row>
    <row r="312" spans="1:18" ht="19.5" customHeight="1">
      <c r="A312" s="462"/>
      <c r="B312" s="427"/>
      <c r="C312" s="360"/>
      <c r="D312" s="391"/>
      <c r="E312" s="361"/>
      <c r="F312" s="429"/>
      <c r="G312" s="401"/>
      <c r="H312" s="431"/>
      <c r="I312" s="401"/>
      <c r="J312" s="361"/>
      <c r="K312" s="361"/>
      <c r="L312" s="401"/>
      <c r="M312" s="401"/>
      <c r="N312" s="544"/>
      <c r="O312" s="551"/>
      <c r="P312" s="551"/>
      <c r="Q312" s="401"/>
      <c r="R312" s="468"/>
    </row>
    <row r="313" spans="1:18" ht="19.5" customHeight="1">
      <c r="A313" s="462"/>
      <c r="B313" s="427"/>
      <c r="C313" s="360"/>
      <c r="D313" s="391"/>
      <c r="E313" s="361"/>
      <c r="F313" s="429"/>
      <c r="G313" s="401"/>
      <c r="H313" s="431"/>
      <c r="I313" s="401"/>
      <c r="J313" s="361"/>
      <c r="K313" s="361"/>
      <c r="L313" s="401"/>
      <c r="M313" s="401"/>
      <c r="N313" s="544"/>
      <c r="O313" s="551"/>
      <c r="P313" s="551"/>
      <c r="Q313" s="401"/>
      <c r="R313" s="468"/>
    </row>
    <row r="314" spans="1:18" ht="19.5" customHeight="1">
      <c r="A314" s="462"/>
      <c r="B314" s="427"/>
      <c r="C314" s="360"/>
      <c r="D314" s="391"/>
      <c r="E314" s="361"/>
      <c r="F314" s="429"/>
      <c r="G314" s="401"/>
      <c r="H314" s="431"/>
      <c r="I314" s="401"/>
      <c r="J314" s="361"/>
      <c r="K314" s="361"/>
      <c r="L314" s="401"/>
      <c r="M314" s="401"/>
      <c r="N314" s="544"/>
      <c r="O314" s="551"/>
      <c r="P314" s="551"/>
      <c r="Q314" s="401"/>
      <c r="R314" s="468"/>
    </row>
    <row r="315" spans="1:18" ht="19.5" customHeight="1">
      <c r="A315" s="462"/>
      <c r="B315" s="427"/>
      <c r="C315" s="360"/>
      <c r="D315" s="391"/>
      <c r="E315" s="361"/>
      <c r="F315" s="408"/>
      <c r="G315" s="401"/>
      <c r="H315" s="431"/>
      <c r="I315" s="401"/>
      <c r="J315" s="361"/>
      <c r="K315" s="361"/>
      <c r="L315" s="401"/>
      <c r="M315" s="401"/>
      <c r="N315" s="544"/>
      <c r="O315" s="551"/>
      <c r="P315" s="551"/>
      <c r="Q315" s="401"/>
      <c r="R315" s="468"/>
    </row>
    <row r="316" spans="1:18" ht="19.5" customHeight="1">
      <c r="A316" s="462"/>
      <c r="B316" s="427"/>
      <c r="C316" s="360"/>
      <c r="D316" s="391"/>
      <c r="E316" s="361"/>
      <c r="F316" s="429"/>
      <c r="G316" s="401"/>
      <c r="H316" s="431"/>
      <c r="I316" s="401"/>
      <c r="J316" s="361"/>
      <c r="K316" s="361"/>
      <c r="L316" s="401"/>
      <c r="M316" s="401"/>
      <c r="N316" s="544"/>
      <c r="O316" s="551"/>
      <c r="P316" s="551"/>
      <c r="Q316" s="401"/>
      <c r="R316" s="468"/>
    </row>
    <row r="317" spans="1:18" ht="19.5" customHeight="1">
      <c r="A317" s="462"/>
      <c r="B317" s="427"/>
      <c r="C317" s="360"/>
      <c r="D317" s="391"/>
      <c r="E317" s="361"/>
      <c r="F317" s="429"/>
      <c r="G317" s="401"/>
      <c r="H317" s="431"/>
      <c r="I317" s="401"/>
      <c r="J317" s="361"/>
      <c r="K317" s="361"/>
      <c r="L317" s="401"/>
      <c r="M317" s="401"/>
      <c r="N317" s="544"/>
      <c r="O317" s="551"/>
      <c r="P317" s="551"/>
      <c r="Q317" s="401"/>
      <c r="R317" s="468"/>
    </row>
    <row r="318" spans="1:18" ht="19.5" customHeight="1">
      <c r="A318" s="462"/>
      <c r="B318" s="427"/>
      <c r="C318" s="360"/>
      <c r="D318" s="391"/>
      <c r="E318" s="361"/>
      <c r="F318" s="429"/>
      <c r="G318" s="401"/>
      <c r="H318" s="431"/>
      <c r="I318" s="401"/>
      <c r="J318" s="361"/>
      <c r="K318" s="361"/>
      <c r="L318" s="401"/>
      <c r="M318" s="401"/>
      <c r="N318" s="544"/>
      <c r="O318" s="551"/>
      <c r="P318" s="551"/>
      <c r="Q318" s="401"/>
      <c r="R318" s="468"/>
    </row>
    <row r="319" spans="1:18" ht="19.5" customHeight="1">
      <c r="A319" s="462"/>
      <c r="B319" s="427"/>
      <c r="C319" s="360"/>
      <c r="D319" s="391"/>
      <c r="E319" s="361"/>
      <c r="F319" s="429"/>
      <c r="G319" s="401"/>
      <c r="H319" s="431"/>
      <c r="I319" s="401"/>
      <c r="J319" s="361"/>
      <c r="K319" s="361"/>
      <c r="L319" s="401"/>
      <c r="M319" s="401"/>
      <c r="N319" s="544"/>
      <c r="O319" s="551"/>
      <c r="P319" s="551"/>
      <c r="Q319" s="401"/>
      <c r="R319" s="468"/>
    </row>
    <row r="320" spans="1:18" ht="19.5" customHeight="1">
      <c r="A320" s="462"/>
      <c r="B320" s="427"/>
      <c r="C320" s="360"/>
      <c r="D320" s="391"/>
      <c r="E320" s="361"/>
      <c r="F320" s="429"/>
      <c r="G320" s="401"/>
      <c r="H320" s="431"/>
      <c r="I320" s="401"/>
      <c r="J320" s="361"/>
      <c r="K320" s="361"/>
      <c r="L320" s="401"/>
      <c r="M320" s="401"/>
      <c r="N320" s="544"/>
      <c r="O320" s="551"/>
      <c r="P320" s="551"/>
      <c r="Q320" s="401"/>
      <c r="R320" s="468"/>
    </row>
    <row r="321" spans="1:18" ht="19.5" customHeight="1">
      <c r="A321" s="462"/>
      <c r="B321" s="427"/>
      <c r="C321" s="360"/>
      <c r="D321" s="391"/>
      <c r="E321" s="361"/>
      <c r="F321" s="429"/>
      <c r="G321" s="361"/>
      <c r="H321" s="431"/>
      <c r="I321" s="401"/>
      <c r="J321" s="361"/>
      <c r="K321" s="361"/>
      <c r="L321" s="401"/>
      <c r="M321" s="401"/>
      <c r="N321" s="544"/>
      <c r="O321" s="551"/>
      <c r="P321" s="551"/>
      <c r="Q321" s="401"/>
      <c r="R321" s="468"/>
    </row>
    <row r="322" spans="1:18" ht="19.5" customHeight="1">
      <c r="A322" s="462"/>
      <c r="B322" s="427"/>
      <c r="C322" s="360"/>
      <c r="D322" s="391"/>
      <c r="E322" s="361"/>
      <c r="F322" s="429"/>
      <c r="G322" s="361"/>
      <c r="H322" s="431"/>
      <c r="I322" s="401"/>
      <c r="J322" s="361"/>
      <c r="K322" s="361"/>
      <c r="L322" s="401"/>
      <c r="M322" s="401"/>
      <c r="N322" s="544"/>
      <c r="O322" s="551"/>
      <c r="P322" s="551"/>
      <c r="Q322" s="401"/>
      <c r="R322" s="468"/>
    </row>
    <row r="323" spans="1:18" ht="19.5" customHeight="1">
      <c r="A323" s="462"/>
      <c r="B323" s="427"/>
      <c r="C323" s="360"/>
      <c r="D323" s="391"/>
      <c r="E323" s="361"/>
      <c r="F323" s="429"/>
      <c r="G323" s="361"/>
      <c r="H323" s="431"/>
      <c r="I323" s="401"/>
      <c r="J323" s="361"/>
      <c r="K323" s="361"/>
      <c r="L323" s="401"/>
      <c r="M323" s="401"/>
      <c r="N323" s="544"/>
      <c r="O323" s="551"/>
      <c r="P323" s="551"/>
      <c r="Q323" s="401"/>
      <c r="R323" s="468"/>
    </row>
    <row r="324" spans="1:18" ht="19.5" customHeight="1">
      <c r="A324" s="462"/>
      <c r="B324" s="427"/>
      <c r="C324" s="360"/>
      <c r="D324" s="391"/>
      <c r="E324" s="361"/>
      <c r="F324" s="429"/>
      <c r="G324" s="401"/>
      <c r="H324" s="431"/>
      <c r="I324" s="401"/>
      <c r="J324" s="361"/>
      <c r="K324" s="361"/>
      <c r="L324" s="401"/>
      <c r="M324" s="401"/>
      <c r="N324" s="544"/>
      <c r="O324" s="551"/>
      <c r="P324" s="551"/>
      <c r="Q324" s="401"/>
      <c r="R324" s="468"/>
    </row>
    <row r="325" spans="1:18" ht="19.5" customHeight="1">
      <c r="A325" s="462"/>
      <c r="B325" s="427"/>
      <c r="C325" s="360"/>
      <c r="D325" s="391"/>
      <c r="E325" s="361"/>
      <c r="F325" s="429"/>
      <c r="G325" s="401"/>
      <c r="H325" s="431"/>
      <c r="I325" s="401"/>
      <c r="J325" s="361"/>
      <c r="K325" s="361"/>
      <c r="L325" s="401"/>
      <c r="M325" s="401"/>
      <c r="N325" s="544"/>
      <c r="O325" s="551"/>
      <c r="P325" s="551"/>
      <c r="Q325" s="401"/>
      <c r="R325" s="468"/>
    </row>
    <row r="326" spans="1:18" ht="19.5" customHeight="1">
      <c r="A326" s="462"/>
      <c r="B326" s="427"/>
      <c r="C326" s="360"/>
      <c r="D326" s="391"/>
      <c r="E326" s="361"/>
      <c r="F326" s="429"/>
      <c r="G326" s="401"/>
      <c r="H326" s="431"/>
      <c r="I326" s="401"/>
      <c r="J326" s="361"/>
      <c r="K326" s="361"/>
      <c r="L326" s="401"/>
      <c r="M326" s="401"/>
      <c r="N326" s="544"/>
      <c r="O326" s="551"/>
      <c r="P326" s="551"/>
      <c r="Q326" s="401"/>
      <c r="R326" s="468"/>
    </row>
    <row r="327" spans="1:18" ht="19.5" customHeight="1">
      <c r="A327" s="462"/>
      <c r="B327" s="427"/>
      <c r="C327" s="360"/>
      <c r="D327" s="391"/>
      <c r="E327" s="361"/>
      <c r="F327" s="429"/>
      <c r="G327" s="401"/>
      <c r="H327" s="431"/>
      <c r="I327" s="401"/>
      <c r="J327" s="361"/>
      <c r="K327" s="361"/>
      <c r="L327" s="401"/>
      <c r="M327" s="401"/>
      <c r="N327" s="544"/>
      <c r="O327" s="551"/>
      <c r="P327" s="551"/>
      <c r="Q327" s="401"/>
      <c r="R327" s="468"/>
    </row>
    <row r="328" spans="1:18" ht="19.5" customHeight="1">
      <c r="A328" s="462"/>
      <c r="B328" s="427"/>
      <c r="C328" s="360"/>
      <c r="D328" s="391"/>
      <c r="E328" s="361"/>
      <c r="F328" s="429"/>
      <c r="G328" s="401"/>
      <c r="H328" s="431"/>
      <c r="I328" s="401"/>
      <c r="J328" s="361"/>
      <c r="K328" s="361"/>
      <c r="L328" s="401"/>
      <c r="M328" s="401"/>
      <c r="N328" s="544"/>
      <c r="O328" s="551"/>
      <c r="P328" s="551"/>
      <c r="Q328" s="401"/>
      <c r="R328" s="468"/>
    </row>
    <row r="329" spans="1:18" ht="19.5" customHeight="1">
      <c r="A329" s="462"/>
      <c r="B329" s="427"/>
      <c r="C329" s="360"/>
      <c r="D329" s="391"/>
      <c r="E329" s="361"/>
      <c r="F329" s="429"/>
      <c r="G329" s="401"/>
      <c r="H329" s="431"/>
      <c r="I329" s="401"/>
      <c r="J329" s="361"/>
      <c r="K329" s="361"/>
      <c r="L329" s="401"/>
      <c r="M329" s="401"/>
      <c r="N329" s="544"/>
      <c r="O329" s="551"/>
      <c r="P329" s="551"/>
      <c r="Q329" s="401"/>
      <c r="R329" s="468"/>
    </row>
    <row r="330" spans="1:18" ht="19.5" customHeight="1">
      <c r="A330" s="462"/>
      <c r="B330" s="427"/>
      <c r="C330" s="384"/>
      <c r="D330" s="409"/>
      <c r="E330" s="371"/>
      <c r="F330" s="371"/>
      <c r="G330" s="415"/>
      <c r="H330" s="437"/>
      <c r="I330" s="371"/>
      <c r="J330" s="438"/>
      <c r="K330" s="438"/>
      <c r="L330" s="371"/>
      <c r="M330" s="371"/>
      <c r="N330" s="383"/>
      <c r="O330" s="575"/>
      <c r="P330" s="575"/>
      <c r="Q330" s="368"/>
      <c r="R330" s="470"/>
    </row>
    <row r="331" spans="1:18" ht="19.5" customHeight="1">
      <c r="A331" s="462"/>
      <c r="B331" s="427"/>
      <c r="C331" s="360"/>
      <c r="D331" s="391"/>
      <c r="E331" s="361"/>
      <c r="F331" s="429"/>
      <c r="G331" s="401"/>
      <c r="H331" s="431"/>
      <c r="I331" s="401"/>
      <c r="J331" s="361"/>
      <c r="K331" s="361"/>
      <c r="L331" s="401"/>
      <c r="M331" s="401"/>
      <c r="N331" s="544"/>
      <c r="O331" s="551"/>
      <c r="P331" s="551"/>
      <c r="Q331" s="401"/>
      <c r="R331" s="468"/>
    </row>
    <row r="332" spans="1:18" ht="19.5" customHeight="1">
      <c r="A332" s="462"/>
      <c r="B332" s="427"/>
      <c r="C332" s="360"/>
      <c r="D332" s="391"/>
      <c r="E332" s="361"/>
      <c r="F332" s="429"/>
      <c r="G332" s="401"/>
      <c r="H332" s="431"/>
      <c r="I332" s="401"/>
      <c r="J332" s="361"/>
      <c r="K332" s="361"/>
      <c r="L332" s="401"/>
      <c r="M332" s="401"/>
      <c r="N332" s="544"/>
      <c r="O332" s="551"/>
      <c r="P332" s="551"/>
      <c r="Q332" s="401"/>
      <c r="R332" s="468"/>
    </row>
    <row r="333" spans="1:18" ht="19.5" customHeight="1">
      <c r="A333" s="462"/>
      <c r="B333" s="427"/>
      <c r="C333" s="360"/>
      <c r="D333" s="391"/>
      <c r="E333" s="361"/>
      <c r="F333" s="429"/>
      <c r="G333" s="401"/>
      <c r="H333" s="431"/>
      <c r="I333" s="401"/>
      <c r="J333" s="361"/>
      <c r="K333" s="361"/>
      <c r="L333" s="401"/>
      <c r="M333" s="401"/>
      <c r="N333" s="544"/>
      <c r="O333" s="551"/>
      <c r="P333" s="551"/>
      <c r="Q333" s="401"/>
      <c r="R333" s="468"/>
    </row>
    <row r="334" spans="1:18" ht="19.5" customHeight="1">
      <c r="A334" s="462"/>
      <c r="B334" s="427"/>
      <c r="C334" s="360"/>
      <c r="D334" s="391"/>
      <c r="E334" s="361"/>
      <c r="F334" s="429"/>
      <c r="G334" s="401"/>
      <c r="H334" s="431"/>
      <c r="I334" s="401"/>
      <c r="J334" s="361"/>
      <c r="K334" s="361"/>
      <c r="L334" s="401"/>
      <c r="M334" s="401"/>
      <c r="N334" s="544"/>
      <c r="O334" s="551"/>
      <c r="P334" s="551"/>
      <c r="Q334" s="401"/>
      <c r="R334" s="468"/>
    </row>
    <row r="335" spans="1:18" ht="19.5" customHeight="1">
      <c r="A335" s="462"/>
      <c r="B335" s="427"/>
      <c r="C335" s="524"/>
      <c r="D335" s="360"/>
      <c r="E335" s="426"/>
      <c r="F335" s="366"/>
      <c r="G335" s="366"/>
      <c r="H335" s="527"/>
      <c r="I335" s="401"/>
      <c r="J335" s="361"/>
      <c r="K335" s="361"/>
      <c r="L335" s="401"/>
      <c r="M335" s="401"/>
      <c r="N335" s="544"/>
      <c r="O335" s="551"/>
      <c r="P335" s="551"/>
      <c r="Q335" s="401"/>
      <c r="R335" s="468"/>
    </row>
    <row r="336" spans="1:18" ht="19.5" customHeight="1">
      <c r="A336" s="462"/>
      <c r="B336" s="427"/>
      <c r="C336" s="557"/>
      <c r="D336" s="391"/>
      <c r="E336" s="538"/>
      <c r="F336" s="429"/>
      <c r="G336" s="366"/>
      <c r="H336" s="431"/>
      <c r="I336" s="401"/>
      <c r="J336" s="361"/>
      <c r="K336" s="361"/>
      <c r="L336" s="401"/>
      <c r="M336" s="401"/>
      <c r="N336" s="544"/>
      <c r="O336" s="551"/>
      <c r="P336" s="551"/>
      <c r="Q336" s="558"/>
      <c r="R336" s="559"/>
    </row>
    <row r="337" spans="1:18" ht="19.5" customHeight="1">
      <c r="A337" s="462"/>
      <c r="B337" s="427"/>
      <c r="C337" s="557"/>
      <c r="D337" s="391"/>
      <c r="E337" s="557"/>
      <c r="F337" s="429"/>
      <c r="G337" s="366"/>
      <c r="H337" s="431"/>
      <c r="I337" s="401"/>
      <c r="J337" s="361"/>
      <c r="K337" s="361"/>
      <c r="L337" s="401"/>
      <c r="M337" s="401"/>
      <c r="N337" s="544"/>
      <c r="O337" s="551"/>
      <c r="P337" s="551"/>
      <c r="Q337" s="401"/>
      <c r="R337" s="468"/>
    </row>
    <row r="338" spans="1:18" ht="19.5" customHeight="1">
      <c r="A338" s="462"/>
      <c r="B338" s="427"/>
      <c r="C338" s="524"/>
      <c r="D338" s="391"/>
      <c r="E338" s="428"/>
      <c r="F338" s="429"/>
      <c r="G338" s="366"/>
      <c r="H338" s="431"/>
      <c r="I338" s="401"/>
      <c r="J338" s="361"/>
      <c r="K338" s="361"/>
      <c r="L338" s="401"/>
      <c r="M338" s="401"/>
      <c r="N338" s="544"/>
      <c r="O338" s="551"/>
      <c r="P338" s="551"/>
      <c r="Q338" s="401"/>
      <c r="R338" s="468"/>
    </row>
    <row r="339" spans="1:18" ht="19.5" customHeight="1">
      <c r="A339" s="462"/>
      <c r="B339" s="427"/>
      <c r="C339" s="524"/>
      <c r="D339" s="391"/>
      <c r="E339" s="426"/>
      <c r="F339" s="429"/>
      <c r="G339" s="366"/>
      <c r="H339" s="431"/>
      <c r="I339" s="401"/>
      <c r="J339" s="361"/>
      <c r="K339" s="361"/>
      <c r="L339" s="401"/>
      <c r="M339" s="401"/>
      <c r="N339" s="544"/>
      <c r="O339" s="551"/>
      <c r="P339" s="551"/>
      <c r="Q339" s="401"/>
      <c r="R339" s="468"/>
    </row>
    <row r="340" spans="1:18" ht="19.5" customHeight="1">
      <c r="A340" s="462"/>
      <c r="B340" s="427"/>
      <c r="C340" s="524"/>
      <c r="D340" s="391"/>
      <c r="E340" s="428"/>
      <c r="F340" s="429"/>
      <c r="G340" s="366"/>
      <c r="H340" s="431"/>
      <c r="I340" s="401"/>
      <c r="J340" s="361"/>
      <c r="K340" s="361"/>
      <c r="L340" s="401"/>
      <c r="M340" s="401"/>
      <c r="N340" s="544"/>
      <c r="O340" s="551"/>
      <c r="P340" s="551"/>
      <c r="Q340" s="401"/>
      <c r="R340" s="468"/>
    </row>
    <row r="341" spans="1:18" ht="19.5" customHeight="1">
      <c r="A341" s="462"/>
      <c r="B341" s="427"/>
      <c r="C341" s="524"/>
      <c r="D341" s="391"/>
      <c r="E341" s="428"/>
      <c r="F341" s="429"/>
      <c r="G341" s="366"/>
      <c r="H341" s="431"/>
      <c r="I341" s="401"/>
      <c r="J341" s="361"/>
      <c r="K341" s="361"/>
      <c r="L341" s="401"/>
      <c r="M341" s="401"/>
      <c r="N341" s="544"/>
      <c r="O341" s="551"/>
      <c r="P341" s="574"/>
      <c r="Q341" s="401"/>
      <c r="R341" s="468"/>
    </row>
    <row r="342" spans="1:18" ht="19.5" customHeight="1">
      <c r="A342" s="462"/>
      <c r="B342" s="427"/>
      <c r="C342" s="524"/>
      <c r="D342" s="391"/>
      <c r="E342" s="426"/>
      <c r="F342" s="429"/>
      <c r="G342" s="366"/>
      <c r="H342" s="431"/>
      <c r="I342" s="401"/>
      <c r="J342" s="361"/>
      <c r="K342" s="361"/>
      <c r="L342" s="401"/>
      <c r="M342" s="401"/>
      <c r="N342" s="544"/>
      <c r="O342" s="551"/>
      <c r="P342" s="574"/>
      <c r="Q342" s="401"/>
      <c r="R342" s="468"/>
    </row>
    <row r="343" spans="1:18" ht="19.5" customHeight="1">
      <c r="A343" s="462"/>
      <c r="B343" s="427"/>
      <c r="C343" s="524"/>
      <c r="D343" s="391"/>
      <c r="E343" s="426"/>
      <c r="F343" s="429"/>
      <c r="G343" s="366"/>
      <c r="H343" s="431"/>
      <c r="I343" s="401"/>
      <c r="J343" s="361"/>
      <c r="K343" s="361"/>
      <c r="L343" s="401"/>
      <c r="M343" s="401"/>
      <c r="N343" s="401"/>
      <c r="O343" s="551"/>
      <c r="P343" s="551"/>
      <c r="Q343" s="401"/>
      <c r="R343" s="560"/>
    </row>
    <row r="344" spans="1:18" s="6" customFormat="1" ht="19.5" customHeight="1">
      <c r="A344" s="625"/>
      <c r="B344" s="561" t="s">
        <v>1092</v>
      </c>
      <c r="C344" s="597">
        <f>SUBTOTAL(9,C7:C342)</f>
        <v>368177.03019999998</v>
      </c>
      <c r="D344" s="597"/>
      <c r="E344" s="597">
        <f>SUBTOTAL(9,E7:E342)</f>
        <v>349002.56</v>
      </c>
      <c r="F344" s="597">
        <f>SUBTOTAL(9,F7:F342)</f>
        <v>41405.252699999997</v>
      </c>
      <c r="G344" s="597">
        <f>SUBTOTAL(9,G7:G342)</f>
        <v>390407.81270000001</v>
      </c>
      <c r="H344" s="597"/>
      <c r="I344" s="597">
        <f>SUBTOTAL(9,I7:I342)</f>
        <v>9290.5825000000004</v>
      </c>
      <c r="J344" s="597"/>
      <c r="K344" s="597"/>
      <c r="L344" s="597"/>
      <c r="M344" s="597">
        <f>SUBTOTAL(9,M7:M342)</f>
        <v>293.4020000000001</v>
      </c>
      <c r="N344" s="597">
        <f>SUBTOTAL(9,N7:N342)</f>
        <v>0</v>
      </c>
      <c r="O344" s="581"/>
      <c r="P344" s="581"/>
      <c r="Q344" s="681">
        <f>SUBTOTAL(9,Q7:Q342)</f>
        <v>242179.28000000003</v>
      </c>
      <c r="R344" s="682"/>
    </row>
    <row r="345" spans="1:18" ht="19.5" customHeight="1">
      <c r="A345" s="536"/>
      <c r="B345" s="447"/>
      <c r="C345" s="683"/>
      <c r="D345" s="542"/>
      <c r="E345" s="589"/>
      <c r="F345" s="679"/>
      <c r="G345" s="537"/>
      <c r="H345" s="680"/>
      <c r="I345" s="537"/>
      <c r="J345" s="589"/>
      <c r="K345" s="589"/>
      <c r="L345" s="537"/>
      <c r="M345" s="537"/>
      <c r="N345" s="537"/>
      <c r="O345" s="572"/>
      <c r="P345" s="572"/>
      <c r="Q345" s="537"/>
      <c r="R345" s="684"/>
    </row>
    <row r="346" spans="1:18" ht="19.5" customHeight="1">
      <c r="A346" s="462"/>
      <c r="B346" s="427"/>
      <c r="C346" s="597"/>
      <c r="D346" s="391"/>
      <c r="E346" s="361"/>
      <c r="F346" s="429"/>
      <c r="G346" s="401"/>
      <c r="H346" s="431"/>
      <c r="I346" s="401"/>
      <c r="J346" s="361"/>
      <c r="K346" s="361"/>
      <c r="L346" s="401"/>
      <c r="M346" s="401"/>
      <c r="N346" s="401"/>
      <c r="O346" s="551"/>
      <c r="P346" s="551"/>
      <c r="Q346" s="401"/>
      <c r="R346" s="685"/>
    </row>
    <row r="347" spans="1:18" ht="19.5" customHeight="1">
      <c r="A347" s="462"/>
      <c r="B347" s="427"/>
      <c r="C347" s="686"/>
      <c r="D347" s="391"/>
      <c r="E347" s="361"/>
      <c r="F347" s="429"/>
      <c r="G347" s="401"/>
      <c r="H347" s="431"/>
      <c r="I347" s="401"/>
      <c r="J347" s="361"/>
      <c r="K347" s="361"/>
      <c r="L347" s="401"/>
      <c r="M347" s="401"/>
      <c r="N347" s="401"/>
      <c r="O347" s="551"/>
      <c r="P347" s="551"/>
      <c r="Q347" s="401"/>
      <c r="R347" s="685"/>
    </row>
    <row r="348" spans="1:18" ht="19.5" customHeight="1">
      <c r="A348" s="462"/>
      <c r="B348" s="427"/>
      <c r="C348" s="597"/>
      <c r="D348" s="391"/>
      <c r="E348" s="361"/>
      <c r="F348" s="429"/>
      <c r="G348" s="401"/>
      <c r="H348" s="431"/>
      <c r="I348" s="401"/>
      <c r="J348" s="361"/>
      <c r="K348" s="361"/>
      <c r="L348" s="401"/>
      <c r="M348" s="401"/>
      <c r="N348" s="401"/>
      <c r="O348" s="551"/>
      <c r="P348" s="551"/>
      <c r="Q348" s="401"/>
      <c r="R348" s="685"/>
    </row>
    <row r="349" spans="1:18" ht="19.5" customHeight="1">
      <c r="A349" s="462"/>
      <c r="B349" s="427"/>
      <c r="C349" s="526"/>
      <c r="D349" s="391"/>
      <c r="E349" s="361"/>
      <c r="F349" s="429"/>
      <c r="G349" s="401"/>
      <c r="H349" s="431"/>
      <c r="I349" s="401"/>
      <c r="J349" s="361"/>
      <c r="K349" s="361"/>
      <c r="L349" s="401"/>
      <c r="M349" s="401"/>
      <c r="N349" s="401"/>
      <c r="O349" s="551"/>
      <c r="P349" s="551"/>
      <c r="Q349" s="401"/>
      <c r="R349" s="685"/>
    </row>
    <row r="350" spans="1:18" ht="19.5" customHeight="1">
      <c r="A350" s="462"/>
      <c r="B350" s="427"/>
      <c r="C350" s="526"/>
      <c r="D350" s="391"/>
      <c r="E350" s="361"/>
      <c r="F350" s="429"/>
      <c r="G350" s="401"/>
      <c r="H350" s="431"/>
      <c r="I350" s="401"/>
      <c r="J350" s="361"/>
      <c r="K350" s="361"/>
      <c r="L350" s="401"/>
      <c r="M350" s="401"/>
      <c r="N350" s="401"/>
      <c r="O350" s="551"/>
      <c r="P350" s="551"/>
      <c r="Q350" s="401"/>
      <c r="R350" s="685"/>
    </row>
    <row r="351" spans="1:18" ht="19.5" customHeight="1">
      <c r="A351" s="462"/>
      <c r="B351" s="427"/>
      <c r="C351" s="526"/>
      <c r="D351" s="391"/>
      <c r="E351" s="361"/>
      <c r="F351" s="429"/>
      <c r="G351" s="401"/>
      <c r="H351" s="431"/>
      <c r="I351" s="401"/>
      <c r="J351" s="361"/>
      <c r="K351" s="361"/>
      <c r="L351" s="401"/>
      <c r="M351" s="401"/>
      <c r="N351" s="401"/>
      <c r="O351" s="551"/>
      <c r="P351" s="551"/>
      <c r="Q351" s="401"/>
      <c r="R351" s="685"/>
    </row>
    <row r="352" spans="1:18" ht="19.5" customHeight="1">
      <c r="A352" s="462"/>
      <c r="B352" s="427"/>
      <c r="C352" s="526"/>
      <c r="D352" s="391"/>
      <c r="E352" s="361"/>
      <c r="F352" s="429"/>
      <c r="G352" s="401"/>
      <c r="H352" s="431"/>
      <c r="I352" s="401"/>
      <c r="J352" s="361"/>
      <c r="K352" s="361"/>
      <c r="L352" s="401"/>
      <c r="M352" s="401"/>
      <c r="N352" s="401"/>
      <c r="O352" s="551"/>
      <c r="P352" s="551"/>
      <c r="Q352" s="401"/>
      <c r="R352" s="685"/>
    </row>
    <row r="353" spans="1:18" ht="19.5" customHeight="1">
      <c r="A353" s="462"/>
      <c r="B353" s="427"/>
      <c r="C353" s="526"/>
      <c r="D353" s="391"/>
      <c r="E353" s="361"/>
      <c r="F353" s="429"/>
      <c r="G353" s="401"/>
      <c r="H353" s="431"/>
      <c r="I353" s="401"/>
      <c r="J353" s="361"/>
      <c r="K353" s="361"/>
      <c r="L353" s="401"/>
      <c r="M353" s="401"/>
      <c r="N353" s="401"/>
      <c r="O353" s="551"/>
      <c r="P353" s="551"/>
      <c r="Q353" s="401"/>
      <c r="R353" s="685"/>
    </row>
    <row r="354" spans="1:18" ht="19.5" customHeight="1">
      <c r="A354" s="462"/>
      <c r="B354" s="427"/>
      <c r="C354" s="526"/>
      <c r="D354" s="391"/>
      <c r="E354" s="361"/>
      <c r="F354" s="429"/>
      <c r="G354" s="401"/>
      <c r="H354" s="431"/>
      <c r="I354" s="401"/>
      <c r="J354" s="361"/>
      <c r="K354" s="361"/>
      <c r="L354" s="401"/>
      <c r="M354" s="401"/>
      <c r="N354" s="401"/>
      <c r="O354" s="551"/>
      <c r="P354" s="551"/>
      <c r="Q354" s="401"/>
      <c r="R354" s="685"/>
    </row>
    <row r="355" spans="1:18" ht="19.5" customHeight="1">
      <c r="A355" s="462"/>
      <c r="B355" s="427"/>
      <c r="C355" s="526"/>
      <c r="D355" s="391"/>
      <c r="E355" s="361"/>
      <c r="F355" s="429"/>
      <c r="G355" s="401"/>
      <c r="H355" s="431"/>
      <c r="I355" s="401"/>
      <c r="J355" s="361"/>
      <c r="K355" s="361"/>
      <c r="L355" s="401"/>
      <c r="M355" s="401"/>
      <c r="N355" s="401"/>
      <c r="O355" s="551"/>
      <c r="P355" s="551"/>
      <c r="Q355" s="401"/>
      <c r="R355" s="685"/>
    </row>
    <row r="356" spans="1:18" ht="19.5" customHeight="1">
      <c r="A356" s="462"/>
      <c r="B356" s="427"/>
      <c r="C356" s="526"/>
      <c r="D356" s="391"/>
      <c r="E356" s="361"/>
      <c r="F356" s="429"/>
      <c r="G356" s="401"/>
      <c r="H356" s="431"/>
      <c r="I356" s="401"/>
      <c r="J356" s="361"/>
      <c r="K356" s="361"/>
      <c r="L356" s="401"/>
      <c r="M356" s="401"/>
      <c r="N356" s="401"/>
      <c r="O356" s="551"/>
      <c r="P356" s="551"/>
      <c r="Q356" s="401"/>
      <c r="R356" s="685"/>
    </row>
    <row r="357" spans="1:18" ht="19.5" customHeight="1">
      <c r="A357" s="462"/>
      <c r="B357" s="427"/>
      <c r="C357" s="526"/>
      <c r="D357" s="391"/>
      <c r="E357" s="361"/>
      <c r="F357" s="429"/>
      <c r="G357" s="401"/>
      <c r="H357" s="431"/>
      <c r="I357" s="401"/>
      <c r="J357" s="361"/>
      <c r="K357" s="361"/>
      <c r="L357" s="401"/>
      <c r="M357" s="401"/>
      <c r="N357" s="401"/>
      <c r="O357" s="551"/>
      <c r="P357" s="551"/>
      <c r="Q357" s="401"/>
      <c r="R357" s="685"/>
    </row>
    <row r="358" spans="1:18" ht="19.5" customHeight="1">
      <c r="A358" s="462"/>
      <c r="B358" s="427"/>
      <c r="C358" s="526"/>
      <c r="D358" s="391"/>
      <c r="E358" s="361"/>
      <c r="F358" s="429"/>
      <c r="G358" s="401"/>
      <c r="H358" s="431"/>
      <c r="I358" s="401"/>
      <c r="J358" s="361"/>
      <c r="K358" s="361"/>
      <c r="L358" s="401"/>
      <c r="M358" s="401"/>
      <c r="N358" s="401"/>
      <c r="O358" s="551"/>
      <c r="P358" s="551"/>
      <c r="Q358" s="401"/>
      <c r="R358" s="685"/>
    </row>
    <row r="359" spans="1:18" ht="19.5" customHeight="1">
      <c r="A359" s="462"/>
      <c r="B359" s="392"/>
      <c r="C359" s="529"/>
      <c r="D359" s="365"/>
      <c r="E359" s="410"/>
      <c r="F359" s="411"/>
      <c r="G359" s="401"/>
      <c r="H359" s="435"/>
      <c r="I359" s="412"/>
      <c r="J359" s="410"/>
      <c r="K359" s="410"/>
      <c r="L359" s="412"/>
      <c r="M359" s="412"/>
      <c r="N359" s="412"/>
      <c r="O359" s="568"/>
      <c r="P359" s="568"/>
      <c r="Q359" s="412"/>
      <c r="R359" s="539"/>
    </row>
    <row r="360" spans="1:18" ht="19.5" customHeight="1">
      <c r="A360" s="462"/>
      <c r="B360" s="392"/>
      <c r="C360" s="529"/>
      <c r="D360" s="365"/>
      <c r="E360" s="410"/>
      <c r="F360" s="411"/>
      <c r="G360" s="401"/>
      <c r="H360" s="435"/>
      <c r="I360" s="412"/>
      <c r="J360" s="410"/>
      <c r="K360" s="410"/>
      <c r="L360" s="412"/>
      <c r="M360" s="412"/>
      <c r="N360" s="412"/>
      <c r="O360" s="568"/>
      <c r="P360" s="568"/>
      <c r="Q360" s="412"/>
      <c r="R360" s="539"/>
    </row>
    <row r="361" spans="1:18" ht="19.5" customHeight="1">
      <c r="A361" s="462"/>
      <c r="B361" s="392"/>
      <c r="C361" s="529"/>
      <c r="D361" s="365"/>
      <c r="E361" s="410"/>
      <c r="F361" s="411"/>
      <c r="G361" s="401"/>
      <c r="H361" s="435"/>
      <c r="I361" s="412"/>
      <c r="J361" s="410"/>
      <c r="K361" s="410"/>
      <c r="L361" s="412"/>
      <c r="M361" s="412"/>
      <c r="N361" s="412"/>
      <c r="O361" s="568"/>
      <c r="P361" s="568"/>
      <c r="Q361" s="412"/>
      <c r="R361" s="539"/>
    </row>
    <row r="362" spans="1:18" ht="19.5" customHeight="1">
      <c r="A362" s="462"/>
      <c r="B362" s="392"/>
      <c r="C362" s="529"/>
      <c r="D362" s="365"/>
      <c r="E362" s="410"/>
      <c r="F362" s="411"/>
      <c r="G362" s="401"/>
      <c r="H362" s="435"/>
      <c r="I362" s="412"/>
      <c r="J362" s="410"/>
      <c r="K362" s="410"/>
      <c r="L362" s="412"/>
      <c r="M362" s="412"/>
      <c r="N362" s="412"/>
      <c r="O362" s="568"/>
      <c r="P362" s="568"/>
      <c r="Q362" s="412"/>
      <c r="R362" s="539"/>
    </row>
    <row r="363" spans="1:18" ht="19.5" customHeight="1">
      <c r="A363" s="462"/>
      <c r="B363" s="392"/>
      <c r="C363" s="529"/>
      <c r="D363" s="365"/>
      <c r="E363" s="410"/>
      <c r="F363" s="411"/>
      <c r="G363" s="401"/>
      <c r="H363" s="435"/>
      <c r="I363" s="412"/>
      <c r="J363" s="410"/>
      <c r="K363" s="410"/>
      <c r="L363" s="412"/>
      <c r="M363" s="412"/>
      <c r="N363" s="412"/>
      <c r="O363" s="568"/>
      <c r="P363" s="568"/>
      <c r="Q363" s="412"/>
      <c r="R363" s="539"/>
    </row>
    <row r="364" spans="1:18" ht="19.5" customHeight="1">
      <c r="A364" s="462"/>
      <c r="B364" s="392"/>
      <c r="C364" s="529"/>
      <c r="D364" s="365"/>
      <c r="E364" s="410"/>
      <c r="F364" s="411"/>
      <c r="G364" s="401"/>
      <c r="H364" s="435"/>
      <c r="I364" s="412"/>
      <c r="J364" s="410"/>
      <c r="K364" s="410"/>
      <c r="L364" s="412"/>
      <c r="M364" s="412"/>
      <c r="N364" s="412"/>
      <c r="O364" s="568"/>
      <c r="P364" s="568"/>
      <c r="Q364" s="412"/>
      <c r="R364" s="539"/>
    </row>
    <row r="365" spans="1:18" ht="19.5" customHeight="1">
      <c r="A365" s="462"/>
      <c r="B365" s="392"/>
      <c r="C365" s="529"/>
      <c r="D365" s="365"/>
      <c r="E365" s="410"/>
      <c r="F365" s="411"/>
      <c r="G365" s="401"/>
      <c r="H365" s="435"/>
      <c r="I365" s="412"/>
      <c r="J365" s="410"/>
      <c r="K365" s="410"/>
      <c r="L365" s="412"/>
      <c r="M365" s="412"/>
      <c r="N365" s="412"/>
      <c r="O365" s="568"/>
      <c r="P365" s="568"/>
      <c r="Q365" s="412"/>
      <c r="R365" s="539"/>
    </row>
    <row r="366" spans="1:18" ht="19.5" customHeight="1">
      <c r="A366" s="462"/>
      <c r="B366" s="392"/>
      <c r="C366" s="529"/>
      <c r="D366" s="365"/>
      <c r="E366" s="410"/>
      <c r="F366" s="411"/>
      <c r="G366" s="401"/>
      <c r="H366" s="435"/>
      <c r="I366" s="412"/>
      <c r="J366" s="410"/>
      <c r="K366" s="410"/>
      <c r="L366" s="412"/>
      <c r="M366" s="412"/>
      <c r="N366" s="412"/>
      <c r="O366" s="568"/>
      <c r="P366" s="568"/>
      <c r="Q366" s="412"/>
      <c r="R366" s="539"/>
    </row>
    <row r="367" spans="1:18" ht="19.5" customHeight="1">
      <c r="A367" s="462"/>
      <c r="B367" s="392"/>
      <c r="C367" s="529"/>
      <c r="D367" s="365"/>
      <c r="E367" s="410"/>
      <c r="F367" s="411"/>
      <c r="G367" s="401"/>
      <c r="H367" s="435"/>
      <c r="I367" s="412"/>
      <c r="J367" s="410"/>
      <c r="K367" s="410"/>
      <c r="L367" s="412"/>
      <c r="M367" s="412"/>
      <c r="N367" s="412"/>
      <c r="O367" s="568"/>
      <c r="P367" s="568"/>
      <c r="Q367" s="412"/>
      <c r="R367" s="539"/>
    </row>
    <row r="368" spans="1:18" ht="19.5" customHeight="1">
      <c r="A368" s="462"/>
      <c r="B368" s="392"/>
      <c r="C368" s="529"/>
      <c r="D368" s="365"/>
      <c r="E368" s="410"/>
      <c r="F368" s="411"/>
      <c r="G368" s="401"/>
      <c r="H368" s="435"/>
      <c r="I368" s="412"/>
      <c r="J368" s="410"/>
      <c r="K368" s="410"/>
      <c r="L368" s="412"/>
      <c r="M368" s="412"/>
      <c r="N368" s="412"/>
      <c r="O368" s="568"/>
      <c r="P368" s="568"/>
      <c r="Q368" s="412"/>
      <c r="R368" s="539"/>
    </row>
    <row r="369" spans="1:18" ht="19.5" customHeight="1">
      <c r="A369" s="462"/>
      <c r="B369" s="392"/>
      <c r="C369" s="529"/>
      <c r="D369" s="365"/>
      <c r="E369" s="410"/>
      <c r="F369" s="411"/>
      <c r="G369" s="401"/>
      <c r="H369" s="435"/>
      <c r="I369" s="412"/>
      <c r="J369" s="410"/>
      <c r="K369" s="410"/>
      <c r="L369" s="412"/>
      <c r="M369" s="412"/>
      <c r="N369" s="412"/>
      <c r="O369" s="568"/>
      <c r="P369" s="568"/>
      <c r="Q369" s="412"/>
      <c r="R369" s="539"/>
    </row>
    <row r="370" spans="1:18" ht="19.5" customHeight="1">
      <c r="A370" s="462"/>
      <c r="B370" s="392"/>
      <c r="C370" s="529"/>
      <c r="D370" s="365"/>
      <c r="E370" s="410"/>
      <c r="F370" s="411"/>
      <c r="G370" s="401"/>
      <c r="H370" s="435"/>
      <c r="I370" s="412"/>
      <c r="J370" s="410"/>
      <c r="K370" s="410"/>
      <c r="L370" s="412"/>
      <c r="M370" s="412"/>
      <c r="N370" s="412"/>
      <c r="O370" s="568"/>
      <c r="P370" s="568"/>
      <c r="Q370" s="412"/>
      <c r="R370" s="539"/>
    </row>
    <row r="371" spans="1:18" ht="19.5" customHeight="1">
      <c r="A371" s="462"/>
      <c r="B371" s="392"/>
      <c r="C371" s="529"/>
      <c r="D371" s="365"/>
      <c r="E371" s="410"/>
      <c r="F371" s="411"/>
      <c r="G371" s="401"/>
      <c r="H371" s="435"/>
      <c r="I371" s="412"/>
      <c r="J371" s="410"/>
      <c r="K371" s="410"/>
      <c r="L371" s="412"/>
      <c r="M371" s="412"/>
      <c r="N371" s="412"/>
      <c r="O371" s="568"/>
      <c r="P371" s="568"/>
      <c r="Q371" s="412"/>
      <c r="R371" s="539"/>
    </row>
    <row r="372" spans="1:18" ht="19.5" customHeight="1">
      <c r="A372" s="462"/>
      <c r="B372" s="392"/>
      <c r="C372" s="529"/>
      <c r="D372" s="365"/>
      <c r="E372" s="410"/>
      <c r="F372" s="411"/>
      <c r="G372" s="401"/>
      <c r="H372" s="435"/>
      <c r="I372" s="412"/>
      <c r="J372" s="410"/>
      <c r="K372" s="410"/>
      <c r="L372" s="412"/>
      <c r="M372" s="412"/>
      <c r="N372" s="412"/>
      <c r="O372" s="568"/>
      <c r="P372" s="568"/>
      <c r="Q372" s="412"/>
      <c r="R372" s="539"/>
    </row>
    <row r="373" spans="1:18" ht="19.5" customHeight="1">
      <c r="A373" s="462"/>
      <c r="B373" s="392"/>
      <c r="C373" s="529"/>
      <c r="D373" s="365"/>
      <c r="E373" s="410"/>
      <c r="F373" s="411"/>
      <c r="G373" s="401"/>
      <c r="H373" s="435"/>
      <c r="I373" s="412"/>
      <c r="J373" s="410"/>
      <c r="K373" s="410"/>
      <c r="L373" s="412"/>
      <c r="M373" s="412"/>
      <c r="N373" s="412"/>
      <c r="O373" s="568"/>
      <c r="P373" s="568"/>
      <c r="Q373" s="412"/>
      <c r="R373" s="539"/>
    </row>
    <row r="374" spans="1:18" ht="19.5" customHeight="1">
      <c r="A374" s="462"/>
      <c r="B374" s="392"/>
      <c r="C374" s="529"/>
      <c r="D374" s="365"/>
      <c r="E374" s="410"/>
      <c r="F374" s="411"/>
      <c r="G374" s="401"/>
      <c r="H374" s="435"/>
      <c r="I374" s="412"/>
      <c r="J374" s="410"/>
      <c r="K374" s="410"/>
      <c r="L374" s="412"/>
      <c r="M374" s="412"/>
      <c r="N374" s="412"/>
      <c r="O374" s="568"/>
      <c r="P374" s="568"/>
      <c r="Q374" s="412"/>
      <c r="R374" s="539"/>
    </row>
    <row r="375" spans="1:18" ht="19.5" customHeight="1">
      <c r="A375" s="462"/>
      <c r="B375" s="392"/>
      <c r="C375" s="529"/>
      <c r="D375" s="365"/>
      <c r="E375" s="410"/>
      <c r="F375" s="411"/>
      <c r="G375" s="401"/>
      <c r="H375" s="435"/>
      <c r="I375" s="412"/>
      <c r="J375" s="410"/>
      <c r="K375" s="410"/>
      <c r="L375" s="412"/>
      <c r="M375" s="412"/>
      <c r="N375" s="412"/>
      <c r="O375" s="568"/>
      <c r="P375" s="568"/>
      <c r="Q375" s="412"/>
      <c r="R375" s="539"/>
    </row>
    <row r="376" spans="1:18" ht="19.5" customHeight="1">
      <c r="A376" s="462"/>
      <c r="B376" s="392"/>
      <c r="C376" s="529"/>
      <c r="D376" s="365"/>
      <c r="E376" s="410"/>
      <c r="F376" s="411"/>
      <c r="G376" s="401"/>
      <c r="H376" s="435"/>
      <c r="I376" s="412"/>
      <c r="J376" s="410"/>
      <c r="K376" s="410"/>
      <c r="L376" s="412"/>
      <c r="M376" s="412"/>
      <c r="N376" s="412"/>
      <c r="O376" s="568"/>
      <c r="P376" s="568"/>
      <c r="Q376" s="412"/>
      <c r="R376" s="539"/>
    </row>
    <row r="377" spans="1:18" ht="19.5" customHeight="1">
      <c r="A377" s="462"/>
      <c r="B377" s="392"/>
      <c r="C377" s="529"/>
      <c r="D377" s="365"/>
      <c r="E377" s="410"/>
      <c r="F377" s="411"/>
      <c r="G377" s="401"/>
      <c r="H377" s="435"/>
      <c r="I377" s="412"/>
      <c r="J377" s="410"/>
      <c r="K377" s="410"/>
      <c r="L377" s="412"/>
      <c r="M377" s="412"/>
      <c r="N377" s="412"/>
      <c r="O377" s="568"/>
      <c r="P377" s="568"/>
      <c r="Q377" s="412"/>
      <c r="R377" s="539"/>
    </row>
    <row r="378" spans="1:18" ht="19.5" customHeight="1">
      <c r="A378" s="432"/>
      <c r="B378" s="392"/>
      <c r="C378" s="529"/>
      <c r="D378" s="365"/>
      <c r="E378" s="410"/>
      <c r="F378" s="411"/>
      <c r="G378" s="401"/>
      <c r="H378" s="435"/>
      <c r="I378" s="412"/>
      <c r="J378" s="410"/>
      <c r="K378" s="410"/>
      <c r="L378" s="412"/>
      <c r="M378" s="412"/>
      <c r="N378" s="412"/>
      <c r="O378" s="568"/>
      <c r="P378" s="568"/>
      <c r="Q378" s="412"/>
      <c r="R378" s="539"/>
    </row>
    <row r="379" spans="1:18" ht="19.5" customHeight="1">
      <c r="A379" s="432"/>
      <c r="B379" s="392"/>
      <c r="C379" s="529"/>
      <c r="D379" s="365"/>
      <c r="E379" s="410"/>
      <c r="F379" s="411"/>
      <c r="G379" s="401"/>
      <c r="H379" s="435"/>
      <c r="I379" s="412"/>
      <c r="J379" s="410"/>
      <c r="K379" s="410"/>
      <c r="L379" s="412"/>
      <c r="M379" s="412"/>
      <c r="N379" s="412"/>
      <c r="O379" s="568"/>
      <c r="P379" s="568"/>
      <c r="Q379" s="412"/>
      <c r="R379" s="539"/>
    </row>
    <row r="380" spans="1:18" ht="19.5" customHeight="1">
      <c r="A380" s="432"/>
      <c r="B380" s="392"/>
      <c r="C380" s="529"/>
      <c r="D380" s="365"/>
      <c r="E380" s="410"/>
      <c r="F380" s="411"/>
      <c r="G380" s="401"/>
      <c r="H380" s="435"/>
      <c r="I380" s="412"/>
      <c r="J380" s="410"/>
      <c r="K380" s="410"/>
      <c r="L380" s="412"/>
      <c r="M380" s="412"/>
      <c r="N380" s="412"/>
      <c r="O380" s="568"/>
      <c r="P380" s="568"/>
      <c r="Q380" s="412"/>
      <c r="R380" s="539"/>
    </row>
    <row r="381" spans="1:18" ht="19.5" customHeight="1">
      <c r="A381" s="432"/>
      <c r="B381" s="392"/>
      <c r="C381" s="529"/>
      <c r="D381" s="365"/>
      <c r="E381" s="410"/>
      <c r="F381" s="411"/>
      <c r="G381" s="401"/>
      <c r="H381" s="435"/>
      <c r="I381" s="412"/>
      <c r="J381" s="410"/>
      <c r="K381" s="410"/>
      <c r="L381" s="412"/>
      <c r="M381" s="412"/>
      <c r="N381" s="412"/>
      <c r="O381" s="568"/>
      <c r="P381" s="568"/>
      <c r="Q381" s="412"/>
      <c r="R381" s="539"/>
    </row>
    <row r="382" spans="1:18" ht="19.5" customHeight="1">
      <c r="A382" s="432"/>
      <c r="B382" s="392"/>
      <c r="C382" s="529"/>
      <c r="D382" s="365"/>
      <c r="E382" s="410"/>
      <c r="F382" s="411"/>
      <c r="G382" s="401"/>
      <c r="H382" s="435"/>
      <c r="I382" s="412"/>
      <c r="J382" s="410"/>
      <c r="K382" s="410"/>
      <c r="L382" s="412"/>
      <c r="M382" s="412"/>
      <c r="N382" s="412"/>
      <c r="O382" s="568"/>
      <c r="P382" s="568"/>
      <c r="Q382" s="412"/>
      <c r="R382" s="539"/>
    </row>
    <row r="383" spans="1:18" ht="19.5" customHeight="1">
      <c r="A383" s="432"/>
      <c r="B383" s="392"/>
      <c r="C383" s="529"/>
      <c r="D383" s="365"/>
      <c r="E383" s="410"/>
      <c r="F383" s="411"/>
      <c r="G383" s="401"/>
      <c r="H383" s="435"/>
      <c r="I383" s="412"/>
      <c r="J383" s="410"/>
      <c r="K383" s="410"/>
      <c r="L383" s="412"/>
      <c r="M383" s="412"/>
      <c r="N383" s="412"/>
      <c r="O383" s="568"/>
      <c r="P383" s="568"/>
      <c r="Q383" s="412"/>
      <c r="R383" s="539"/>
    </row>
    <row r="384" spans="1:18" ht="19.5" customHeight="1">
      <c r="A384" s="432"/>
      <c r="B384" s="392"/>
      <c r="C384" s="529"/>
      <c r="D384" s="365"/>
      <c r="E384" s="410"/>
      <c r="F384" s="411"/>
      <c r="G384" s="401"/>
      <c r="H384" s="435"/>
      <c r="I384" s="412"/>
      <c r="J384" s="410"/>
      <c r="K384" s="410"/>
      <c r="L384" s="412"/>
      <c r="M384" s="412"/>
      <c r="N384" s="412"/>
      <c r="O384" s="568"/>
      <c r="P384" s="568"/>
      <c r="Q384" s="412"/>
      <c r="R384" s="539"/>
    </row>
    <row r="385" spans="1:18" ht="19.5" customHeight="1">
      <c r="A385" s="432"/>
      <c r="B385" s="392"/>
      <c r="C385" s="529"/>
      <c r="D385" s="365"/>
      <c r="E385" s="410"/>
      <c r="F385" s="411"/>
      <c r="G385" s="401"/>
      <c r="H385" s="435"/>
      <c r="I385" s="412"/>
      <c r="J385" s="410"/>
      <c r="K385" s="410"/>
      <c r="L385" s="412"/>
      <c r="M385" s="412"/>
      <c r="N385" s="412"/>
      <c r="O385" s="568"/>
      <c r="P385" s="568"/>
      <c r="Q385" s="412"/>
      <c r="R385" s="539"/>
    </row>
    <row r="386" spans="1:18" ht="19.5" customHeight="1">
      <c r="A386" s="432"/>
      <c r="B386" s="392"/>
      <c r="C386" s="529"/>
      <c r="D386" s="365"/>
      <c r="E386" s="410"/>
      <c r="F386" s="411"/>
      <c r="G386" s="401"/>
      <c r="H386" s="435"/>
      <c r="I386" s="412"/>
      <c r="J386" s="410"/>
      <c r="K386" s="410"/>
      <c r="L386" s="412"/>
      <c r="M386" s="412"/>
      <c r="N386" s="412"/>
      <c r="O386" s="568"/>
      <c r="P386" s="568"/>
      <c r="Q386" s="412"/>
      <c r="R386" s="539"/>
    </row>
    <row r="387" spans="1:18" ht="19.5" customHeight="1">
      <c r="A387" s="432"/>
      <c r="B387" s="392"/>
      <c r="C387" s="529"/>
      <c r="D387" s="365"/>
      <c r="E387" s="410"/>
      <c r="F387" s="411"/>
      <c r="G387" s="401"/>
      <c r="H387" s="435"/>
      <c r="I387" s="412"/>
      <c r="J387" s="410"/>
      <c r="K387" s="410"/>
      <c r="L387" s="412"/>
      <c r="M387" s="412"/>
      <c r="N387" s="412"/>
      <c r="O387" s="568"/>
      <c r="P387" s="568"/>
      <c r="Q387" s="412"/>
      <c r="R387" s="539"/>
    </row>
    <row r="388" spans="1:18" ht="19.5" customHeight="1">
      <c r="A388" s="432"/>
      <c r="B388" s="392"/>
      <c r="C388" s="529"/>
      <c r="D388" s="365"/>
      <c r="E388" s="410"/>
      <c r="F388" s="411"/>
      <c r="G388" s="401"/>
      <c r="H388" s="435"/>
      <c r="I388" s="412"/>
      <c r="J388" s="410"/>
      <c r="K388" s="410"/>
      <c r="L388" s="412"/>
      <c r="M388" s="412"/>
      <c r="N388" s="412"/>
      <c r="O388" s="568"/>
      <c r="P388" s="568"/>
      <c r="Q388" s="412"/>
      <c r="R388" s="539"/>
    </row>
    <row r="389" spans="1:18" ht="19.5" customHeight="1">
      <c r="A389" s="432"/>
      <c r="B389" s="392"/>
      <c r="C389" s="529"/>
      <c r="D389" s="365"/>
      <c r="E389" s="410"/>
      <c r="F389" s="411"/>
      <c r="G389" s="401"/>
      <c r="H389" s="435"/>
      <c r="I389" s="412"/>
      <c r="J389" s="410"/>
      <c r="K389" s="410"/>
      <c r="L389" s="412"/>
      <c r="M389" s="412"/>
      <c r="N389" s="412"/>
      <c r="O389" s="568"/>
      <c r="P389" s="568"/>
      <c r="Q389" s="412"/>
      <c r="R389" s="539"/>
    </row>
    <row r="390" spans="1:18" ht="19.5" customHeight="1">
      <c r="A390" s="432"/>
      <c r="B390" s="392"/>
      <c r="C390" s="529"/>
      <c r="D390" s="365"/>
      <c r="E390" s="410"/>
      <c r="F390" s="411"/>
      <c r="G390" s="401"/>
      <c r="H390" s="435"/>
      <c r="I390" s="412"/>
      <c r="J390" s="410"/>
      <c r="K390" s="410"/>
      <c r="L390" s="412"/>
      <c r="M390" s="412"/>
      <c r="N390" s="412"/>
      <c r="O390" s="568"/>
      <c r="P390" s="568"/>
      <c r="Q390" s="412"/>
      <c r="R390" s="539"/>
    </row>
    <row r="391" spans="1:18" ht="19.5" customHeight="1">
      <c r="A391" s="432"/>
      <c r="B391" s="392"/>
      <c r="C391" s="529"/>
      <c r="D391" s="365"/>
      <c r="E391" s="410"/>
      <c r="F391" s="411"/>
      <c r="G391" s="401"/>
      <c r="H391" s="435"/>
      <c r="I391" s="412"/>
      <c r="J391" s="410"/>
      <c r="K391" s="410"/>
      <c r="L391" s="412"/>
      <c r="M391" s="412"/>
      <c r="N391" s="412"/>
      <c r="O391" s="568"/>
      <c r="P391" s="568"/>
      <c r="Q391" s="412"/>
      <c r="R391" s="539"/>
    </row>
    <row r="392" spans="1:18" ht="19.5" customHeight="1">
      <c r="A392" s="432"/>
      <c r="B392" s="392"/>
      <c r="C392" s="529"/>
      <c r="D392" s="365"/>
      <c r="E392" s="410"/>
      <c r="F392" s="411"/>
      <c r="G392" s="401"/>
      <c r="H392" s="435"/>
      <c r="I392" s="412"/>
      <c r="J392" s="410"/>
      <c r="K392" s="410"/>
      <c r="L392" s="412"/>
      <c r="M392" s="412"/>
      <c r="N392" s="412"/>
      <c r="O392" s="568"/>
      <c r="P392" s="568"/>
      <c r="Q392" s="412"/>
      <c r="R392" s="539"/>
    </row>
    <row r="393" spans="1:18" ht="19.5" customHeight="1">
      <c r="A393" s="432"/>
      <c r="B393" s="392"/>
      <c r="C393" s="529"/>
      <c r="D393" s="365"/>
      <c r="E393" s="410"/>
      <c r="F393" s="411"/>
      <c r="G393" s="401"/>
      <c r="H393" s="435"/>
      <c r="I393" s="412"/>
      <c r="J393" s="410"/>
      <c r="K393" s="410"/>
      <c r="L393" s="412"/>
      <c r="M393" s="412"/>
      <c r="N393" s="412"/>
      <c r="O393" s="568"/>
      <c r="P393" s="568"/>
      <c r="Q393" s="412"/>
      <c r="R393" s="539"/>
    </row>
    <row r="394" spans="1:18" ht="19.5" customHeight="1">
      <c r="A394" s="432"/>
      <c r="B394" s="392"/>
      <c r="C394" s="529"/>
      <c r="D394" s="365"/>
      <c r="E394" s="410"/>
      <c r="F394" s="411"/>
      <c r="G394" s="401"/>
      <c r="H394" s="435"/>
      <c r="I394" s="412"/>
      <c r="J394" s="410"/>
      <c r="K394" s="410"/>
      <c r="L394" s="412"/>
      <c r="M394" s="412"/>
      <c r="N394" s="412"/>
      <c r="O394" s="568"/>
      <c r="P394" s="568"/>
      <c r="Q394" s="412"/>
      <c r="R394" s="539"/>
    </row>
    <row r="395" spans="1:18" ht="19.5" customHeight="1">
      <c r="A395" s="432"/>
      <c r="B395" s="392"/>
      <c r="C395" s="529"/>
      <c r="D395" s="365"/>
      <c r="E395" s="410"/>
      <c r="F395" s="411"/>
      <c r="G395" s="401"/>
      <c r="H395" s="435"/>
      <c r="I395" s="412"/>
      <c r="J395" s="410"/>
      <c r="K395" s="410"/>
      <c r="L395" s="412"/>
      <c r="M395" s="412"/>
      <c r="N395" s="412"/>
      <c r="O395" s="568"/>
      <c r="P395" s="568"/>
      <c r="Q395" s="412"/>
      <c r="R395" s="539"/>
    </row>
    <row r="396" spans="1:18" ht="19.5" customHeight="1">
      <c r="A396" s="432"/>
      <c r="B396" s="392"/>
      <c r="C396" s="529"/>
      <c r="D396" s="365"/>
      <c r="E396" s="410"/>
      <c r="F396" s="411"/>
      <c r="G396" s="401"/>
      <c r="H396" s="435"/>
      <c r="I396" s="412"/>
      <c r="J396" s="410"/>
      <c r="K396" s="410"/>
      <c r="L396" s="412"/>
      <c r="M396" s="412"/>
      <c r="N396" s="412"/>
      <c r="O396" s="568"/>
      <c r="P396" s="568"/>
      <c r="Q396" s="412"/>
      <c r="R396" s="539"/>
    </row>
    <row r="397" spans="1:18" ht="19.5" customHeight="1">
      <c r="A397" s="432"/>
      <c r="B397" s="392"/>
      <c r="C397" s="529"/>
      <c r="D397" s="365"/>
      <c r="E397" s="410"/>
      <c r="F397" s="411"/>
      <c r="G397" s="401"/>
      <c r="H397" s="417"/>
      <c r="I397" s="412"/>
      <c r="J397" s="410"/>
      <c r="K397" s="410"/>
      <c r="L397" s="412"/>
      <c r="M397" s="412"/>
      <c r="N397" s="412"/>
      <c r="O397" s="568"/>
      <c r="P397" s="568"/>
      <c r="Q397" s="412"/>
      <c r="R397" s="539"/>
    </row>
    <row r="398" spans="1:18" ht="19.5" customHeight="1">
      <c r="A398" s="432"/>
      <c r="B398" s="392"/>
      <c r="C398" s="529"/>
      <c r="D398" s="365"/>
      <c r="E398" s="410"/>
      <c r="F398" s="411"/>
      <c r="G398" s="401"/>
      <c r="H398" s="417"/>
      <c r="I398" s="412"/>
      <c r="J398" s="410"/>
      <c r="K398" s="410"/>
      <c r="L398" s="412"/>
      <c r="M398" s="412"/>
      <c r="N398" s="412"/>
      <c r="O398" s="568"/>
      <c r="P398" s="568"/>
      <c r="Q398" s="412"/>
      <c r="R398" s="539"/>
    </row>
    <row r="399" spans="1:18" ht="19.5" customHeight="1">
      <c r="A399" s="432"/>
      <c r="B399" s="392"/>
      <c r="C399" s="529"/>
      <c r="D399" s="365"/>
      <c r="E399" s="410"/>
      <c r="F399" s="411"/>
      <c r="G399" s="401"/>
      <c r="H399" s="417"/>
      <c r="I399" s="412"/>
      <c r="J399" s="410"/>
      <c r="K399" s="410"/>
      <c r="L399" s="412"/>
      <c r="M399" s="412"/>
      <c r="N399" s="412"/>
      <c r="O399" s="568"/>
      <c r="P399" s="568"/>
      <c r="Q399" s="412"/>
      <c r="R399" s="539"/>
    </row>
    <row r="400" spans="1:18" ht="19.5" customHeight="1">
      <c r="A400" s="432"/>
      <c r="B400" s="392"/>
      <c r="C400" s="529"/>
      <c r="D400" s="365"/>
      <c r="E400" s="410"/>
      <c r="F400" s="411"/>
      <c r="G400" s="401"/>
      <c r="H400" s="417"/>
      <c r="I400" s="412"/>
      <c r="J400" s="410"/>
      <c r="K400" s="410"/>
      <c r="L400" s="412"/>
      <c r="M400" s="412"/>
      <c r="N400" s="412"/>
      <c r="O400" s="568"/>
      <c r="P400" s="568"/>
      <c r="Q400" s="412"/>
      <c r="R400" s="539"/>
    </row>
    <row r="401" spans="1:18" ht="19.5" customHeight="1">
      <c r="A401" s="432"/>
      <c r="B401" s="392"/>
      <c r="C401" s="529"/>
      <c r="D401" s="365"/>
      <c r="E401" s="410"/>
      <c r="F401" s="411"/>
      <c r="G401" s="401"/>
      <c r="H401" s="417"/>
      <c r="I401" s="412"/>
      <c r="J401" s="410"/>
      <c r="K401" s="410"/>
      <c r="L401" s="412"/>
      <c r="M401" s="412"/>
      <c r="N401" s="412"/>
      <c r="O401" s="568"/>
      <c r="P401" s="568"/>
      <c r="Q401" s="412"/>
      <c r="R401" s="539"/>
    </row>
    <row r="402" spans="1:18" ht="19.5" customHeight="1">
      <c r="A402" s="432"/>
      <c r="B402" s="392"/>
      <c r="C402" s="529"/>
      <c r="D402" s="365"/>
      <c r="E402" s="410"/>
      <c r="F402" s="411"/>
      <c r="G402" s="401"/>
      <c r="H402" s="417"/>
      <c r="I402" s="412"/>
      <c r="J402" s="410"/>
      <c r="K402" s="410"/>
      <c r="L402" s="412"/>
      <c r="M402" s="412"/>
      <c r="N402" s="412"/>
      <c r="O402" s="568"/>
      <c r="P402" s="568"/>
      <c r="Q402" s="412"/>
      <c r="R402" s="539"/>
    </row>
    <row r="403" spans="1:18" ht="19.5" customHeight="1">
      <c r="A403" s="432"/>
      <c r="B403" s="392"/>
      <c r="C403" s="529"/>
      <c r="D403" s="365"/>
      <c r="E403" s="410"/>
      <c r="F403" s="411"/>
      <c r="G403" s="401"/>
      <c r="H403" s="417"/>
      <c r="I403" s="412"/>
      <c r="J403" s="410"/>
      <c r="K403" s="410"/>
      <c r="L403" s="412"/>
      <c r="M403" s="412"/>
      <c r="N403" s="412"/>
      <c r="O403" s="568"/>
      <c r="P403" s="568"/>
      <c r="Q403" s="412"/>
      <c r="R403" s="539"/>
    </row>
    <row r="404" spans="1:18" ht="19.5" customHeight="1">
      <c r="A404" s="432"/>
      <c r="B404" s="392"/>
      <c r="C404" s="529"/>
      <c r="D404" s="365"/>
      <c r="E404" s="410"/>
      <c r="F404" s="411"/>
      <c r="G404" s="401"/>
      <c r="H404" s="417"/>
      <c r="I404" s="412"/>
      <c r="J404" s="410"/>
      <c r="K404" s="410"/>
      <c r="L404" s="412"/>
      <c r="M404" s="412"/>
      <c r="N404" s="412"/>
      <c r="O404" s="568"/>
      <c r="P404" s="568"/>
      <c r="Q404" s="412"/>
      <c r="R404" s="539"/>
    </row>
    <row r="405" spans="1:18" ht="19.5" customHeight="1">
      <c r="A405" s="432"/>
      <c r="B405" s="392"/>
      <c r="C405" s="529"/>
      <c r="D405" s="365"/>
      <c r="E405" s="410"/>
      <c r="F405" s="411"/>
      <c r="G405" s="401"/>
      <c r="H405" s="417"/>
      <c r="I405" s="412"/>
      <c r="J405" s="410"/>
      <c r="K405" s="410"/>
      <c r="L405" s="412"/>
      <c r="M405" s="412"/>
      <c r="N405" s="412"/>
      <c r="O405" s="568"/>
      <c r="P405" s="568"/>
      <c r="Q405" s="412"/>
      <c r="R405" s="539"/>
    </row>
    <row r="406" spans="1:18" ht="19.5" customHeight="1">
      <c r="A406" s="432"/>
      <c r="B406" s="392"/>
      <c r="C406" s="529"/>
      <c r="D406" s="365"/>
      <c r="E406" s="410"/>
      <c r="F406" s="411"/>
      <c r="G406" s="401"/>
      <c r="H406" s="417"/>
      <c r="I406" s="412"/>
      <c r="J406" s="410"/>
      <c r="K406" s="410"/>
      <c r="L406" s="412"/>
      <c r="M406" s="412"/>
      <c r="N406" s="412"/>
      <c r="O406" s="568"/>
      <c r="P406" s="568"/>
      <c r="Q406" s="412"/>
      <c r="R406" s="539"/>
    </row>
    <row r="407" spans="1:18" ht="19.5" customHeight="1">
      <c r="A407" s="432"/>
      <c r="B407" s="392"/>
      <c r="C407" s="529"/>
      <c r="D407" s="365"/>
      <c r="E407" s="410"/>
      <c r="F407" s="411"/>
      <c r="G407" s="401"/>
      <c r="H407" s="417"/>
      <c r="I407" s="412"/>
      <c r="J407" s="410"/>
      <c r="K407" s="410"/>
      <c r="L407" s="412"/>
      <c r="M407" s="412"/>
      <c r="N407" s="412"/>
      <c r="O407" s="568"/>
      <c r="P407" s="568"/>
      <c r="Q407" s="412"/>
      <c r="R407" s="539"/>
    </row>
    <row r="408" spans="1:18" ht="19.5" customHeight="1">
      <c r="A408" s="432"/>
      <c r="B408" s="392"/>
      <c r="C408" s="529"/>
      <c r="D408" s="365"/>
      <c r="E408" s="410"/>
      <c r="F408" s="411"/>
      <c r="G408" s="401"/>
      <c r="H408" s="417"/>
      <c r="I408" s="412"/>
      <c r="J408" s="410"/>
      <c r="K408" s="410"/>
      <c r="L408" s="412"/>
      <c r="M408" s="412"/>
      <c r="N408" s="412"/>
      <c r="O408" s="568"/>
      <c r="P408" s="568"/>
      <c r="Q408" s="412"/>
      <c r="R408" s="539"/>
    </row>
    <row r="409" spans="1:18" ht="19.5" customHeight="1">
      <c r="A409" s="432"/>
      <c r="B409" s="392"/>
      <c r="C409" s="529"/>
      <c r="D409" s="365"/>
      <c r="E409" s="410"/>
      <c r="F409" s="411"/>
      <c r="G409" s="401"/>
      <c r="H409" s="417"/>
      <c r="I409" s="412"/>
      <c r="J409" s="410"/>
      <c r="K409" s="410"/>
      <c r="L409" s="412"/>
      <c r="M409" s="412"/>
      <c r="N409" s="412"/>
      <c r="O409" s="568"/>
      <c r="P409" s="568"/>
      <c r="Q409" s="412"/>
      <c r="R409" s="539"/>
    </row>
    <row r="410" spans="1:18" ht="19.5" customHeight="1">
      <c r="A410" s="432"/>
      <c r="B410" s="392"/>
      <c r="C410" s="529"/>
      <c r="D410" s="365"/>
      <c r="E410" s="410"/>
      <c r="F410" s="411"/>
      <c r="G410" s="401"/>
      <c r="H410" s="417"/>
      <c r="I410" s="412"/>
      <c r="J410" s="410"/>
      <c r="K410" s="410"/>
      <c r="L410" s="412"/>
      <c r="M410" s="412"/>
      <c r="N410" s="412"/>
      <c r="O410" s="568"/>
      <c r="P410" s="568"/>
      <c r="Q410" s="412"/>
      <c r="R410" s="539"/>
    </row>
    <row r="411" spans="1:18" ht="19.5" customHeight="1">
      <c r="A411" s="432"/>
      <c r="B411" s="392"/>
      <c r="C411" s="529"/>
      <c r="D411" s="365"/>
      <c r="E411" s="410"/>
      <c r="F411" s="411"/>
      <c r="G411" s="401"/>
      <c r="H411" s="417"/>
      <c r="I411" s="412"/>
      <c r="J411" s="410"/>
      <c r="K411" s="410"/>
      <c r="L411" s="412"/>
      <c r="M411" s="412"/>
      <c r="N411" s="412"/>
      <c r="O411" s="568"/>
      <c r="P411" s="568"/>
      <c r="Q411" s="412"/>
      <c r="R411" s="539"/>
    </row>
    <row r="412" spans="1:18" ht="19.5" customHeight="1">
      <c r="A412" s="432"/>
      <c r="B412" s="392"/>
      <c r="C412" s="529"/>
      <c r="D412" s="365"/>
      <c r="E412" s="410"/>
      <c r="F412" s="411"/>
      <c r="G412" s="401"/>
      <c r="H412" s="417"/>
      <c r="I412" s="412"/>
      <c r="J412" s="410"/>
      <c r="K412" s="410"/>
      <c r="L412" s="412"/>
      <c r="M412" s="412"/>
      <c r="N412" s="412"/>
      <c r="O412" s="568"/>
      <c r="P412" s="568"/>
      <c r="Q412" s="412"/>
      <c r="R412" s="539"/>
    </row>
    <row r="413" spans="1:18" ht="19.5" customHeight="1">
      <c r="A413" s="432"/>
      <c r="B413" s="392"/>
      <c r="C413" s="529"/>
      <c r="D413" s="365"/>
      <c r="E413" s="410"/>
      <c r="F413" s="411"/>
      <c r="G413" s="401"/>
      <c r="H413" s="417"/>
      <c r="I413" s="412"/>
      <c r="J413" s="410"/>
      <c r="K413" s="410"/>
      <c r="L413" s="412"/>
      <c r="M413" s="412"/>
      <c r="N413" s="412"/>
      <c r="O413" s="568"/>
      <c r="P413" s="568"/>
      <c r="Q413" s="412"/>
      <c r="R413" s="539"/>
    </row>
    <row r="414" spans="1:18" ht="19.5" customHeight="1">
      <c r="A414" s="432"/>
      <c r="B414" s="392"/>
      <c r="C414" s="529"/>
      <c r="D414" s="365"/>
      <c r="E414" s="410"/>
      <c r="F414" s="411"/>
      <c r="G414" s="401"/>
      <c r="H414" s="417"/>
      <c r="I414" s="412"/>
      <c r="J414" s="410"/>
      <c r="K414" s="410"/>
      <c r="L414" s="412"/>
      <c r="M414" s="412"/>
      <c r="N414" s="412"/>
      <c r="O414" s="568"/>
      <c r="P414" s="568"/>
      <c r="Q414" s="412"/>
      <c r="R414" s="539"/>
    </row>
    <row r="415" spans="1:18" ht="19.5" customHeight="1">
      <c r="A415" s="432"/>
      <c r="B415" s="392"/>
      <c r="C415" s="529"/>
      <c r="D415" s="365"/>
      <c r="E415" s="410"/>
      <c r="F415" s="411"/>
      <c r="G415" s="401"/>
      <c r="H415" s="417"/>
      <c r="I415" s="412"/>
      <c r="J415" s="410"/>
      <c r="K415" s="410"/>
      <c r="L415" s="412"/>
      <c r="M415" s="412"/>
      <c r="N415" s="412"/>
      <c r="O415" s="568"/>
      <c r="P415" s="568"/>
      <c r="Q415" s="412"/>
      <c r="R415" s="539"/>
    </row>
    <row r="416" spans="1:18" ht="19.5" customHeight="1">
      <c r="A416" s="432"/>
      <c r="B416" s="392"/>
      <c r="C416" s="529"/>
      <c r="D416" s="365"/>
      <c r="E416" s="410"/>
      <c r="F416" s="411"/>
      <c r="G416" s="401"/>
      <c r="H416" s="417"/>
      <c r="I416" s="412"/>
      <c r="J416" s="410"/>
      <c r="K416" s="410"/>
      <c r="L416" s="412"/>
      <c r="M416" s="412"/>
      <c r="N416" s="412"/>
      <c r="O416" s="568"/>
      <c r="P416" s="568"/>
      <c r="Q416" s="412"/>
      <c r="R416" s="539"/>
    </row>
    <row r="417" spans="1:18" ht="19.5" customHeight="1">
      <c r="A417" s="432"/>
      <c r="B417" s="392"/>
      <c r="C417" s="529"/>
      <c r="D417" s="365"/>
      <c r="E417" s="410"/>
      <c r="F417" s="411"/>
      <c r="G417" s="401"/>
      <c r="H417" s="417"/>
      <c r="I417" s="412"/>
      <c r="J417" s="410"/>
      <c r="K417" s="410"/>
      <c r="L417" s="412"/>
      <c r="M417" s="412"/>
      <c r="N417" s="412"/>
      <c r="O417" s="568"/>
      <c r="P417" s="568"/>
      <c r="Q417" s="412"/>
      <c r="R417" s="539"/>
    </row>
    <row r="418" spans="1:18" ht="19.5" customHeight="1">
      <c r="A418" s="432"/>
      <c r="B418" s="392"/>
      <c r="C418" s="529"/>
      <c r="D418" s="365"/>
      <c r="E418" s="410"/>
      <c r="F418" s="411"/>
      <c r="G418" s="401"/>
      <c r="H418" s="417"/>
      <c r="I418" s="412"/>
      <c r="J418" s="410"/>
      <c r="K418" s="410"/>
      <c r="L418" s="412"/>
      <c r="M418" s="412"/>
      <c r="N418" s="412"/>
      <c r="O418" s="568"/>
      <c r="P418" s="568"/>
      <c r="Q418" s="412"/>
      <c r="R418" s="539"/>
    </row>
    <row r="419" spans="1:18" ht="19.5" customHeight="1">
      <c r="A419" s="432"/>
      <c r="B419" s="392"/>
      <c r="C419" s="529"/>
      <c r="D419" s="365"/>
      <c r="E419" s="410"/>
      <c r="F419" s="411"/>
      <c r="G419" s="401"/>
      <c r="H419" s="417"/>
      <c r="I419" s="412"/>
      <c r="J419" s="410"/>
      <c r="K419" s="410"/>
      <c r="L419" s="412"/>
      <c r="M419" s="412"/>
      <c r="N419" s="412"/>
      <c r="O419" s="568"/>
      <c r="P419" s="568"/>
      <c r="Q419" s="412"/>
      <c r="R419" s="539"/>
    </row>
    <row r="420" spans="1:18" ht="19.5" customHeight="1">
      <c r="A420" s="432"/>
      <c r="B420" s="392"/>
      <c r="C420" s="529"/>
      <c r="D420" s="365"/>
      <c r="E420" s="410"/>
      <c r="F420" s="411"/>
      <c r="G420" s="401"/>
      <c r="H420" s="417"/>
      <c r="I420" s="412"/>
      <c r="J420" s="410"/>
      <c r="K420" s="410"/>
      <c r="L420" s="412"/>
      <c r="M420" s="412"/>
      <c r="N420" s="412"/>
      <c r="O420" s="568"/>
      <c r="P420" s="568"/>
      <c r="Q420" s="412"/>
      <c r="R420" s="539"/>
    </row>
    <row r="421" spans="1:18" ht="19.5" customHeight="1">
      <c r="A421" s="432"/>
      <c r="B421" s="392"/>
      <c r="C421" s="529"/>
      <c r="D421" s="365"/>
      <c r="E421" s="410"/>
      <c r="F421" s="411"/>
      <c r="G421" s="401"/>
      <c r="H421" s="417"/>
      <c r="I421" s="412"/>
      <c r="J421" s="410"/>
      <c r="K421" s="410"/>
      <c r="L421" s="412"/>
      <c r="M421" s="412"/>
      <c r="N421" s="412"/>
      <c r="O421" s="568"/>
      <c r="P421" s="568"/>
      <c r="Q421" s="412"/>
      <c r="R421" s="539"/>
    </row>
    <row r="422" spans="1:18" ht="19.5" customHeight="1">
      <c r="A422" s="432"/>
      <c r="B422" s="392"/>
      <c r="C422" s="529"/>
      <c r="D422" s="365"/>
      <c r="E422" s="410"/>
      <c r="F422" s="411"/>
      <c r="G422" s="401"/>
      <c r="H422" s="417"/>
      <c r="I422" s="412"/>
      <c r="J422" s="410"/>
      <c r="K422" s="410"/>
      <c r="L422" s="412"/>
      <c r="M422" s="412"/>
      <c r="N422" s="412"/>
      <c r="O422" s="568"/>
      <c r="P422" s="568"/>
      <c r="Q422" s="412"/>
      <c r="R422" s="539"/>
    </row>
    <row r="423" spans="1:18" ht="19.5" customHeight="1">
      <c r="A423" s="432"/>
      <c r="B423" s="392"/>
      <c r="C423" s="529"/>
      <c r="D423" s="365"/>
      <c r="E423" s="410"/>
      <c r="F423" s="411"/>
      <c r="G423" s="401"/>
      <c r="H423" s="417"/>
      <c r="I423" s="412"/>
      <c r="J423" s="410"/>
      <c r="K423" s="410"/>
      <c r="L423" s="412"/>
      <c r="M423" s="412"/>
      <c r="N423" s="412"/>
      <c r="O423" s="568"/>
      <c r="P423" s="568"/>
      <c r="Q423" s="412"/>
      <c r="R423" s="539"/>
    </row>
    <row r="424" spans="1:18" ht="19.5" customHeight="1">
      <c r="A424" s="432"/>
      <c r="B424" s="392"/>
      <c r="C424" s="529"/>
      <c r="D424" s="365"/>
      <c r="E424" s="410"/>
      <c r="F424" s="411"/>
      <c r="G424" s="401"/>
      <c r="H424" s="417"/>
      <c r="I424" s="412"/>
      <c r="J424" s="410"/>
      <c r="K424" s="410"/>
      <c r="L424" s="412"/>
      <c r="M424" s="412"/>
      <c r="N424" s="412"/>
      <c r="O424" s="568"/>
      <c r="P424" s="568"/>
      <c r="Q424" s="412"/>
      <c r="R424" s="539"/>
    </row>
    <row r="425" spans="1:18" ht="19.5" customHeight="1">
      <c r="A425" s="432"/>
      <c r="B425" s="392"/>
      <c r="C425" s="529"/>
      <c r="D425" s="365"/>
      <c r="E425" s="410"/>
      <c r="F425" s="411"/>
      <c r="G425" s="401"/>
      <c r="H425" s="417"/>
      <c r="I425" s="412"/>
      <c r="J425" s="410"/>
      <c r="K425" s="410"/>
      <c r="L425" s="412"/>
      <c r="M425" s="412"/>
      <c r="N425" s="412"/>
      <c r="O425" s="568"/>
      <c r="P425" s="568"/>
      <c r="Q425" s="412"/>
      <c r="R425" s="539"/>
    </row>
    <row r="426" spans="1:18" ht="19.5" customHeight="1">
      <c r="A426" s="432"/>
      <c r="B426" s="392"/>
      <c r="C426" s="529"/>
      <c r="D426" s="365"/>
      <c r="E426" s="410"/>
      <c r="F426" s="411"/>
      <c r="G426" s="401"/>
      <c r="H426" s="417"/>
      <c r="I426" s="412"/>
      <c r="J426" s="410"/>
      <c r="K426" s="410"/>
      <c r="L426" s="412"/>
      <c r="M426" s="412"/>
      <c r="N426" s="412"/>
      <c r="O426" s="568"/>
      <c r="P426" s="568"/>
      <c r="Q426" s="412"/>
      <c r="R426" s="539"/>
    </row>
    <row r="427" spans="1:18" ht="19.5" customHeight="1">
      <c r="A427" s="432"/>
      <c r="B427" s="392"/>
      <c r="C427" s="529"/>
      <c r="D427" s="365"/>
      <c r="E427" s="410"/>
      <c r="F427" s="411"/>
      <c r="G427" s="401"/>
      <c r="H427" s="417"/>
      <c r="I427" s="412"/>
      <c r="J427" s="410"/>
      <c r="K427" s="410"/>
      <c r="L427" s="412"/>
      <c r="M427" s="412"/>
      <c r="N427" s="412"/>
      <c r="O427" s="568"/>
      <c r="P427" s="568"/>
      <c r="Q427" s="412"/>
      <c r="R427" s="539"/>
    </row>
    <row r="428" spans="1:18" ht="19.5" customHeight="1">
      <c r="A428" s="432"/>
      <c r="B428" s="392"/>
      <c r="C428" s="529"/>
      <c r="D428" s="365"/>
      <c r="E428" s="410"/>
      <c r="F428" s="411"/>
      <c r="G428" s="401"/>
      <c r="H428" s="417"/>
      <c r="I428" s="412"/>
      <c r="J428" s="410"/>
      <c r="K428" s="410"/>
      <c r="L428" s="412"/>
      <c r="M428" s="412"/>
      <c r="N428" s="412"/>
      <c r="O428" s="568"/>
      <c r="P428" s="568"/>
      <c r="Q428" s="412"/>
      <c r="R428" s="539"/>
    </row>
    <row r="429" spans="1:18" ht="19.5" customHeight="1">
      <c r="A429" s="432"/>
      <c r="B429" s="392"/>
      <c r="C429" s="529"/>
      <c r="D429" s="365"/>
      <c r="E429" s="410"/>
      <c r="F429" s="411"/>
      <c r="G429" s="401"/>
      <c r="H429" s="417"/>
      <c r="I429" s="412"/>
      <c r="J429" s="410"/>
      <c r="K429" s="410"/>
      <c r="L429" s="412"/>
      <c r="M429" s="412"/>
      <c r="N429" s="412"/>
      <c r="O429" s="568"/>
      <c r="P429" s="568"/>
      <c r="Q429" s="412"/>
      <c r="R429" s="539"/>
    </row>
    <row r="430" spans="1:18" ht="19.5" customHeight="1">
      <c r="A430" s="432"/>
      <c r="B430" s="392"/>
      <c r="C430" s="529"/>
      <c r="D430" s="365"/>
      <c r="E430" s="410"/>
      <c r="F430" s="411"/>
      <c r="G430" s="401"/>
      <c r="H430" s="417"/>
      <c r="I430" s="412"/>
      <c r="J430" s="410"/>
      <c r="K430" s="410"/>
      <c r="L430" s="412"/>
      <c r="M430" s="412"/>
      <c r="N430" s="412"/>
      <c r="O430" s="568"/>
      <c r="P430" s="568"/>
      <c r="Q430" s="412"/>
      <c r="R430" s="539"/>
    </row>
    <row r="431" spans="1:18" ht="19.5" customHeight="1">
      <c r="A431" s="432"/>
      <c r="B431" s="392"/>
      <c r="C431" s="529"/>
      <c r="D431" s="365"/>
      <c r="E431" s="410"/>
      <c r="F431" s="411"/>
      <c r="G431" s="401"/>
      <c r="H431" s="417"/>
      <c r="I431" s="412"/>
      <c r="J431" s="410"/>
      <c r="K431" s="410"/>
      <c r="L431" s="412"/>
      <c r="M431" s="412"/>
      <c r="N431" s="412"/>
      <c r="O431" s="568"/>
      <c r="P431" s="568"/>
      <c r="Q431" s="412"/>
      <c r="R431" s="539"/>
    </row>
    <row r="432" spans="1:18" ht="19.5" customHeight="1">
      <c r="A432" s="432"/>
      <c r="B432" s="392"/>
      <c r="C432" s="529"/>
      <c r="D432" s="365"/>
      <c r="E432" s="410"/>
      <c r="F432" s="411"/>
      <c r="G432" s="401"/>
      <c r="H432" s="417"/>
      <c r="I432" s="412"/>
      <c r="J432" s="410"/>
      <c r="K432" s="410"/>
      <c r="L432" s="412"/>
      <c r="M432" s="412"/>
      <c r="N432" s="412"/>
      <c r="O432" s="568"/>
      <c r="P432" s="568"/>
      <c r="Q432" s="412"/>
      <c r="R432" s="539"/>
    </row>
    <row r="433" spans="1:18" ht="19.5" customHeight="1">
      <c r="A433" s="432"/>
      <c r="B433" s="392"/>
      <c r="C433" s="529"/>
      <c r="D433" s="365"/>
      <c r="E433" s="410"/>
      <c r="F433" s="411"/>
      <c r="G433" s="401"/>
      <c r="H433" s="417"/>
      <c r="I433" s="412"/>
      <c r="J433" s="410"/>
      <c r="K433" s="410"/>
      <c r="L433" s="412"/>
      <c r="M433" s="412"/>
      <c r="N433" s="412"/>
      <c r="O433" s="568"/>
      <c r="P433" s="568"/>
      <c r="Q433" s="412"/>
      <c r="R433" s="539"/>
    </row>
    <row r="434" spans="1:18" ht="19.5" customHeight="1">
      <c r="A434" s="432"/>
      <c r="B434" s="392"/>
      <c r="C434" s="529"/>
      <c r="D434" s="365"/>
      <c r="E434" s="410"/>
      <c r="F434" s="411"/>
      <c r="G434" s="401"/>
      <c r="H434" s="417"/>
      <c r="I434" s="412"/>
      <c r="J434" s="410"/>
      <c r="K434" s="410"/>
      <c r="L434" s="412"/>
      <c r="M434" s="412"/>
      <c r="N434" s="412"/>
      <c r="O434" s="568"/>
      <c r="P434" s="568"/>
      <c r="Q434" s="412"/>
      <c r="R434" s="539"/>
    </row>
    <row r="435" spans="1:18" ht="19.5" customHeight="1">
      <c r="A435" s="432"/>
      <c r="B435" s="392"/>
      <c r="C435" s="529"/>
      <c r="D435" s="365"/>
      <c r="E435" s="410"/>
      <c r="F435" s="411"/>
      <c r="G435" s="401"/>
      <c r="H435" s="417"/>
      <c r="I435" s="412"/>
      <c r="J435" s="410"/>
      <c r="K435" s="410"/>
      <c r="L435" s="412"/>
      <c r="M435" s="412"/>
      <c r="N435" s="412"/>
      <c r="O435" s="568"/>
      <c r="P435" s="568"/>
      <c r="Q435" s="412"/>
      <c r="R435" s="539"/>
    </row>
    <row r="436" spans="1:18" ht="19.5" customHeight="1">
      <c r="A436" s="432"/>
      <c r="B436" s="392"/>
      <c r="C436" s="529"/>
      <c r="D436" s="365"/>
      <c r="E436" s="410"/>
      <c r="F436" s="411"/>
      <c r="G436" s="401"/>
      <c r="H436" s="417"/>
      <c r="I436" s="412"/>
      <c r="J436" s="410"/>
      <c r="K436" s="410"/>
      <c r="L436" s="412"/>
      <c r="M436" s="412"/>
      <c r="N436" s="412"/>
      <c r="O436" s="568"/>
      <c r="P436" s="568"/>
      <c r="Q436" s="412"/>
      <c r="R436" s="539"/>
    </row>
    <row r="437" spans="1:18" ht="19.5" customHeight="1">
      <c r="A437" s="432"/>
      <c r="B437" s="392"/>
      <c r="C437" s="529"/>
      <c r="D437" s="365"/>
      <c r="E437" s="410"/>
      <c r="F437" s="411"/>
      <c r="G437" s="401"/>
      <c r="H437" s="417"/>
      <c r="I437" s="412"/>
      <c r="J437" s="410"/>
      <c r="K437" s="410"/>
      <c r="L437" s="412"/>
      <c r="M437" s="412"/>
      <c r="N437" s="412"/>
      <c r="O437" s="568"/>
      <c r="P437" s="568"/>
      <c r="Q437" s="412"/>
      <c r="R437" s="539"/>
    </row>
    <row r="438" spans="1:18" ht="19.5" customHeight="1">
      <c r="A438" s="432"/>
      <c r="B438" s="392"/>
      <c r="C438" s="529"/>
      <c r="D438" s="365"/>
      <c r="E438" s="410"/>
      <c r="F438" s="411"/>
      <c r="G438" s="401"/>
      <c r="H438" s="417"/>
      <c r="I438" s="412"/>
      <c r="J438" s="410"/>
      <c r="K438" s="410"/>
      <c r="L438" s="412"/>
      <c r="M438" s="412"/>
      <c r="N438" s="412"/>
      <c r="O438" s="568"/>
      <c r="P438" s="568"/>
      <c r="Q438" s="412"/>
      <c r="R438" s="539"/>
    </row>
    <row r="439" spans="1:18" ht="19.5" customHeight="1">
      <c r="A439" s="432"/>
      <c r="B439" s="392"/>
      <c r="C439" s="529"/>
      <c r="D439" s="365"/>
      <c r="E439" s="410"/>
      <c r="F439" s="411"/>
      <c r="G439" s="401"/>
      <c r="H439" s="417"/>
      <c r="I439" s="412"/>
      <c r="J439" s="410"/>
      <c r="K439" s="410"/>
      <c r="L439" s="412"/>
      <c r="M439" s="412"/>
      <c r="N439" s="412"/>
      <c r="O439" s="568"/>
      <c r="P439" s="568"/>
      <c r="Q439" s="412"/>
      <c r="R439" s="539"/>
    </row>
    <row r="440" spans="1:18" ht="19.5" customHeight="1">
      <c r="A440" s="432"/>
      <c r="B440" s="392"/>
      <c r="C440" s="529"/>
      <c r="D440" s="365"/>
      <c r="E440" s="410"/>
      <c r="F440" s="411"/>
      <c r="G440" s="401"/>
      <c r="H440" s="417"/>
      <c r="I440" s="412"/>
      <c r="J440" s="410"/>
      <c r="K440" s="410"/>
      <c r="L440" s="412"/>
      <c r="M440" s="412"/>
      <c r="N440" s="412"/>
      <c r="O440" s="568"/>
      <c r="P440" s="568"/>
      <c r="Q440" s="412"/>
      <c r="R440" s="539"/>
    </row>
    <row r="441" spans="1:18" ht="19.5" customHeight="1">
      <c r="A441" s="432"/>
      <c r="B441" s="392"/>
      <c r="C441" s="529"/>
      <c r="D441" s="365"/>
      <c r="E441" s="410"/>
      <c r="F441" s="411"/>
      <c r="G441" s="401"/>
      <c r="H441" s="417"/>
      <c r="I441" s="412"/>
      <c r="J441" s="410"/>
      <c r="K441" s="410"/>
      <c r="L441" s="412"/>
      <c r="M441" s="412"/>
      <c r="N441" s="412"/>
      <c r="O441" s="568"/>
      <c r="P441" s="568"/>
      <c r="Q441" s="412"/>
      <c r="R441" s="539"/>
    </row>
    <row r="442" spans="1:18" ht="19.5" customHeight="1">
      <c r="A442" s="432"/>
      <c r="B442" s="392"/>
      <c r="C442" s="529"/>
      <c r="D442" s="365"/>
      <c r="E442" s="410"/>
      <c r="F442" s="411"/>
      <c r="G442" s="401"/>
      <c r="H442" s="417"/>
      <c r="I442" s="412"/>
      <c r="J442" s="410"/>
      <c r="K442" s="410"/>
      <c r="L442" s="412"/>
      <c r="M442" s="412"/>
      <c r="N442" s="412"/>
      <c r="O442" s="568"/>
      <c r="P442" s="568"/>
      <c r="Q442" s="412"/>
      <c r="R442" s="539"/>
    </row>
    <row r="443" spans="1:18" ht="19.5" customHeight="1">
      <c r="A443" s="432"/>
      <c r="B443" s="392"/>
      <c r="C443" s="529"/>
      <c r="D443" s="365"/>
      <c r="E443" s="410"/>
      <c r="F443" s="411"/>
      <c r="G443" s="401"/>
      <c r="H443" s="417"/>
      <c r="I443" s="412"/>
      <c r="J443" s="410"/>
      <c r="K443" s="410"/>
      <c r="L443" s="412"/>
      <c r="M443" s="412"/>
      <c r="N443" s="412"/>
      <c r="O443" s="568"/>
      <c r="P443" s="568"/>
      <c r="Q443" s="412"/>
      <c r="R443" s="539"/>
    </row>
    <row r="444" spans="1:18" ht="19.5" customHeight="1">
      <c r="A444" s="432"/>
      <c r="B444" s="392"/>
      <c r="C444" s="529"/>
      <c r="D444" s="365"/>
      <c r="E444" s="410"/>
      <c r="F444" s="411"/>
      <c r="G444" s="401"/>
      <c r="H444" s="417"/>
      <c r="I444" s="412"/>
      <c r="J444" s="410"/>
      <c r="K444" s="410"/>
      <c r="L444" s="412"/>
      <c r="M444" s="412"/>
      <c r="N444" s="412"/>
      <c r="O444" s="568"/>
      <c r="P444" s="568"/>
      <c r="Q444" s="412"/>
      <c r="R444" s="539"/>
    </row>
    <row r="445" spans="1:18" ht="19.5" customHeight="1">
      <c r="A445" s="432"/>
      <c r="B445" s="392"/>
      <c r="C445" s="529"/>
      <c r="D445" s="365"/>
      <c r="E445" s="410"/>
      <c r="F445" s="411"/>
      <c r="G445" s="401"/>
      <c r="H445" s="417"/>
      <c r="I445" s="412"/>
      <c r="J445" s="410"/>
      <c r="K445" s="410"/>
      <c r="L445" s="412"/>
      <c r="M445" s="412"/>
      <c r="N445" s="412"/>
      <c r="O445" s="568"/>
      <c r="P445" s="568"/>
      <c r="Q445" s="412"/>
      <c r="R445" s="539"/>
    </row>
    <row r="446" spans="1:18" ht="19.5" customHeight="1">
      <c r="A446" s="432"/>
      <c r="B446" s="392"/>
      <c r="C446" s="529"/>
      <c r="D446" s="365"/>
      <c r="E446" s="410"/>
      <c r="F446" s="411"/>
      <c r="G446" s="401"/>
      <c r="H446" s="417"/>
      <c r="I446" s="412"/>
      <c r="J446" s="410"/>
      <c r="K446" s="410"/>
      <c r="L446" s="412"/>
      <c r="M446" s="412"/>
      <c r="N446" s="412"/>
      <c r="O446" s="568"/>
      <c r="P446" s="568"/>
      <c r="Q446" s="412"/>
      <c r="R446" s="539"/>
    </row>
    <row r="447" spans="1:18" ht="19.5" customHeight="1">
      <c r="A447" s="432"/>
      <c r="B447" s="392"/>
      <c r="C447" s="529"/>
      <c r="D447" s="365"/>
      <c r="E447" s="410"/>
      <c r="F447" s="411"/>
      <c r="G447" s="401"/>
      <c r="H447" s="417"/>
      <c r="I447" s="412"/>
      <c r="J447" s="410"/>
      <c r="K447" s="410"/>
      <c r="L447" s="412"/>
      <c r="M447" s="412"/>
      <c r="N447" s="412"/>
      <c r="O447" s="568"/>
      <c r="P447" s="568"/>
      <c r="Q447" s="412"/>
      <c r="R447" s="539"/>
    </row>
    <row r="448" spans="1:18" ht="19.5" customHeight="1">
      <c r="A448" s="432"/>
      <c r="B448" s="392"/>
      <c r="C448" s="529"/>
      <c r="D448" s="365"/>
      <c r="E448" s="410"/>
      <c r="F448" s="411"/>
      <c r="G448" s="401"/>
      <c r="H448" s="417"/>
      <c r="I448" s="412"/>
      <c r="J448" s="410"/>
      <c r="K448" s="410"/>
      <c r="L448" s="412"/>
      <c r="M448" s="412"/>
      <c r="N448" s="412"/>
      <c r="O448" s="568"/>
      <c r="P448" s="568"/>
      <c r="Q448" s="412"/>
      <c r="R448" s="539"/>
    </row>
    <row r="449" spans="1:18" ht="19.5" customHeight="1">
      <c r="A449" s="432"/>
      <c r="B449" s="392"/>
      <c r="C449" s="529"/>
      <c r="D449" s="365"/>
      <c r="E449" s="410"/>
      <c r="F449" s="411"/>
      <c r="G449" s="401"/>
      <c r="H449" s="417"/>
      <c r="I449" s="412"/>
      <c r="J449" s="410"/>
      <c r="K449" s="410"/>
      <c r="L449" s="412"/>
      <c r="M449" s="412"/>
      <c r="N449" s="412"/>
      <c r="O449" s="568"/>
      <c r="P449" s="568"/>
      <c r="Q449" s="412"/>
      <c r="R449" s="539"/>
    </row>
    <row r="450" spans="1:18" ht="19.5" customHeight="1">
      <c r="A450" s="432"/>
      <c r="B450" s="392"/>
      <c r="C450" s="529"/>
      <c r="D450" s="365"/>
      <c r="E450" s="410"/>
      <c r="F450" s="411"/>
      <c r="G450" s="401"/>
      <c r="H450" s="417"/>
      <c r="I450" s="412"/>
      <c r="J450" s="410"/>
      <c r="K450" s="410"/>
      <c r="L450" s="412"/>
      <c r="M450" s="412"/>
      <c r="N450" s="412"/>
      <c r="O450" s="568"/>
      <c r="P450" s="568"/>
      <c r="Q450" s="412"/>
      <c r="R450" s="539"/>
    </row>
    <row r="451" spans="1:18" ht="19.5" customHeight="1">
      <c r="A451" s="432"/>
      <c r="B451" s="392"/>
      <c r="C451" s="529"/>
      <c r="D451" s="365"/>
      <c r="E451" s="410"/>
      <c r="F451" s="411"/>
      <c r="G451" s="401"/>
      <c r="H451" s="417"/>
      <c r="I451" s="412"/>
      <c r="J451" s="410"/>
      <c r="K451" s="410"/>
      <c r="L451" s="412"/>
      <c r="M451" s="412"/>
      <c r="N451" s="412"/>
      <c r="O451" s="568"/>
      <c r="P451" s="568"/>
      <c r="Q451" s="412"/>
      <c r="R451" s="539"/>
    </row>
    <row r="452" spans="1:18" ht="19.5" customHeight="1">
      <c r="A452" s="432"/>
      <c r="B452" s="392"/>
      <c r="C452" s="529"/>
      <c r="D452" s="365"/>
      <c r="E452" s="410"/>
      <c r="F452" s="411"/>
      <c r="G452" s="401"/>
      <c r="H452" s="417"/>
      <c r="I452" s="412"/>
      <c r="J452" s="410"/>
      <c r="K452" s="410"/>
      <c r="L452" s="412"/>
      <c r="M452" s="412"/>
      <c r="N452" s="412"/>
      <c r="O452" s="568"/>
      <c r="P452" s="568"/>
      <c r="Q452" s="412"/>
      <c r="R452" s="539"/>
    </row>
    <row r="453" spans="1:18" ht="19.5" customHeight="1">
      <c r="A453" s="432"/>
      <c r="B453" s="392"/>
      <c r="C453" s="529"/>
      <c r="D453" s="365"/>
      <c r="E453" s="410"/>
      <c r="F453" s="411"/>
      <c r="G453" s="401"/>
      <c r="H453" s="417"/>
      <c r="I453" s="412"/>
      <c r="J453" s="410"/>
      <c r="K453" s="410"/>
      <c r="L453" s="412"/>
      <c r="M453" s="412"/>
      <c r="N453" s="412"/>
      <c r="O453" s="568"/>
      <c r="P453" s="568"/>
      <c r="Q453" s="412"/>
      <c r="R453" s="539"/>
    </row>
    <row r="454" spans="1:18" ht="19.5" customHeight="1">
      <c r="A454" s="432"/>
      <c r="B454" s="392"/>
      <c r="C454" s="529"/>
      <c r="D454" s="365"/>
      <c r="E454" s="410"/>
      <c r="F454" s="411"/>
      <c r="G454" s="401"/>
      <c r="H454" s="417"/>
      <c r="I454" s="412"/>
      <c r="J454" s="410"/>
      <c r="K454" s="410"/>
      <c r="L454" s="412"/>
      <c r="M454" s="412"/>
      <c r="N454" s="412"/>
      <c r="O454" s="568"/>
      <c r="P454" s="568"/>
      <c r="Q454" s="412"/>
      <c r="R454" s="539"/>
    </row>
    <row r="455" spans="1:18" ht="19.5" customHeight="1">
      <c r="A455" s="432"/>
      <c r="B455" s="392"/>
      <c r="C455" s="529"/>
      <c r="D455" s="365"/>
      <c r="E455" s="410"/>
      <c r="F455" s="411"/>
      <c r="G455" s="401"/>
      <c r="H455" s="417"/>
      <c r="I455" s="412"/>
      <c r="J455" s="410"/>
      <c r="K455" s="410"/>
      <c r="L455" s="412"/>
      <c r="M455" s="412"/>
      <c r="N455" s="412"/>
      <c r="O455" s="568"/>
      <c r="P455" s="568"/>
      <c r="Q455" s="412"/>
      <c r="R455" s="539"/>
    </row>
    <row r="456" spans="1:18" ht="19.5" customHeight="1">
      <c r="A456" s="432"/>
      <c r="B456" s="392"/>
      <c r="C456" s="529"/>
      <c r="D456" s="365"/>
      <c r="E456" s="410"/>
      <c r="F456" s="411"/>
      <c r="G456" s="401"/>
      <c r="H456" s="417"/>
      <c r="I456" s="412"/>
      <c r="J456" s="410"/>
      <c r="K456" s="410"/>
      <c r="L456" s="412"/>
      <c r="M456" s="412"/>
      <c r="N456" s="412"/>
      <c r="O456" s="568"/>
      <c r="P456" s="568"/>
      <c r="Q456" s="412"/>
      <c r="R456" s="539"/>
    </row>
    <row r="457" spans="1:18" ht="19.5" customHeight="1">
      <c r="A457" s="432"/>
      <c r="B457" s="392"/>
      <c r="C457" s="529"/>
      <c r="D457" s="365"/>
      <c r="E457" s="410"/>
      <c r="F457" s="411"/>
      <c r="G457" s="401"/>
      <c r="H457" s="417"/>
      <c r="I457" s="412"/>
      <c r="J457" s="410"/>
      <c r="K457" s="410"/>
      <c r="L457" s="412"/>
      <c r="M457" s="412"/>
      <c r="N457" s="412"/>
      <c r="O457" s="568"/>
      <c r="P457" s="568"/>
      <c r="Q457" s="412"/>
      <c r="R457" s="539"/>
    </row>
    <row r="458" spans="1:18" ht="19.5" customHeight="1">
      <c r="A458" s="432"/>
      <c r="B458" s="392"/>
      <c r="C458" s="529"/>
      <c r="D458" s="365"/>
      <c r="E458" s="410"/>
      <c r="F458" s="411"/>
      <c r="G458" s="401"/>
      <c r="H458" s="417"/>
      <c r="I458" s="412"/>
      <c r="J458" s="410"/>
      <c r="K458" s="410"/>
      <c r="L458" s="412"/>
      <c r="M458" s="412"/>
      <c r="N458" s="412"/>
      <c r="O458" s="568"/>
      <c r="P458" s="568"/>
      <c r="Q458" s="412"/>
      <c r="R458" s="539"/>
    </row>
    <row r="459" spans="1:18" ht="19.5" customHeight="1">
      <c r="A459" s="432"/>
      <c r="B459" s="392"/>
      <c r="C459" s="529"/>
      <c r="D459" s="365"/>
      <c r="E459" s="410"/>
      <c r="F459" s="411"/>
      <c r="G459" s="401"/>
      <c r="H459" s="417"/>
      <c r="I459" s="412"/>
      <c r="J459" s="410"/>
      <c r="K459" s="410"/>
      <c r="L459" s="412"/>
      <c r="M459" s="412"/>
      <c r="N459" s="412"/>
      <c r="O459" s="568"/>
      <c r="P459" s="568"/>
      <c r="Q459" s="412"/>
      <c r="R459" s="539"/>
    </row>
    <row r="460" spans="1:18" ht="19.5" customHeight="1">
      <c r="A460" s="432"/>
      <c r="B460" s="392"/>
      <c r="C460" s="529"/>
      <c r="D460" s="365"/>
      <c r="E460" s="410"/>
      <c r="F460" s="411"/>
      <c r="G460" s="401"/>
      <c r="H460" s="417"/>
      <c r="I460" s="412"/>
      <c r="J460" s="410"/>
      <c r="K460" s="410"/>
      <c r="L460" s="412"/>
      <c r="M460" s="412"/>
      <c r="N460" s="412"/>
      <c r="O460" s="568"/>
      <c r="P460" s="568"/>
      <c r="Q460" s="412"/>
      <c r="R460" s="539"/>
    </row>
    <row r="461" spans="1:18" ht="19.5" customHeight="1">
      <c r="A461" s="432"/>
      <c r="B461" s="392"/>
      <c r="C461" s="529"/>
      <c r="D461" s="365"/>
      <c r="E461" s="410"/>
      <c r="F461" s="411"/>
      <c r="G461" s="401"/>
      <c r="H461" s="417"/>
      <c r="I461" s="412"/>
      <c r="J461" s="410"/>
      <c r="K461" s="410"/>
      <c r="L461" s="412"/>
      <c r="M461" s="412"/>
      <c r="N461" s="412"/>
      <c r="O461" s="568"/>
      <c r="P461" s="568"/>
      <c r="Q461" s="412"/>
      <c r="R461" s="539"/>
    </row>
    <row r="462" spans="1:18" ht="19.5" customHeight="1">
      <c r="A462" s="432"/>
      <c r="B462" s="392"/>
      <c r="C462" s="529"/>
      <c r="D462" s="365"/>
      <c r="E462" s="410"/>
      <c r="F462" s="411"/>
      <c r="G462" s="401"/>
      <c r="H462" s="417"/>
      <c r="I462" s="412"/>
      <c r="J462" s="410"/>
      <c r="K462" s="410"/>
      <c r="L462" s="412"/>
      <c r="M462" s="412"/>
      <c r="N462" s="412"/>
      <c r="O462" s="568"/>
      <c r="P462" s="568"/>
      <c r="Q462" s="412"/>
      <c r="R462" s="539"/>
    </row>
    <row r="463" spans="1:18" ht="19.5" customHeight="1">
      <c r="A463" s="432"/>
      <c r="B463" s="392"/>
      <c r="C463" s="529"/>
      <c r="D463" s="365"/>
      <c r="E463" s="410"/>
      <c r="F463" s="411"/>
      <c r="G463" s="401"/>
      <c r="H463" s="417"/>
      <c r="I463" s="412"/>
      <c r="J463" s="410"/>
      <c r="K463" s="410"/>
      <c r="L463" s="412"/>
      <c r="M463" s="412"/>
      <c r="N463" s="412"/>
      <c r="O463" s="568"/>
      <c r="P463" s="568"/>
      <c r="Q463" s="412"/>
      <c r="R463" s="539"/>
    </row>
    <row r="464" spans="1:18" ht="19.5" customHeight="1">
      <c r="A464" s="432"/>
      <c r="B464" s="392"/>
      <c r="C464" s="529"/>
      <c r="D464" s="365"/>
      <c r="E464" s="410"/>
      <c r="F464" s="411"/>
      <c r="G464" s="401"/>
      <c r="H464" s="417"/>
      <c r="I464" s="412"/>
      <c r="J464" s="410"/>
      <c r="K464" s="410"/>
      <c r="L464" s="412"/>
      <c r="M464" s="412"/>
      <c r="N464" s="412"/>
      <c r="O464" s="568"/>
      <c r="P464" s="568"/>
      <c r="Q464" s="412"/>
      <c r="R464" s="539"/>
    </row>
    <row r="465" spans="1:18" ht="19.5" customHeight="1">
      <c r="A465" s="432"/>
      <c r="B465" s="392"/>
      <c r="C465" s="529"/>
      <c r="D465" s="365"/>
      <c r="E465" s="410"/>
      <c r="F465" s="411"/>
      <c r="G465" s="401"/>
      <c r="H465" s="417"/>
      <c r="I465" s="412"/>
      <c r="J465" s="410"/>
      <c r="K465" s="410"/>
      <c r="L465" s="412"/>
      <c r="M465" s="412"/>
      <c r="N465" s="412"/>
      <c r="O465" s="568"/>
      <c r="P465" s="568"/>
      <c r="Q465" s="412"/>
      <c r="R465" s="539"/>
    </row>
    <row r="466" spans="1:18" ht="19.5" customHeight="1">
      <c r="A466" s="432"/>
      <c r="B466" s="392"/>
      <c r="C466" s="529"/>
      <c r="D466" s="365"/>
      <c r="E466" s="410"/>
      <c r="F466" s="411"/>
      <c r="G466" s="401"/>
      <c r="H466" s="417"/>
      <c r="I466" s="412"/>
      <c r="J466" s="410"/>
      <c r="K466" s="410"/>
      <c r="L466" s="412"/>
      <c r="M466" s="412"/>
      <c r="N466" s="412"/>
      <c r="O466" s="568"/>
      <c r="P466" s="568"/>
      <c r="Q466" s="412"/>
      <c r="R466" s="539"/>
    </row>
    <row r="467" spans="1:18" ht="19.5" customHeight="1">
      <c r="A467" s="432"/>
      <c r="B467" s="392"/>
      <c r="C467" s="529"/>
      <c r="D467" s="365"/>
      <c r="E467" s="410"/>
      <c r="F467" s="411"/>
      <c r="G467" s="401"/>
      <c r="H467" s="417"/>
      <c r="I467" s="412"/>
      <c r="J467" s="410"/>
      <c r="K467" s="410"/>
      <c r="L467" s="412"/>
      <c r="M467" s="412"/>
      <c r="N467" s="412"/>
      <c r="O467" s="568"/>
      <c r="P467" s="568"/>
      <c r="Q467" s="412"/>
      <c r="R467" s="539"/>
    </row>
    <row r="468" spans="1:18" ht="19.5" customHeight="1">
      <c r="A468" s="432"/>
      <c r="B468" s="392"/>
      <c r="C468" s="529"/>
      <c r="D468" s="365"/>
      <c r="E468" s="410"/>
      <c r="F468" s="411"/>
      <c r="G468" s="401"/>
      <c r="H468" s="417"/>
      <c r="I468" s="412"/>
      <c r="J468" s="410"/>
      <c r="K468" s="410"/>
      <c r="L468" s="412"/>
      <c r="M468" s="412"/>
      <c r="N468" s="412"/>
      <c r="O468" s="568"/>
      <c r="P468" s="568"/>
      <c r="Q468" s="412"/>
      <c r="R468" s="539"/>
    </row>
    <row r="469" spans="1:18" ht="19.5" customHeight="1">
      <c r="A469" s="432"/>
      <c r="B469" s="392"/>
      <c r="C469" s="529"/>
      <c r="D469" s="365"/>
      <c r="E469" s="410"/>
      <c r="F469" s="411"/>
      <c r="G469" s="401"/>
      <c r="H469" s="417"/>
      <c r="I469" s="412"/>
      <c r="J469" s="410"/>
      <c r="K469" s="410"/>
      <c r="L469" s="412"/>
      <c r="M469" s="412"/>
      <c r="N469" s="412"/>
      <c r="O469" s="568"/>
      <c r="P469" s="568"/>
      <c r="Q469" s="412"/>
      <c r="R469" s="539"/>
    </row>
    <row r="470" spans="1:18" ht="19.5" customHeight="1">
      <c r="A470" s="432"/>
      <c r="B470" s="392"/>
      <c r="C470" s="529"/>
      <c r="D470" s="365"/>
      <c r="E470" s="410"/>
      <c r="F470" s="411"/>
      <c r="G470" s="401"/>
      <c r="H470" s="417"/>
      <c r="I470" s="412"/>
      <c r="J470" s="410"/>
      <c r="K470" s="410"/>
      <c r="L470" s="412"/>
      <c r="M470" s="412"/>
      <c r="N470" s="412"/>
      <c r="O470" s="568"/>
      <c r="P470" s="568"/>
      <c r="Q470" s="412"/>
      <c r="R470" s="539"/>
    </row>
    <row r="471" spans="1:18" ht="19.5" customHeight="1">
      <c r="A471" s="432"/>
      <c r="B471" s="392"/>
      <c r="C471" s="529"/>
      <c r="D471" s="365"/>
      <c r="E471" s="410"/>
      <c r="F471" s="411"/>
      <c r="G471" s="401"/>
      <c r="H471" s="417"/>
      <c r="I471" s="412"/>
      <c r="J471" s="410"/>
      <c r="K471" s="410"/>
      <c r="L471" s="412"/>
      <c r="M471" s="412"/>
      <c r="N471" s="412"/>
      <c r="O471" s="568"/>
      <c r="P471" s="568"/>
      <c r="Q471" s="412"/>
      <c r="R471" s="539"/>
    </row>
    <row r="472" spans="1:18" ht="19.5" customHeight="1">
      <c r="A472" s="432"/>
      <c r="B472" s="392"/>
      <c r="C472" s="529"/>
      <c r="D472" s="365"/>
      <c r="E472" s="410"/>
      <c r="F472" s="411"/>
      <c r="G472" s="401"/>
      <c r="H472" s="417"/>
      <c r="I472" s="412"/>
      <c r="J472" s="410"/>
      <c r="K472" s="410"/>
      <c r="L472" s="412"/>
      <c r="M472" s="412"/>
      <c r="N472" s="412"/>
      <c r="O472" s="568"/>
      <c r="P472" s="568"/>
      <c r="Q472" s="412"/>
      <c r="R472" s="539"/>
    </row>
    <row r="473" spans="1:18" ht="19.5" customHeight="1">
      <c r="A473" s="432"/>
      <c r="B473" s="392"/>
      <c r="C473" s="529"/>
      <c r="D473" s="365"/>
      <c r="E473" s="410"/>
      <c r="F473" s="411"/>
      <c r="G473" s="401"/>
      <c r="H473" s="417"/>
      <c r="I473" s="412"/>
      <c r="J473" s="410"/>
      <c r="K473" s="410"/>
      <c r="L473" s="412"/>
      <c r="M473" s="412"/>
      <c r="N473" s="412"/>
      <c r="O473" s="568"/>
      <c r="P473" s="568"/>
      <c r="Q473" s="412"/>
      <c r="R473" s="539"/>
    </row>
    <row r="474" spans="1:18" ht="19.5" customHeight="1">
      <c r="A474" s="432"/>
      <c r="B474" s="392"/>
      <c r="C474" s="529"/>
      <c r="D474" s="365"/>
      <c r="E474" s="410"/>
      <c r="F474" s="411"/>
      <c r="G474" s="401"/>
      <c r="H474" s="417"/>
      <c r="I474" s="412"/>
      <c r="J474" s="410"/>
      <c r="K474" s="410"/>
      <c r="L474" s="412"/>
      <c r="M474" s="412"/>
      <c r="N474" s="412"/>
      <c r="O474" s="568"/>
      <c r="P474" s="568"/>
      <c r="Q474" s="412"/>
      <c r="R474" s="539"/>
    </row>
    <row r="475" spans="1:18" ht="19.5" customHeight="1">
      <c r="A475" s="432"/>
      <c r="B475" s="392"/>
      <c r="C475" s="529"/>
      <c r="D475" s="365"/>
      <c r="E475" s="410"/>
      <c r="F475" s="411"/>
      <c r="G475" s="401"/>
      <c r="H475" s="417"/>
      <c r="I475" s="412"/>
      <c r="J475" s="410"/>
      <c r="K475" s="410"/>
      <c r="L475" s="412"/>
      <c r="M475" s="412"/>
      <c r="N475" s="412"/>
      <c r="O475" s="568"/>
      <c r="P475" s="568"/>
      <c r="Q475" s="412"/>
      <c r="R475" s="539"/>
    </row>
    <row r="476" spans="1:18" ht="19.5" customHeight="1">
      <c r="A476" s="432"/>
      <c r="B476" s="392"/>
      <c r="C476" s="529"/>
      <c r="D476" s="365"/>
      <c r="E476" s="410"/>
      <c r="F476" s="411"/>
      <c r="G476" s="401"/>
      <c r="H476" s="417"/>
      <c r="I476" s="412"/>
      <c r="J476" s="410"/>
      <c r="K476" s="410"/>
      <c r="L476" s="412"/>
      <c r="M476" s="412"/>
      <c r="N476" s="412"/>
      <c r="O476" s="568"/>
      <c r="P476" s="568"/>
      <c r="Q476" s="412"/>
      <c r="R476" s="539"/>
    </row>
    <row r="477" spans="1:18" ht="19.5" customHeight="1">
      <c r="A477" s="432"/>
      <c r="B477" s="392"/>
      <c r="C477" s="529"/>
      <c r="D477" s="365"/>
      <c r="E477" s="410"/>
      <c r="F477" s="411"/>
      <c r="G477" s="401"/>
      <c r="H477" s="417"/>
      <c r="I477" s="412"/>
      <c r="J477" s="410"/>
      <c r="K477" s="410"/>
      <c r="L477" s="412"/>
      <c r="M477" s="412"/>
      <c r="N477" s="412"/>
      <c r="O477" s="568"/>
      <c r="P477" s="568"/>
      <c r="Q477" s="412"/>
      <c r="R477" s="539"/>
    </row>
    <row r="478" spans="1:18" ht="19.5" customHeight="1">
      <c r="A478" s="432"/>
      <c r="B478" s="392"/>
      <c r="C478" s="529"/>
      <c r="D478" s="365"/>
      <c r="E478" s="410"/>
      <c r="F478" s="411"/>
      <c r="G478" s="401"/>
      <c r="H478" s="417"/>
      <c r="I478" s="412"/>
      <c r="J478" s="410"/>
      <c r="K478" s="410"/>
      <c r="L478" s="412"/>
      <c r="M478" s="412"/>
      <c r="N478" s="412"/>
      <c r="O478" s="568"/>
      <c r="P478" s="568"/>
      <c r="Q478" s="412"/>
      <c r="R478" s="539"/>
    </row>
    <row r="479" spans="1:18" ht="19.5" customHeight="1">
      <c r="A479" s="432"/>
      <c r="B479" s="392"/>
      <c r="C479" s="529"/>
      <c r="D479" s="365"/>
      <c r="E479" s="410"/>
      <c r="F479" s="411"/>
      <c r="G479" s="401"/>
      <c r="H479" s="417"/>
      <c r="I479" s="412"/>
      <c r="J479" s="410"/>
      <c r="K479" s="410"/>
      <c r="L479" s="412"/>
      <c r="M479" s="412"/>
      <c r="N479" s="412"/>
      <c r="O479" s="568"/>
      <c r="P479" s="568"/>
      <c r="Q479" s="412"/>
      <c r="R479" s="539"/>
    </row>
    <row r="480" spans="1:18" ht="19.5" customHeight="1">
      <c r="A480" s="432"/>
      <c r="B480" s="392"/>
      <c r="C480" s="529"/>
      <c r="D480" s="365"/>
      <c r="E480" s="410"/>
      <c r="F480" s="411"/>
      <c r="G480" s="401"/>
      <c r="H480" s="417"/>
      <c r="I480" s="412"/>
      <c r="J480" s="410"/>
      <c r="K480" s="410"/>
      <c r="L480" s="412"/>
      <c r="M480" s="412"/>
      <c r="N480" s="412"/>
      <c r="O480" s="568"/>
      <c r="P480" s="568"/>
      <c r="Q480" s="412"/>
      <c r="R480" s="539"/>
    </row>
    <row r="481" spans="1:18" ht="19.5" customHeight="1">
      <c r="A481" s="432"/>
      <c r="B481" s="392"/>
      <c r="C481" s="529"/>
      <c r="D481" s="365"/>
      <c r="E481" s="410"/>
      <c r="F481" s="411"/>
      <c r="G481" s="401"/>
      <c r="H481" s="417"/>
      <c r="I481" s="412"/>
      <c r="J481" s="410"/>
      <c r="K481" s="410"/>
      <c r="L481" s="412"/>
      <c r="M481" s="412"/>
      <c r="N481" s="412"/>
      <c r="O481" s="568"/>
      <c r="P481" s="568"/>
      <c r="Q481" s="412"/>
      <c r="R481" s="539"/>
    </row>
    <row r="482" spans="1:18" ht="19.5" customHeight="1">
      <c r="A482" s="432"/>
      <c r="B482" s="392"/>
      <c r="C482" s="529"/>
      <c r="D482" s="365"/>
      <c r="E482" s="410"/>
      <c r="F482" s="411"/>
      <c r="G482" s="401"/>
      <c r="H482" s="417"/>
      <c r="I482" s="412"/>
      <c r="J482" s="410"/>
      <c r="K482" s="410"/>
      <c r="L482" s="412"/>
      <c r="M482" s="412"/>
      <c r="N482" s="412"/>
      <c r="O482" s="568"/>
      <c r="P482" s="568"/>
      <c r="Q482" s="412"/>
      <c r="R482" s="539"/>
    </row>
    <row r="483" spans="1:18" ht="19.5" customHeight="1">
      <c r="A483" s="432"/>
      <c r="B483" s="392"/>
      <c r="C483" s="529"/>
      <c r="D483" s="365"/>
      <c r="E483" s="410"/>
      <c r="F483" s="411"/>
      <c r="G483" s="401"/>
      <c r="H483" s="417"/>
      <c r="I483" s="412"/>
      <c r="J483" s="410"/>
      <c r="K483" s="410"/>
      <c r="L483" s="412"/>
      <c r="M483" s="412"/>
      <c r="N483" s="412"/>
      <c r="O483" s="568"/>
      <c r="P483" s="568"/>
      <c r="Q483" s="412"/>
      <c r="R483" s="539"/>
    </row>
    <row r="484" spans="1:18" ht="19.5" customHeight="1">
      <c r="A484" s="432"/>
      <c r="B484" s="392"/>
      <c r="C484" s="529"/>
      <c r="D484" s="365"/>
      <c r="E484" s="410"/>
      <c r="F484" s="411"/>
      <c r="G484" s="401"/>
      <c r="H484" s="417"/>
      <c r="I484" s="412"/>
      <c r="J484" s="410"/>
      <c r="K484" s="410"/>
      <c r="L484" s="412"/>
      <c r="M484" s="412"/>
      <c r="N484" s="412"/>
      <c r="O484" s="568"/>
      <c r="P484" s="568"/>
      <c r="Q484" s="412"/>
      <c r="R484" s="539"/>
    </row>
    <row r="485" spans="1:18" ht="19.5" customHeight="1">
      <c r="A485" s="432"/>
      <c r="B485" s="392"/>
      <c r="C485" s="529"/>
      <c r="D485" s="365"/>
      <c r="E485" s="410"/>
      <c r="F485" s="411"/>
      <c r="G485" s="401"/>
      <c r="H485" s="417"/>
      <c r="I485" s="412"/>
      <c r="J485" s="410"/>
      <c r="K485" s="410"/>
      <c r="L485" s="412"/>
      <c r="M485" s="412"/>
      <c r="N485" s="412"/>
      <c r="O485" s="568"/>
      <c r="P485" s="568"/>
      <c r="Q485" s="412"/>
      <c r="R485" s="539"/>
    </row>
    <row r="486" spans="1:18" ht="19.5" customHeight="1">
      <c r="A486" s="432"/>
      <c r="B486" s="392"/>
      <c r="C486" s="529"/>
      <c r="D486" s="365"/>
      <c r="E486" s="410"/>
      <c r="F486" s="411"/>
      <c r="G486" s="401"/>
      <c r="H486" s="417"/>
      <c r="I486" s="412"/>
      <c r="J486" s="410"/>
      <c r="K486" s="410"/>
      <c r="L486" s="412"/>
      <c r="M486" s="412"/>
      <c r="N486" s="412"/>
      <c r="O486" s="568"/>
      <c r="P486" s="568"/>
      <c r="Q486" s="412"/>
      <c r="R486" s="539"/>
    </row>
    <row r="487" spans="1:18" ht="19.5" customHeight="1">
      <c r="A487" s="432"/>
      <c r="B487" s="392"/>
      <c r="C487" s="529"/>
      <c r="D487" s="365"/>
      <c r="E487" s="410"/>
      <c r="F487" s="411"/>
      <c r="G487" s="401"/>
      <c r="H487" s="417"/>
      <c r="I487" s="412"/>
      <c r="J487" s="410"/>
      <c r="K487" s="410"/>
      <c r="L487" s="412"/>
      <c r="M487" s="412"/>
      <c r="N487" s="412"/>
      <c r="O487" s="568"/>
      <c r="P487" s="568"/>
      <c r="Q487" s="412"/>
      <c r="R487" s="539"/>
    </row>
    <row r="488" spans="1:18" ht="19.5" customHeight="1">
      <c r="A488" s="432"/>
      <c r="B488" s="392"/>
      <c r="C488" s="529"/>
      <c r="D488" s="365"/>
      <c r="E488" s="410"/>
      <c r="F488" s="411"/>
      <c r="G488" s="401"/>
      <c r="H488" s="417"/>
      <c r="I488" s="412"/>
      <c r="J488" s="410"/>
      <c r="K488" s="410"/>
      <c r="L488" s="412"/>
      <c r="M488" s="412"/>
      <c r="N488" s="412"/>
      <c r="O488" s="568"/>
      <c r="P488" s="568"/>
      <c r="Q488" s="412"/>
      <c r="R488" s="539"/>
    </row>
    <row r="489" spans="1:18" ht="19.5" customHeight="1" thickBot="1">
      <c r="A489" s="433"/>
      <c r="B489" s="393"/>
      <c r="C489" s="540">
        <f>SUBTOTAL(9,C7:C488)</f>
        <v>368177.03019999998</v>
      </c>
      <c r="D489" s="540">
        <f>SUBTOTAL(9,D7:D488)</f>
        <v>0</v>
      </c>
      <c r="E489" s="540">
        <f>SUBTOTAL(9,E7:E488)</f>
        <v>349002.56</v>
      </c>
      <c r="F489" s="540">
        <f>SUBTOTAL(9,F7:F488)</f>
        <v>41405.252699999997</v>
      </c>
      <c r="G489" s="540">
        <f>SUBTOTAL(9,G7:G488)</f>
        <v>390407.81270000001</v>
      </c>
      <c r="H489" s="540"/>
      <c r="I489" s="521"/>
      <c r="J489" s="593"/>
      <c r="K489" s="593"/>
      <c r="L489" s="521"/>
      <c r="M489" s="521"/>
      <c r="N489" s="521"/>
      <c r="O489" s="577"/>
      <c r="P489" s="577"/>
      <c r="Q489" s="521"/>
      <c r="R489" s="541"/>
    </row>
    <row r="490" spans="1:18" ht="19.5" customHeight="1">
      <c r="A490" s="434"/>
      <c r="B490" s="394"/>
      <c r="D490" s="374"/>
    </row>
    <row r="491" spans="1:18" ht="19.5" customHeight="1">
      <c r="A491" s="434"/>
      <c r="B491" s="394"/>
      <c r="D491" s="374"/>
    </row>
    <row r="492" spans="1:18" ht="19.5" customHeight="1">
      <c r="A492" s="434"/>
      <c r="B492" s="394"/>
      <c r="D492" s="374"/>
    </row>
    <row r="493" spans="1:18" ht="19.5" customHeight="1">
      <c r="A493" s="434"/>
      <c r="B493" s="394"/>
      <c r="D493" s="374"/>
    </row>
    <row r="494" spans="1:18" ht="19.5" customHeight="1">
      <c r="A494" s="434"/>
      <c r="B494" s="394"/>
      <c r="D494" s="374"/>
    </row>
    <row r="495" spans="1:18" ht="19.5" customHeight="1">
      <c r="A495" s="434"/>
      <c r="B495" s="394"/>
      <c r="D495" s="374"/>
    </row>
    <row r="496" spans="1:18" ht="19.5" customHeight="1">
      <c r="A496" s="434"/>
      <c r="B496" s="394"/>
      <c r="D496" s="374"/>
    </row>
    <row r="497" spans="1:4" ht="19.5" customHeight="1">
      <c r="A497" s="434"/>
      <c r="B497" s="394"/>
      <c r="D497" s="374"/>
    </row>
    <row r="498" spans="1:4" ht="19.5" customHeight="1">
      <c r="A498" s="434"/>
      <c r="B498" s="394"/>
      <c r="D498" s="374"/>
    </row>
    <row r="499" spans="1:4" ht="19.5" customHeight="1">
      <c r="A499" s="434"/>
      <c r="B499" s="394"/>
      <c r="D499" s="374"/>
    </row>
    <row r="500" spans="1:4" ht="19.5" customHeight="1">
      <c r="A500" s="434"/>
      <c r="B500" s="394"/>
      <c r="D500" s="374"/>
    </row>
    <row r="501" spans="1:4" ht="19.5" customHeight="1">
      <c r="A501" s="434"/>
      <c r="B501" s="394"/>
      <c r="D501" s="374"/>
    </row>
    <row r="502" spans="1:4" ht="19.5" customHeight="1">
      <c r="A502" s="434"/>
      <c r="B502" s="394"/>
      <c r="D502" s="374"/>
    </row>
    <row r="503" spans="1:4" ht="19.5" customHeight="1">
      <c r="A503" s="434"/>
      <c r="B503" s="394"/>
      <c r="D503" s="374"/>
    </row>
    <row r="504" spans="1:4" ht="19.5" customHeight="1">
      <c r="A504" s="434"/>
      <c r="B504" s="394"/>
      <c r="D504" s="374"/>
    </row>
    <row r="505" spans="1:4" ht="19.5" customHeight="1">
      <c r="A505" s="434"/>
      <c r="B505" s="394"/>
      <c r="D505" s="374"/>
    </row>
    <row r="506" spans="1:4" ht="19.5" customHeight="1">
      <c r="A506" s="434"/>
      <c r="B506" s="394"/>
      <c r="D506" s="374"/>
    </row>
    <row r="507" spans="1:4" ht="19.5" customHeight="1">
      <c r="A507" s="434"/>
      <c r="B507" s="394"/>
      <c r="D507" s="374"/>
    </row>
    <row r="508" spans="1:4" ht="19.5" customHeight="1">
      <c r="A508" s="434"/>
      <c r="B508" s="394"/>
      <c r="D508" s="374"/>
    </row>
    <row r="509" spans="1:4" ht="19.5" customHeight="1">
      <c r="A509" s="434"/>
      <c r="B509" s="394"/>
      <c r="D509" s="374"/>
    </row>
    <row r="510" spans="1:4" ht="19.5" customHeight="1">
      <c r="A510" s="434"/>
      <c r="B510" s="394"/>
      <c r="D510" s="374"/>
    </row>
    <row r="511" spans="1:4" ht="19.5" customHeight="1">
      <c r="A511" s="434"/>
      <c r="B511" s="394"/>
      <c r="D511" s="374"/>
    </row>
    <row r="512" spans="1:4" ht="19.5" customHeight="1">
      <c r="A512" s="434"/>
      <c r="B512" s="394"/>
      <c r="D512" s="374"/>
    </row>
    <row r="513" spans="1:4" ht="19.5" customHeight="1">
      <c r="A513" s="434"/>
      <c r="B513" s="394"/>
      <c r="D513" s="374"/>
    </row>
    <row r="514" spans="1:4" ht="19.5" customHeight="1">
      <c r="A514" s="434"/>
      <c r="B514" s="394"/>
      <c r="D514" s="374"/>
    </row>
    <row r="515" spans="1:4" ht="19.5" customHeight="1">
      <c r="A515" s="434"/>
      <c r="B515" s="394"/>
      <c r="D515" s="374"/>
    </row>
    <row r="516" spans="1:4" ht="19.5" customHeight="1">
      <c r="A516" s="434"/>
      <c r="B516" s="394"/>
      <c r="D516" s="374"/>
    </row>
    <row r="517" spans="1:4" ht="19.5" customHeight="1">
      <c r="A517" s="434"/>
      <c r="B517" s="394"/>
      <c r="D517" s="374"/>
    </row>
    <row r="518" spans="1:4" ht="19.5" customHeight="1">
      <c r="A518" s="434"/>
      <c r="B518" s="394"/>
      <c r="D518" s="374"/>
    </row>
    <row r="519" spans="1:4" ht="19.5" customHeight="1">
      <c r="A519" s="434"/>
      <c r="B519" s="394"/>
      <c r="D519" s="374"/>
    </row>
    <row r="520" spans="1:4" ht="19.5" customHeight="1">
      <c r="A520" s="434"/>
      <c r="B520" s="394"/>
      <c r="D520" s="374"/>
    </row>
    <row r="521" spans="1:4" ht="19.5" customHeight="1">
      <c r="A521" s="434"/>
      <c r="B521" s="394"/>
      <c r="D521" s="374"/>
    </row>
    <row r="522" spans="1:4" ht="19.5" customHeight="1">
      <c r="A522" s="434"/>
      <c r="B522" s="394"/>
      <c r="D522" s="374"/>
    </row>
    <row r="523" spans="1:4" ht="19.5" customHeight="1">
      <c r="A523" s="434"/>
      <c r="B523" s="394"/>
      <c r="D523" s="374"/>
    </row>
    <row r="524" spans="1:4" ht="19.5" customHeight="1">
      <c r="A524" s="434"/>
      <c r="B524" s="394"/>
      <c r="D524" s="374"/>
    </row>
    <row r="525" spans="1:4" ht="19.5" customHeight="1">
      <c r="A525" s="434"/>
      <c r="B525" s="394"/>
      <c r="D525" s="374"/>
    </row>
    <row r="526" spans="1:4" ht="19.5" customHeight="1">
      <c r="A526" s="434"/>
      <c r="B526" s="394"/>
      <c r="D526" s="374"/>
    </row>
    <row r="527" spans="1:4" ht="19.5" customHeight="1">
      <c r="A527" s="434"/>
      <c r="B527" s="394"/>
      <c r="D527" s="374"/>
    </row>
    <row r="528" spans="1:4" ht="19.5" customHeight="1">
      <c r="A528" s="434"/>
      <c r="B528" s="394"/>
      <c r="D528" s="374"/>
    </row>
    <row r="529" spans="1:4" ht="19.5" customHeight="1">
      <c r="A529" s="434"/>
      <c r="B529" s="394"/>
      <c r="D529" s="374"/>
    </row>
    <row r="530" spans="1:4" ht="19.5" customHeight="1">
      <c r="A530" s="434"/>
      <c r="B530" s="394"/>
      <c r="D530" s="374"/>
    </row>
    <row r="531" spans="1:4" ht="19.5" customHeight="1">
      <c r="A531" s="434"/>
      <c r="B531" s="394"/>
      <c r="D531" s="374"/>
    </row>
    <row r="532" spans="1:4" ht="19.5" customHeight="1">
      <c r="A532" s="434"/>
      <c r="B532" s="394"/>
      <c r="D532" s="374"/>
    </row>
    <row r="533" spans="1:4" ht="19.5" customHeight="1">
      <c r="A533" s="434"/>
      <c r="B533" s="394"/>
      <c r="D533" s="374"/>
    </row>
    <row r="534" spans="1:4" ht="19.5" customHeight="1">
      <c r="A534" s="434"/>
      <c r="B534" s="394"/>
      <c r="D534" s="374"/>
    </row>
    <row r="535" spans="1:4" ht="19.5" customHeight="1">
      <c r="A535" s="434"/>
      <c r="B535" s="394"/>
      <c r="D535" s="374"/>
    </row>
    <row r="536" spans="1:4" ht="19.5" customHeight="1">
      <c r="A536" s="434"/>
      <c r="B536" s="394"/>
      <c r="D536" s="374"/>
    </row>
    <row r="537" spans="1:4" ht="19.5" customHeight="1">
      <c r="A537" s="434"/>
      <c r="B537" s="394"/>
      <c r="D537" s="374"/>
    </row>
    <row r="538" spans="1:4" ht="19.5" customHeight="1">
      <c r="A538" s="434"/>
      <c r="B538" s="394"/>
      <c r="D538" s="374"/>
    </row>
    <row r="539" spans="1:4" ht="19.5" customHeight="1">
      <c r="A539" s="434"/>
      <c r="B539" s="394"/>
      <c r="D539" s="374"/>
    </row>
    <row r="540" spans="1:4" ht="19.5" customHeight="1">
      <c r="A540" s="434"/>
      <c r="B540" s="394"/>
      <c r="D540" s="374"/>
    </row>
    <row r="541" spans="1:4" ht="19.5" customHeight="1">
      <c r="A541" s="434"/>
      <c r="B541" s="394"/>
      <c r="D541" s="374"/>
    </row>
    <row r="542" spans="1:4" ht="19.5" customHeight="1">
      <c r="A542" s="434"/>
      <c r="B542" s="394"/>
      <c r="D542" s="374"/>
    </row>
    <row r="543" spans="1:4" ht="19.5" customHeight="1">
      <c r="A543" s="434"/>
      <c r="B543" s="394"/>
      <c r="D543" s="374"/>
    </row>
    <row r="544" spans="1:4" ht="19.5" customHeight="1">
      <c r="A544" s="434"/>
      <c r="B544" s="394"/>
      <c r="D544" s="374"/>
    </row>
    <row r="545" spans="1:4" ht="19.5" customHeight="1">
      <c r="A545" s="434"/>
      <c r="B545" s="394"/>
      <c r="D545" s="374"/>
    </row>
    <row r="546" spans="1:4" ht="19.5" customHeight="1">
      <c r="A546" s="434"/>
      <c r="B546" s="394"/>
      <c r="D546" s="374"/>
    </row>
    <row r="547" spans="1:4" ht="19.5" customHeight="1">
      <c r="A547" s="434"/>
      <c r="B547" s="394"/>
      <c r="D547" s="374"/>
    </row>
    <row r="548" spans="1:4" ht="19.5" customHeight="1">
      <c r="A548" s="434"/>
      <c r="B548" s="394"/>
      <c r="D548" s="374"/>
    </row>
    <row r="549" spans="1:4" ht="19.5" customHeight="1">
      <c r="A549" s="434"/>
      <c r="B549" s="394"/>
      <c r="D549" s="374"/>
    </row>
    <row r="550" spans="1:4" ht="19.5" customHeight="1">
      <c r="A550" s="434"/>
      <c r="B550" s="394"/>
      <c r="D550" s="374"/>
    </row>
    <row r="551" spans="1:4" ht="19.5" customHeight="1">
      <c r="A551" s="434"/>
      <c r="B551" s="394"/>
      <c r="D551" s="374"/>
    </row>
    <row r="552" spans="1:4" ht="19.5" customHeight="1">
      <c r="A552" s="434"/>
      <c r="B552" s="394"/>
      <c r="D552" s="374"/>
    </row>
    <row r="553" spans="1:4" ht="19.5" customHeight="1">
      <c r="A553" s="434"/>
      <c r="B553" s="394"/>
      <c r="D553" s="374"/>
    </row>
    <row r="554" spans="1:4" ht="19.5" customHeight="1">
      <c r="A554" s="434"/>
      <c r="B554" s="394"/>
      <c r="D554" s="374"/>
    </row>
    <row r="555" spans="1:4" ht="19.5" customHeight="1">
      <c r="A555" s="434"/>
      <c r="B555" s="394"/>
      <c r="D555" s="374"/>
    </row>
    <row r="556" spans="1:4" ht="19.5" customHeight="1">
      <c r="A556" s="434"/>
      <c r="B556" s="394"/>
      <c r="D556" s="374"/>
    </row>
    <row r="557" spans="1:4" ht="19.5" customHeight="1">
      <c r="A557" s="434"/>
      <c r="B557" s="394"/>
      <c r="D557" s="374"/>
    </row>
    <row r="558" spans="1:4" ht="19.5" customHeight="1">
      <c r="A558" s="434"/>
      <c r="B558" s="394"/>
      <c r="D558" s="374"/>
    </row>
    <row r="559" spans="1:4" ht="19.5" customHeight="1">
      <c r="A559" s="434"/>
      <c r="B559" s="394"/>
      <c r="D559" s="374"/>
    </row>
    <row r="560" spans="1:4" ht="19.5" customHeight="1">
      <c r="A560" s="434"/>
      <c r="B560" s="394"/>
      <c r="D560" s="374"/>
    </row>
    <row r="561" spans="1:4" ht="19.5" customHeight="1">
      <c r="A561" s="434"/>
      <c r="B561" s="394"/>
      <c r="D561" s="374"/>
    </row>
    <row r="562" spans="1:4" ht="19.5" customHeight="1">
      <c r="A562" s="434"/>
      <c r="B562" s="394"/>
      <c r="D562" s="374"/>
    </row>
    <row r="563" spans="1:4" ht="19.5" customHeight="1">
      <c r="A563" s="434"/>
      <c r="B563" s="394"/>
      <c r="D563" s="374"/>
    </row>
    <row r="564" spans="1:4" ht="19.5" customHeight="1">
      <c r="A564" s="434"/>
      <c r="B564" s="394"/>
      <c r="D564" s="374"/>
    </row>
    <row r="565" spans="1:4" ht="19.5" customHeight="1">
      <c r="A565" s="434"/>
      <c r="B565" s="394"/>
      <c r="D565" s="374"/>
    </row>
    <row r="566" spans="1:4" ht="19.5" customHeight="1">
      <c r="A566" s="434"/>
      <c r="B566" s="394"/>
      <c r="D566" s="374"/>
    </row>
    <row r="567" spans="1:4" ht="19.5" customHeight="1">
      <c r="A567" s="434"/>
      <c r="B567" s="394"/>
      <c r="D567" s="374"/>
    </row>
    <row r="568" spans="1:4" ht="19.5" customHeight="1">
      <c r="A568" s="434"/>
      <c r="B568" s="394"/>
      <c r="D568" s="374"/>
    </row>
    <row r="569" spans="1:4" ht="19.5" customHeight="1">
      <c r="A569" s="434"/>
      <c r="B569" s="394"/>
      <c r="D569" s="374"/>
    </row>
    <row r="570" spans="1:4" ht="19.5" customHeight="1">
      <c r="A570" s="434"/>
      <c r="B570" s="394"/>
      <c r="D570" s="374"/>
    </row>
    <row r="571" spans="1:4" ht="19.5" customHeight="1">
      <c r="A571" s="434"/>
      <c r="B571" s="394"/>
      <c r="D571" s="374"/>
    </row>
    <row r="572" spans="1:4" ht="19.5" customHeight="1">
      <c r="A572" s="434"/>
      <c r="B572" s="394"/>
      <c r="D572" s="374"/>
    </row>
    <row r="573" spans="1:4" ht="19.5" customHeight="1">
      <c r="A573" s="434"/>
      <c r="B573" s="394"/>
      <c r="D573" s="374"/>
    </row>
    <row r="574" spans="1:4" ht="19.5" customHeight="1">
      <c r="A574" s="434"/>
      <c r="B574" s="394"/>
      <c r="D574" s="374"/>
    </row>
    <row r="575" spans="1:4" ht="19.5" customHeight="1">
      <c r="A575" s="434"/>
      <c r="B575" s="394"/>
      <c r="D575" s="374"/>
    </row>
    <row r="576" spans="1:4" ht="19.5" customHeight="1">
      <c r="A576" s="434"/>
      <c r="B576" s="394"/>
      <c r="D576" s="374"/>
    </row>
    <row r="577" spans="1:4" ht="19.5" customHeight="1">
      <c r="A577" s="373"/>
      <c r="B577" s="394"/>
      <c r="D577" s="374"/>
    </row>
    <row r="578" spans="1:4" ht="19.5" customHeight="1">
      <c r="A578" s="373"/>
      <c r="B578" s="394"/>
      <c r="D578" s="374"/>
    </row>
    <row r="579" spans="1:4" ht="19.5" customHeight="1">
      <c r="A579" s="373"/>
      <c r="B579" s="394"/>
      <c r="D579" s="374"/>
    </row>
    <row r="580" spans="1:4" ht="19.5" customHeight="1">
      <c r="A580" s="373"/>
      <c r="B580" s="394"/>
      <c r="D580" s="374"/>
    </row>
    <row r="581" spans="1:4" ht="19.5" customHeight="1">
      <c r="A581" s="373"/>
      <c r="B581" s="394"/>
      <c r="D581" s="374"/>
    </row>
    <row r="582" spans="1:4" ht="19.5" customHeight="1">
      <c r="A582" s="373"/>
      <c r="B582" s="394"/>
      <c r="D582" s="374"/>
    </row>
    <row r="583" spans="1:4" ht="19.5" customHeight="1">
      <c r="A583" s="373"/>
      <c r="B583" s="394"/>
      <c r="D583" s="374"/>
    </row>
    <row r="584" spans="1:4" ht="19.5" customHeight="1">
      <c r="A584" s="373"/>
      <c r="B584" s="394"/>
      <c r="D584" s="374"/>
    </row>
    <row r="585" spans="1:4" ht="19.5" customHeight="1">
      <c r="A585" s="373"/>
      <c r="B585" s="394"/>
      <c r="D585" s="374"/>
    </row>
    <row r="586" spans="1:4" ht="19.5" customHeight="1">
      <c r="A586" s="373"/>
      <c r="B586" s="394"/>
      <c r="D586" s="374"/>
    </row>
    <row r="587" spans="1:4" ht="19.5" customHeight="1">
      <c r="A587" s="373"/>
      <c r="B587" s="394"/>
      <c r="D587" s="374"/>
    </row>
    <row r="588" spans="1:4" ht="19.5" customHeight="1">
      <c r="A588" s="373"/>
      <c r="B588" s="394"/>
      <c r="D588" s="374"/>
    </row>
    <row r="589" spans="1:4" ht="19.5" customHeight="1">
      <c r="A589" s="373"/>
      <c r="B589" s="394"/>
      <c r="D589" s="374"/>
    </row>
    <row r="590" spans="1:4" ht="19.5" customHeight="1">
      <c r="A590" s="373"/>
      <c r="D590" s="374"/>
    </row>
    <row r="591" spans="1:4" ht="19.5" customHeight="1">
      <c r="A591" s="373"/>
      <c r="D591" s="374"/>
    </row>
    <row r="592" spans="1:4" ht="19.5" customHeight="1">
      <c r="A592" s="373"/>
      <c r="D592" s="374"/>
    </row>
    <row r="593" spans="1:4" ht="19.5" customHeight="1">
      <c r="A593" s="373"/>
      <c r="D593" s="374"/>
    </row>
    <row r="594" spans="1:4" ht="19.5" customHeight="1">
      <c r="A594" s="373"/>
      <c r="D594" s="374"/>
    </row>
    <row r="595" spans="1:4" ht="19.5" customHeight="1">
      <c r="A595" s="373"/>
      <c r="D595" s="374"/>
    </row>
    <row r="596" spans="1:4" ht="19.5" customHeight="1">
      <c r="A596" s="373"/>
      <c r="D596" s="374"/>
    </row>
    <row r="597" spans="1:4" ht="19.5" customHeight="1">
      <c r="A597" s="373"/>
      <c r="D597" s="374"/>
    </row>
    <row r="598" spans="1:4" ht="19.5" customHeight="1">
      <c r="A598" s="373"/>
      <c r="D598" s="374"/>
    </row>
    <row r="599" spans="1:4" ht="19.5" customHeight="1">
      <c r="A599" s="373"/>
      <c r="D599" s="374"/>
    </row>
    <row r="600" spans="1:4" ht="19.5" customHeight="1">
      <c r="A600" s="373"/>
      <c r="D600" s="374"/>
    </row>
    <row r="601" spans="1:4" ht="19.5" customHeight="1">
      <c r="A601" s="373"/>
      <c r="D601" s="374"/>
    </row>
    <row r="602" spans="1:4" ht="19.5" customHeight="1">
      <c r="A602" s="373"/>
      <c r="D602" s="374"/>
    </row>
    <row r="603" spans="1:4" ht="19.5" customHeight="1">
      <c r="A603" s="373"/>
      <c r="D603" s="374"/>
    </row>
    <row r="604" spans="1:4" ht="19.5" customHeight="1">
      <c r="A604" s="373"/>
      <c r="D604" s="374"/>
    </row>
    <row r="605" spans="1:4" ht="19.5" customHeight="1">
      <c r="A605" s="373"/>
      <c r="D605" s="374"/>
    </row>
    <row r="606" spans="1:4" ht="19.5" customHeight="1">
      <c r="A606" s="373"/>
      <c r="D606" s="374"/>
    </row>
    <row r="607" spans="1:4" ht="19.5" customHeight="1">
      <c r="A607" s="373"/>
      <c r="D607" s="374"/>
    </row>
    <row r="608" spans="1:4" ht="19.5" customHeight="1">
      <c r="A608" s="373"/>
      <c r="D608" s="374"/>
    </row>
    <row r="609" spans="1:4" ht="19.5" customHeight="1">
      <c r="A609" s="373"/>
      <c r="D609" s="374"/>
    </row>
    <row r="610" spans="1:4" ht="19.5" customHeight="1">
      <c r="A610" s="373"/>
      <c r="D610" s="374"/>
    </row>
    <row r="611" spans="1:4" ht="19.5" customHeight="1">
      <c r="A611" s="373"/>
      <c r="D611" s="374"/>
    </row>
    <row r="612" spans="1:4" ht="19.5" customHeight="1">
      <c r="A612" s="373"/>
      <c r="D612" s="374"/>
    </row>
    <row r="613" spans="1:4" ht="19.5" customHeight="1">
      <c r="A613" s="373"/>
      <c r="D613" s="374"/>
    </row>
    <row r="614" spans="1:4" ht="19.5" customHeight="1">
      <c r="A614" s="373"/>
      <c r="D614" s="374"/>
    </row>
    <row r="615" spans="1:4" ht="19.5" customHeight="1">
      <c r="A615" s="373"/>
      <c r="D615" s="374"/>
    </row>
    <row r="616" spans="1:4" ht="19.5" customHeight="1">
      <c r="A616" s="373"/>
      <c r="D616" s="374"/>
    </row>
    <row r="617" spans="1:4" ht="19.5" customHeight="1">
      <c r="A617" s="373"/>
      <c r="D617" s="374"/>
    </row>
    <row r="618" spans="1:4" ht="19.5" customHeight="1">
      <c r="A618" s="373"/>
      <c r="D618" s="374"/>
    </row>
    <row r="619" spans="1:4" ht="19.5" customHeight="1">
      <c r="A619" s="373"/>
      <c r="D619" s="374"/>
    </row>
    <row r="620" spans="1:4" ht="19.5" customHeight="1">
      <c r="A620" s="373"/>
      <c r="D620" s="374"/>
    </row>
    <row r="621" spans="1:4" ht="19.5" customHeight="1">
      <c r="A621" s="373"/>
      <c r="D621" s="374"/>
    </row>
    <row r="622" spans="1:4" ht="19.5" customHeight="1">
      <c r="A622" s="373"/>
      <c r="D622" s="374"/>
    </row>
    <row r="623" spans="1:4" ht="19.5" customHeight="1">
      <c r="A623" s="373"/>
      <c r="D623" s="374"/>
    </row>
    <row r="624" spans="1:4" ht="19.5" customHeight="1">
      <c r="A624" s="373"/>
      <c r="D624" s="374"/>
    </row>
    <row r="625" spans="1:4" ht="19.5" customHeight="1">
      <c r="A625" s="373"/>
      <c r="D625" s="374"/>
    </row>
    <row r="626" spans="1:4" ht="19.5" customHeight="1">
      <c r="A626" s="373"/>
      <c r="D626" s="374"/>
    </row>
    <row r="627" spans="1:4" ht="19.5" customHeight="1">
      <c r="A627" s="373"/>
      <c r="D627" s="374"/>
    </row>
    <row r="628" spans="1:4" ht="19.5" customHeight="1">
      <c r="A628" s="373"/>
      <c r="D628" s="374"/>
    </row>
    <row r="629" spans="1:4" ht="19.5" customHeight="1">
      <c r="A629" s="373"/>
      <c r="D629" s="374"/>
    </row>
    <row r="630" spans="1:4" ht="19.5" customHeight="1">
      <c r="A630" s="373"/>
      <c r="D630" s="374"/>
    </row>
    <row r="631" spans="1:4" ht="19.5" customHeight="1">
      <c r="A631" s="373"/>
      <c r="D631" s="374"/>
    </row>
    <row r="632" spans="1:4" ht="19.5" customHeight="1">
      <c r="A632" s="373"/>
      <c r="D632" s="374"/>
    </row>
    <row r="633" spans="1:4" ht="19.5" customHeight="1">
      <c r="A633" s="373"/>
      <c r="D633" s="374"/>
    </row>
    <row r="634" spans="1:4" ht="19.5" customHeight="1">
      <c r="A634" s="373"/>
      <c r="D634" s="374"/>
    </row>
    <row r="635" spans="1:4" ht="19.5" customHeight="1">
      <c r="A635" s="373"/>
      <c r="D635" s="374"/>
    </row>
    <row r="636" spans="1:4" ht="19.5" customHeight="1">
      <c r="A636" s="373"/>
      <c r="D636" s="374"/>
    </row>
    <row r="637" spans="1:4" ht="19.5" customHeight="1">
      <c r="A637" s="373"/>
      <c r="D637" s="374"/>
    </row>
    <row r="638" spans="1:4" ht="19.5" customHeight="1">
      <c r="A638" s="373"/>
      <c r="D638" s="374"/>
    </row>
    <row r="639" spans="1:4" ht="19.5" customHeight="1">
      <c r="A639" s="373"/>
      <c r="D639" s="374"/>
    </row>
    <row r="640" spans="1:4" ht="19.5" customHeight="1">
      <c r="A640" s="373"/>
      <c r="D640" s="374"/>
    </row>
    <row r="641" spans="1:4" ht="19.5" customHeight="1">
      <c r="A641" s="373"/>
      <c r="D641" s="374"/>
    </row>
    <row r="642" spans="1:4" ht="19.5" customHeight="1">
      <c r="A642" s="373"/>
      <c r="D642" s="374"/>
    </row>
    <row r="643" spans="1:4" ht="19.5" customHeight="1">
      <c r="A643" s="373"/>
      <c r="D643" s="374"/>
    </row>
    <row r="644" spans="1:4" ht="19.5" customHeight="1">
      <c r="A644" s="373"/>
      <c r="D644" s="374"/>
    </row>
    <row r="645" spans="1:4" ht="19.5" customHeight="1">
      <c r="A645" s="373"/>
      <c r="D645" s="374"/>
    </row>
    <row r="646" spans="1:4" ht="19.5" customHeight="1">
      <c r="A646" s="373"/>
      <c r="D646" s="374"/>
    </row>
    <row r="647" spans="1:4" ht="19.5" customHeight="1">
      <c r="A647" s="373"/>
      <c r="D647" s="374"/>
    </row>
    <row r="648" spans="1:4" ht="19.5" customHeight="1">
      <c r="A648" s="373"/>
      <c r="D648" s="374"/>
    </row>
    <row r="649" spans="1:4" ht="19.5" customHeight="1">
      <c r="A649" s="373"/>
      <c r="D649" s="374"/>
    </row>
    <row r="650" spans="1:4" ht="19.5" customHeight="1">
      <c r="A650" s="373"/>
      <c r="D650" s="374"/>
    </row>
    <row r="651" spans="1:4" ht="19.5" customHeight="1">
      <c r="A651" s="373"/>
      <c r="D651" s="374"/>
    </row>
    <row r="652" spans="1:4" ht="19.5" customHeight="1">
      <c r="A652" s="373"/>
      <c r="D652" s="374"/>
    </row>
    <row r="653" spans="1:4" ht="19.5" customHeight="1">
      <c r="A653" s="373"/>
    </row>
    <row r="654" spans="1:4" ht="19.5" customHeight="1">
      <c r="A654" s="373"/>
    </row>
    <row r="655" spans="1:4" ht="19.5" customHeight="1">
      <c r="A655" s="373"/>
    </row>
    <row r="656" spans="1:4" ht="19.5" customHeight="1">
      <c r="A656" s="373"/>
    </row>
    <row r="657" spans="1:1" ht="19.5" customHeight="1">
      <c r="A657" s="373"/>
    </row>
    <row r="658" spans="1:1" ht="19.5" customHeight="1">
      <c r="A658" s="373"/>
    </row>
    <row r="659" spans="1:1" ht="19.5" customHeight="1">
      <c r="A659" s="373"/>
    </row>
    <row r="660" spans="1:1" ht="19.5" customHeight="1">
      <c r="A660" s="373"/>
    </row>
    <row r="661" spans="1:1" ht="19.5" customHeight="1">
      <c r="A661" s="373"/>
    </row>
    <row r="662" spans="1:1" ht="19.5" customHeight="1">
      <c r="A662" s="373"/>
    </row>
    <row r="663" spans="1:1" ht="19.5" customHeight="1">
      <c r="A663" s="373"/>
    </row>
    <row r="664" spans="1:1" ht="19.5" customHeight="1">
      <c r="A664" s="373"/>
    </row>
    <row r="665" spans="1:1" ht="19.5" customHeight="1">
      <c r="A665" s="373"/>
    </row>
    <row r="666" spans="1:1" ht="19.5" customHeight="1">
      <c r="A666" s="373"/>
    </row>
    <row r="667" spans="1:1" ht="19.5" customHeight="1">
      <c r="A667" s="373"/>
    </row>
    <row r="668" spans="1:1" ht="19.5" customHeight="1">
      <c r="A668" s="373"/>
    </row>
    <row r="669" spans="1:1" ht="19.5" customHeight="1">
      <c r="A669" s="373"/>
    </row>
    <row r="670" spans="1:1" ht="19.5" customHeight="1">
      <c r="A670" s="373"/>
    </row>
    <row r="671" spans="1:1" ht="19.5" customHeight="1">
      <c r="A671" s="373"/>
    </row>
    <row r="672" spans="1:1" ht="19.5" customHeight="1">
      <c r="A672" s="373"/>
    </row>
    <row r="673" spans="1:1" ht="19.5" customHeight="1">
      <c r="A673" s="373"/>
    </row>
    <row r="674" spans="1:1" ht="19.5" customHeight="1">
      <c r="A674" s="373"/>
    </row>
    <row r="675" spans="1:1" ht="19.5" customHeight="1">
      <c r="A675" s="373"/>
    </row>
    <row r="676" spans="1:1" ht="19.5" customHeight="1">
      <c r="A676" s="373"/>
    </row>
    <row r="677" spans="1:1" ht="19.5" customHeight="1">
      <c r="A677" s="373"/>
    </row>
    <row r="678" spans="1:1" ht="19.5" customHeight="1">
      <c r="A678" s="373"/>
    </row>
    <row r="679" spans="1:1" ht="19.5" customHeight="1">
      <c r="A679" s="373"/>
    </row>
    <row r="680" spans="1:1" ht="19.5" customHeight="1">
      <c r="A680" s="373"/>
    </row>
    <row r="681" spans="1:1" ht="19.5" customHeight="1">
      <c r="A681" s="373"/>
    </row>
    <row r="682" spans="1:1" ht="19.5" customHeight="1">
      <c r="A682" s="373"/>
    </row>
    <row r="683" spans="1:1" ht="19.5" customHeight="1">
      <c r="A683" s="373"/>
    </row>
    <row r="684" spans="1:1" ht="19.5" customHeight="1">
      <c r="A684" s="373"/>
    </row>
    <row r="685" spans="1:1" ht="19.5" customHeight="1">
      <c r="A685" s="373"/>
    </row>
    <row r="686" spans="1:1" ht="19.5" customHeight="1">
      <c r="A686" s="373"/>
    </row>
    <row r="687" spans="1:1" ht="19.5" customHeight="1">
      <c r="A687" s="373"/>
    </row>
    <row r="688" spans="1:1" ht="19.5" customHeight="1">
      <c r="A688" s="373"/>
    </row>
    <row r="689" spans="1:1" ht="19.5" customHeight="1">
      <c r="A689" s="373"/>
    </row>
    <row r="690" spans="1:1" ht="19.5" customHeight="1">
      <c r="A690" s="373"/>
    </row>
    <row r="691" spans="1:1" ht="19.5" customHeight="1">
      <c r="A691" s="373"/>
    </row>
    <row r="692" spans="1:1" ht="19.5" customHeight="1">
      <c r="A692" s="373"/>
    </row>
    <row r="693" spans="1:1" ht="19.5" customHeight="1">
      <c r="A693" s="373"/>
    </row>
    <row r="694" spans="1:1" ht="19.5" customHeight="1">
      <c r="A694" s="373"/>
    </row>
    <row r="695" spans="1:1" ht="19.5" customHeight="1">
      <c r="A695" s="373"/>
    </row>
    <row r="696" spans="1:1" ht="19.5" customHeight="1">
      <c r="A696" s="373"/>
    </row>
    <row r="697" spans="1:1" ht="19.5" customHeight="1">
      <c r="A697" s="373"/>
    </row>
    <row r="698" spans="1:1" ht="19.5" customHeight="1">
      <c r="A698" s="373"/>
    </row>
    <row r="699" spans="1:1" ht="19.5" customHeight="1">
      <c r="A699" s="373"/>
    </row>
    <row r="700" spans="1:1" ht="19.5" customHeight="1">
      <c r="A700" s="373"/>
    </row>
    <row r="701" spans="1:1" ht="19.5" customHeight="1">
      <c r="A701" s="373"/>
    </row>
    <row r="702" spans="1:1" ht="19.5" customHeight="1">
      <c r="A702" s="373"/>
    </row>
    <row r="703" spans="1:1" ht="19.5" customHeight="1">
      <c r="A703" s="373"/>
    </row>
    <row r="704" spans="1:1" ht="19.5" customHeight="1">
      <c r="A704" s="373"/>
    </row>
    <row r="705" spans="1:1" ht="19.5" customHeight="1">
      <c r="A705" s="373"/>
    </row>
    <row r="706" spans="1:1" ht="19.5" customHeight="1">
      <c r="A706" s="373"/>
    </row>
    <row r="707" spans="1:1" ht="19.5" customHeight="1">
      <c r="A707" s="373"/>
    </row>
    <row r="708" spans="1:1" ht="19.5" customHeight="1">
      <c r="A708" s="373"/>
    </row>
    <row r="709" spans="1:1" ht="19.5" customHeight="1">
      <c r="A709" s="373"/>
    </row>
    <row r="710" spans="1:1" ht="19.5" customHeight="1">
      <c r="A710" s="373"/>
    </row>
    <row r="711" spans="1:1" ht="19.5" customHeight="1">
      <c r="A711" s="373"/>
    </row>
    <row r="712" spans="1:1" ht="19.5" customHeight="1">
      <c r="A712" s="373"/>
    </row>
    <row r="713" spans="1:1" ht="19.5" customHeight="1">
      <c r="A713" s="373"/>
    </row>
    <row r="714" spans="1:1" ht="19.5" customHeight="1">
      <c r="A714" s="373"/>
    </row>
    <row r="715" spans="1:1" ht="19.5" customHeight="1">
      <c r="A715" s="373"/>
    </row>
    <row r="716" spans="1:1" ht="19.5" customHeight="1">
      <c r="A716" s="373"/>
    </row>
    <row r="717" spans="1:1" ht="19.5" customHeight="1">
      <c r="A717" s="373"/>
    </row>
    <row r="718" spans="1:1" ht="19.5" customHeight="1">
      <c r="A718" s="373"/>
    </row>
    <row r="719" spans="1:1" ht="19.5" customHeight="1">
      <c r="A719" s="373"/>
    </row>
    <row r="720" spans="1:1" ht="19.5" customHeight="1">
      <c r="A720" s="373"/>
    </row>
    <row r="721" spans="1:1" ht="19.5" customHeight="1">
      <c r="A721" s="373"/>
    </row>
    <row r="722" spans="1:1" ht="19.5" customHeight="1">
      <c r="A722" s="373"/>
    </row>
    <row r="723" spans="1:1" ht="19.5" customHeight="1">
      <c r="A723" s="373"/>
    </row>
    <row r="724" spans="1:1" ht="19.5" customHeight="1">
      <c r="A724" s="373"/>
    </row>
    <row r="725" spans="1:1" ht="19.5" customHeight="1">
      <c r="A725" s="373"/>
    </row>
    <row r="726" spans="1:1" ht="19.5" customHeight="1">
      <c r="A726" s="373"/>
    </row>
    <row r="727" spans="1:1" ht="19.5" customHeight="1">
      <c r="A727" s="373"/>
    </row>
    <row r="728" spans="1:1" ht="19.5" customHeight="1">
      <c r="A728" s="373"/>
    </row>
    <row r="729" spans="1:1" ht="19.5" customHeight="1">
      <c r="A729" s="373"/>
    </row>
    <row r="730" spans="1:1" ht="19.5" customHeight="1">
      <c r="A730" s="373"/>
    </row>
    <row r="731" spans="1:1" ht="19.5" customHeight="1">
      <c r="A731" s="373"/>
    </row>
    <row r="732" spans="1:1" ht="19.5" customHeight="1">
      <c r="A732" s="373"/>
    </row>
    <row r="733" spans="1:1" ht="19.5" customHeight="1">
      <c r="A733" s="373"/>
    </row>
    <row r="734" spans="1:1" ht="19.5" customHeight="1">
      <c r="A734" s="373"/>
    </row>
    <row r="735" spans="1:1" ht="19.5" customHeight="1">
      <c r="A735" s="373"/>
    </row>
    <row r="736" spans="1:1" ht="19.5" customHeight="1">
      <c r="A736" s="373"/>
    </row>
    <row r="737" spans="1:1" ht="19.5" customHeight="1">
      <c r="A737" s="373"/>
    </row>
    <row r="738" spans="1:1" ht="19.5" customHeight="1">
      <c r="A738" s="373"/>
    </row>
    <row r="739" spans="1:1" ht="19.5" customHeight="1">
      <c r="A739" s="373"/>
    </row>
    <row r="740" spans="1:1" ht="19.5" customHeight="1">
      <c r="A740" s="373"/>
    </row>
    <row r="741" spans="1:1">
      <c r="A741" s="373"/>
    </row>
    <row r="742" spans="1:1">
      <c r="A742" s="373"/>
    </row>
    <row r="743" spans="1:1">
      <c r="A743" s="373"/>
    </row>
    <row r="744" spans="1:1">
      <c r="A744" s="373"/>
    </row>
    <row r="745" spans="1:1">
      <c r="A745" s="373"/>
    </row>
    <row r="746" spans="1:1">
      <c r="A746" s="373"/>
    </row>
    <row r="747" spans="1:1">
      <c r="A747" s="373"/>
    </row>
    <row r="748" spans="1:1">
      <c r="A748" s="373"/>
    </row>
    <row r="749" spans="1:1">
      <c r="A749" s="373"/>
    </row>
    <row r="750" spans="1:1">
      <c r="A750" s="373"/>
    </row>
    <row r="751" spans="1:1">
      <c r="A751" s="373"/>
    </row>
    <row r="752" spans="1:1">
      <c r="A752" s="373"/>
    </row>
    <row r="753" spans="1:1">
      <c r="A753" s="373"/>
    </row>
    <row r="754" spans="1:1">
      <c r="A754" s="373"/>
    </row>
    <row r="755" spans="1:1">
      <c r="A755" s="373"/>
    </row>
    <row r="756" spans="1:1">
      <c r="A756" s="373"/>
    </row>
    <row r="757" spans="1:1">
      <c r="A757" s="373"/>
    </row>
    <row r="758" spans="1:1">
      <c r="A758" s="373"/>
    </row>
    <row r="759" spans="1:1">
      <c r="A759" s="373"/>
    </row>
    <row r="760" spans="1:1">
      <c r="A760" s="373"/>
    </row>
    <row r="761" spans="1:1">
      <c r="A761" s="373"/>
    </row>
    <row r="762" spans="1:1">
      <c r="A762" s="373"/>
    </row>
    <row r="763" spans="1:1">
      <c r="A763" s="373"/>
    </row>
    <row r="764" spans="1:1">
      <c r="A764" s="373"/>
    </row>
    <row r="765" spans="1:1">
      <c r="A765" s="373"/>
    </row>
    <row r="766" spans="1:1">
      <c r="A766" s="373"/>
    </row>
    <row r="767" spans="1:1">
      <c r="A767" s="373"/>
    </row>
    <row r="768" spans="1:1">
      <c r="A768" s="373"/>
    </row>
    <row r="769" spans="1:1">
      <c r="A769" s="373"/>
    </row>
    <row r="770" spans="1:1">
      <c r="A770" s="373"/>
    </row>
    <row r="771" spans="1:1">
      <c r="A771" s="373"/>
    </row>
    <row r="772" spans="1:1">
      <c r="A772" s="373"/>
    </row>
    <row r="773" spans="1:1">
      <c r="A773" s="373"/>
    </row>
    <row r="774" spans="1:1">
      <c r="A774" s="373"/>
    </row>
    <row r="775" spans="1:1">
      <c r="A775" s="373"/>
    </row>
    <row r="776" spans="1:1">
      <c r="A776" s="373"/>
    </row>
    <row r="777" spans="1:1">
      <c r="A777" s="373"/>
    </row>
    <row r="778" spans="1:1">
      <c r="A778" s="373"/>
    </row>
    <row r="779" spans="1:1">
      <c r="A779" s="373"/>
    </row>
    <row r="780" spans="1:1">
      <c r="A780" s="373"/>
    </row>
    <row r="781" spans="1:1">
      <c r="A781" s="373"/>
    </row>
    <row r="782" spans="1:1">
      <c r="A782" s="373"/>
    </row>
    <row r="783" spans="1:1">
      <c r="A783" s="373"/>
    </row>
    <row r="784" spans="1:1">
      <c r="A784" s="373"/>
    </row>
    <row r="785" spans="1:1">
      <c r="A785" s="373"/>
    </row>
    <row r="786" spans="1:1">
      <c r="A786" s="373"/>
    </row>
    <row r="787" spans="1:1">
      <c r="A787" s="373"/>
    </row>
    <row r="788" spans="1:1">
      <c r="A788" s="373"/>
    </row>
    <row r="789" spans="1:1">
      <c r="A789" s="373"/>
    </row>
    <row r="790" spans="1:1">
      <c r="A790" s="373"/>
    </row>
    <row r="791" spans="1:1">
      <c r="A791" s="373"/>
    </row>
    <row r="792" spans="1:1">
      <c r="A792" s="373"/>
    </row>
    <row r="793" spans="1:1">
      <c r="A793" s="373"/>
    </row>
    <row r="794" spans="1:1">
      <c r="A794" s="373"/>
    </row>
    <row r="795" spans="1:1">
      <c r="A795" s="373"/>
    </row>
    <row r="796" spans="1:1">
      <c r="A796" s="373"/>
    </row>
    <row r="797" spans="1:1">
      <c r="A797" s="373"/>
    </row>
    <row r="798" spans="1:1">
      <c r="A798" s="373"/>
    </row>
    <row r="799" spans="1:1">
      <c r="A799" s="373"/>
    </row>
    <row r="800" spans="1:1">
      <c r="A800" s="373"/>
    </row>
    <row r="801" spans="1:1">
      <c r="A801" s="373"/>
    </row>
    <row r="802" spans="1:1">
      <c r="A802" s="373"/>
    </row>
    <row r="803" spans="1:1">
      <c r="A803" s="373"/>
    </row>
    <row r="804" spans="1:1">
      <c r="A804" s="373"/>
    </row>
    <row r="805" spans="1:1">
      <c r="A805" s="373"/>
    </row>
    <row r="806" spans="1:1">
      <c r="A806" s="373"/>
    </row>
    <row r="807" spans="1:1">
      <c r="A807" s="373"/>
    </row>
    <row r="808" spans="1:1">
      <c r="A808" s="373"/>
    </row>
    <row r="809" spans="1:1">
      <c r="A809" s="373"/>
    </row>
    <row r="810" spans="1:1">
      <c r="A810" s="373"/>
    </row>
    <row r="811" spans="1:1">
      <c r="A811" s="373"/>
    </row>
    <row r="812" spans="1:1">
      <c r="A812" s="373"/>
    </row>
    <row r="813" spans="1:1">
      <c r="A813" s="373"/>
    </row>
    <row r="814" spans="1:1">
      <c r="A814" s="373"/>
    </row>
    <row r="815" spans="1:1">
      <c r="A815" s="373"/>
    </row>
    <row r="816" spans="1:1">
      <c r="A816" s="373"/>
    </row>
    <row r="817" spans="1:1">
      <c r="A817" s="373"/>
    </row>
    <row r="818" spans="1:1">
      <c r="A818" s="373"/>
    </row>
    <row r="819" spans="1:1">
      <c r="A819" s="373"/>
    </row>
    <row r="820" spans="1:1">
      <c r="A820" s="373"/>
    </row>
    <row r="821" spans="1:1">
      <c r="A821" s="373"/>
    </row>
    <row r="822" spans="1:1">
      <c r="A822" s="373"/>
    </row>
    <row r="823" spans="1:1">
      <c r="A823" s="373"/>
    </row>
    <row r="824" spans="1:1">
      <c r="A824" s="373"/>
    </row>
    <row r="825" spans="1:1">
      <c r="A825" s="373"/>
    </row>
    <row r="826" spans="1:1">
      <c r="A826" s="373"/>
    </row>
    <row r="827" spans="1:1">
      <c r="A827" s="373"/>
    </row>
    <row r="828" spans="1:1">
      <c r="A828" s="373"/>
    </row>
    <row r="829" spans="1:1">
      <c r="A829" s="373"/>
    </row>
    <row r="830" spans="1:1">
      <c r="A830" s="373"/>
    </row>
    <row r="831" spans="1:1">
      <c r="A831" s="373"/>
    </row>
    <row r="832" spans="1:1">
      <c r="A832" s="373"/>
    </row>
    <row r="833" spans="1:1">
      <c r="A833" s="373"/>
    </row>
    <row r="834" spans="1:1">
      <c r="A834" s="373"/>
    </row>
    <row r="835" spans="1:1">
      <c r="A835" s="373"/>
    </row>
    <row r="836" spans="1:1">
      <c r="A836" s="373"/>
    </row>
    <row r="837" spans="1:1">
      <c r="A837" s="373"/>
    </row>
    <row r="838" spans="1:1">
      <c r="A838" s="373"/>
    </row>
    <row r="839" spans="1:1">
      <c r="A839" s="373"/>
    </row>
    <row r="840" spans="1:1">
      <c r="A840" s="373"/>
    </row>
    <row r="841" spans="1:1">
      <c r="A841" s="373"/>
    </row>
    <row r="842" spans="1:1">
      <c r="A842" s="373"/>
    </row>
    <row r="843" spans="1:1">
      <c r="A843" s="373"/>
    </row>
    <row r="844" spans="1:1">
      <c r="A844" s="373"/>
    </row>
    <row r="845" spans="1:1">
      <c r="A845" s="373"/>
    </row>
    <row r="846" spans="1:1">
      <c r="A846" s="373"/>
    </row>
    <row r="847" spans="1:1">
      <c r="A847" s="373"/>
    </row>
    <row r="848" spans="1:1">
      <c r="A848" s="373"/>
    </row>
    <row r="849" spans="1:1">
      <c r="A849" s="373"/>
    </row>
    <row r="850" spans="1:1">
      <c r="A850" s="373"/>
    </row>
    <row r="851" spans="1:1">
      <c r="A851" s="373"/>
    </row>
    <row r="852" spans="1:1">
      <c r="A852" s="373"/>
    </row>
    <row r="853" spans="1:1">
      <c r="A853" s="373"/>
    </row>
    <row r="854" spans="1:1">
      <c r="A854" s="373"/>
    </row>
    <row r="855" spans="1:1">
      <c r="A855" s="373"/>
    </row>
    <row r="856" spans="1:1">
      <c r="A856" s="373"/>
    </row>
    <row r="857" spans="1:1">
      <c r="A857" s="373"/>
    </row>
    <row r="858" spans="1:1">
      <c r="A858" s="373"/>
    </row>
    <row r="859" spans="1:1">
      <c r="A859" s="373"/>
    </row>
    <row r="860" spans="1:1">
      <c r="A860" s="373"/>
    </row>
    <row r="861" spans="1:1">
      <c r="A861" s="373"/>
    </row>
    <row r="862" spans="1:1">
      <c r="A862" s="373"/>
    </row>
    <row r="863" spans="1:1">
      <c r="A863" s="373"/>
    </row>
    <row r="864" spans="1:1">
      <c r="A864" s="373"/>
    </row>
    <row r="865" spans="1:1">
      <c r="A865" s="373"/>
    </row>
    <row r="866" spans="1:1">
      <c r="A866" s="373"/>
    </row>
    <row r="867" spans="1:1">
      <c r="A867" s="373"/>
    </row>
    <row r="868" spans="1:1">
      <c r="A868" s="373"/>
    </row>
    <row r="869" spans="1:1">
      <c r="A869" s="373"/>
    </row>
    <row r="870" spans="1:1">
      <c r="A870" s="373"/>
    </row>
    <row r="871" spans="1:1">
      <c r="A871" s="373"/>
    </row>
    <row r="872" spans="1:1">
      <c r="A872" s="373"/>
    </row>
    <row r="873" spans="1:1">
      <c r="A873" s="373"/>
    </row>
    <row r="874" spans="1:1">
      <c r="A874" s="373"/>
    </row>
    <row r="875" spans="1:1">
      <c r="A875" s="373"/>
    </row>
    <row r="876" spans="1:1">
      <c r="A876" s="373"/>
    </row>
    <row r="877" spans="1:1">
      <c r="A877" s="373"/>
    </row>
    <row r="878" spans="1:1">
      <c r="A878" s="373"/>
    </row>
    <row r="879" spans="1:1">
      <c r="A879" s="373"/>
    </row>
    <row r="880" spans="1:1">
      <c r="A880" s="373"/>
    </row>
    <row r="881" spans="1:1">
      <c r="A881" s="373"/>
    </row>
    <row r="882" spans="1:1">
      <c r="A882" s="373"/>
    </row>
    <row r="883" spans="1:1">
      <c r="A883" s="373"/>
    </row>
    <row r="884" spans="1:1">
      <c r="A884" s="373"/>
    </row>
    <row r="885" spans="1:1">
      <c r="A885" s="373"/>
    </row>
    <row r="886" spans="1:1">
      <c r="A886" s="373"/>
    </row>
    <row r="887" spans="1:1">
      <c r="A887" s="373"/>
    </row>
    <row r="888" spans="1:1">
      <c r="A888" s="373"/>
    </row>
    <row r="889" spans="1:1">
      <c r="A889" s="373"/>
    </row>
    <row r="890" spans="1:1">
      <c r="A890" s="373"/>
    </row>
    <row r="891" spans="1:1">
      <c r="A891" s="373"/>
    </row>
    <row r="892" spans="1:1">
      <c r="A892" s="373"/>
    </row>
    <row r="893" spans="1:1">
      <c r="A893" s="373"/>
    </row>
    <row r="894" spans="1:1">
      <c r="A894" s="373"/>
    </row>
    <row r="895" spans="1:1">
      <c r="A895" s="373"/>
    </row>
    <row r="896" spans="1:1">
      <c r="A896" s="373"/>
    </row>
    <row r="897" spans="1:1">
      <c r="A897" s="373"/>
    </row>
    <row r="898" spans="1:1">
      <c r="A898" s="373"/>
    </row>
    <row r="899" spans="1:1">
      <c r="A899" s="373"/>
    </row>
    <row r="900" spans="1:1">
      <c r="A900" s="373"/>
    </row>
    <row r="901" spans="1:1">
      <c r="A901" s="373"/>
    </row>
    <row r="902" spans="1:1">
      <c r="A902" s="373"/>
    </row>
    <row r="903" spans="1:1">
      <c r="A903" s="373"/>
    </row>
    <row r="904" spans="1:1">
      <c r="A904" s="373"/>
    </row>
    <row r="905" spans="1:1">
      <c r="A905" s="373"/>
    </row>
    <row r="906" spans="1:1">
      <c r="A906" s="373"/>
    </row>
    <row r="907" spans="1:1">
      <c r="A907" s="373"/>
    </row>
    <row r="908" spans="1:1">
      <c r="A908" s="373"/>
    </row>
    <row r="909" spans="1:1">
      <c r="A909" s="373"/>
    </row>
    <row r="910" spans="1:1">
      <c r="A910" s="373"/>
    </row>
    <row r="911" spans="1:1">
      <c r="A911" s="373"/>
    </row>
    <row r="912" spans="1:1">
      <c r="A912" s="373"/>
    </row>
    <row r="913" spans="1:1">
      <c r="A913" s="373"/>
    </row>
    <row r="914" spans="1:1">
      <c r="A914" s="373"/>
    </row>
    <row r="915" spans="1:1">
      <c r="A915" s="373"/>
    </row>
    <row r="916" spans="1:1">
      <c r="A916" s="373"/>
    </row>
    <row r="917" spans="1:1">
      <c r="A917" s="373"/>
    </row>
    <row r="918" spans="1:1">
      <c r="A918" s="373"/>
    </row>
    <row r="919" spans="1:1">
      <c r="A919" s="373"/>
    </row>
    <row r="920" spans="1:1">
      <c r="A920" s="373"/>
    </row>
    <row r="921" spans="1:1">
      <c r="A921" s="373"/>
    </row>
    <row r="922" spans="1:1">
      <c r="A922" s="373"/>
    </row>
    <row r="923" spans="1:1">
      <c r="A923" s="373"/>
    </row>
    <row r="924" spans="1:1">
      <c r="A924" s="373"/>
    </row>
    <row r="925" spans="1:1">
      <c r="A925" s="373"/>
    </row>
    <row r="926" spans="1:1">
      <c r="A926" s="373"/>
    </row>
    <row r="927" spans="1:1">
      <c r="A927" s="373"/>
    </row>
    <row r="928" spans="1:1">
      <c r="A928" s="373"/>
    </row>
    <row r="929" spans="1:1">
      <c r="A929" s="373"/>
    </row>
    <row r="930" spans="1:1">
      <c r="A930" s="373"/>
    </row>
    <row r="931" spans="1:1">
      <c r="A931" s="373"/>
    </row>
    <row r="932" spans="1:1">
      <c r="A932" s="373"/>
    </row>
    <row r="933" spans="1:1">
      <c r="A933" s="373"/>
    </row>
    <row r="934" spans="1:1">
      <c r="A934" s="373"/>
    </row>
    <row r="935" spans="1:1">
      <c r="A935" s="373"/>
    </row>
    <row r="936" spans="1:1">
      <c r="A936" s="373"/>
    </row>
    <row r="937" spans="1:1">
      <c r="A937" s="373"/>
    </row>
    <row r="938" spans="1:1">
      <c r="A938" s="373"/>
    </row>
    <row r="939" spans="1:1">
      <c r="A939" s="373"/>
    </row>
    <row r="940" spans="1:1">
      <c r="A940" s="373"/>
    </row>
    <row r="941" spans="1:1">
      <c r="A941" s="373"/>
    </row>
    <row r="942" spans="1:1">
      <c r="A942" s="373"/>
    </row>
    <row r="943" spans="1:1">
      <c r="A943" s="373"/>
    </row>
    <row r="944" spans="1:1">
      <c r="A944" s="373"/>
    </row>
    <row r="945" spans="1:1">
      <c r="A945" s="373"/>
    </row>
    <row r="946" spans="1:1">
      <c r="A946" s="373"/>
    </row>
    <row r="947" spans="1:1">
      <c r="A947" s="373"/>
    </row>
    <row r="948" spans="1:1">
      <c r="A948" s="373"/>
    </row>
    <row r="949" spans="1:1">
      <c r="A949" s="373"/>
    </row>
    <row r="950" spans="1:1">
      <c r="A950" s="373"/>
    </row>
    <row r="951" spans="1:1">
      <c r="A951" s="373"/>
    </row>
    <row r="952" spans="1:1">
      <c r="A952" s="373"/>
    </row>
    <row r="953" spans="1:1">
      <c r="A953" s="373"/>
    </row>
    <row r="954" spans="1:1">
      <c r="A954" s="373"/>
    </row>
    <row r="955" spans="1:1">
      <c r="A955" s="373"/>
    </row>
    <row r="956" spans="1:1">
      <c r="A956" s="373"/>
    </row>
    <row r="957" spans="1:1">
      <c r="A957" s="373"/>
    </row>
    <row r="958" spans="1:1">
      <c r="A958" s="373"/>
    </row>
    <row r="959" spans="1:1">
      <c r="A959" s="373"/>
    </row>
    <row r="960" spans="1:1">
      <c r="A960" s="373"/>
    </row>
    <row r="961" spans="1:1">
      <c r="A961" s="373"/>
    </row>
    <row r="962" spans="1:1">
      <c r="A962" s="373"/>
    </row>
    <row r="963" spans="1:1">
      <c r="A963" s="373"/>
    </row>
    <row r="964" spans="1:1">
      <c r="A964" s="373"/>
    </row>
    <row r="965" spans="1:1">
      <c r="A965" s="373"/>
    </row>
    <row r="966" spans="1:1">
      <c r="A966" s="373"/>
    </row>
    <row r="967" spans="1:1">
      <c r="A967" s="373"/>
    </row>
    <row r="968" spans="1:1">
      <c r="A968" s="373"/>
    </row>
    <row r="969" spans="1:1">
      <c r="A969" s="373"/>
    </row>
    <row r="970" spans="1:1">
      <c r="A970" s="373"/>
    </row>
    <row r="971" spans="1:1">
      <c r="A971" s="373"/>
    </row>
    <row r="972" spans="1:1">
      <c r="A972" s="373"/>
    </row>
    <row r="973" spans="1:1">
      <c r="A973" s="373"/>
    </row>
    <row r="974" spans="1:1">
      <c r="A974" s="373"/>
    </row>
    <row r="975" spans="1:1">
      <c r="A975" s="373"/>
    </row>
    <row r="976" spans="1:1">
      <c r="A976" s="373"/>
    </row>
    <row r="977" spans="1:1">
      <c r="A977" s="373"/>
    </row>
    <row r="978" spans="1:1">
      <c r="A978" s="373"/>
    </row>
    <row r="979" spans="1:1">
      <c r="A979" s="373"/>
    </row>
    <row r="980" spans="1:1">
      <c r="A980" s="373"/>
    </row>
    <row r="981" spans="1:1">
      <c r="A981" s="373"/>
    </row>
    <row r="982" spans="1:1">
      <c r="A982" s="373"/>
    </row>
    <row r="983" spans="1:1">
      <c r="A983" s="373"/>
    </row>
    <row r="984" spans="1:1">
      <c r="A984" s="373"/>
    </row>
    <row r="985" spans="1:1">
      <c r="A985" s="373"/>
    </row>
    <row r="986" spans="1:1">
      <c r="A986" s="373"/>
    </row>
    <row r="987" spans="1:1">
      <c r="A987" s="373"/>
    </row>
    <row r="988" spans="1:1">
      <c r="A988" s="373"/>
    </row>
    <row r="989" spans="1:1">
      <c r="A989" s="373"/>
    </row>
    <row r="990" spans="1:1">
      <c r="A990" s="373"/>
    </row>
    <row r="991" spans="1:1">
      <c r="A991" s="373"/>
    </row>
    <row r="992" spans="1:1">
      <c r="A992" s="373"/>
    </row>
    <row r="993" spans="1:1">
      <c r="A993" s="373"/>
    </row>
    <row r="994" spans="1:1">
      <c r="A994" s="373"/>
    </row>
    <row r="995" spans="1:1">
      <c r="A995" s="373"/>
    </row>
    <row r="996" spans="1:1">
      <c r="A996" s="373"/>
    </row>
    <row r="997" spans="1:1">
      <c r="A997" s="373"/>
    </row>
    <row r="998" spans="1:1">
      <c r="A998" s="373"/>
    </row>
    <row r="999" spans="1:1">
      <c r="A999" s="373"/>
    </row>
    <row r="1000" spans="1:1">
      <c r="A1000" s="373"/>
    </row>
    <row r="1001" spans="1:1">
      <c r="A1001" s="373"/>
    </row>
    <row r="1002" spans="1:1">
      <c r="A1002" s="373"/>
    </row>
    <row r="1003" spans="1:1">
      <c r="A1003" s="373"/>
    </row>
    <row r="1004" spans="1:1">
      <c r="A1004" s="373"/>
    </row>
    <row r="1005" spans="1:1">
      <c r="A1005" s="373"/>
    </row>
    <row r="1006" spans="1:1">
      <c r="A1006" s="373"/>
    </row>
    <row r="1007" spans="1:1">
      <c r="A1007" s="373"/>
    </row>
    <row r="1008" spans="1:1">
      <c r="A1008" s="373"/>
    </row>
    <row r="1009" spans="1:1">
      <c r="A1009" s="373"/>
    </row>
    <row r="1010" spans="1:1">
      <c r="A1010" s="373"/>
    </row>
    <row r="1011" spans="1:1">
      <c r="A1011" s="373"/>
    </row>
    <row r="1012" spans="1:1">
      <c r="A1012" s="373"/>
    </row>
    <row r="1013" spans="1:1">
      <c r="A1013" s="373"/>
    </row>
    <row r="1014" spans="1:1">
      <c r="A1014" s="373"/>
    </row>
    <row r="1015" spans="1:1">
      <c r="A1015" s="373"/>
    </row>
    <row r="1016" spans="1:1">
      <c r="A1016" s="373"/>
    </row>
    <row r="1017" spans="1:1">
      <c r="A1017" s="373"/>
    </row>
    <row r="1018" spans="1:1">
      <c r="A1018" s="373"/>
    </row>
    <row r="1019" spans="1:1">
      <c r="A1019" s="373"/>
    </row>
    <row r="1020" spans="1:1">
      <c r="A1020" s="373"/>
    </row>
    <row r="1021" spans="1:1">
      <c r="A1021" s="373"/>
    </row>
    <row r="1022" spans="1:1">
      <c r="A1022" s="373"/>
    </row>
    <row r="1023" spans="1:1">
      <c r="A1023" s="373"/>
    </row>
    <row r="1024" spans="1:1">
      <c r="A1024" s="373"/>
    </row>
    <row r="1025" spans="1:1">
      <c r="A1025" s="373"/>
    </row>
    <row r="1026" spans="1:1">
      <c r="A1026" s="373"/>
    </row>
    <row r="1027" spans="1:1">
      <c r="A1027" s="373"/>
    </row>
    <row r="1028" spans="1:1">
      <c r="A1028" s="373"/>
    </row>
    <row r="1029" spans="1:1">
      <c r="A1029" s="373"/>
    </row>
    <row r="1030" spans="1:1">
      <c r="A1030" s="373"/>
    </row>
    <row r="1031" spans="1:1">
      <c r="A1031" s="373"/>
    </row>
    <row r="1032" spans="1:1">
      <c r="A1032" s="373"/>
    </row>
    <row r="1033" spans="1:1">
      <c r="A1033" s="373"/>
    </row>
    <row r="1034" spans="1:1">
      <c r="A1034" s="373"/>
    </row>
    <row r="1035" spans="1:1">
      <c r="A1035" s="373"/>
    </row>
    <row r="1036" spans="1:1">
      <c r="A1036" s="373"/>
    </row>
    <row r="1037" spans="1:1">
      <c r="A1037" s="373"/>
    </row>
    <row r="1038" spans="1:1">
      <c r="A1038" s="373"/>
    </row>
    <row r="1039" spans="1:1">
      <c r="A1039" s="373"/>
    </row>
    <row r="1040" spans="1:1">
      <c r="A1040" s="373"/>
    </row>
    <row r="1041" spans="1:1">
      <c r="A1041" s="373"/>
    </row>
    <row r="1042" spans="1:1">
      <c r="A1042" s="373"/>
    </row>
    <row r="1043" spans="1:1">
      <c r="A1043" s="373"/>
    </row>
    <row r="1044" spans="1:1">
      <c r="A1044" s="373"/>
    </row>
    <row r="1045" spans="1:1">
      <c r="A1045" s="373"/>
    </row>
    <row r="1046" spans="1:1">
      <c r="A1046" s="373"/>
    </row>
    <row r="1047" spans="1:1">
      <c r="A1047" s="373"/>
    </row>
    <row r="1048" spans="1:1">
      <c r="A1048" s="373"/>
    </row>
    <row r="1049" spans="1:1">
      <c r="A1049" s="373"/>
    </row>
    <row r="1050" spans="1:1">
      <c r="A1050" s="373"/>
    </row>
    <row r="1051" spans="1:1">
      <c r="A1051" s="373"/>
    </row>
    <row r="1052" spans="1:1">
      <c r="A1052" s="373"/>
    </row>
    <row r="1053" spans="1:1">
      <c r="A1053" s="373"/>
    </row>
    <row r="1054" spans="1:1">
      <c r="A1054" s="373"/>
    </row>
    <row r="1055" spans="1:1">
      <c r="A1055" s="373"/>
    </row>
    <row r="1056" spans="1:1">
      <c r="A1056" s="373"/>
    </row>
    <row r="1057" spans="1:1">
      <c r="A1057" s="373"/>
    </row>
    <row r="1058" spans="1:1">
      <c r="A1058" s="373"/>
    </row>
    <row r="1059" spans="1:1">
      <c r="A1059" s="373"/>
    </row>
    <row r="1060" spans="1:1">
      <c r="A1060" s="373"/>
    </row>
    <row r="1061" spans="1:1">
      <c r="A1061" s="373"/>
    </row>
    <row r="1062" spans="1:1">
      <c r="A1062" s="373"/>
    </row>
    <row r="1063" spans="1:1">
      <c r="A1063" s="373"/>
    </row>
    <row r="1064" spans="1:1">
      <c r="A1064" s="373"/>
    </row>
    <row r="1065" spans="1:1">
      <c r="A1065" s="373"/>
    </row>
    <row r="1066" spans="1:1">
      <c r="A1066" s="373"/>
    </row>
    <row r="1067" spans="1:1">
      <c r="A1067" s="373"/>
    </row>
    <row r="1068" spans="1:1">
      <c r="A1068" s="373"/>
    </row>
    <row r="1069" spans="1:1">
      <c r="A1069" s="373"/>
    </row>
    <row r="1070" spans="1:1">
      <c r="A1070" s="373"/>
    </row>
    <row r="1071" spans="1:1">
      <c r="A1071" s="373"/>
    </row>
    <row r="1072" spans="1:1">
      <c r="A1072" s="373"/>
    </row>
    <row r="1073" spans="1:1">
      <c r="A1073" s="373"/>
    </row>
    <row r="1074" spans="1:1">
      <c r="A1074" s="373"/>
    </row>
    <row r="1075" spans="1:1">
      <c r="A1075" s="373"/>
    </row>
    <row r="1076" spans="1:1">
      <c r="A1076" s="373"/>
    </row>
    <row r="1077" spans="1:1">
      <c r="A1077" s="373"/>
    </row>
    <row r="1078" spans="1:1">
      <c r="A1078" s="373"/>
    </row>
    <row r="1079" spans="1:1">
      <c r="A1079" s="373"/>
    </row>
    <row r="1080" spans="1:1">
      <c r="A1080" s="373"/>
    </row>
    <row r="1081" spans="1:1">
      <c r="A1081" s="373"/>
    </row>
    <row r="1082" spans="1:1">
      <c r="A1082" s="373"/>
    </row>
    <row r="1083" spans="1:1">
      <c r="A1083" s="373"/>
    </row>
    <row r="1084" spans="1:1">
      <c r="A1084" s="373"/>
    </row>
    <row r="1085" spans="1:1">
      <c r="A1085" s="373"/>
    </row>
    <row r="1086" spans="1:1">
      <c r="A1086" s="373"/>
    </row>
    <row r="1087" spans="1:1">
      <c r="A1087" s="373"/>
    </row>
    <row r="1088" spans="1:1">
      <c r="A1088" s="373"/>
    </row>
    <row r="1089" spans="1:1">
      <c r="A1089" s="373"/>
    </row>
    <row r="1090" spans="1:1">
      <c r="A1090" s="373"/>
    </row>
    <row r="1091" spans="1:1">
      <c r="A1091" s="373"/>
    </row>
    <row r="1092" spans="1:1">
      <c r="A1092" s="373"/>
    </row>
    <row r="1093" spans="1:1">
      <c r="A1093" s="373"/>
    </row>
    <row r="1094" spans="1:1">
      <c r="A1094" s="373"/>
    </row>
    <row r="1095" spans="1:1">
      <c r="A1095" s="373"/>
    </row>
    <row r="1096" spans="1:1">
      <c r="A1096" s="373"/>
    </row>
    <row r="1097" spans="1:1">
      <c r="A1097" s="373"/>
    </row>
    <row r="1098" spans="1:1">
      <c r="A1098" s="373"/>
    </row>
    <row r="1099" spans="1:1">
      <c r="A1099" s="373"/>
    </row>
    <row r="1100" spans="1:1">
      <c r="A1100" s="373"/>
    </row>
    <row r="1101" spans="1:1">
      <c r="A1101" s="373"/>
    </row>
    <row r="1102" spans="1:1">
      <c r="A1102" s="373"/>
    </row>
    <row r="1103" spans="1:1">
      <c r="A1103" s="373"/>
    </row>
    <row r="1104" spans="1:1">
      <c r="A1104" s="373"/>
    </row>
    <row r="1105" spans="1:1">
      <c r="A1105" s="373"/>
    </row>
    <row r="1106" spans="1:1">
      <c r="A1106" s="373"/>
    </row>
    <row r="1107" spans="1:1">
      <c r="A1107" s="373"/>
    </row>
    <row r="1108" spans="1:1">
      <c r="A1108" s="373"/>
    </row>
    <row r="1109" spans="1:1">
      <c r="A1109" s="373"/>
    </row>
    <row r="1110" spans="1:1">
      <c r="A1110" s="373"/>
    </row>
    <row r="1111" spans="1:1">
      <c r="A1111" s="373"/>
    </row>
    <row r="1112" spans="1:1">
      <c r="A1112" s="373"/>
    </row>
    <row r="1113" spans="1:1">
      <c r="A1113" s="373"/>
    </row>
    <row r="1114" spans="1:1">
      <c r="A1114" s="373"/>
    </row>
    <row r="1115" spans="1:1">
      <c r="A1115" s="373"/>
    </row>
    <row r="1116" spans="1:1">
      <c r="A1116" s="373"/>
    </row>
    <row r="1117" spans="1:1">
      <c r="A1117" s="373"/>
    </row>
    <row r="1118" spans="1:1">
      <c r="A1118" s="373"/>
    </row>
    <row r="1119" spans="1:1">
      <c r="A1119" s="373"/>
    </row>
    <row r="1120" spans="1:1">
      <c r="A1120" s="373"/>
    </row>
    <row r="1121" spans="1:1">
      <c r="A1121" s="373"/>
    </row>
    <row r="1122" spans="1:1">
      <c r="A1122" s="373"/>
    </row>
    <row r="1123" spans="1:1">
      <c r="A1123" s="373"/>
    </row>
    <row r="1124" spans="1:1">
      <c r="A1124" s="373"/>
    </row>
    <row r="1125" spans="1:1">
      <c r="A1125" s="373"/>
    </row>
    <row r="1126" spans="1:1">
      <c r="A1126" s="373"/>
    </row>
    <row r="1127" spans="1:1">
      <c r="A1127" s="373"/>
    </row>
    <row r="1128" spans="1:1">
      <c r="A1128" s="373"/>
    </row>
    <row r="1129" spans="1:1">
      <c r="A1129" s="373"/>
    </row>
    <row r="1130" spans="1:1">
      <c r="A1130" s="373"/>
    </row>
    <row r="1131" spans="1:1">
      <c r="A1131" s="373"/>
    </row>
    <row r="1132" spans="1:1">
      <c r="A1132" s="373"/>
    </row>
    <row r="1133" spans="1:1">
      <c r="A1133" s="373"/>
    </row>
    <row r="1134" spans="1:1">
      <c r="A1134" s="373"/>
    </row>
    <row r="1135" spans="1:1">
      <c r="A1135" s="373"/>
    </row>
    <row r="1136" spans="1:1">
      <c r="A1136" s="373"/>
    </row>
    <row r="1137" spans="1:1">
      <c r="A1137" s="373"/>
    </row>
    <row r="1138" spans="1:1">
      <c r="A1138" s="373"/>
    </row>
    <row r="1139" spans="1:1">
      <c r="A1139" s="373"/>
    </row>
    <row r="1140" spans="1:1">
      <c r="A1140" s="373"/>
    </row>
    <row r="1141" spans="1:1">
      <c r="A1141" s="373"/>
    </row>
    <row r="1142" spans="1:1">
      <c r="A1142" s="373"/>
    </row>
    <row r="1143" spans="1:1">
      <c r="A1143" s="373"/>
    </row>
    <row r="1144" spans="1:1">
      <c r="A1144" s="373"/>
    </row>
    <row r="1145" spans="1:1">
      <c r="A1145" s="373"/>
    </row>
    <row r="1146" spans="1:1">
      <c r="A1146" s="373"/>
    </row>
    <row r="1147" spans="1:1">
      <c r="A1147" s="373"/>
    </row>
    <row r="1148" spans="1:1">
      <c r="A1148" s="373"/>
    </row>
    <row r="1149" spans="1:1">
      <c r="A1149" s="373"/>
    </row>
    <row r="1150" spans="1:1">
      <c r="A1150" s="373"/>
    </row>
    <row r="1151" spans="1:1">
      <c r="A1151" s="373"/>
    </row>
    <row r="1152" spans="1:1">
      <c r="A1152" s="373"/>
    </row>
    <row r="1153" spans="1:1">
      <c r="A1153" s="373"/>
    </row>
    <row r="1154" spans="1:1">
      <c r="A1154" s="373"/>
    </row>
    <row r="1155" spans="1:1">
      <c r="A1155" s="373"/>
    </row>
    <row r="1156" spans="1:1">
      <c r="A1156" s="373"/>
    </row>
    <row r="1157" spans="1:1">
      <c r="A1157" s="373"/>
    </row>
    <row r="1158" spans="1:1">
      <c r="A1158" s="373"/>
    </row>
    <row r="1159" spans="1:1">
      <c r="A1159" s="373"/>
    </row>
    <row r="1160" spans="1:1">
      <c r="A1160" s="373"/>
    </row>
    <row r="1161" spans="1:1">
      <c r="A1161" s="373"/>
    </row>
    <row r="1162" spans="1:1">
      <c r="A1162" s="373"/>
    </row>
    <row r="1163" spans="1:1">
      <c r="A1163" s="373"/>
    </row>
    <row r="1164" spans="1:1">
      <c r="A1164" s="373"/>
    </row>
    <row r="1165" spans="1:1">
      <c r="A1165" s="373"/>
    </row>
    <row r="1166" spans="1:1">
      <c r="A1166" s="373"/>
    </row>
    <row r="1167" spans="1:1">
      <c r="A1167" s="373"/>
    </row>
    <row r="1168" spans="1:1">
      <c r="A1168" s="373"/>
    </row>
    <row r="1169" spans="1:1">
      <c r="A1169" s="373"/>
    </row>
    <row r="1170" spans="1:1">
      <c r="A1170" s="373"/>
    </row>
    <row r="1171" spans="1:1">
      <c r="A1171" s="373"/>
    </row>
    <row r="1172" spans="1:1">
      <c r="A1172" s="373"/>
    </row>
    <row r="1173" spans="1:1">
      <c r="A1173" s="373"/>
    </row>
    <row r="1174" spans="1:1">
      <c r="A1174" s="373"/>
    </row>
    <row r="1175" spans="1:1">
      <c r="A1175" s="373"/>
    </row>
    <row r="1176" spans="1:1">
      <c r="A1176" s="373"/>
    </row>
    <row r="1177" spans="1:1">
      <c r="A1177" s="373"/>
    </row>
    <row r="1178" spans="1:1">
      <c r="A1178" s="373"/>
    </row>
    <row r="1179" spans="1:1">
      <c r="A1179" s="373"/>
    </row>
    <row r="1180" spans="1:1">
      <c r="A1180" s="373"/>
    </row>
    <row r="1181" spans="1:1">
      <c r="A1181" s="373"/>
    </row>
    <row r="1182" spans="1:1">
      <c r="A1182" s="373"/>
    </row>
    <row r="1183" spans="1:1">
      <c r="A1183" s="373"/>
    </row>
    <row r="1184" spans="1:1">
      <c r="A1184" s="373"/>
    </row>
    <row r="1185" spans="1:1">
      <c r="A1185" s="373"/>
    </row>
    <row r="1186" spans="1:1">
      <c r="A1186" s="373"/>
    </row>
    <row r="1187" spans="1:1">
      <c r="A1187" s="373"/>
    </row>
    <row r="1188" spans="1:1">
      <c r="A1188" s="373"/>
    </row>
    <row r="1189" spans="1:1">
      <c r="A1189" s="373"/>
    </row>
    <row r="1190" spans="1:1">
      <c r="A1190" s="373"/>
    </row>
    <row r="1191" spans="1:1">
      <c r="A1191" s="373"/>
    </row>
    <row r="1192" spans="1:1">
      <c r="A1192" s="373"/>
    </row>
    <row r="1193" spans="1:1">
      <c r="A1193" s="373"/>
    </row>
    <row r="1194" spans="1:1">
      <c r="A1194" s="373"/>
    </row>
    <row r="1195" spans="1:1">
      <c r="A1195" s="373"/>
    </row>
    <row r="1196" spans="1:1">
      <c r="A1196" s="373"/>
    </row>
    <row r="1197" spans="1:1">
      <c r="A1197" s="373"/>
    </row>
    <row r="1198" spans="1:1">
      <c r="A1198" s="373"/>
    </row>
    <row r="1199" spans="1:1">
      <c r="A1199" s="373"/>
    </row>
    <row r="1200" spans="1:1">
      <c r="A1200" s="373"/>
    </row>
    <row r="1201" spans="1:1">
      <c r="A1201" s="373"/>
    </row>
    <row r="1202" spans="1:1">
      <c r="A1202" s="373"/>
    </row>
    <row r="1203" spans="1:1">
      <c r="A1203" s="373"/>
    </row>
    <row r="1204" spans="1:1">
      <c r="A1204" s="373"/>
    </row>
    <row r="1205" spans="1:1">
      <c r="A1205" s="373"/>
    </row>
    <row r="1206" spans="1:1">
      <c r="A1206" s="373"/>
    </row>
    <row r="1207" spans="1:1">
      <c r="A1207" s="373"/>
    </row>
    <row r="1208" spans="1:1">
      <c r="A1208" s="373"/>
    </row>
    <row r="1209" spans="1:1">
      <c r="A1209" s="373"/>
    </row>
    <row r="1210" spans="1:1">
      <c r="A1210" s="373"/>
    </row>
    <row r="1211" spans="1:1">
      <c r="A1211" s="373"/>
    </row>
    <row r="1212" spans="1:1">
      <c r="A1212" s="373"/>
    </row>
    <row r="1213" spans="1:1">
      <c r="A1213" s="373"/>
    </row>
    <row r="1214" spans="1:1">
      <c r="A1214" s="373"/>
    </row>
    <row r="1215" spans="1:1">
      <c r="A1215" s="373"/>
    </row>
    <row r="1216" spans="1:1">
      <c r="A1216" s="373"/>
    </row>
    <row r="1217" spans="1:1">
      <c r="A1217" s="373"/>
    </row>
    <row r="1218" spans="1:1">
      <c r="A1218" s="373"/>
    </row>
    <row r="1219" spans="1:1">
      <c r="A1219" s="373"/>
    </row>
    <row r="1220" spans="1:1">
      <c r="A1220" s="373"/>
    </row>
    <row r="1221" spans="1:1">
      <c r="A1221" s="373"/>
    </row>
    <row r="1222" spans="1:1">
      <c r="A1222" s="373"/>
    </row>
    <row r="1223" spans="1:1">
      <c r="A1223" s="373"/>
    </row>
    <row r="1224" spans="1:1">
      <c r="A1224" s="373"/>
    </row>
    <row r="1225" spans="1:1">
      <c r="A1225" s="373"/>
    </row>
    <row r="1226" spans="1:1">
      <c r="A1226" s="373"/>
    </row>
    <row r="1227" spans="1:1">
      <c r="A1227" s="373"/>
    </row>
    <row r="1228" spans="1:1">
      <c r="A1228" s="373"/>
    </row>
    <row r="1229" spans="1:1">
      <c r="A1229" s="373"/>
    </row>
    <row r="1230" spans="1:1">
      <c r="A1230" s="373"/>
    </row>
    <row r="1231" spans="1:1">
      <c r="A1231" s="373"/>
    </row>
    <row r="1232" spans="1:1">
      <c r="A1232" s="373"/>
    </row>
    <row r="1233" spans="1:1">
      <c r="A1233" s="373"/>
    </row>
    <row r="1234" spans="1:1">
      <c r="A1234" s="373"/>
    </row>
    <row r="1235" spans="1:1">
      <c r="A1235" s="373"/>
    </row>
    <row r="1236" spans="1:1">
      <c r="A1236" s="373"/>
    </row>
    <row r="1237" spans="1:1">
      <c r="A1237" s="373"/>
    </row>
    <row r="1238" spans="1:1">
      <c r="A1238" s="373"/>
    </row>
    <row r="1239" spans="1:1">
      <c r="A1239" s="373"/>
    </row>
    <row r="1240" spans="1:1">
      <c r="A1240" s="373"/>
    </row>
    <row r="1241" spans="1:1">
      <c r="A1241" s="373"/>
    </row>
    <row r="1242" spans="1:1">
      <c r="A1242" s="373"/>
    </row>
    <row r="1243" spans="1:1">
      <c r="A1243" s="373"/>
    </row>
    <row r="1244" spans="1:1">
      <c r="A1244" s="373"/>
    </row>
    <row r="1245" spans="1:1">
      <c r="A1245" s="373"/>
    </row>
    <row r="1246" spans="1:1">
      <c r="A1246" s="373"/>
    </row>
    <row r="1247" spans="1:1">
      <c r="A1247" s="373"/>
    </row>
    <row r="1248" spans="1:1">
      <c r="A1248" s="373"/>
    </row>
    <row r="1249" spans="1:1">
      <c r="A1249" s="373"/>
    </row>
    <row r="1250" spans="1:1">
      <c r="A1250" s="373"/>
    </row>
    <row r="1251" spans="1:1">
      <c r="A1251" s="373"/>
    </row>
    <row r="1252" spans="1:1">
      <c r="A1252" s="373"/>
    </row>
    <row r="1253" spans="1:1">
      <c r="A1253" s="373"/>
    </row>
    <row r="1254" spans="1:1">
      <c r="A1254" s="373"/>
    </row>
    <row r="1255" spans="1:1">
      <c r="A1255" s="373"/>
    </row>
    <row r="1256" spans="1:1">
      <c r="A1256" s="373"/>
    </row>
    <row r="1257" spans="1:1">
      <c r="A1257" s="373"/>
    </row>
    <row r="1258" spans="1:1">
      <c r="A1258" s="373"/>
    </row>
    <row r="1259" spans="1:1">
      <c r="A1259" s="373"/>
    </row>
    <row r="1260" spans="1:1">
      <c r="A1260" s="373"/>
    </row>
    <row r="1261" spans="1:1">
      <c r="A1261" s="373"/>
    </row>
    <row r="1262" spans="1:1">
      <c r="A1262" s="373"/>
    </row>
    <row r="1263" spans="1:1">
      <c r="A1263" s="373"/>
    </row>
    <row r="1264" spans="1:1">
      <c r="A1264" s="373"/>
    </row>
    <row r="1265" spans="1:1">
      <c r="A1265" s="373"/>
    </row>
    <row r="1266" spans="1:1">
      <c r="A1266" s="373"/>
    </row>
    <row r="1267" spans="1:1">
      <c r="A1267" s="373"/>
    </row>
    <row r="1268" spans="1:1">
      <c r="A1268" s="373"/>
    </row>
    <row r="1269" spans="1:1">
      <c r="A1269" s="373"/>
    </row>
    <row r="1270" spans="1:1">
      <c r="A1270" s="373"/>
    </row>
    <row r="1271" spans="1:1">
      <c r="A1271" s="373"/>
    </row>
    <row r="1272" spans="1:1">
      <c r="A1272" s="373"/>
    </row>
    <row r="1273" spans="1:1">
      <c r="A1273" s="373"/>
    </row>
    <row r="1274" spans="1:1">
      <c r="A1274" s="373"/>
    </row>
    <row r="1275" spans="1:1">
      <c r="A1275" s="373"/>
    </row>
    <row r="1276" spans="1:1">
      <c r="A1276" s="373"/>
    </row>
    <row r="1277" spans="1:1">
      <c r="A1277" s="373"/>
    </row>
    <row r="1278" spans="1:1">
      <c r="A1278" s="373"/>
    </row>
    <row r="1279" spans="1:1">
      <c r="A1279" s="373"/>
    </row>
    <row r="1280" spans="1:1">
      <c r="A1280" s="373"/>
    </row>
    <row r="1281" spans="1:1">
      <c r="A1281" s="373"/>
    </row>
    <row r="1282" spans="1:1">
      <c r="A1282" s="373"/>
    </row>
    <row r="1283" spans="1:1">
      <c r="A1283" s="373"/>
    </row>
    <row r="1284" spans="1:1">
      <c r="A1284" s="373"/>
    </row>
    <row r="1285" spans="1:1">
      <c r="A1285" s="373"/>
    </row>
    <row r="1286" spans="1:1">
      <c r="A1286" s="373"/>
    </row>
    <row r="1287" spans="1:1">
      <c r="A1287" s="373"/>
    </row>
    <row r="1288" spans="1:1">
      <c r="A1288" s="373"/>
    </row>
    <row r="1289" spans="1:1">
      <c r="A1289" s="373"/>
    </row>
    <row r="1290" spans="1:1">
      <c r="A1290" s="373"/>
    </row>
    <row r="1291" spans="1:1">
      <c r="A1291" s="373"/>
    </row>
    <row r="1292" spans="1:1">
      <c r="A1292" s="373"/>
    </row>
    <row r="1293" spans="1:1">
      <c r="A1293" s="373"/>
    </row>
    <row r="1294" spans="1:1">
      <c r="A1294" s="373"/>
    </row>
    <row r="1295" spans="1:1">
      <c r="A1295" s="373"/>
    </row>
    <row r="1296" spans="1:1">
      <c r="A1296" s="373"/>
    </row>
    <row r="1297" spans="1:1">
      <c r="A1297" s="373"/>
    </row>
    <row r="1298" spans="1:1">
      <c r="A1298" s="373"/>
    </row>
    <row r="1299" spans="1:1">
      <c r="A1299" s="373"/>
    </row>
    <row r="1300" spans="1:1">
      <c r="A1300" s="373"/>
    </row>
    <row r="1301" spans="1:1">
      <c r="A1301" s="373"/>
    </row>
    <row r="1302" spans="1:1">
      <c r="A1302" s="373"/>
    </row>
    <row r="1303" spans="1:1">
      <c r="A1303" s="373"/>
    </row>
    <row r="1304" spans="1:1">
      <c r="A1304" s="373"/>
    </row>
    <row r="1305" spans="1:1">
      <c r="A1305" s="373"/>
    </row>
    <row r="1306" spans="1:1">
      <c r="A1306" s="373"/>
    </row>
    <row r="1307" spans="1:1">
      <c r="A1307" s="373"/>
    </row>
    <row r="1308" spans="1:1">
      <c r="A1308" s="373"/>
    </row>
    <row r="1309" spans="1:1">
      <c r="A1309" s="373"/>
    </row>
    <row r="1310" spans="1:1">
      <c r="A1310" s="373"/>
    </row>
    <row r="1311" spans="1:1">
      <c r="A1311" s="373"/>
    </row>
    <row r="1312" spans="1:1">
      <c r="A1312" s="373"/>
    </row>
    <row r="1313" spans="1:1">
      <c r="A1313" s="373"/>
    </row>
    <row r="1314" spans="1:1">
      <c r="A1314" s="373"/>
    </row>
    <row r="1315" spans="1:1">
      <c r="A1315" s="373"/>
    </row>
    <row r="1316" spans="1:1">
      <c r="A1316" s="373"/>
    </row>
    <row r="1317" spans="1:1">
      <c r="A1317" s="373"/>
    </row>
    <row r="1318" spans="1:1">
      <c r="A1318" s="373"/>
    </row>
    <row r="1319" spans="1:1">
      <c r="A1319" s="373"/>
    </row>
    <row r="1320" spans="1:1">
      <c r="A1320" s="373"/>
    </row>
    <row r="1321" spans="1:1">
      <c r="A1321" s="373"/>
    </row>
    <row r="1322" spans="1:1">
      <c r="A1322" s="373"/>
    </row>
    <row r="1323" spans="1:1">
      <c r="A1323" s="373"/>
    </row>
    <row r="1324" spans="1:1">
      <c r="A1324" s="373"/>
    </row>
    <row r="1325" spans="1:1">
      <c r="A1325" s="373"/>
    </row>
    <row r="1326" spans="1:1">
      <c r="A1326" s="373"/>
    </row>
    <row r="1327" spans="1:1">
      <c r="A1327" s="373"/>
    </row>
    <row r="1328" spans="1:1">
      <c r="A1328" s="373"/>
    </row>
    <row r="1329" spans="1:1">
      <c r="A1329" s="373"/>
    </row>
    <row r="1330" spans="1:1">
      <c r="A1330" s="373"/>
    </row>
    <row r="1331" spans="1:1">
      <c r="A1331" s="373"/>
    </row>
    <row r="1332" spans="1:1">
      <c r="A1332" s="373"/>
    </row>
    <row r="1333" spans="1:1">
      <c r="A1333" s="373"/>
    </row>
    <row r="1334" spans="1:1">
      <c r="A1334" s="373"/>
    </row>
    <row r="1335" spans="1:1">
      <c r="A1335" s="373"/>
    </row>
    <row r="1336" spans="1:1">
      <c r="A1336" s="373"/>
    </row>
    <row r="1337" spans="1:1">
      <c r="A1337" s="373"/>
    </row>
    <row r="1338" spans="1:1">
      <c r="A1338" s="373"/>
    </row>
    <row r="1339" spans="1:1">
      <c r="A1339" s="373"/>
    </row>
    <row r="1340" spans="1:1">
      <c r="A1340" s="373"/>
    </row>
    <row r="1341" spans="1:1">
      <c r="A1341" s="373"/>
    </row>
    <row r="1342" spans="1:1">
      <c r="A1342" s="373"/>
    </row>
    <row r="1343" spans="1:1">
      <c r="A1343" s="373"/>
    </row>
    <row r="1344" spans="1:1">
      <c r="A1344" s="373"/>
    </row>
    <row r="1345" spans="1:1">
      <c r="A1345" s="373"/>
    </row>
    <row r="1346" spans="1:1">
      <c r="A1346" s="373"/>
    </row>
    <row r="1347" spans="1:1">
      <c r="A1347" s="373"/>
    </row>
    <row r="1348" spans="1:1">
      <c r="A1348" s="373"/>
    </row>
    <row r="1349" spans="1:1">
      <c r="A1349" s="373"/>
    </row>
    <row r="1350" spans="1:1">
      <c r="A1350" s="373"/>
    </row>
    <row r="1351" spans="1:1">
      <c r="A1351" s="373"/>
    </row>
    <row r="1352" spans="1:1">
      <c r="A1352" s="373"/>
    </row>
    <row r="1353" spans="1:1">
      <c r="A1353" s="373"/>
    </row>
    <row r="1354" spans="1:1">
      <c r="A1354" s="373"/>
    </row>
    <row r="1355" spans="1:1">
      <c r="A1355" s="373"/>
    </row>
    <row r="1356" spans="1:1">
      <c r="A1356" s="373"/>
    </row>
    <row r="1357" spans="1:1">
      <c r="A1357" s="373"/>
    </row>
    <row r="1358" spans="1:1">
      <c r="A1358" s="373"/>
    </row>
    <row r="1359" spans="1:1">
      <c r="A1359" s="373"/>
    </row>
    <row r="1360" spans="1:1">
      <c r="A1360" s="373"/>
    </row>
    <row r="1361" spans="1:1">
      <c r="A1361" s="373"/>
    </row>
    <row r="1362" spans="1:1">
      <c r="A1362" s="373"/>
    </row>
    <row r="1363" spans="1:1">
      <c r="A1363" s="373"/>
    </row>
    <row r="1364" spans="1:1">
      <c r="A1364" s="373"/>
    </row>
    <row r="1365" spans="1:1">
      <c r="A1365" s="373"/>
    </row>
    <row r="1366" spans="1:1">
      <c r="A1366" s="373"/>
    </row>
    <row r="1367" spans="1:1">
      <c r="A1367" s="373"/>
    </row>
    <row r="1368" spans="1:1">
      <c r="A1368" s="373"/>
    </row>
    <row r="1369" spans="1:1">
      <c r="A1369" s="373"/>
    </row>
    <row r="1370" spans="1:1">
      <c r="A1370" s="373"/>
    </row>
    <row r="1371" spans="1:1">
      <c r="A1371" s="373"/>
    </row>
    <row r="1372" spans="1:1">
      <c r="A1372" s="373"/>
    </row>
    <row r="1373" spans="1:1">
      <c r="A1373" s="373"/>
    </row>
    <row r="1374" spans="1:1">
      <c r="A1374" s="373"/>
    </row>
    <row r="1375" spans="1:1">
      <c r="A1375" s="373"/>
    </row>
    <row r="1376" spans="1:1">
      <c r="A1376" s="373"/>
    </row>
    <row r="1377" spans="1:1">
      <c r="A1377" s="373"/>
    </row>
    <row r="1378" spans="1:1">
      <c r="A1378" s="373"/>
    </row>
    <row r="1379" spans="1:1">
      <c r="A1379" s="373"/>
    </row>
    <row r="1380" spans="1:1">
      <c r="A1380" s="373"/>
    </row>
    <row r="1381" spans="1:1">
      <c r="A1381" s="373"/>
    </row>
    <row r="1382" spans="1:1">
      <c r="A1382" s="373"/>
    </row>
    <row r="1383" spans="1:1">
      <c r="A1383" s="373"/>
    </row>
    <row r="1384" spans="1:1">
      <c r="A1384" s="373"/>
    </row>
    <row r="1385" spans="1:1">
      <c r="A1385" s="373"/>
    </row>
    <row r="1386" spans="1:1">
      <c r="A1386" s="373"/>
    </row>
    <row r="1387" spans="1:1">
      <c r="A1387" s="373"/>
    </row>
    <row r="1388" spans="1:1">
      <c r="A1388" s="373"/>
    </row>
    <row r="1389" spans="1:1">
      <c r="A1389" s="373"/>
    </row>
    <row r="1390" spans="1:1">
      <c r="A1390" s="373"/>
    </row>
    <row r="1391" spans="1:1">
      <c r="A1391" s="373"/>
    </row>
    <row r="1392" spans="1:1">
      <c r="A1392" s="373"/>
    </row>
    <row r="1393" spans="1:1">
      <c r="A1393" s="373"/>
    </row>
    <row r="1394" spans="1:1">
      <c r="A1394" s="373"/>
    </row>
    <row r="1395" spans="1:1">
      <c r="A1395" s="373"/>
    </row>
    <row r="1396" spans="1:1">
      <c r="A1396" s="373"/>
    </row>
    <row r="1397" spans="1:1">
      <c r="A1397" s="373"/>
    </row>
    <row r="1398" spans="1:1">
      <c r="A1398" s="373"/>
    </row>
    <row r="1399" spans="1:1">
      <c r="A1399" s="373"/>
    </row>
    <row r="1400" spans="1:1">
      <c r="A1400" s="373"/>
    </row>
    <row r="1401" spans="1:1">
      <c r="A1401" s="373"/>
    </row>
    <row r="1402" spans="1:1">
      <c r="A1402" s="373"/>
    </row>
    <row r="1403" spans="1:1">
      <c r="A1403" s="373"/>
    </row>
    <row r="1404" spans="1:1">
      <c r="A1404" s="373"/>
    </row>
    <row r="1405" spans="1:1">
      <c r="A1405" s="373"/>
    </row>
    <row r="1406" spans="1:1">
      <c r="A1406" s="373"/>
    </row>
    <row r="1407" spans="1:1">
      <c r="A1407" s="373"/>
    </row>
    <row r="1408" spans="1:1">
      <c r="A1408" s="373"/>
    </row>
    <row r="1409" spans="1:1">
      <c r="A1409" s="373"/>
    </row>
    <row r="1410" spans="1:1">
      <c r="A1410" s="373"/>
    </row>
    <row r="1411" spans="1:1">
      <c r="A1411" s="373"/>
    </row>
    <row r="1412" spans="1:1">
      <c r="A1412" s="373"/>
    </row>
    <row r="1413" spans="1:1">
      <c r="A1413" s="373"/>
    </row>
    <row r="1414" spans="1:1">
      <c r="A1414" s="373"/>
    </row>
    <row r="1415" spans="1:1">
      <c r="A1415" s="373"/>
    </row>
    <row r="1416" spans="1:1">
      <c r="A1416" s="373"/>
    </row>
    <row r="1417" spans="1:1">
      <c r="A1417" s="373"/>
    </row>
    <row r="1418" spans="1:1">
      <c r="A1418" s="373"/>
    </row>
    <row r="1419" spans="1:1">
      <c r="A1419" s="373"/>
    </row>
    <row r="1420" spans="1:1">
      <c r="A1420" s="373"/>
    </row>
    <row r="1421" spans="1:1">
      <c r="A1421" s="373"/>
    </row>
    <row r="1422" spans="1:1">
      <c r="A1422" s="373"/>
    </row>
    <row r="1423" spans="1:1">
      <c r="A1423" s="373"/>
    </row>
    <row r="1424" spans="1:1">
      <c r="A1424" s="373"/>
    </row>
    <row r="1425" spans="1:1">
      <c r="A1425" s="373"/>
    </row>
    <row r="1426" spans="1:1">
      <c r="A1426" s="373"/>
    </row>
    <row r="1427" spans="1:1">
      <c r="A1427" s="373"/>
    </row>
    <row r="1428" spans="1:1">
      <c r="A1428" s="373"/>
    </row>
    <row r="1429" spans="1:1">
      <c r="A1429" s="373"/>
    </row>
    <row r="1430" spans="1:1">
      <c r="A1430" s="373"/>
    </row>
    <row r="1431" spans="1:1">
      <c r="A1431" s="373"/>
    </row>
    <row r="1432" spans="1:1">
      <c r="A1432" s="373"/>
    </row>
    <row r="1433" spans="1:1">
      <c r="A1433" s="373"/>
    </row>
    <row r="1434" spans="1:1">
      <c r="A1434" s="373"/>
    </row>
    <row r="1435" spans="1:1">
      <c r="A1435" s="373"/>
    </row>
    <row r="1436" spans="1:1">
      <c r="A1436" s="373"/>
    </row>
    <row r="1437" spans="1:1">
      <c r="A1437" s="373"/>
    </row>
    <row r="1438" spans="1:1">
      <c r="A1438" s="373"/>
    </row>
    <row r="1439" spans="1:1">
      <c r="A1439" s="373"/>
    </row>
    <row r="1440" spans="1:1">
      <c r="A1440" s="373"/>
    </row>
    <row r="1441" spans="1:1">
      <c r="A1441" s="373"/>
    </row>
    <row r="1442" spans="1:1">
      <c r="A1442" s="373"/>
    </row>
    <row r="1443" spans="1:1">
      <c r="A1443" s="373"/>
    </row>
    <row r="1444" spans="1:1">
      <c r="A1444" s="373"/>
    </row>
    <row r="1445" spans="1:1">
      <c r="A1445" s="373"/>
    </row>
    <row r="1446" spans="1:1">
      <c r="A1446" s="373"/>
    </row>
    <row r="1447" spans="1:1">
      <c r="A1447" s="373"/>
    </row>
    <row r="1448" spans="1:1">
      <c r="A1448" s="373"/>
    </row>
    <row r="1449" spans="1:1">
      <c r="A1449" s="373"/>
    </row>
    <row r="1450" spans="1:1">
      <c r="A1450" s="373"/>
    </row>
    <row r="1451" spans="1:1">
      <c r="A1451" s="373"/>
    </row>
    <row r="1452" spans="1:1">
      <c r="A1452" s="373"/>
    </row>
    <row r="1453" spans="1:1">
      <c r="A1453" s="373"/>
    </row>
    <row r="1454" spans="1:1">
      <c r="A1454" s="373"/>
    </row>
    <row r="1455" spans="1:1">
      <c r="A1455" s="373"/>
    </row>
    <row r="1456" spans="1:1">
      <c r="A1456" s="373"/>
    </row>
    <row r="1457" spans="1:1">
      <c r="A1457" s="373"/>
    </row>
    <row r="1458" spans="1:1">
      <c r="A1458" s="373"/>
    </row>
    <row r="1459" spans="1:1">
      <c r="A1459" s="373"/>
    </row>
    <row r="1460" spans="1:1">
      <c r="A1460" s="373"/>
    </row>
    <row r="1461" spans="1:1">
      <c r="A1461" s="373"/>
    </row>
    <row r="1462" spans="1:1">
      <c r="A1462" s="373"/>
    </row>
    <row r="1463" spans="1:1">
      <c r="A1463" s="373"/>
    </row>
    <row r="1464" spans="1:1">
      <c r="A1464" s="373"/>
    </row>
    <row r="1465" spans="1:1">
      <c r="A1465" s="373"/>
    </row>
    <row r="1466" spans="1:1">
      <c r="A1466" s="373"/>
    </row>
    <row r="1467" spans="1:1">
      <c r="A1467" s="373"/>
    </row>
    <row r="1468" spans="1:1">
      <c r="A1468" s="373"/>
    </row>
    <row r="1469" spans="1:1">
      <c r="A1469" s="373"/>
    </row>
    <row r="1470" spans="1:1">
      <c r="A1470" s="373"/>
    </row>
    <row r="1471" spans="1:1">
      <c r="A1471" s="373"/>
    </row>
    <row r="1472" spans="1:1">
      <c r="A1472" s="373"/>
    </row>
    <row r="1473" spans="1:1">
      <c r="A1473" s="373"/>
    </row>
    <row r="1474" spans="1:1">
      <c r="A1474" s="373"/>
    </row>
    <row r="1475" spans="1:1">
      <c r="A1475" s="373"/>
    </row>
    <row r="1476" spans="1:1">
      <c r="A1476" s="373"/>
    </row>
    <row r="1477" spans="1:1">
      <c r="A1477" s="373"/>
    </row>
    <row r="1478" spans="1:1">
      <c r="A1478" s="373"/>
    </row>
    <row r="1479" spans="1:1">
      <c r="A1479" s="373"/>
    </row>
    <row r="1480" spans="1:1">
      <c r="A1480" s="373"/>
    </row>
    <row r="1481" spans="1:1">
      <c r="A1481" s="373"/>
    </row>
    <row r="1482" spans="1:1">
      <c r="A1482" s="373"/>
    </row>
    <row r="1483" spans="1:1">
      <c r="A1483" s="373"/>
    </row>
    <row r="1484" spans="1:1">
      <c r="A1484" s="373"/>
    </row>
    <row r="1485" spans="1:1">
      <c r="A1485" s="373"/>
    </row>
    <row r="1486" spans="1:1">
      <c r="A1486" s="373"/>
    </row>
    <row r="1487" spans="1:1">
      <c r="A1487" s="373"/>
    </row>
    <row r="1488" spans="1:1">
      <c r="A1488" s="373"/>
    </row>
    <row r="1489" spans="1:1">
      <c r="A1489" s="373"/>
    </row>
    <row r="1490" spans="1:1">
      <c r="A1490" s="373"/>
    </row>
    <row r="1491" spans="1:1">
      <c r="A1491" s="373"/>
    </row>
    <row r="1492" spans="1:1">
      <c r="A1492" s="373"/>
    </row>
    <row r="1493" spans="1:1">
      <c r="A1493" s="373"/>
    </row>
    <row r="1494" spans="1:1">
      <c r="A1494" s="373"/>
    </row>
    <row r="1495" spans="1:1">
      <c r="A1495" s="373"/>
    </row>
    <row r="1496" spans="1:1">
      <c r="A1496" s="373"/>
    </row>
    <row r="1497" spans="1:1">
      <c r="A1497" s="373"/>
    </row>
    <row r="1498" spans="1:1">
      <c r="A1498" s="373"/>
    </row>
    <row r="1499" spans="1:1">
      <c r="A1499" s="373"/>
    </row>
    <row r="1500" spans="1:1">
      <c r="A1500" s="373"/>
    </row>
    <row r="1501" spans="1:1">
      <c r="A1501" s="373"/>
    </row>
    <row r="1502" spans="1:1">
      <c r="A1502" s="373"/>
    </row>
    <row r="1503" spans="1:1">
      <c r="A1503" s="373"/>
    </row>
    <row r="1504" spans="1:1">
      <c r="A1504" s="373"/>
    </row>
    <row r="1505" spans="1:1">
      <c r="A1505" s="373"/>
    </row>
    <row r="1506" spans="1:1">
      <c r="A1506" s="373"/>
    </row>
    <row r="1507" spans="1:1">
      <c r="A1507" s="373"/>
    </row>
    <row r="1508" spans="1:1">
      <c r="A1508" s="373"/>
    </row>
    <row r="1509" spans="1:1">
      <c r="A1509" s="373"/>
    </row>
    <row r="1510" spans="1:1">
      <c r="A1510" s="373"/>
    </row>
    <row r="1511" spans="1:1">
      <c r="A1511" s="373"/>
    </row>
    <row r="1512" spans="1:1">
      <c r="A1512" s="373"/>
    </row>
    <row r="1513" spans="1:1">
      <c r="A1513" s="373"/>
    </row>
    <row r="1514" spans="1:1">
      <c r="A1514" s="373"/>
    </row>
    <row r="1515" spans="1:1">
      <c r="A1515" s="373"/>
    </row>
    <row r="1516" spans="1:1">
      <c r="A1516" s="373"/>
    </row>
    <row r="1517" spans="1:1">
      <c r="A1517" s="373"/>
    </row>
    <row r="1518" spans="1:1">
      <c r="A1518" s="373"/>
    </row>
    <row r="1519" spans="1:1">
      <c r="A1519" s="373"/>
    </row>
    <row r="1520" spans="1:1">
      <c r="A1520" s="373"/>
    </row>
    <row r="1521" spans="1:1">
      <c r="A1521" s="373"/>
    </row>
    <row r="1522" spans="1:1">
      <c r="A1522" s="373"/>
    </row>
    <row r="1523" spans="1:1">
      <c r="A1523" s="373"/>
    </row>
    <row r="1524" spans="1:1">
      <c r="A1524" s="373"/>
    </row>
    <row r="1525" spans="1:1">
      <c r="A1525" s="373"/>
    </row>
    <row r="1526" spans="1:1">
      <c r="A1526" s="373"/>
    </row>
    <row r="1527" spans="1:1">
      <c r="A1527" s="373"/>
    </row>
    <row r="1528" spans="1:1">
      <c r="A1528" s="373"/>
    </row>
    <row r="1529" spans="1:1">
      <c r="A1529" s="373"/>
    </row>
    <row r="1530" spans="1:1">
      <c r="A1530" s="373"/>
    </row>
    <row r="1531" spans="1:1">
      <c r="A1531" s="373"/>
    </row>
    <row r="1532" spans="1:1">
      <c r="A1532" s="373"/>
    </row>
    <row r="1533" spans="1:1">
      <c r="A1533" s="373"/>
    </row>
    <row r="1534" spans="1:1">
      <c r="A1534" s="373"/>
    </row>
    <row r="1535" spans="1:1">
      <c r="A1535" s="373"/>
    </row>
    <row r="1536" spans="1:1">
      <c r="A1536" s="373"/>
    </row>
    <row r="1537" spans="1:1">
      <c r="A1537" s="373"/>
    </row>
    <row r="1538" spans="1:1">
      <c r="A1538" s="373"/>
    </row>
    <row r="1539" spans="1:1">
      <c r="A1539" s="373"/>
    </row>
    <row r="1540" spans="1:1">
      <c r="A1540" s="373"/>
    </row>
    <row r="1541" spans="1:1">
      <c r="A1541" s="373"/>
    </row>
    <row r="1542" spans="1:1">
      <c r="A1542" s="373"/>
    </row>
    <row r="1543" spans="1:1">
      <c r="A1543" s="373"/>
    </row>
    <row r="1544" spans="1:1">
      <c r="A1544" s="373"/>
    </row>
    <row r="1545" spans="1:1">
      <c r="A1545" s="373"/>
    </row>
    <row r="1546" spans="1:1">
      <c r="A1546" s="373"/>
    </row>
    <row r="1547" spans="1:1">
      <c r="A1547" s="373"/>
    </row>
    <row r="1548" spans="1:1">
      <c r="A1548" s="373"/>
    </row>
    <row r="1549" spans="1:1">
      <c r="A1549" s="373"/>
    </row>
    <row r="1550" spans="1:1">
      <c r="A1550" s="373"/>
    </row>
    <row r="1551" spans="1:1">
      <c r="A1551" s="373"/>
    </row>
    <row r="1552" spans="1:1">
      <c r="A1552" s="373"/>
    </row>
    <row r="1553" spans="1:1">
      <c r="A1553" s="373"/>
    </row>
    <row r="1554" spans="1:1">
      <c r="A1554" s="373"/>
    </row>
    <row r="1555" spans="1:1">
      <c r="A1555" s="373"/>
    </row>
    <row r="1556" spans="1:1">
      <c r="A1556" s="373"/>
    </row>
    <row r="1557" spans="1:1">
      <c r="A1557" s="373"/>
    </row>
    <row r="1558" spans="1:1">
      <c r="A1558" s="373"/>
    </row>
    <row r="1559" spans="1:1">
      <c r="A1559" s="373"/>
    </row>
    <row r="1560" spans="1:1">
      <c r="A1560" s="373"/>
    </row>
    <row r="1561" spans="1:1">
      <c r="A1561" s="373"/>
    </row>
    <row r="1562" spans="1:1">
      <c r="A1562" s="373"/>
    </row>
    <row r="1563" spans="1:1">
      <c r="A1563" s="373"/>
    </row>
    <row r="1564" spans="1:1">
      <c r="A1564" s="373"/>
    </row>
    <row r="1565" spans="1:1">
      <c r="A1565" s="373"/>
    </row>
    <row r="1566" spans="1:1">
      <c r="A1566" s="373"/>
    </row>
    <row r="1567" spans="1:1">
      <c r="A1567" s="373"/>
    </row>
    <row r="1568" spans="1:1">
      <c r="A1568" s="373"/>
    </row>
    <row r="1569" spans="1:1">
      <c r="A1569" s="373"/>
    </row>
    <row r="1570" spans="1:1">
      <c r="A1570" s="373"/>
    </row>
    <row r="1571" spans="1:1">
      <c r="A1571" s="373"/>
    </row>
    <row r="1572" spans="1:1">
      <c r="A1572" s="373"/>
    </row>
    <row r="1573" spans="1:1">
      <c r="A1573" s="373"/>
    </row>
    <row r="1574" spans="1:1">
      <c r="A1574" s="373"/>
    </row>
    <row r="1575" spans="1:1">
      <c r="A1575" s="373"/>
    </row>
    <row r="1576" spans="1:1">
      <c r="A1576" s="373"/>
    </row>
    <row r="1577" spans="1:1">
      <c r="A1577" s="373"/>
    </row>
    <row r="1578" spans="1:1">
      <c r="A1578" s="373"/>
    </row>
    <row r="1579" spans="1:1">
      <c r="A1579" s="373"/>
    </row>
    <row r="1580" spans="1:1">
      <c r="A1580" s="373"/>
    </row>
    <row r="1581" spans="1:1">
      <c r="A1581" s="373"/>
    </row>
    <row r="1582" spans="1:1">
      <c r="A1582" s="373"/>
    </row>
    <row r="1583" spans="1:1">
      <c r="A1583" s="373"/>
    </row>
    <row r="1584" spans="1:1">
      <c r="A1584" s="373"/>
    </row>
    <row r="1585" spans="1:1">
      <c r="A1585" s="373"/>
    </row>
    <row r="1586" spans="1:1">
      <c r="A1586" s="373"/>
    </row>
    <row r="1587" spans="1:1">
      <c r="A1587" s="373"/>
    </row>
    <row r="1588" spans="1:1">
      <c r="A1588" s="373"/>
    </row>
    <row r="1589" spans="1:1">
      <c r="A1589" s="373"/>
    </row>
    <row r="1590" spans="1:1">
      <c r="A1590" s="373"/>
    </row>
    <row r="1591" spans="1:1">
      <c r="A1591" s="373"/>
    </row>
    <row r="1592" spans="1:1">
      <c r="A1592" s="373"/>
    </row>
    <row r="1593" spans="1:1">
      <c r="A1593" s="373"/>
    </row>
    <row r="1594" spans="1:1">
      <c r="A1594" s="373"/>
    </row>
    <row r="1595" spans="1:1">
      <c r="A1595" s="373"/>
    </row>
    <row r="1596" spans="1:1">
      <c r="A1596" s="373"/>
    </row>
    <row r="1597" spans="1:1">
      <c r="A1597" s="373"/>
    </row>
    <row r="1598" spans="1:1">
      <c r="A1598" s="373"/>
    </row>
    <row r="1599" spans="1:1">
      <c r="A1599" s="373"/>
    </row>
    <row r="1600" spans="1:1">
      <c r="A1600" s="373"/>
    </row>
    <row r="1601" spans="1:1">
      <c r="A1601" s="373"/>
    </row>
    <row r="1602" spans="1:1">
      <c r="A1602" s="373"/>
    </row>
    <row r="1603" spans="1:1">
      <c r="A1603" s="373"/>
    </row>
    <row r="1604" spans="1:1">
      <c r="A1604" s="373"/>
    </row>
    <row r="1605" spans="1:1">
      <c r="A1605" s="373"/>
    </row>
    <row r="1606" spans="1:1">
      <c r="A1606" s="373"/>
    </row>
    <row r="1607" spans="1:1">
      <c r="A1607" s="373"/>
    </row>
    <row r="1608" spans="1:1">
      <c r="A1608" s="373"/>
    </row>
    <row r="1609" spans="1:1">
      <c r="A1609" s="373"/>
    </row>
    <row r="1610" spans="1:1">
      <c r="A1610" s="373"/>
    </row>
    <row r="1611" spans="1:1">
      <c r="A1611" s="373"/>
    </row>
    <row r="1612" spans="1:1">
      <c r="A1612" s="373"/>
    </row>
    <row r="1613" spans="1:1">
      <c r="A1613" s="373"/>
    </row>
    <row r="1614" spans="1:1">
      <c r="A1614" s="373"/>
    </row>
    <row r="1615" spans="1:1">
      <c r="A1615" s="373"/>
    </row>
    <row r="1616" spans="1:1">
      <c r="A1616" s="373"/>
    </row>
    <row r="1617" spans="1:1">
      <c r="A1617" s="373"/>
    </row>
    <row r="1618" spans="1:1">
      <c r="A1618" s="373"/>
    </row>
    <row r="1619" spans="1:1">
      <c r="A1619" s="373"/>
    </row>
    <row r="1620" spans="1:1">
      <c r="A1620" s="373"/>
    </row>
    <row r="1621" spans="1:1">
      <c r="A1621" s="373"/>
    </row>
    <row r="1622" spans="1:1">
      <c r="A1622" s="373"/>
    </row>
    <row r="1623" spans="1:1">
      <c r="A1623" s="373"/>
    </row>
    <row r="1624" spans="1:1">
      <c r="A1624" s="373"/>
    </row>
    <row r="1625" spans="1:1">
      <c r="A1625" s="373"/>
    </row>
    <row r="1626" spans="1:1">
      <c r="A1626" s="373"/>
    </row>
    <row r="1627" spans="1:1">
      <c r="A1627" s="373"/>
    </row>
    <row r="1628" spans="1:1">
      <c r="A1628" s="373"/>
    </row>
    <row r="1629" spans="1:1">
      <c r="A1629" s="373"/>
    </row>
    <row r="1630" spans="1:1">
      <c r="A1630" s="373"/>
    </row>
    <row r="1631" spans="1:1">
      <c r="A1631" s="373"/>
    </row>
    <row r="1632" spans="1:1">
      <c r="A1632" s="373"/>
    </row>
    <row r="1633" spans="1:1">
      <c r="A1633" s="373"/>
    </row>
    <row r="1634" spans="1:1">
      <c r="A1634" s="373"/>
    </row>
    <row r="1635" spans="1:1">
      <c r="A1635" s="373"/>
    </row>
    <row r="1636" spans="1:1">
      <c r="A1636" s="373"/>
    </row>
    <row r="1637" spans="1:1">
      <c r="A1637" s="373"/>
    </row>
    <row r="1638" spans="1:1">
      <c r="A1638" s="373"/>
    </row>
    <row r="1639" spans="1:1">
      <c r="A1639" s="373"/>
    </row>
    <row r="1640" spans="1:1">
      <c r="A1640" s="373"/>
    </row>
    <row r="1641" spans="1:1">
      <c r="A1641" s="373"/>
    </row>
    <row r="1642" spans="1:1">
      <c r="A1642" s="373"/>
    </row>
    <row r="1643" spans="1:1">
      <c r="A1643" s="373"/>
    </row>
    <row r="1644" spans="1:1">
      <c r="A1644" s="373"/>
    </row>
    <row r="1645" spans="1:1">
      <c r="A1645" s="373"/>
    </row>
    <row r="1646" spans="1:1">
      <c r="A1646" s="373"/>
    </row>
    <row r="1647" spans="1:1">
      <c r="A1647" s="373"/>
    </row>
    <row r="1648" spans="1:1">
      <c r="A1648" s="373"/>
    </row>
    <row r="1649" spans="1:1">
      <c r="A1649" s="373"/>
    </row>
    <row r="1650" spans="1:1">
      <c r="A1650" s="373"/>
    </row>
    <row r="1651" spans="1:1">
      <c r="A1651" s="373"/>
    </row>
    <row r="1652" spans="1:1">
      <c r="A1652" s="373"/>
    </row>
    <row r="1653" spans="1:1">
      <c r="A1653" s="373"/>
    </row>
    <row r="1654" spans="1:1">
      <c r="A1654" s="373"/>
    </row>
    <row r="1655" spans="1:1">
      <c r="A1655" s="373"/>
    </row>
    <row r="1656" spans="1:1">
      <c r="A1656" s="373"/>
    </row>
    <row r="1657" spans="1:1">
      <c r="A1657" s="373"/>
    </row>
    <row r="1658" spans="1:1">
      <c r="A1658" s="373"/>
    </row>
    <row r="1659" spans="1:1">
      <c r="A1659" s="373"/>
    </row>
    <row r="1660" spans="1:1">
      <c r="A1660" s="373"/>
    </row>
    <row r="1661" spans="1:1">
      <c r="A1661" s="373"/>
    </row>
    <row r="1662" spans="1:1">
      <c r="A1662" s="373"/>
    </row>
    <row r="1663" spans="1:1">
      <c r="A1663" s="373"/>
    </row>
    <row r="1664" spans="1:1">
      <c r="A1664" s="373"/>
    </row>
    <row r="1665" spans="1:1">
      <c r="A1665" s="373"/>
    </row>
    <row r="1666" spans="1:1">
      <c r="A1666" s="373"/>
    </row>
    <row r="1667" spans="1:1">
      <c r="A1667" s="373"/>
    </row>
    <row r="1668" spans="1:1">
      <c r="A1668" s="373"/>
    </row>
    <row r="1669" spans="1:1">
      <c r="A1669" s="373"/>
    </row>
    <row r="1670" spans="1:1">
      <c r="A1670" s="373"/>
    </row>
    <row r="1671" spans="1:1">
      <c r="A1671" s="373"/>
    </row>
    <row r="1672" spans="1:1">
      <c r="A1672" s="373"/>
    </row>
    <row r="1673" spans="1:1">
      <c r="A1673" s="373"/>
    </row>
    <row r="1674" spans="1:1">
      <c r="A1674" s="373"/>
    </row>
    <row r="1675" spans="1:1">
      <c r="A1675" s="373"/>
    </row>
    <row r="1676" spans="1:1">
      <c r="A1676" s="373"/>
    </row>
    <row r="1677" spans="1:1">
      <c r="A1677" s="373"/>
    </row>
    <row r="1678" spans="1:1">
      <c r="A1678" s="373"/>
    </row>
    <row r="1679" spans="1:1">
      <c r="A1679" s="373"/>
    </row>
    <row r="1680" spans="1:1">
      <c r="A1680" s="373"/>
    </row>
    <row r="1681" spans="1:1">
      <c r="A1681" s="373"/>
    </row>
    <row r="1682" spans="1:1">
      <c r="A1682" s="373"/>
    </row>
    <row r="1683" spans="1:1">
      <c r="A1683" s="373"/>
    </row>
    <row r="1684" spans="1:1">
      <c r="A1684" s="373"/>
    </row>
    <row r="1685" spans="1:1">
      <c r="A1685" s="373"/>
    </row>
    <row r="1686" spans="1:1">
      <c r="A1686" s="373"/>
    </row>
    <row r="1687" spans="1:1">
      <c r="A1687" s="373"/>
    </row>
    <row r="1688" spans="1:1">
      <c r="A1688" s="373"/>
    </row>
    <row r="1689" spans="1:1">
      <c r="A1689" s="373"/>
    </row>
    <row r="1690" spans="1:1">
      <c r="A1690" s="373"/>
    </row>
    <row r="1691" spans="1:1">
      <c r="A1691" s="373"/>
    </row>
    <row r="1692" spans="1:1">
      <c r="A1692" s="373"/>
    </row>
    <row r="1693" spans="1:1">
      <c r="A1693" s="373"/>
    </row>
    <row r="1694" spans="1:1">
      <c r="A1694" s="373"/>
    </row>
    <row r="1695" spans="1:1">
      <c r="A1695" s="373"/>
    </row>
    <row r="1696" spans="1:1">
      <c r="A1696" s="373"/>
    </row>
    <row r="1697" spans="1:1">
      <c r="A1697" s="373"/>
    </row>
    <row r="1698" spans="1:1">
      <c r="A1698" s="373"/>
    </row>
    <row r="1699" spans="1:1">
      <c r="A1699" s="373"/>
    </row>
    <row r="1700" spans="1:1">
      <c r="A1700" s="373"/>
    </row>
    <row r="1701" spans="1:1">
      <c r="A1701" s="373"/>
    </row>
    <row r="1702" spans="1:1">
      <c r="A1702" s="373"/>
    </row>
    <row r="1703" spans="1:1">
      <c r="A1703" s="373"/>
    </row>
    <row r="1704" spans="1:1">
      <c r="A1704" s="373"/>
    </row>
    <row r="1705" spans="1:1">
      <c r="A1705" s="373"/>
    </row>
    <row r="1706" spans="1:1">
      <c r="A1706" s="373"/>
    </row>
    <row r="1707" spans="1:1">
      <c r="A1707" s="373"/>
    </row>
    <row r="1708" spans="1:1">
      <c r="A1708" s="373"/>
    </row>
    <row r="1709" spans="1:1">
      <c r="A1709" s="373"/>
    </row>
    <row r="1710" spans="1:1">
      <c r="A1710" s="373"/>
    </row>
    <row r="1711" spans="1:1">
      <c r="A1711" s="373"/>
    </row>
    <row r="1712" spans="1:1">
      <c r="A1712" s="373"/>
    </row>
    <row r="1713" spans="1:1">
      <c r="A1713" s="373"/>
    </row>
    <row r="1714" spans="1:1">
      <c r="A1714" s="373"/>
    </row>
    <row r="1715" spans="1:1">
      <c r="A1715" s="373"/>
    </row>
    <row r="1716" spans="1:1">
      <c r="A1716" s="373"/>
    </row>
    <row r="1717" spans="1:1">
      <c r="A1717" s="373"/>
    </row>
    <row r="1718" spans="1:1">
      <c r="A1718" s="373"/>
    </row>
    <row r="1719" spans="1:1">
      <c r="A1719" s="373"/>
    </row>
    <row r="1720" spans="1:1">
      <c r="A1720" s="373"/>
    </row>
    <row r="1721" spans="1:1">
      <c r="A1721" s="373"/>
    </row>
    <row r="1722" spans="1:1">
      <c r="A1722" s="373"/>
    </row>
    <row r="1723" spans="1:1">
      <c r="A1723" s="373"/>
    </row>
    <row r="1724" spans="1:1">
      <c r="A1724" s="373"/>
    </row>
    <row r="1725" spans="1:1">
      <c r="A1725" s="373"/>
    </row>
    <row r="1726" spans="1:1">
      <c r="A1726" s="373"/>
    </row>
    <row r="1727" spans="1:1">
      <c r="A1727" s="373"/>
    </row>
    <row r="1728" spans="1:1">
      <c r="A1728" s="373"/>
    </row>
    <row r="1729" spans="1:1">
      <c r="A1729" s="373"/>
    </row>
    <row r="1730" spans="1:1">
      <c r="A1730" s="373"/>
    </row>
    <row r="1731" spans="1:1">
      <c r="A1731" s="373"/>
    </row>
    <row r="1732" spans="1:1">
      <c r="A1732" s="373"/>
    </row>
    <row r="1733" spans="1:1">
      <c r="A1733" s="373"/>
    </row>
    <row r="1734" spans="1:1">
      <c r="A1734" s="373"/>
    </row>
    <row r="1735" spans="1:1">
      <c r="A1735" s="373"/>
    </row>
    <row r="1736" spans="1:1">
      <c r="A1736" s="373"/>
    </row>
    <row r="1737" spans="1:1">
      <c r="A1737" s="373"/>
    </row>
    <row r="1738" spans="1:1">
      <c r="A1738" s="373"/>
    </row>
    <row r="1739" spans="1:1">
      <c r="A1739" s="373"/>
    </row>
    <row r="1740" spans="1:1">
      <c r="A1740" s="373"/>
    </row>
    <row r="1741" spans="1:1">
      <c r="A1741" s="373"/>
    </row>
    <row r="1742" spans="1:1">
      <c r="A1742" s="373"/>
    </row>
    <row r="1743" spans="1:1">
      <c r="A1743" s="373"/>
    </row>
    <row r="1744" spans="1:1">
      <c r="A1744" s="373"/>
    </row>
    <row r="1745" spans="1:1">
      <c r="A1745" s="373"/>
    </row>
    <row r="1746" spans="1:1">
      <c r="A1746" s="373"/>
    </row>
    <row r="1747" spans="1:1">
      <c r="A1747" s="373"/>
    </row>
    <row r="1748" spans="1:1">
      <c r="A1748" s="373"/>
    </row>
    <row r="1749" spans="1:1">
      <c r="A1749" s="373"/>
    </row>
    <row r="1750" spans="1:1">
      <c r="A1750" s="373"/>
    </row>
    <row r="1751" spans="1:1">
      <c r="A1751" s="373"/>
    </row>
    <row r="1752" spans="1:1">
      <c r="A1752" s="373"/>
    </row>
    <row r="1753" spans="1:1">
      <c r="A1753" s="373"/>
    </row>
    <row r="1754" spans="1:1">
      <c r="A1754" s="373"/>
    </row>
    <row r="1755" spans="1:1">
      <c r="A1755" s="373"/>
    </row>
    <row r="1756" spans="1:1">
      <c r="A1756" s="373"/>
    </row>
    <row r="1757" spans="1:1">
      <c r="A1757" s="373"/>
    </row>
    <row r="1758" spans="1:1">
      <c r="A1758" s="373"/>
    </row>
    <row r="1759" spans="1:1">
      <c r="A1759" s="373"/>
    </row>
    <row r="1760" spans="1:1">
      <c r="A1760" s="373"/>
    </row>
    <row r="1761" spans="1:1">
      <c r="A1761" s="373"/>
    </row>
    <row r="1762" spans="1:1">
      <c r="A1762" s="373"/>
    </row>
    <row r="1763" spans="1:1">
      <c r="A1763" s="373"/>
    </row>
    <row r="1764" spans="1:1">
      <c r="A1764" s="373"/>
    </row>
    <row r="1765" spans="1:1">
      <c r="A1765" s="373"/>
    </row>
    <row r="1766" spans="1:1">
      <c r="A1766" s="373"/>
    </row>
    <row r="1767" spans="1:1">
      <c r="A1767" s="373"/>
    </row>
    <row r="1768" spans="1:1">
      <c r="A1768" s="373"/>
    </row>
    <row r="1769" spans="1:1">
      <c r="A1769" s="373"/>
    </row>
    <row r="1770" spans="1:1">
      <c r="A1770" s="373"/>
    </row>
    <row r="1771" spans="1:1">
      <c r="A1771" s="373"/>
    </row>
    <row r="1772" spans="1:1">
      <c r="A1772" s="373"/>
    </row>
    <row r="1773" spans="1:1">
      <c r="A1773" s="373"/>
    </row>
    <row r="1774" spans="1:1">
      <c r="A1774" s="373"/>
    </row>
    <row r="1775" spans="1:1">
      <c r="A1775" s="373"/>
    </row>
    <row r="1776" spans="1:1">
      <c r="A1776" s="373"/>
    </row>
    <row r="1777" spans="1:1">
      <c r="A1777" s="373"/>
    </row>
    <row r="1778" spans="1:1">
      <c r="A1778" s="373"/>
    </row>
    <row r="1779" spans="1:1">
      <c r="A1779" s="373"/>
    </row>
    <row r="1780" spans="1:1">
      <c r="A1780" s="373"/>
    </row>
    <row r="1781" spans="1:1">
      <c r="A1781" s="373"/>
    </row>
    <row r="1782" spans="1:1">
      <c r="A1782" s="373"/>
    </row>
    <row r="1783" spans="1:1">
      <c r="A1783" s="373"/>
    </row>
    <row r="1784" spans="1:1">
      <c r="A1784" s="373"/>
    </row>
    <row r="1785" spans="1:1">
      <c r="A1785" s="373"/>
    </row>
    <row r="1786" spans="1:1">
      <c r="A1786" s="373"/>
    </row>
    <row r="1787" spans="1:1">
      <c r="A1787" s="373"/>
    </row>
    <row r="1788" spans="1:1">
      <c r="A1788" s="373"/>
    </row>
    <row r="1789" spans="1:1">
      <c r="A1789" s="373"/>
    </row>
    <row r="1790" spans="1:1">
      <c r="A1790" s="373"/>
    </row>
    <row r="1791" spans="1:1">
      <c r="A1791" s="373"/>
    </row>
    <row r="1792" spans="1:1">
      <c r="A1792" s="373"/>
    </row>
    <row r="1793" spans="1:1">
      <c r="A1793" s="373"/>
    </row>
    <row r="1794" spans="1:1">
      <c r="A1794" s="373"/>
    </row>
    <row r="1795" spans="1:1">
      <c r="A1795" s="373"/>
    </row>
    <row r="1796" spans="1:1">
      <c r="A1796" s="373"/>
    </row>
    <row r="1797" spans="1:1">
      <c r="A1797" s="373"/>
    </row>
    <row r="1798" spans="1:1">
      <c r="A1798" s="373"/>
    </row>
    <row r="1799" spans="1:1">
      <c r="A1799" s="373"/>
    </row>
    <row r="1800" spans="1:1">
      <c r="A1800" s="373"/>
    </row>
    <row r="1801" spans="1:1">
      <c r="A1801" s="373"/>
    </row>
    <row r="1802" spans="1:1">
      <c r="A1802" s="373"/>
    </row>
    <row r="1803" spans="1:1">
      <c r="A1803" s="373"/>
    </row>
    <row r="1804" spans="1:1">
      <c r="A1804" s="373"/>
    </row>
    <row r="1805" spans="1:1">
      <c r="A1805" s="373"/>
    </row>
    <row r="1806" spans="1:1">
      <c r="A1806" s="373"/>
    </row>
    <row r="1807" spans="1:1">
      <c r="A1807" s="373"/>
    </row>
    <row r="1808" spans="1:1">
      <c r="A1808" s="373"/>
    </row>
    <row r="1809" spans="1:1">
      <c r="A1809" s="373"/>
    </row>
    <row r="1810" spans="1:1">
      <c r="A1810" s="373"/>
    </row>
    <row r="1811" spans="1:1">
      <c r="A1811" s="373"/>
    </row>
    <row r="1812" spans="1:1">
      <c r="A1812" s="373"/>
    </row>
    <row r="1813" spans="1:1">
      <c r="A1813" s="373"/>
    </row>
    <row r="1814" spans="1:1">
      <c r="A1814" s="373"/>
    </row>
    <row r="1815" spans="1:1">
      <c r="A1815" s="373"/>
    </row>
    <row r="1816" spans="1:1">
      <c r="A1816" s="373"/>
    </row>
    <row r="1817" spans="1:1">
      <c r="A1817" s="373"/>
    </row>
    <row r="1818" spans="1:1">
      <c r="A1818" s="373"/>
    </row>
    <row r="1819" spans="1:1">
      <c r="A1819" s="373"/>
    </row>
    <row r="1820" spans="1:1">
      <c r="A1820" s="373"/>
    </row>
    <row r="1821" spans="1:1">
      <c r="A1821" s="373"/>
    </row>
    <row r="1822" spans="1:1">
      <c r="A1822" s="373"/>
    </row>
    <row r="1823" spans="1:1">
      <c r="A1823" s="373"/>
    </row>
    <row r="1824" spans="1:1">
      <c r="A1824" s="373"/>
    </row>
    <row r="1825" spans="1:1">
      <c r="A1825" s="373"/>
    </row>
    <row r="1826" spans="1:1">
      <c r="A1826" s="373"/>
    </row>
    <row r="1827" spans="1:1">
      <c r="A1827" s="373"/>
    </row>
    <row r="1828" spans="1:1">
      <c r="A1828" s="373"/>
    </row>
    <row r="1829" spans="1:1">
      <c r="A1829" s="373"/>
    </row>
    <row r="1830" spans="1:1">
      <c r="A1830" s="373"/>
    </row>
    <row r="1831" spans="1:1">
      <c r="A1831" s="373"/>
    </row>
    <row r="1832" spans="1:1">
      <c r="A1832" s="373"/>
    </row>
    <row r="1833" spans="1:1">
      <c r="A1833" s="373"/>
    </row>
    <row r="1834" spans="1:1">
      <c r="A1834" s="373"/>
    </row>
    <row r="1835" spans="1:1">
      <c r="A1835" s="373"/>
    </row>
    <row r="1836" spans="1:1">
      <c r="A1836" s="373"/>
    </row>
    <row r="1837" spans="1:1">
      <c r="A1837" s="373"/>
    </row>
    <row r="1838" spans="1:1">
      <c r="A1838" s="373"/>
    </row>
    <row r="1839" spans="1:1">
      <c r="A1839" s="373"/>
    </row>
    <row r="1840" spans="1:1">
      <c r="A1840" s="373"/>
    </row>
    <row r="1841" spans="1:1">
      <c r="A1841" s="373"/>
    </row>
    <row r="1842" spans="1:1">
      <c r="A1842" s="373"/>
    </row>
    <row r="1843" spans="1:1">
      <c r="A1843" s="373"/>
    </row>
    <row r="1844" spans="1:1">
      <c r="A1844" s="373"/>
    </row>
    <row r="1845" spans="1:1">
      <c r="A1845" s="373"/>
    </row>
    <row r="1846" spans="1:1">
      <c r="A1846" s="373"/>
    </row>
    <row r="1847" spans="1:1">
      <c r="A1847" s="373"/>
    </row>
    <row r="1848" spans="1:1">
      <c r="A1848" s="373"/>
    </row>
    <row r="1849" spans="1:1">
      <c r="A1849" s="373"/>
    </row>
    <row r="1850" spans="1:1">
      <c r="A1850" s="373"/>
    </row>
    <row r="1851" spans="1:1">
      <c r="A1851" s="373"/>
    </row>
    <row r="1852" spans="1:1">
      <c r="A1852" s="373"/>
    </row>
    <row r="1853" spans="1:1">
      <c r="A1853" s="373"/>
    </row>
    <row r="1854" spans="1:1">
      <c r="A1854" s="373"/>
    </row>
    <row r="1855" spans="1:1">
      <c r="A1855" s="373"/>
    </row>
    <row r="1856" spans="1:1">
      <c r="A1856" s="373"/>
    </row>
    <row r="1857" spans="1:1">
      <c r="A1857" s="373"/>
    </row>
    <row r="1858" spans="1:1">
      <c r="A1858" s="373"/>
    </row>
    <row r="1859" spans="1:1">
      <c r="A1859" s="373"/>
    </row>
    <row r="1860" spans="1:1">
      <c r="A1860" s="373"/>
    </row>
    <row r="1861" spans="1:1">
      <c r="A1861" s="373"/>
    </row>
    <row r="1862" spans="1:1">
      <c r="A1862" s="373"/>
    </row>
    <row r="1863" spans="1:1">
      <c r="A1863" s="373"/>
    </row>
    <row r="1864" spans="1:1">
      <c r="A1864" s="373"/>
    </row>
    <row r="1865" spans="1:1">
      <c r="A1865" s="373"/>
    </row>
    <row r="1866" spans="1:1">
      <c r="A1866" s="373"/>
    </row>
    <row r="1867" spans="1:1">
      <c r="A1867" s="373"/>
    </row>
    <row r="1868" spans="1:1">
      <c r="A1868" s="373"/>
    </row>
    <row r="1869" spans="1:1">
      <c r="A1869" s="373"/>
    </row>
    <row r="1870" spans="1:1">
      <c r="A1870" s="373"/>
    </row>
    <row r="1871" spans="1:1">
      <c r="A1871" s="373"/>
    </row>
    <row r="1872" spans="1:1">
      <c r="A1872" s="373"/>
    </row>
    <row r="1873" spans="1:1">
      <c r="A1873" s="373"/>
    </row>
    <row r="1874" spans="1:1">
      <c r="A1874" s="373"/>
    </row>
    <row r="1875" spans="1:1">
      <c r="A1875" s="373"/>
    </row>
    <row r="1876" spans="1:1">
      <c r="A1876" s="373"/>
    </row>
    <row r="1877" spans="1:1">
      <c r="A1877" s="373"/>
    </row>
    <row r="1878" spans="1:1">
      <c r="A1878" s="373"/>
    </row>
    <row r="1879" spans="1:1">
      <c r="A1879" s="373"/>
    </row>
    <row r="1880" spans="1:1">
      <c r="A1880" s="373"/>
    </row>
    <row r="1881" spans="1:1">
      <c r="A1881" s="373"/>
    </row>
    <row r="1882" spans="1:1">
      <c r="A1882" s="373"/>
    </row>
    <row r="1883" spans="1:1">
      <c r="A1883" s="373"/>
    </row>
    <row r="1884" spans="1:1">
      <c r="A1884" s="373"/>
    </row>
    <row r="1885" spans="1:1">
      <c r="A1885" s="373"/>
    </row>
    <row r="1886" spans="1:1">
      <c r="A1886" s="373"/>
    </row>
    <row r="1887" spans="1:1">
      <c r="A1887" s="373"/>
    </row>
    <row r="1888" spans="1:1">
      <c r="A1888" s="373"/>
    </row>
    <row r="1889" spans="1:1">
      <c r="A1889" s="373"/>
    </row>
    <row r="1890" spans="1:1">
      <c r="A1890" s="373"/>
    </row>
    <row r="1891" spans="1:1">
      <c r="A1891" s="373"/>
    </row>
    <row r="1892" spans="1:1">
      <c r="A1892" s="373"/>
    </row>
    <row r="1893" spans="1:1">
      <c r="A1893" s="373"/>
    </row>
    <row r="1894" spans="1:1">
      <c r="A1894" s="373"/>
    </row>
    <row r="1895" spans="1:1">
      <c r="A1895" s="373"/>
    </row>
    <row r="1896" spans="1:1">
      <c r="A1896" s="373"/>
    </row>
    <row r="1897" spans="1:1">
      <c r="A1897" s="373"/>
    </row>
    <row r="1898" spans="1:1">
      <c r="A1898" s="373"/>
    </row>
    <row r="1899" spans="1:1">
      <c r="A1899" s="373"/>
    </row>
    <row r="1900" spans="1:1">
      <c r="A1900" s="373"/>
    </row>
    <row r="1901" spans="1:1">
      <c r="A1901" s="373"/>
    </row>
    <row r="1902" spans="1:1">
      <c r="A1902" s="373"/>
    </row>
    <row r="1903" spans="1:1">
      <c r="A1903" s="373"/>
    </row>
    <row r="1904" spans="1:1">
      <c r="A1904" s="373"/>
    </row>
    <row r="1905" spans="1:1">
      <c r="A1905" s="373"/>
    </row>
    <row r="1906" spans="1:1">
      <c r="A1906" s="373"/>
    </row>
    <row r="1907" spans="1:1">
      <c r="A1907" s="373"/>
    </row>
    <row r="1908" spans="1:1">
      <c r="A1908" s="373"/>
    </row>
    <row r="1909" spans="1:1">
      <c r="A1909" s="373"/>
    </row>
    <row r="1910" spans="1:1">
      <c r="A1910" s="373"/>
    </row>
    <row r="1911" spans="1:1">
      <c r="A1911" s="373"/>
    </row>
    <row r="1912" spans="1:1">
      <c r="A1912" s="373"/>
    </row>
    <row r="1913" spans="1:1">
      <c r="A1913" s="373"/>
    </row>
    <row r="1914" spans="1:1">
      <c r="A1914" s="373"/>
    </row>
    <row r="1915" spans="1:1">
      <c r="A1915" s="373"/>
    </row>
    <row r="1916" spans="1:1">
      <c r="A1916" s="373"/>
    </row>
    <row r="1917" spans="1:1">
      <c r="A1917" s="373"/>
    </row>
    <row r="1918" spans="1:1">
      <c r="A1918" s="373"/>
    </row>
    <row r="1919" spans="1:1">
      <c r="A1919" s="373"/>
    </row>
    <row r="1920" spans="1:1">
      <c r="A1920" s="373"/>
    </row>
    <row r="1921" spans="1:1">
      <c r="A1921" s="373"/>
    </row>
    <row r="1922" spans="1:1">
      <c r="A1922" s="373"/>
    </row>
    <row r="1923" spans="1:1">
      <c r="A1923" s="373"/>
    </row>
    <row r="1924" spans="1:1">
      <c r="A1924" s="373"/>
    </row>
    <row r="1925" spans="1:1">
      <c r="A1925" s="373"/>
    </row>
    <row r="1926" spans="1:1">
      <c r="A1926" s="373"/>
    </row>
    <row r="1927" spans="1:1">
      <c r="A1927" s="373"/>
    </row>
    <row r="1928" spans="1:1">
      <c r="A1928" s="373"/>
    </row>
    <row r="1929" spans="1:1">
      <c r="A1929" s="373"/>
    </row>
    <row r="1930" spans="1:1">
      <c r="A1930" s="373"/>
    </row>
    <row r="1931" spans="1:1">
      <c r="A1931" s="373"/>
    </row>
    <row r="1932" spans="1:1">
      <c r="A1932" s="373"/>
    </row>
    <row r="1933" spans="1:1">
      <c r="A1933" s="373"/>
    </row>
    <row r="1934" spans="1:1">
      <c r="A1934" s="373"/>
    </row>
    <row r="1935" spans="1:1">
      <c r="A1935" s="373"/>
    </row>
    <row r="1936" spans="1:1">
      <c r="A1936" s="373"/>
    </row>
    <row r="1937" spans="1:1">
      <c r="A1937" s="373"/>
    </row>
    <row r="1938" spans="1:1">
      <c r="A1938" s="373"/>
    </row>
    <row r="1939" spans="1:1">
      <c r="A1939" s="373"/>
    </row>
    <row r="1940" spans="1:1">
      <c r="A1940" s="373"/>
    </row>
    <row r="1941" spans="1:1">
      <c r="A1941" s="373"/>
    </row>
    <row r="1942" spans="1:1">
      <c r="A1942" s="373"/>
    </row>
    <row r="1943" spans="1:1">
      <c r="A1943" s="373"/>
    </row>
    <row r="1944" spans="1:1">
      <c r="A1944" s="373"/>
    </row>
    <row r="1945" spans="1:1">
      <c r="A1945" s="373"/>
    </row>
    <row r="1946" spans="1:1">
      <c r="A1946" s="373"/>
    </row>
    <row r="1947" spans="1:1">
      <c r="A1947" s="373"/>
    </row>
    <row r="1948" spans="1:1">
      <c r="A1948" s="373"/>
    </row>
    <row r="1949" spans="1:1">
      <c r="A1949" s="373"/>
    </row>
    <row r="1950" spans="1:1">
      <c r="A1950" s="373"/>
    </row>
    <row r="1951" spans="1:1">
      <c r="A1951" s="373"/>
    </row>
    <row r="1952" spans="1:1">
      <c r="A1952" s="373"/>
    </row>
    <row r="1953" spans="1:1">
      <c r="A1953" s="373"/>
    </row>
    <row r="1954" spans="1:1">
      <c r="A1954" s="373"/>
    </row>
    <row r="1955" spans="1:1">
      <c r="A1955" s="373"/>
    </row>
    <row r="1956" spans="1:1">
      <c r="A1956" s="373"/>
    </row>
    <row r="1957" spans="1:1">
      <c r="A1957" s="373"/>
    </row>
    <row r="1958" spans="1:1">
      <c r="A1958" s="373"/>
    </row>
    <row r="1959" spans="1:1">
      <c r="A1959" s="373"/>
    </row>
    <row r="1960" spans="1:1">
      <c r="A1960" s="373"/>
    </row>
    <row r="1961" spans="1:1">
      <c r="A1961" s="373"/>
    </row>
    <row r="1962" spans="1:1">
      <c r="A1962" s="373"/>
    </row>
    <row r="1963" spans="1:1">
      <c r="A1963" s="373"/>
    </row>
    <row r="1964" spans="1:1">
      <c r="A1964" s="373"/>
    </row>
    <row r="1965" spans="1:1">
      <c r="A1965" s="373"/>
    </row>
    <row r="1966" spans="1:1">
      <c r="A1966" s="373"/>
    </row>
    <row r="1967" spans="1:1">
      <c r="A1967" s="373"/>
    </row>
    <row r="1968" spans="1:1">
      <c r="A1968" s="373"/>
    </row>
    <row r="1969" spans="1:1">
      <c r="A1969" s="373"/>
    </row>
    <row r="1970" spans="1:1">
      <c r="A1970" s="373"/>
    </row>
    <row r="1971" spans="1:1">
      <c r="A1971" s="373"/>
    </row>
    <row r="1972" spans="1:1">
      <c r="A1972" s="373"/>
    </row>
    <row r="1973" spans="1:1">
      <c r="A1973" s="373"/>
    </row>
    <row r="1974" spans="1:1">
      <c r="A1974" s="373"/>
    </row>
    <row r="1975" spans="1:1">
      <c r="A1975" s="373"/>
    </row>
    <row r="1976" spans="1:1">
      <c r="A1976" s="373"/>
    </row>
    <row r="1977" spans="1:1">
      <c r="A1977" s="373"/>
    </row>
    <row r="1978" spans="1:1">
      <c r="A1978" s="373"/>
    </row>
    <row r="1979" spans="1:1">
      <c r="A1979" s="373"/>
    </row>
    <row r="1980" spans="1:1">
      <c r="A1980" s="373"/>
    </row>
    <row r="1981" spans="1:1">
      <c r="A1981" s="373"/>
    </row>
    <row r="1982" spans="1:1">
      <c r="A1982" s="373"/>
    </row>
    <row r="1983" spans="1:1">
      <c r="A1983" s="373"/>
    </row>
    <row r="1984" spans="1:1">
      <c r="A1984" s="373"/>
    </row>
    <row r="1985" spans="1:1">
      <c r="A1985" s="373"/>
    </row>
    <row r="1986" spans="1:1">
      <c r="A1986" s="373"/>
    </row>
    <row r="1987" spans="1:1">
      <c r="A1987" s="373"/>
    </row>
    <row r="1988" spans="1:1">
      <c r="A1988" s="373"/>
    </row>
    <row r="1989" spans="1:1">
      <c r="A1989" s="373"/>
    </row>
    <row r="1990" spans="1:1">
      <c r="A1990" s="373"/>
    </row>
    <row r="1991" spans="1:1">
      <c r="A1991" s="373"/>
    </row>
    <row r="1992" spans="1:1">
      <c r="A1992" s="373"/>
    </row>
    <row r="1993" spans="1:1">
      <c r="A1993" s="373"/>
    </row>
    <row r="1994" spans="1:1">
      <c r="A1994" s="373"/>
    </row>
    <row r="1995" spans="1:1">
      <c r="A1995" s="373"/>
    </row>
    <row r="1996" spans="1:1">
      <c r="A1996" s="373"/>
    </row>
    <row r="1997" spans="1:1">
      <c r="A1997" s="373"/>
    </row>
    <row r="1998" spans="1:1">
      <c r="A1998" s="373"/>
    </row>
    <row r="1999" spans="1:1">
      <c r="A1999" s="373"/>
    </row>
    <row r="2000" spans="1:1">
      <c r="A2000" s="373"/>
    </row>
    <row r="2001" spans="1:1">
      <c r="A2001" s="373"/>
    </row>
    <row r="2002" spans="1:1">
      <c r="A2002" s="373"/>
    </row>
    <row r="2003" spans="1:1">
      <c r="A2003" s="373"/>
    </row>
    <row r="2004" spans="1:1">
      <c r="A2004" s="373"/>
    </row>
    <row r="2005" spans="1:1">
      <c r="A2005" s="373"/>
    </row>
    <row r="2006" spans="1:1">
      <c r="A2006" s="373"/>
    </row>
    <row r="2007" spans="1:1">
      <c r="A2007" s="373"/>
    </row>
    <row r="2008" spans="1:1">
      <c r="A2008" s="373"/>
    </row>
    <row r="2009" spans="1:1">
      <c r="A2009" s="373"/>
    </row>
    <row r="2010" spans="1:1">
      <c r="A2010" s="373"/>
    </row>
    <row r="2011" spans="1:1">
      <c r="A2011" s="373"/>
    </row>
    <row r="2012" spans="1:1">
      <c r="A2012" s="373"/>
    </row>
    <row r="2013" spans="1:1">
      <c r="A2013" s="373"/>
    </row>
    <row r="2014" spans="1:1">
      <c r="A2014" s="373"/>
    </row>
    <row r="2015" spans="1:1">
      <c r="A2015" s="373"/>
    </row>
    <row r="2016" spans="1:1">
      <c r="A2016" s="373"/>
    </row>
    <row r="2017" spans="1:1">
      <c r="A2017" s="373"/>
    </row>
    <row r="2018" spans="1:1">
      <c r="A2018" s="373"/>
    </row>
    <row r="2019" spans="1:1">
      <c r="A2019" s="373"/>
    </row>
    <row r="2020" spans="1:1">
      <c r="A2020" s="373"/>
    </row>
    <row r="2021" spans="1:1">
      <c r="A2021" s="373"/>
    </row>
    <row r="2022" spans="1:1">
      <c r="A2022" s="373"/>
    </row>
    <row r="2023" spans="1:1">
      <c r="A2023" s="373"/>
    </row>
    <row r="2024" spans="1:1">
      <c r="A2024" s="373"/>
    </row>
    <row r="2025" spans="1:1">
      <c r="A2025" s="373"/>
    </row>
    <row r="2026" spans="1:1">
      <c r="A2026" s="373"/>
    </row>
    <row r="2027" spans="1:1">
      <c r="A2027" s="373"/>
    </row>
    <row r="2028" spans="1:1">
      <c r="A2028" s="373"/>
    </row>
    <row r="2029" spans="1:1">
      <c r="A2029" s="373"/>
    </row>
    <row r="2030" spans="1:1">
      <c r="A2030" s="373"/>
    </row>
    <row r="2031" spans="1:1">
      <c r="A2031" s="373"/>
    </row>
    <row r="2032" spans="1:1">
      <c r="A2032" s="373"/>
    </row>
    <row r="2033" spans="1:1">
      <c r="A2033" s="373"/>
    </row>
    <row r="2034" spans="1:1">
      <c r="A2034" s="373"/>
    </row>
    <row r="2035" spans="1:1">
      <c r="A2035" s="373"/>
    </row>
    <row r="2036" spans="1:1">
      <c r="A2036" s="373"/>
    </row>
    <row r="2037" spans="1:1">
      <c r="A2037" s="373"/>
    </row>
    <row r="2038" spans="1:1">
      <c r="A2038" s="373"/>
    </row>
    <row r="2039" spans="1:1">
      <c r="A2039" s="373"/>
    </row>
    <row r="2040" spans="1:1">
      <c r="A2040" s="373"/>
    </row>
    <row r="2041" spans="1:1">
      <c r="A2041" s="373"/>
    </row>
    <row r="2042" spans="1:1">
      <c r="A2042" s="373"/>
    </row>
    <row r="2043" spans="1:1">
      <c r="A2043" s="373"/>
    </row>
    <row r="2044" spans="1:1">
      <c r="A2044" s="373"/>
    </row>
    <row r="2045" spans="1:1">
      <c r="A2045" s="373"/>
    </row>
    <row r="2046" spans="1:1">
      <c r="A2046" s="373"/>
    </row>
    <row r="2047" spans="1:1">
      <c r="A2047" s="373"/>
    </row>
    <row r="2048" spans="1:1">
      <c r="A2048" s="373"/>
    </row>
    <row r="2049" spans="1:1">
      <c r="A2049" s="373"/>
    </row>
    <row r="2050" spans="1:1">
      <c r="A2050" s="373"/>
    </row>
    <row r="2051" spans="1:1">
      <c r="A2051" s="373"/>
    </row>
    <row r="2052" spans="1:1">
      <c r="A2052" s="373"/>
    </row>
    <row r="2053" spans="1:1">
      <c r="A2053" s="373"/>
    </row>
    <row r="2054" spans="1:1">
      <c r="A2054" s="373"/>
    </row>
    <row r="2055" spans="1:1">
      <c r="A2055" s="373"/>
    </row>
    <row r="2056" spans="1:1">
      <c r="A2056" s="373"/>
    </row>
    <row r="2057" spans="1:1">
      <c r="A2057" s="373"/>
    </row>
    <row r="2058" spans="1:1">
      <c r="A2058" s="373"/>
    </row>
    <row r="2059" spans="1:1">
      <c r="A2059" s="373"/>
    </row>
    <row r="2060" spans="1:1">
      <c r="A2060" s="373"/>
    </row>
    <row r="2061" spans="1:1">
      <c r="A2061" s="373"/>
    </row>
    <row r="2062" spans="1:1">
      <c r="A2062" s="373"/>
    </row>
    <row r="2063" spans="1:1">
      <c r="A2063" s="373"/>
    </row>
    <row r="2064" spans="1:1">
      <c r="A2064" s="373"/>
    </row>
    <row r="2065" spans="1:1">
      <c r="A2065" s="373"/>
    </row>
    <row r="2066" spans="1:1">
      <c r="A2066" s="373"/>
    </row>
    <row r="2067" spans="1:1">
      <c r="A2067" s="373"/>
    </row>
    <row r="2068" spans="1:1">
      <c r="A2068" s="373"/>
    </row>
    <row r="2069" spans="1:1">
      <c r="A2069" s="373"/>
    </row>
    <row r="2070" spans="1:1">
      <c r="A2070" s="373"/>
    </row>
    <row r="2071" spans="1:1">
      <c r="A2071" s="373"/>
    </row>
    <row r="2072" spans="1:1">
      <c r="A2072" s="373"/>
    </row>
    <row r="2073" spans="1:1">
      <c r="A2073" s="373"/>
    </row>
    <row r="2074" spans="1:1">
      <c r="A2074" s="373"/>
    </row>
    <row r="2075" spans="1:1">
      <c r="A2075" s="373"/>
    </row>
    <row r="2076" spans="1:1">
      <c r="A2076" s="373"/>
    </row>
    <row r="2077" spans="1:1">
      <c r="A2077" s="373"/>
    </row>
    <row r="2078" spans="1:1">
      <c r="A2078" s="373"/>
    </row>
    <row r="2079" spans="1:1">
      <c r="A2079" s="373"/>
    </row>
    <row r="2080" spans="1:1">
      <c r="A2080" s="373"/>
    </row>
    <row r="2081" spans="1:1">
      <c r="A2081" s="373"/>
    </row>
    <row r="2082" spans="1:1">
      <c r="A2082" s="373"/>
    </row>
    <row r="2083" spans="1:1">
      <c r="A2083" s="373"/>
    </row>
    <row r="2084" spans="1:1">
      <c r="A2084" s="373"/>
    </row>
    <row r="2085" spans="1:1">
      <c r="A2085" s="373"/>
    </row>
    <row r="2086" spans="1:1">
      <c r="A2086" s="373"/>
    </row>
    <row r="2087" spans="1:1">
      <c r="A2087" s="373"/>
    </row>
    <row r="2088" spans="1:1">
      <c r="A2088" s="373"/>
    </row>
    <row r="2089" spans="1:1">
      <c r="A2089" s="373"/>
    </row>
    <row r="2090" spans="1:1">
      <c r="A2090" s="373"/>
    </row>
    <row r="2091" spans="1:1">
      <c r="A2091" s="373"/>
    </row>
    <row r="2092" spans="1:1">
      <c r="A2092" s="373"/>
    </row>
    <row r="2093" spans="1:1">
      <c r="A2093" s="373"/>
    </row>
    <row r="2094" spans="1:1">
      <c r="A2094" s="373"/>
    </row>
    <row r="2095" spans="1:1">
      <c r="A2095" s="373"/>
    </row>
    <row r="2096" spans="1:1">
      <c r="A2096" s="373"/>
    </row>
    <row r="2097" spans="1:1">
      <c r="A2097" s="373"/>
    </row>
    <row r="2098" spans="1:1">
      <c r="A2098" s="373"/>
    </row>
    <row r="2099" spans="1:1">
      <c r="A2099" s="373"/>
    </row>
    <row r="2100" spans="1:1">
      <c r="A2100" s="373"/>
    </row>
    <row r="2101" spans="1:1">
      <c r="A2101" s="373"/>
    </row>
    <row r="2102" spans="1:1">
      <c r="A2102" s="373"/>
    </row>
    <row r="2103" spans="1:1">
      <c r="A2103" s="373"/>
    </row>
    <row r="2104" spans="1:1">
      <c r="A2104" s="373"/>
    </row>
    <row r="2105" spans="1:1">
      <c r="A2105" s="373"/>
    </row>
    <row r="2106" spans="1:1">
      <c r="A2106" s="373"/>
    </row>
    <row r="2107" spans="1:1">
      <c r="A2107" s="373"/>
    </row>
    <row r="2108" spans="1:1">
      <c r="A2108" s="373"/>
    </row>
    <row r="2109" spans="1:1">
      <c r="A2109" s="373"/>
    </row>
    <row r="2110" spans="1:1">
      <c r="A2110" s="373"/>
    </row>
    <row r="2111" spans="1:1">
      <c r="A2111" s="373"/>
    </row>
    <row r="2112" spans="1:1">
      <c r="A2112" s="373"/>
    </row>
    <row r="2113" spans="1:1">
      <c r="A2113" s="373"/>
    </row>
    <row r="2114" spans="1:1">
      <c r="A2114" s="373"/>
    </row>
    <row r="2115" spans="1:1">
      <c r="A2115" s="373"/>
    </row>
    <row r="2116" spans="1:1">
      <c r="A2116" s="373"/>
    </row>
    <row r="2117" spans="1:1">
      <c r="A2117" s="373"/>
    </row>
    <row r="2118" spans="1:1">
      <c r="A2118" s="373"/>
    </row>
    <row r="2119" spans="1:1">
      <c r="A2119" s="373"/>
    </row>
    <row r="2120" spans="1:1">
      <c r="A2120" s="373"/>
    </row>
    <row r="2121" spans="1:1">
      <c r="A2121" s="373"/>
    </row>
    <row r="2122" spans="1:1">
      <c r="A2122" s="373"/>
    </row>
    <row r="2123" spans="1:1">
      <c r="A2123" s="373"/>
    </row>
    <row r="2124" spans="1:1">
      <c r="A2124" s="373"/>
    </row>
    <row r="2125" spans="1:1">
      <c r="A2125" s="373"/>
    </row>
    <row r="2126" spans="1:1">
      <c r="A2126" s="373"/>
    </row>
    <row r="2127" spans="1:1">
      <c r="A2127" s="373"/>
    </row>
    <row r="2128" spans="1:1">
      <c r="A2128" s="373"/>
    </row>
    <row r="2129" spans="1:1">
      <c r="A2129" s="373"/>
    </row>
    <row r="2130" spans="1:1">
      <c r="A2130" s="373"/>
    </row>
    <row r="2131" spans="1:1">
      <c r="A2131" s="373"/>
    </row>
    <row r="2132" spans="1:1">
      <c r="A2132" s="373"/>
    </row>
    <row r="2133" spans="1:1">
      <c r="A2133" s="373"/>
    </row>
    <row r="2134" spans="1:1">
      <c r="A2134" s="373"/>
    </row>
    <row r="2135" spans="1:1">
      <c r="A2135" s="373"/>
    </row>
    <row r="2136" spans="1:1">
      <c r="A2136" s="373"/>
    </row>
    <row r="2137" spans="1:1">
      <c r="A2137" s="373"/>
    </row>
    <row r="2138" spans="1:1">
      <c r="A2138" s="373"/>
    </row>
    <row r="2139" spans="1:1">
      <c r="A2139" s="373"/>
    </row>
    <row r="2140" spans="1:1">
      <c r="A2140" s="373"/>
    </row>
    <row r="2141" spans="1:1">
      <c r="A2141" s="373"/>
    </row>
    <row r="2142" spans="1:1">
      <c r="A2142" s="373"/>
    </row>
    <row r="2143" spans="1:1">
      <c r="A2143" s="373"/>
    </row>
    <row r="2144" spans="1:1">
      <c r="A2144" s="373"/>
    </row>
    <row r="2145" spans="1:1">
      <c r="A2145" s="373"/>
    </row>
    <row r="2146" spans="1:1">
      <c r="A2146" s="373"/>
    </row>
    <row r="2147" spans="1:1">
      <c r="A2147" s="373"/>
    </row>
    <row r="2148" spans="1:1">
      <c r="A2148" s="373"/>
    </row>
    <row r="2149" spans="1:1">
      <c r="A2149" s="373"/>
    </row>
    <row r="2150" spans="1:1">
      <c r="A2150" s="373"/>
    </row>
    <row r="2151" spans="1:1">
      <c r="A2151" s="373"/>
    </row>
    <row r="2152" spans="1:1">
      <c r="A2152" s="373"/>
    </row>
    <row r="2153" spans="1:1">
      <c r="A2153" s="373"/>
    </row>
    <row r="2154" spans="1:1">
      <c r="A2154" s="373"/>
    </row>
    <row r="2155" spans="1:1">
      <c r="A2155" s="373"/>
    </row>
    <row r="2156" spans="1:1">
      <c r="A2156" s="373"/>
    </row>
    <row r="2157" spans="1:1">
      <c r="A2157" s="373"/>
    </row>
    <row r="2158" spans="1:1">
      <c r="A2158" s="373"/>
    </row>
    <row r="2159" spans="1:1">
      <c r="A2159" s="373"/>
    </row>
    <row r="2160" spans="1:1">
      <c r="A2160" s="373"/>
    </row>
    <row r="2161" spans="1:1">
      <c r="A2161" s="373"/>
    </row>
    <row r="2162" spans="1:1">
      <c r="A2162" s="373"/>
    </row>
    <row r="2163" spans="1:1">
      <c r="A2163" s="373"/>
    </row>
    <row r="2164" spans="1:1">
      <c r="A2164" s="373"/>
    </row>
    <row r="2165" spans="1:1">
      <c r="A2165" s="373"/>
    </row>
    <row r="2166" spans="1:1">
      <c r="A2166" s="373"/>
    </row>
    <row r="2167" spans="1:1">
      <c r="A2167" s="373"/>
    </row>
    <row r="2168" spans="1:1">
      <c r="A2168" s="373"/>
    </row>
    <row r="2169" spans="1:1">
      <c r="A2169" s="373"/>
    </row>
    <row r="2170" spans="1:1">
      <c r="A2170" s="373"/>
    </row>
    <row r="2171" spans="1:1">
      <c r="A2171" s="373"/>
    </row>
    <row r="2172" spans="1:1">
      <c r="A2172" s="373"/>
    </row>
    <row r="2173" spans="1:1">
      <c r="A2173" s="373"/>
    </row>
    <row r="2174" spans="1:1">
      <c r="A2174" s="373"/>
    </row>
    <row r="2175" spans="1:1">
      <c r="A2175" s="373"/>
    </row>
    <row r="2176" spans="1:1">
      <c r="A2176" s="373"/>
    </row>
    <row r="2177" spans="1:1">
      <c r="A2177" s="373"/>
    </row>
    <row r="2178" spans="1:1">
      <c r="A2178" s="373"/>
    </row>
    <row r="2179" spans="1:1">
      <c r="A2179" s="373"/>
    </row>
    <row r="2180" spans="1:1">
      <c r="A2180" s="373"/>
    </row>
    <row r="2181" spans="1:1">
      <c r="A2181" s="373"/>
    </row>
    <row r="2182" spans="1:1">
      <c r="A2182" s="373"/>
    </row>
    <row r="2183" spans="1:1">
      <c r="A2183" s="373"/>
    </row>
    <row r="2184" spans="1:1">
      <c r="A2184" s="373"/>
    </row>
    <row r="2185" spans="1:1">
      <c r="A2185" s="373"/>
    </row>
    <row r="2186" spans="1:1">
      <c r="A2186" s="373"/>
    </row>
    <row r="2187" spans="1:1">
      <c r="A2187" s="373"/>
    </row>
    <row r="2188" spans="1:1">
      <c r="A2188" s="373"/>
    </row>
    <row r="2189" spans="1:1">
      <c r="A2189" s="373"/>
    </row>
    <row r="2190" spans="1:1">
      <c r="A2190" s="373"/>
    </row>
    <row r="2191" spans="1:1">
      <c r="A2191" s="373"/>
    </row>
    <row r="2192" spans="1:1">
      <c r="A2192" s="373"/>
    </row>
    <row r="2193" spans="1:1">
      <c r="A2193" s="373"/>
    </row>
    <row r="2194" spans="1:1">
      <c r="A2194" s="373"/>
    </row>
    <row r="2195" spans="1:1">
      <c r="A2195" s="373"/>
    </row>
    <row r="2196" spans="1:1">
      <c r="A2196" s="373"/>
    </row>
    <row r="2197" spans="1:1">
      <c r="A2197" s="373"/>
    </row>
    <row r="2198" spans="1:1">
      <c r="A2198" s="373"/>
    </row>
    <row r="2199" spans="1:1">
      <c r="A2199" s="373"/>
    </row>
    <row r="2200" spans="1:1">
      <c r="A2200" s="373"/>
    </row>
    <row r="2201" spans="1:1">
      <c r="A2201" s="373"/>
    </row>
    <row r="2202" spans="1:1">
      <c r="A2202" s="373"/>
    </row>
    <row r="2203" spans="1:1">
      <c r="A2203" s="373"/>
    </row>
    <row r="2204" spans="1:1">
      <c r="A2204" s="373"/>
    </row>
    <row r="2205" spans="1:1">
      <c r="A2205" s="373"/>
    </row>
    <row r="2206" spans="1:1">
      <c r="A2206" s="373"/>
    </row>
    <row r="2207" spans="1:1">
      <c r="A2207" s="373"/>
    </row>
    <row r="2208" spans="1:1">
      <c r="A2208" s="373"/>
    </row>
    <row r="2209" spans="1:1">
      <c r="A2209" s="373"/>
    </row>
    <row r="2210" spans="1:1">
      <c r="A2210" s="373"/>
    </row>
    <row r="2211" spans="1:1">
      <c r="A2211" s="373"/>
    </row>
    <row r="2212" spans="1:1">
      <c r="A2212" s="373"/>
    </row>
    <row r="2213" spans="1:1">
      <c r="A2213" s="373"/>
    </row>
    <row r="2214" spans="1:1">
      <c r="A2214" s="373"/>
    </row>
    <row r="2215" spans="1:1">
      <c r="A2215" s="373"/>
    </row>
    <row r="2216" spans="1:1">
      <c r="A2216" s="373"/>
    </row>
    <row r="2217" spans="1:1">
      <c r="A2217" s="373"/>
    </row>
    <row r="2218" spans="1:1">
      <c r="A2218" s="373"/>
    </row>
    <row r="2219" spans="1:1">
      <c r="A2219" s="373"/>
    </row>
    <row r="2220" spans="1:1">
      <c r="A2220" s="373"/>
    </row>
    <row r="2221" spans="1:1">
      <c r="A2221" s="373"/>
    </row>
    <row r="2222" spans="1:1">
      <c r="A2222" s="373"/>
    </row>
    <row r="2223" spans="1:1">
      <c r="A2223" s="373"/>
    </row>
    <row r="2224" spans="1:1">
      <c r="A2224" s="373"/>
    </row>
    <row r="2225" spans="1:1">
      <c r="A2225" s="373"/>
    </row>
    <row r="2226" spans="1:1">
      <c r="A2226" s="373"/>
    </row>
    <row r="2227" spans="1:1">
      <c r="A2227" s="373"/>
    </row>
    <row r="2228" spans="1:1">
      <c r="A2228" s="373"/>
    </row>
    <row r="2229" spans="1:1">
      <c r="A2229" s="373"/>
    </row>
    <row r="2230" spans="1:1">
      <c r="A2230" s="373"/>
    </row>
    <row r="2231" spans="1:1">
      <c r="A2231" s="373"/>
    </row>
    <row r="2232" spans="1:1">
      <c r="A2232" s="373"/>
    </row>
    <row r="2233" spans="1:1">
      <c r="A2233" s="373"/>
    </row>
    <row r="2234" spans="1:1">
      <c r="A2234" s="373"/>
    </row>
    <row r="2235" spans="1:1">
      <c r="A2235" s="373"/>
    </row>
    <row r="2236" spans="1:1">
      <c r="A2236" s="373"/>
    </row>
    <row r="2237" spans="1:1">
      <c r="A2237" s="373"/>
    </row>
    <row r="2238" spans="1:1">
      <c r="A2238" s="373"/>
    </row>
    <row r="2239" spans="1:1">
      <c r="A2239" s="373"/>
    </row>
    <row r="2240" spans="1:1">
      <c r="A2240" s="373"/>
    </row>
    <row r="2241" spans="1:1">
      <c r="A2241" s="373"/>
    </row>
    <row r="2242" spans="1:1">
      <c r="A2242" s="373"/>
    </row>
    <row r="2243" spans="1:1">
      <c r="A2243" s="373"/>
    </row>
    <row r="2244" spans="1:1">
      <c r="A2244" s="373"/>
    </row>
    <row r="2245" spans="1:1">
      <c r="A2245" s="373"/>
    </row>
    <row r="2246" spans="1:1">
      <c r="A2246" s="373"/>
    </row>
    <row r="2247" spans="1:1">
      <c r="A2247" s="373"/>
    </row>
    <row r="2248" spans="1:1">
      <c r="A2248" s="373"/>
    </row>
    <row r="2249" spans="1:1">
      <c r="A2249" s="373"/>
    </row>
    <row r="2250" spans="1:1">
      <c r="A2250" s="373"/>
    </row>
    <row r="2251" spans="1:1">
      <c r="A2251" s="373"/>
    </row>
    <row r="2252" spans="1:1">
      <c r="A2252" s="373"/>
    </row>
    <row r="2253" spans="1:1">
      <c r="A2253" s="373"/>
    </row>
    <row r="2254" spans="1:1">
      <c r="A2254" s="373"/>
    </row>
    <row r="2255" spans="1:1">
      <c r="A2255" s="373"/>
    </row>
    <row r="2256" spans="1:1">
      <c r="A2256" s="373"/>
    </row>
    <row r="2257" spans="1:1">
      <c r="A2257" s="373"/>
    </row>
    <row r="2258" spans="1:1">
      <c r="A2258" s="373"/>
    </row>
    <row r="2259" spans="1:1">
      <c r="A2259" s="373"/>
    </row>
    <row r="2260" spans="1:1">
      <c r="A2260" s="373"/>
    </row>
    <row r="2261" spans="1:1">
      <c r="A2261" s="373"/>
    </row>
    <row r="2262" spans="1:1">
      <c r="A2262" s="373"/>
    </row>
    <row r="2263" spans="1:1">
      <c r="A2263" s="373"/>
    </row>
    <row r="2264" spans="1:1">
      <c r="A2264" s="373"/>
    </row>
    <row r="2265" spans="1:1">
      <c r="A2265" s="373"/>
    </row>
    <row r="2266" spans="1:1">
      <c r="A2266" s="373"/>
    </row>
    <row r="2267" spans="1:1">
      <c r="A2267" s="373"/>
    </row>
    <row r="2268" spans="1:1">
      <c r="A2268" s="373"/>
    </row>
    <row r="2269" spans="1:1">
      <c r="A2269" s="373"/>
    </row>
    <row r="2270" spans="1:1">
      <c r="A2270" s="373"/>
    </row>
    <row r="2271" spans="1:1">
      <c r="A2271" s="373"/>
    </row>
    <row r="2272" spans="1:1">
      <c r="A2272" s="373"/>
    </row>
    <row r="2273" spans="1:1">
      <c r="A2273" s="373"/>
    </row>
    <row r="2274" spans="1:1">
      <c r="A2274" s="373"/>
    </row>
    <row r="2275" spans="1:1">
      <c r="A2275" s="373"/>
    </row>
    <row r="2276" spans="1:1">
      <c r="A2276" s="373"/>
    </row>
    <row r="2277" spans="1:1">
      <c r="A2277" s="373"/>
    </row>
    <row r="2278" spans="1:1">
      <c r="A2278" s="373"/>
    </row>
    <row r="2279" spans="1:1">
      <c r="A2279" s="373"/>
    </row>
    <row r="2280" spans="1:1">
      <c r="A2280" s="373"/>
    </row>
    <row r="2281" spans="1:1">
      <c r="A2281" s="373"/>
    </row>
    <row r="2282" spans="1:1">
      <c r="A2282" s="373"/>
    </row>
    <row r="2283" spans="1:1">
      <c r="A2283" s="373"/>
    </row>
    <row r="2284" spans="1:1">
      <c r="A2284" s="373"/>
    </row>
    <row r="2285" spans="1:1">
      <c r="A2285" s="373"/>
    </row>
    <row r="2286" spans="1:1">
      <c r="A2286" s="373"/>
    </row>
    <row r="2287" spans="1:1">
      <c r="A2287" s="373"/>
    </row>
    <row r="2288" spans="1:1">
      <c r="A2288" s="373"/>
    </row>
    <row r="2289" spans="1:1">
      <c r="A2289" s="373"/>
    </row>
    <row r="2290" spans="1:1">
      <c r="A2290" s="373"/>
    </row>
    <row r="2291" spans="1:1">
      <c r="A2291" s="373"/>
    </row>
    <row r="2292" spans="1:1">
      <c r="A2292" s="373"/>
    </row>
    <row r="2293" spans="1:1">
      <c r="A2293" s="373"/>
    </row>
    <row r="2294" spans="1:1">
      <c r="A2294" s="373"/>
    </row>
    <row r="2295" spans="1:1">
      <c r="A2295" s="373"/>
    </row>
    <row r="2296" spans="1:1">
      <c r="A2296" s="373"/>
    </row>
    <row r="2297" spans="1:1">
      <c r="A2297" s="373"/>
    </row>
    <row r="2298" spans="1:1">
      <c r="A2298" s="373"/>
    </row>
    <row r="2299" spans="1:1">
      <c r="A2299" s="373"/>
    </row>
    <row r="2300" spans="1:1">
      <c r="A2300" s="373"/>
    </row>
    <row r="2301" spans="1:1">
      <c r="A2301" s="373"/>
    </row>
    <row r="2302" spans="1:1">
      <c r="A2302" s="373"/>
    </row>
    <row r="2303" spans="1:1">
      <c r="A2303" s="373"/>
    </row>
    <row r="2304" spans="1:1">
      <c r="A2304" s="373"/>
    </row>
    <row r="2305" spans="1:1">
      <c r="A2305" s="373"/>
    </row>
    <row r="2306" spans="1:1">
      <c r="A2306" s="373"/>
    </row>
    <row r="2307" spans="1:1">
      <c r="A2307" s="373"/>
    </row>
    <row r="2308" spans="1:1">
      <c r="A2308" s="373"/>
    </row>
    <row r="2309" spans="1:1">
      <c r="A2309" s="373"/>
    </row>
    <row r="2310" spans="1:1">
      <c r="A2310" s="373"/>
    </row>
    <row r="2311" spans="1:1">
      <c r="A2311" s="373"/>
    </row>
    <row r="2312" spans="1:1">
      <c r="A2312" s="373"/>
    </row>
    <row r="2313" spans="1:1">
      <c r="A2313" s="373"/>
    </row>
    <row r="2314" spans="1:1">
      <c r="A2314" s="373"/>
    </row>
    <row r="2315" spans="1:1">
      <c r="A2315" s="373"/>
    </row>
    <row r="2316" spans="1:1">
      <c r="A2316" s="373"/>
    </row>
    <row r="2317" spans="1:1">
      <c r="A2317" s="373"/>
    </row>
    <row r="2318" spans="1:1">
      <c r="A2318" s="373"/>
    </row>
    <row r="2319" spans="1:1">
      <c r="A2319" s="373"/>
    </row>
    <row r="2320" spans="1:1">
      <c r="A2320" s="373"/>
    </row>
    <row r="2321" spans="1:1">
      <c r="A2321" s="373"/>
    </row>
    <row r="2322" spans="1:1">
      <c r="A2322" s="373"/>
    </row>
    <row r="2323" spans="1:1">
      <c r="A2323" s="373"/>
    </row>
    <row r="2324" spans="1:1">
      <c r="A2324" s="373"/>
    </row>
    <row r="2325" spans="1:1">
      <c r="A2325" s="373"/>
    </row>
    <row r="2326" spans="1:1">
      <c r="A2326" s="373"/>
    </row>
    <row r="2327" spans="1:1">
      <c r="A2327" s="373"/>
    </row>
    <row r="2328" spans="1:1">
      <c r="A2328" s="373"/>
    </row>
    <row r="2329" spans="1:1">
      <c r="A2329" s="373"/>
    </row>
    <row r="2330" spans="1:1">
      <c r="A2330" s="373"/>
    </row>
    <row r="2331" spans="1:1">
      <c r="A2331" s="373"/>
    </row>
    <row r="2332" spans="1:1">
      <c r="A2332" s="373"/>
    </row>
    <row r="2333" spans="1:1">
      <c r="A2333" s="373"/>
    </row>
    <row r="2334" spans="1:1">
      <c r="A2334" s="373"/>
    </row>
    <row r="2335" spans="1:1">
      <c r="A2335" s="373"/>
    </row>
    <row r="2336" spans="1:1">
      <c r="A2336" s="373"/>
    </row>
    <row r="2337" spans="1:1">
      <c r="A2337" s="373"/>
    </row>
    <row r="2338" spans="1:1">
      <c r="A2338" s="373"/>
    </row>
    <row r="2339" spans="1:1">
      <c r="A2339" s="373"/>
    </row>
    <row r="2340" spans="1:1">
      <c r="A2340" s="373"/>
    </row>
    <row r="2341" spans="1:1">
      <c r="A2341" s="373"/>
    </row>
    <row r="2342" spans="1:1">
      <c r="A2342" s="373"/>
    </row>
    <row r="2343" spans="1:1">
      <c r="A2343" s="373"/>
    </row>
    <row r="2344" spans="1:1">
      <c r="A2344" s="373"/>
    </row>
    <row r="2345" spans="1:1">
      <c r="A2345" s="373"/>
    </row>
    <row r="2346" spans="1:1">
      <c r="A2346" s="373"/>
    </row>
    <row r="2347" spans="1:1">
      <c r="A2347" s="373"/>
    </row>
    <row r="2348" spans="1:1">
      <c r="A2348" s="373"/>
    </row>
    <row r="2349" spans="1:1">
      <c r="A2349" s="373"/>
    </row>
    <row r="2350" spans="1:1">
      <c r="A2350" s="373"/>
    </row>
    <row r="2351" spans="1:1">
      <c r="A2351" s="373"/>
    </row>
    <row r="2352" spans="1:1">
      <c r="A2352" s="373"/>
    </row>
    <row r="2353" spans="1:1">
      <c r="A2353" s="373"/>
    </row>
    <row r="2354" spans="1:1">
      <c r="A2354" s="373"/>
    </row>
    <row r="2355" spans="1:1">
      <c r="A2355" s="373"/>
    </row>
    <row r="2356" spans="1:1">
      <c r="A2356" s="373"/>
    </row>
    <row r="2357" spans="1:1">
      <c r="A2357" s="373"/>
    </row>
    <row r="2358" spans="1:1">
      <c r="A2358" s="373"/>
    </row>
    <row r="2359" spans="1:1">
      <c r="A2359" s="373"/>
    </row>
    <row r="2360" spans="1:1">
      <c r="A2360" s="373"/>
    </row>
    <row r="2361" spans="1:1">
      <c r="A2361" s="373"/>
    </row>
    <row r="2362" spans="1:1">
      <c r="A2362" s="373"/>
    </row>
    <row r="2363" spans="1:1">
      <c r="A2363" s="373"/>
    </row>
    <row r="2364" spans="1:1">
      <c r="A2364" s="373"/>
    </row>
    <row r="2365" spans="1:1">
      <c r="A2365" s="373"/>
    </row>
    <row r="2366" spans="1:1">
      <c r="A2366" s="373"/>
    </row>
    <row r="2367" spans="1:1">
      <c r="A2367" s="373"/>
    </row>
    <row r="2368" spans="1:1">
      <c r="A2368" s="373"/>
    </row>
    <row r="2369" spans="1:1">
      <c r="A2369" s="373"/>
    </row>
    <row r="2370" spans="1:1">
      <c r="A2370" s="373"/>
    </row>
    <row r="2371" spans="1:1">
      <c r="A2371" s="373"/>
    </row>
    <row r="2372" spans="1:1">
      <c r="A2372" s="373"/>
    </row>
    <row r="2373" spans="1:1">
      <c r="A2373" s="373"/>
    </row>
    <row r="2374" spans="1:1">
      <c r="A2374" s="373"/>
    </row>
    <row r="2375" spans="1:1">
      <c r="A2375" s="373"/>
    </row>
    <row r="2376" spans="1:1">
      <c r="A2376" s="373"/>
    </row>
    <row r="2377" spans="1:1">
      <c r="A2377" s="373"/>
    </row>
    <row r="2378" spans="1:1">
      <c r="A2378" s="373"/>
    </row>
    <row r="2379" spans="1:1">
      <c r="A2379" s="373"/>
    </row>
    <row r="2380" spans="1:1">
      <c r="A2380" s="373"/>
    </row>
    <row r="2381" spans="1:1">
      <c r="A2381" s="373"/>
    </row>
    <row r="2382" spans="1:1">
      <c r="A2382" s="373"/>
    </row>
    <row r="2383" spans="1:1">
      <c r="A2383" s="373"/>
    </row>
    <row r="2384" spans="1:1">
      <c r="A2384" s="373"/>
    </row>
    <row r="2385" spans="1:1">
      <c r="A2385" s="373"/>
    </row>
    <row r="2386" spans="1:1">
      <c r="A2386" s="373"/>
    </row>
    <row r="2387" spans="1:1">
      <c r="A2387" s="373"/>
    </row>
    <row r="2388" spans="1:1">
      <c r="A2388" s="373"/>
    </row>
    <row r="2389" spans="1:1">
      <c r="A2389" s="373"/>
    </row>
    <row r="2390" spans="1:1">
      <c r="A2390" s="373"/>
    </row>
    <row r="2391" spans="1:1">
      <c r="A2391" s="373"/>
    </row>
    <row r="2392" spans="1:1">
      <c r="A2392" s="373"/>
    </row>
    <row r="2393" spans="1:1">
      <c r="A2393" s="373"/>
    </row>
    <row r="2394" spans="1:1">
      <c r="A2394" s="373"/>
    </row>
    <row r="2395" spans="1:1">
      <c r="A2395" s="373"/>
    </row>
    <row r="2396" spans="1:1">
      <c r="A2396" s="373"/>
    </row>
    <row r="2397" spans="1:1">
      <c r="A2397" s="373"/>
    </row>
    <row r="2398" spans="1:1">
      <c r="A2398" s="373"/>
    </row>
    <row r="2399" spans="1:1">
      <c r="A2399" s="373"/>
    </row>
    <row r="2400" spans="1:1">
      <c r="A2400" s="373"/>
    </row>
    <row r="2401" spans="1:1">
      <c r="A2401" s="373"/>
    </row>
    <row r="2402" spans="1:1">
      <c r="A2402" s="373"/>
    </row>
    <row r="2403" spans="1:1">
      <c r="A2403" s="373"/>
    </row>
    <row r="2404" spans="1:1">
      <c r="A2404" s="373"/>
    </row>
    <row r="2405" spans="1:1">
      <c r="A2405" s="373"/>
    </row>
    <row r="2406" spans="1:1">
      <c r="A2406" s="373"/>
    </row>
    <row r="2407" spans="1:1">
      <c r="A2407" s="373"/>
    </row>
    <row r="2408" spans="1:1">
      <c r="A2408" s="373"/>
    </row>
    <row r="2409" spans="1:1">
      <c r="A2409" s="373"/>
    </row>
    <row r="2410" spans="1:1">
      <c r="A2410" s="373"/>
    </row>
    <row r="2411" spans="1:1">
      <c r="A2411" s="373"/>
    </row>
    <row r="2412" spans="1:1">
      <c r="A2412" s="373"/>
    </row>
    <row r="2413" spans="1:1">
      <c r="A2413" s="373"/>
    </row>
    <row r="2414" spans="1:1">
      <c r="A2414" s="373"/>
    </row>
    <row r="2415" spans="1:1">
      <c r="A2415" s="373"/>
    </row>
    <row r="2416" spans="1:1">
      <c r="A2416" s="373"/>
    </row>
    <row r="2417" spans="1:1">
      <c r="A2417" s="373"/>
    </row>
    <row r="2418" spans="1:1">
      <c r="A2418" s="373"/>
    </row>
    <row r="2419" spans="1:1">
      <c r="A2419" s="373"/>
    </row>
    <row r="2420" spans="1:1">
      <c r="A2420" s="373"/>
    </row>
    <row r="2421" spans="1:1">
      <c r="A2421" s="373"/>
    </row>
    <row r="2422" spans="1:1">
      <c r="A2422" s="373"/>
    </row>
    <row r="2423" spans="1:1">
      <c r="A2423" s="373"/>
    </row>
    <row r="2424" spans="1:1">
      <c r="A2424" s="373"/>
    </row>
    <row r="2425" spans="1:1">
      <c r="A2425" s="373"/>
    </row>
    <row r="2426" spans="1:1">
      <c r="A2426" s="373"/>
    </row>
    <row r="2427" spans="1:1">
      <c r="A2427" s="373"/>
    </row>
    <row r="2428" spans="1:1">
      <c r="A2428" s="373"/>
    </row>
    <row r="2429" spans="1:1">
      <c r="A2429" s="373"/>
    </row>
    <row r="2430" spans="1:1">
      <c r="A2430" s="373"/>
    </row>
    <row r="2431" spans="1:1">
      <c r="A2431" s="373"/>
    </row>
    <row r="2432" spans="1:1">
      <c r="A2432" s="373"/>
    </row>
    <row r="2433" spans="1:1">
      <c r="A2433" s="373"/>
    </row>
    <row r="2434" spans="1:1">
      <c r="A2434" s="373"/>
    </row>
    <row r="2435" spans="1:1">
      <c r="A2435" s="373"/>
    </row>
    <row r="2436" spans="1:1">
      <c r="A2436" s="373"/>
    </row>
    <row r="2437" spans="1:1">
      <c r="A2437" s="373"/>
    </row>
    <row r="2438" spans="1:1">
      <c r="A2438" s="373"/>
    </row>
    <row r="2439" spans="1:1">
      <c r="A2439" s="373"/>
    </row>
    <row r="2440" spans="1:1">
      <c r="A2440" s="373"/>
    </row>
    <row r="2441" spans="1:1">
      <c r="A2441" s="373"/>
    </row>
    <row r="2442" spans="1:1">
      <c r="A2442" s="373"/>
    </row>
    <row r="2443" spans="1:1">
      <c r="A2443" s="373"/>
    </row>
    <row r="2444" spans="1:1">
      <c r="A2444" s="373"/>
    </row>
    <row r="2445" spans="1:1">
      <c r="A2445" s="373"/>
    </row>
    <row r="2446" spans="1:1">
      <c r="A2446" s="373"/>
    </row>
    <row r="2447" spans="1:1">
      <c r="A2447" s="373"/>
    </row>
    <row r="2448" spans="1:1">
      <c r="A2448" s="373"/>
    </row>
    <row r="2449" spans="1:1">
      <c r="A2449" s="373"/>
    </row>
    <row r="2450" spans="1:1">
      <c r="A2450" s="373"/>
    </row>
    <row r="2451" spans="1:1">
      <c r="A2451" s="373"/>
    </row>
    <row r="2452" spans="1:1">
      <c r="A2452" s="373"/>
    </row>
    <row r="2453" spans="1:1">
      <c r="A2453" s="373"/>
    </row>
    <row r="2454" spans="1:1">
      <c r="A2454" s="373"/>
    </row>
    <row r="2455" spans="1:1">
      <c r="A2455" s="373"/>
    </row>
    <row r="2456" spans="1:1">
      <c r="A2456" s="373"/>
    </row>
    <row r="2457" spans="1:1">
      <c r="A2457" s="373"/>
    </row>
    <row r="2458" spans="1:1">
      <c r="A2458" s="373"/>
    </row>
    <row r="2459" spans="1:1">
      <c r="A2459" s="373"/>
    </row>
    <row r="2460" spans="1:1">
      <c r="A2460" s="373"/>
    </row>
    <row r="2461" spans="1:1">
      <c r="A2461" s="373"/>
    </row>
    <row r="2462" spans="1:1">
      <c r="A2462" s="373"/>
    </row>
    <row r="2463" spans="1:1">
      <c r="A2463" s="373"/>
    </row>
    <row r="2464" spans="1:1">
      <c r="A2464" s="373"/>
    </row>
    <row r="2465" spans="1:1">
      <c r="A2465" s="373"/>
    </row>
    <row r="2466" spans="1:1">
      <c r="A2466" s="373"/>
    </row>
    <row r="2467" spans="1:1">
      <c r="A2467" s="373"/>
    </row>
    <row r="2468" spans="1:1">
      <c r="A2468" s="373"/>
    </row>
    <row r="2469" spans="1:1">
      <c r="A2469" s="373"/>
    </row>
    <row r="2470" spans="1:1">
      <c r="A2470" s="373"/>
    </row>
    <row r="2471" spans="1:1">
      <c r="A2471" s="373"/>
    </row>
    <row r="2472" spans="1:1">
      <c r="A2472" s="373"/>
    </row>
    <row r="2473" spans="1:1">
      <c r="A2473" s="373"/>
    </row>
    <row r="2474" spans="1:1">
      <c r="A2474" s="373"/>
    </row>
    <row r="2475" spans="1:1">
      <c r="A2475" s="373"/>
    </row>
    <row r="2476" spans="1:1">
      <c r="A2476" s="373"/>
    </row>
    <row r="2477" spans="1:1">
      <c r="A2477" s="373"/>
    </row>
    <row r="2478" spans="1:1">
      <c r="A2478" s="373"/>
    </row>
    <row r="2479" spans="1:1">
      <c r="A2479" s="373"/>
    </row>
    <row r="2480" spans="1:1">
      <c r="A2480" s="373"/>
    </row>
    <row r="2481" spans="1:1">
      <c r="A2481" s="373"/>
    </row>
    <row r="2482" spans="1:1">
      <c r="A2482" s="373"/>
    </row>
    <row r="2483" spans="1:1">
      <c r="A2483" s="373"/>
    </row>
    <row r="2484" spans="1:1">
      <c r="A2484" s="373"/>
    </row>
    <row r="2485" spans="1:1">
      <c r="A2485" s="373"/>
    </row>
    <row r="2486" spans="1:1">
      <c r="A2486" s="373"/>
    </row>
    <row r="2487" spans="1:1">
      <c r="A2487" s="373"/>
    </row>
    <row r="2488" spans="1:1">
      <c r="A2488" s="373"/>
    </row>
    <row r="2489" spans="1:1">
      <c r="A2489" s="373"/>
    </row>
    <row r="2490" spans="1:1">
      <c r="A2490" s="373"/>
    </row>
    <row r="2491" spans="1:1">
      <c r="A2491" s="373"/>
    </row>
    <row r="2492" spans="1:1">
      <c r="A2492" s="373"/>
    </row>
    <row r="2493" spans="1:1">
      <c r="A2493" s="373"/>
    </row>
    <row r="2494" spans="1:1">
      <c r="A2494" s="373"/>
    </row>
    <row r="2495" spans="1:1">
      <c r="A2495" s="373"/>
    </row>
    <row r="2496" spans="1:1">
      <c r="A2496" s="373"/>
    </row>
    <row r="2497" spans="1:1">
      <c r="A2497" s="373"/>
    </row>
    <row r="2498" spans="1:1">
      <c r="A2498" s="373"/>
    </row>
    <row r="2499" spans="1:1">
      <c r="A2499" s="373"/>
    </row>
    <row r="2500" spans="1:1">
      <c r="A2500" s="373"/>
    </row>
    <row r="2501" spans="1:1">
      <c r="A2501" s="373"/>
    </row>
    <row r="2502" spans="1:1">
      <c r="A2502" s="373"/>
    </row>
    <row r="2503" spans="1:1">
      <c r="A2503" s="373"/>
    </row>
    <row r="2504" spans="1:1">
      <c r="A2504" s="373"/>
    </row>
    <row r="2505" spans="1:1">
      <c r="A2505" s="373"/>
    </row>
    <row r="2506" spans="1:1">
      <c r="A2506" s="373"/>
    </row>
    <row r="2507" spans="1:1">
      <c r="A2507" s="373"/>
    </row>
    <row r="2508" spans="1:1">
      <c r="A2508" s="373"/>
    </row>
    <row r="2509" spans="1:1">
      <c r="A2509" s="373"/>
    </row>
    <row r="2510" spans="1:1">
      <c r="A2510" s="373"/>
    </row>
    <row r="2511" spans="1:1">
      <c r="A2511" s="373"/>
    </row>
    <row r="2512" spans="1:1">
      <c r="A2512" s="373"/>
    </row>
    <row r="2513" spans="1:1">
      <c r="A2513" s="373"/>
    </row>
    <row r="2514" spans="1:1">
      <c r="A2514" s="373"/>
    </row>
    <row r="2515" spans="1:1">
      <c r="A2515" s="373"/>
    </row>
    <row r="2516" spans="1:1">
      <c r="A2516" s="373"/>
    </row>
    <row r="2517" spans="1:1">
      <c r="A2517" s="373"/>
    </row>
    <row r="2518" spans="1:1">
      <c r="A2518" s="373"/>
    </row>
    <row r="2519" spans="1:1">
      <c r="A2519" s="373"/>
    </row>
    <row r="2520" spans="1:1">
      <c r="A2520" s="373"/>
    </row>
    <row r="2521" spans="1:1">
      <c r="A2521" s="373"/>
    </row>
    <row r="2522" spans="1:1">
      <c r="A2522" s="373"/>
    </row>
    <row r="2523" spans="1:1">
      <c r="A2523" s="373"/>
    </row>
    <row r="2524" spans="1:1">
      <c r="A2524" s="373"/>
    </row>
    <row r="2525" spans="1:1">
      <c r="A2525" s="373"/>
    </row>
    <row r="2526" spans="1:1">
      <c r="A2526" s="373"/>
    </row>
    <row r="2527" spans="1:1">
      <c r="A2527" s="373"/>
    </row>
    <row r="2528" spans="1:1">
      <c r="A2528" s="373"/>
    </row>
    <row r="2529" spans="1:1">
      <c r="A2529" s="373"/>
    </row>
    <row r="2530" spans="1:1">
      <c r="A2530" s="373"/>
    </row>
    <row r="2531" spans="1:1">
      <c r="A2531" s="373"/>
    </row>
    <row r="2532" spans="1:1">
      <c r="A2532" s="373"/>
    </row>
    <row r="2533" spans="1:1">
      <c r="A2533" s="373"/>
    </row>
    <row r="2534" spans="1:1">
      <c r="A2534" s="373"/>
    </row>
    <row r="2535" spans="1:1">
      <c r="A2535" s="373"/>
    </row>
    <row r="2536" spans="1:1">
      <c r="A2536" s="373"/>
    </row>
    <row r="2537" spans="1:1">
      <c r="A2537" s="373"/>
    </row>
    <row r="2538" spans="1:1">
      <c r="A2538" s="373"/>
    </row>
    <row r="2539" spans="1:1">
      <c r="A2539" s="373"/>
    </row>
    <row r="2540" spans="1:1">
      <c r="A2540" s="373"/>
    </row>
    <row r="2541" spans="1:1">
      <c r="A2541" s="373"/>
    </row>
    <row r="2542" spans="1:1">
      <c r="A2542" s="373"/>
    </row>
    <row r="2543" spans="1:1">
      <c r="A2543" s="373"/>
    </row>
    <row r="2544" spans="1:1">
      <c r="A2544" s="373"/>
    </row>
    <row r="2545" spans="1:1">
      <c r="A2545" s="373"/>
    </row>
    <row r="2546" spans="1:1">
      <c r="A2546" s="373"/>
    </row>
    <row r="2547" spans="1:1">
      <c r="A2547" s="373"/>
    </row>
    <row r="2548" spans="1:1">
      <c r="A2548" s="373"/>
    </row>
    <row r="2549" spans="1:1">
      <c r="A2549" s="373"/>
    </row>
    <row r="2550" spans="1:1">
      <c r="A2550" s="373"/>
    </row>
    <row r="2551" spans="1:1">
      <c r="A2551" s="373"/>
    </row>
    <row r="2552" spans="1:1">
      <c r="A2552" s="373"/>
    </row>
    <row r="2553" spans="1:1">
      <c r="A2553" s="373"/>
    </row>
    <row r="2554" spans="1:1">
      <c r="A2554" s="373"/>
    </row>
    <row r="2555" spans="1:1">
      <c r="A2555" s="373"/>
    </row>
    <row r="2556" spans="1:1">
      <c r="A2556" s="373"/>
    </row>
    <row r="2557" spans="1:1">
      <c r="A2557" s="373"/>
    </row>
    <row r="2558" spans="1:1">
      <c r="A2558" s="373"/>
    </row>
    <row r="2559" spans="1:1">
      <c r="A2559" s="373"/>
    </row>
    <row r="2560" spans="1:1">
      <c r="A2560" s="373"/>
    </row>
    <row r="2561" spans="1:1">
      <c r="A2561" s="373"/>
    </row>
    <row r="2562" spans="1:1">
      <c r="A2562" s="373"/>
    </row>
    <row r="2563" spans="1:1">
      <c r="A2563" s="373"/>
    </row>
    <row r="2564" spans="1:1">
      <c r="A2564" s="373"/>
    </row>
    <row r="2565" spans="1:1">
      <c r="A2565" s="373"/>
    </row>
    <row r="2566" spans="1:1">
      <c r="A2566" s="373"/>
    </row>
    <row r="2567" spans="1:1">
      <c r="A2567" s="373"/>
    </row>
    <row r="2568" spans="1:1">
      <c r="A2568" s="373"/>
    </row>
    <row r="2569" spans="1:1">
      <c r="A2569" s="373"/>
    </row>
    <row r="2570" spans="1:1">
      <c r="A2570" s="373"/>
    </row>
    <row r="2571" spans="1:1">
      <c r="A2571" s="373"/>
    </row>
    <row r="2572" spans="1:1">
      <c r="A2572" s="373"/>
    </row>
    <row r="2573" spans="1:1">
      <c r="A2573" s="373"/>
    </row>
    <row r="2574" spans="1:1">
      <c r="A2574" s="373"/>
    </row>
    <row r="2575" spans="1:1">
      <c r="A2575" s="373"/>
    </row>
    <row r="2576" spans="1:1">
      <c r="A2576" s="373"/>
    </row>
    <row r="2577" spans="1:1">
      <c r="A2577" s="373"/>
    </row>
    <row r="2578" spans="1:1">
      <c r="A2578" s="373"/>
    </row>
    <row r="2579" spans="1:1">
      <c r="A2579" s="373"/>
    </row>
    <row r="2580" spans="1:1">
      <c r="A2580" s="373"/>
    </row>
    <row r="2581" spans="1:1">
      <c r="A2581" s="373"/>
    </row>
    <row r="2582" spans="1:1">
      <c r="A2582" s="373"/>
    </row>
    <row r="2583" spans="1:1">
      <c r="A2583" s="373"/>
    </row>
    <row r="2584" spans="1:1">
      <c r="A2584" s="373"/>
    </row>
    <row r="2585" spans="1:1">
      <c r="A2585" s="373"/>
    </row>
    <row r="2586" spans="1:1">
      <c r="A2586" s="373"/>
    </row>
    <row r="2587" spans="1:1">
      <c r="A2587" s="373"/>
    </row>
    <row r="2588" spans="1:1">
      <c r="A2588" s="373"/>
    </row>
    <row r="2589" spans="1:1">
      <c r="A2589" s="373"/>
    </row>
    <row r="2590" spans="1:1">
      <c r="A2590" s="373"/>
    </row>
    <row r="2591" spans="1:1">
      <c r="A2591" s="373"/>
    </row>
    <row r="2592" spans="1:1">
      <c r="A2592" s="373"/>
    </row>
    <row r="2593" spans="1:1">
      <c r="A2593" s="373"/>
    </row>
    <row r="2594" spans="1:1">
      <c r="A2594" s="373"/>
    </row>
    <row r="2595" spans="1:1">
      <c r="A2595" s="373"/>
    </row>
    <row r="2596" spans="1:1">
      <c r="A2596" s="373"/>
    </row>
    <row r="2597" spans="1:1">
      <c r="A2597" s="373"/>
    </row>
    <row r="2598" spans="1:1">
      <c r="A2598" s="373"/>
    </row>
    <row r="2599" spans="1:1">
      <c r="A2599" s="373"/>
    </row>
    <row r="2600" spans="1:1">
      <c r="A2600" s="373"/>
    </row>
    <row r="2601" spans="1:1">
      <c r="A2601" s="373"/>
    </row>
    <row r="2602" spans="1:1">
      <c r="A2602" s="373"/>
    </row>
    <row r="2603" spans="1:1">
      <c r="A2603" s="373"/>
    </row>
    <row r="2604" spans="1:1">
      <c r="A2604" s="373"/>
    </row>
    <row r="2605" spans="1:1">
      <c r="A2605" s="373"/>
    </row>
    <row r="2606" spans="1:1">
      <c r="A2606" s="373"/>
    </row>
    <row r="2607" spans="1:1">
      <c r="A2607" s="373"/>
    </row>
    <row r="2608" spans="1:1">
      <c r="A2608" s="373"/>
    </row>
    <row r="2609" spans="1:1">
      <c r="A2609" s="373"/>
    </row>
    <row r="2610" spans="1:1">
      <c r="A2610" s="373"/>
    </row>
    <row r="2611" spans="1:1">
      <c r="A2611" s="373"/>
    </row>
    <row r="2612" spans="1:1">
      <c r="A2612" s="373"/>
    </row>
    <row r="2613" spans="1:1">
      <c r="A2613" s="373"/>
    </row>
    <row r="2614" spans="1:1">
      <c r="A2614" s="373"/>
    </row>
    <row r="2615" spans="1:1">
      <c r="A2615" s="373"/>
    </row>
    <row r="2616" spans="1:1">
      <c r="A2616" s="373"/>
    </row>
    <row r="2617" spans="1:1">
      <c r="A2617" s="373"/>
    </row>
    <row r="2618" spans="1:1">
      <c r="A2618" s="373"/>
    </row>
    <row r="2619" spans="1:1">
      <c r="A2619" s="373"/>
    </row>
    <row r="2620" spans="1:1">
      <c r="A2620" s="373"/>
    </row>
    <row r="2621" spans="1:1">
      <c r="A2621" s="373"/>
    </row>
    <row r="2622" spans="1:1">
      <c r="A2622" s="373"/>
    </row>
    <row r="2623" spans="1:1">
      <c r="A2623" s="373"/>
    </row>
    <row r="2624" spans="1:1">
      <c r="A2624" s="373"/>
    </row>
    <row r="2625" spans="1:1">
      <c r="A2625" s="373"/>
    </row>
    <row r="2626" spans="1:1">
      <c r="A2626" s="373"/>
    </row>
    <row r="2627" spans="1:1">
      <c r="A2627" s="373"/>
    </row>
    <row r="2628" spans="1:1">
      <c r="A2628" s="373"/>
    </row>
    <row r="2629" spans="1:1">
      <c r="A2629" s="373"/>
    </row>
    <row r="2630" spans="1:1">
      <c r="A2630" s="373"/>
    </row>
    <row r="2631" spans="1:1">
      <c r="A2631" s="373"/>
    </row>
    <row r="2632" spans="1:1">
      <c r="A2632" s="373"/>
    </row>
    <row r="2633" spans="1:1">
      <c r="A2633" s="373"/>
    </row>
    <row r="2634" spans="1:1">
      <c r="A2634" s="373"/>
    </row>
    <row r="2635" spans="1:1">
      <c r="A2635" s="373"/>
    </row>
    <row r="2636" spans="1:1">
      <c r="A2636" s="373"/>
    </row>
    <row r="2637" spans="1:1">
      <c r="A2637" s="373"/>
    </row>
    <row r="2638" spans="1:1">
      <c r="A2638" s="373"/>
    </row>
    <row r="2639" spans="1:1">
      <c r="A2639" s="373"/>
    </row>
    <row r="2640" spans="1:1">
      <c r="A2640" s="373"/>
    </row>
    <row r="2641" spans="1:1">
      <c r="A2641" s="373"/>
    </row>
    <row r="2642" spans="1:1">
      <c r="A2642" s="373"/>
    </row>
    <row r="2643" spans="1:1">
      <c r="A2643" s="373"/>
    </row>
    <row r="2644" spans="1:1">
      <c r="A2644" s="373"/>
    </row>
    <row r="2645" spans="1:1">
      <c r="A2645" s="373"/>
    </row>
    <row r="2646" spans="1:1">
      <c r="A2646" s="373"/>
    </row>
    <row r="2647" spans="1:1">
      <c r="A2647" s="373"/>
    </row>
    <row r="2648" spans="1:1">
      <c r="A2648" s="373"/>
    </row>
    <row r="65473" spans="1:8" ht="15.75" thickBot="1">
      <c r="H65473" s="420" t="s">
        <v>533</v>
      </c>
    </row>
    <row r="65474" spans="1:8" ht="16.5" thickBot="1">
      <c r="A65474" s="375" t="s">
        <v>17</v>
      </c>
      <c r="B65474" s="396" t="s">
        <v>18</v>
      </c>
      <c r="C65474" s="531" t="s">
        <v>19</v>
      </c>
      <c r="D65474" s="353" t="s">
        <v>20</v>
      </c>
      <c r="E65474" s="143" t="s">
        <v>535</v>
      </c>
      <c r="F65474" s="346" t="s">
        <v>11</v>
      </c>
      <c r="G65474" s="390" t="s">
        <v>47</v>
      </c>
      <c r="H65474" s="421" t="s">
        <v>78</v>
      </c>
    </row>
    <row r="65475" spans="1:8">
      <c r="A65475" s="376"/>
      <c r="B65475" s="397">
        <v>42005</v>
      </c>
      <c r="C65475" s="532">
        <f>SUM(C7:C30)</f>
        <v>137862.4577</v>
      </c>
      <c r="D65475" s="354">
        <f>SUM(D7:D30)</f>
        <v>0</v>
      </c>
      <c r="E65475" s="176">
        <f>SUM(E7:E30)</f>
        <v>127365.11</v>
      </c>
      <c r="F65475" s="347">
        <f>SUM(F7:F30)</f>
        <v>23437.547699999999</v>
      </c>
      <c r="G65475" s="336">
        <f>SUM(G7:G30)</f>
        <v>150802.65770000001</v>
      </c>
      <c r="H65475" s="422" t="e">
        <f>SUM(#REF!)</f>
        <v>#REF!</v>
      </c>
    </row>
    <row r="65476" spans="1:8">
      <c r="A65476" s="377"/>
      <c r="B65476" s="398">
        <v>42036</v>
      </c>
      <c r="C65476" s="533">
        <f>SUM(C34:C59)</f>
        <v>216169.67249999999</v>
      </c>
      <c r="D65476" s="355">
        <f>SUM(D34:D59)</f>
        <v>0</v>
      </c>
      <c r="E65476" s="99">
        <f>SUM(E34:E59)</f>
        <v>209947.45</v>
      </c>
      <c r="F65476" s="344">
        <f>SUM(F34:F59)</f>
        <v>15512.804999999998</v>
      </c>
      <c r="G65476" s="337">
        <f>SUM(G34:G59)</f>
        <v>225460.255</v>
      </c>
      <c r="H65476" s="423" t="e">
        <f>SUM(#REF!)</f>
        <v>#REF!</v>
      </c>
    </row>
    <row r="65477" spans="1:8">
      <c r="A65477" s="377"/>
      <c r="B65477" s="398">
        <v>42064</v>
      </c>
      <c r="C65477" s="533">
        <f>SUM(C60:C89)</f>
        <v>368177.03019999998</v>
      </c>
      <c r="D65477" s="355">
        <f>SUM(D60:D89)</f>
        <v>0</v>
      </c>
      <c r="E65477" s="99">
        <f>SUM(E60:E89)</f>
        <v>349002.56</v>
      </c>
      <c r="F65477" s="344">
        <f>SUM(F60:F89)</f>
        <v>41405.252699999997</v>
      </c>
      <c r="G65477" s="337">
        <f>SUM(G60:G89)</f>
        <v>390407.81270000001</v>
      </c>
      <c r="H65477" s="423" t="e">
        <f>SUM(#REF!)</f>
        <v>#REF!</v>
      </c>
    </row>
    <row r="65478" spans="1:8">
      <c r="A65478" s="377"/>
      <c r="B65478" s="398">
        <v>42095</v>
      </c>
      <c r="C65478" s="533">
        <f>SUM(C113:C128)</f>
        <v>0</v>
      </c>
      <c r="D65478" s="355">
        <f>SUM(D113:D128)</f>
        <v>0</v>
      </c>
      <c r="E65478" s="99">
        <f>SUM(E113:E128)</f>
        <v>0</v>
      </c>
      <c r="F65478" s="344">
        <f>SUM(F113:F128)</f>
        <v>0</v>
      </c>
      <c r="G65478" s="337">
        <f>SUM(G113:G128)</f>
        <v>0</v>
      </c>
      <c r="H65478" s="423" t="e">
        <f>SUM(#REF!)</f>
        <v>#REF!</v>
      </c>
    </row>
    <row r="65479" spans="1:8">
      <c r="A65479" s="377"/>
      <c r="B65479" s="398">
        <v>42125</v>
      </c>
      <c r="C65479" s="533">
        <f>SUM(C129:C135)</f>
        <v>0</v>
      </c>
      <c r="D65479" s="355">
        <f>SUM(D129:D135)</f>
        <v>0</v>
      </c>
      <c r="E65479" s="99">
        <f>SUM(E129:E135)</f>
        <v>0</v>
      </c>
      <c r="F65479" s="344">
        <f>SUM(F129:F135)</f>
        <v>0</v>
      </c>
      <c r="G65479" s="337">
        <f>SUM(G129:G135)</f>
        <v>0</v>
      </c>
      <c r="H65479" s="423" t="e">
        <f>SUM(#REF!)</f>
        <v>#REF!</v>
      </c>
    </row>
    <row r="65480" spans="1:8">
      <c r="A65480" s="377"/>
      <c r="B65480" s="398">
        <v>42156</v>
      </c>
      <c r="C65480" s="533">
        <f>SUM(C136:C165)</f>
        <v>0</v>
      </c>
      <c r="D65480" s="355">
        <f>SUM(D136:D165)</f>
        <v>0</v>
      </c>
      <c r="E65480" s="99">
        <f>SUM(E136:E165)</f>
        <v>0</v>
      </c>
      <c r="F65480" s="344">
        <f>SUM(F136:F165)</f>
        <v>0</v>
      </c>
      <c r="G65480" s="197">
        <f>SUM(G136:G159)</f>
        <v>0</v>
      </c>
      <c r="H65480" s="418" t="e">
        <f>SUM(#REF!)</f>
        <v>#REF!</v>
      </c>
    </row>
    <row r="65481" spans="1:8">
      <c r="A65481" s="377"/>
      <c r="B65481" s="398">
        <v>42186</v>
      </c>
      <c r="C65481" s="533">
        <f>SUM(C149:C182)</f>
        <v>0</v>
      </c>
      <c r="D65481" s="355">
        <v>0</v>
      </c>
      <c r="E65481" s="99">
        <f>SUM(E149:E182)</f>
        <v>0</v>
      </c>
      <c r="F65481" s="344">
        <f>SUM(F149:F182)</f>
        <v>0</v>
      </c>
      <c r="G65481" s="337">
        <f>SUM(G149:G182)</f>
        <v>0</v>
      </c>
      <c r="H65481" s="423" t="e">
        <f>SUM(#REF!)</f>
        <v>#REF!</v>
      </c>
    </row>
    <row r="65482" spans="1:8">
      <c r="A65482" s="377"/>
      <c r="B65482" s="398">
        <v>42217</v>
      </c>
      <c r="C65482" s="533">
        <f>SUM(C183:C190)</f>
        <v>0</v>
      </c>
      <c r="D65482" s="355">
        <v>0</v>
      </c>
      <c r="E65482" s="99">
        <f>SUM(E183:E190)</f>
        <v>0</v>
      </c>
      <c r="F65482" s="344">
        <f>SUM(F183:F190)</f>
        <v>0</v>
      </c>
      <c r="G65482" s="337">
        <f>SUM(G183:G190)</f>
        <v>0</v>
      </c>
      <c r="H65482" s="423" t="e">
        <f>SUM(#REF!)</f>
        <v>#REF!</v>
      </c>
    </row>
    <row r="65483" spans="1:8">
      <c r="A65483" s="377"/>
      <c r="B65483" s="398">
        <v>42248</v>
      </c>
      <c r="C65483" s="533">
        <f>SUM(C191:C200)</f>
        <v>0</v>
      </c>
      <c r="D65483" s="355">
        <v>0</v>
      </c>
      <c r="E65483" s="99">
        <f>SUM(E191:E200)</f>
        <v>0</v>
      </c>
      <c r="F65483" s="344">
        <f>SUM(F191:F200)</f>
        <v>0</v>
      </c>
      <c r="G65483" s="337">
        <f>SUM(G191:G200)</f>
        <v>0</v>
      </c>
      <c r="H65483" s="423" t="e">
        <f>SUM(#REF!)</f>
        <v>#REF!</v>
      </c>
    </row>
    <row r="65484" spans="1:8">
      <c r="A65484" s="377"/>
      <c r="B65484" s="398">
        <v>42278</v>
      </c>
      <c r="C65484" s="533">
        <f>SUM(C203:C210)</f>
        <v>0</v>
      </c>
      <c r="D65484" s="355">
        <v>0</v>
      </c>
      <c r="E65484" s="99">
        <f>SUM(E203:E210)</f>
        <v>0</v>
      </c>
      <c r="F65484" s="344">
        <f>SUM(F203:F210)</f>
        <v>0</v>
      </c>
      <c r="G65484" s="337">
        <f>SUM(G203:G210)</f>
        <v>0</v>
      </c>
      <c r="H65484" s="423" t="e">
        <f>SUM(#REF!)</f>
        <v>#REF!</v>
      </c>
    </row>
    <row r="65485" spans="1:8">
      <c r="A65485" s="377"/>
      <c r="B65485" s="398">
        <v>42309</v>
      </c>
      <c r="C65485" s="533">
        <f>SUM(C212:C219)</f>
        <v>0</v>
      </c>
      <c r="D65485" s="355">
        <f>SUM(D212:D219)</f>
        <v>0</v>
      </c>
      <c r="E65485" s="99">
        <f>SUM(E212:E219)</f>
        <v>0</v>
      </c>
      <c r="F65485" s="344">
        <f>SUM(F212:F219)</f>
        <v>0</v>
      </c>
      <c r="G65485" s="337">
        <f>SUM(G212:G219)</f>
        <v>0</v>
      </c>
      <c r="H65485" s="423" t="e">
        <f>SUM(#REF!)</f>
        <v>#REF!</v>
      </c>
    </row>
    <row r="65486" spans="1:8" ht="15.75" thickBot="1">
      <c r="A65486" s="378"/>
      <c r="B65486" s="398">
        <v>42339</v>
      </c>
      <c r="C65486" s="534">
        <f>SUM(C220:C225)</f>
        <v>0</v>
      </c>
      <c r="D65486" s="356">
        <v>0</v>
      </c>
      <c r="E65486" s="177">
        <f>SUM(E220:E225)</f>
        <v>0</v>
      </c>
      <c r="F65486" s="348">
        <f>SUM(F220:F225)</f>
        <v>0</v>
      </c>
      <c r="G65486" s="338">
        <f>SUM(G220:G225)</f>
        <v>0</v>
      </c>
      <c r="H65486" s="424" t="e">
        <f>SUM(#REF!)</f>
        <v>#REF!</v>
      </c>
    </row>
    <row r="65487" spans="1:8" ht="16.5" thickBot="1">
      <c r="A65487" s="379" t="s">
        <v>12</v>
      </c>
      <c r="B65487" s="399" t="s">
        <v>534</v>
      </c>
      <c r="C65487" s="535">
        <f t="shared" ref="C65487:H65487" si="17">SUM(C65475:C65486)</f>
        <v>722209.16039999994</v>
      </c>
      <c r="D65487" s="357">
        <f t="shared" si="17"/>
        <v>0</v>
      </c>
      <c r="E65487" s="175">
        <f t="shared" si="17"/>
        <v>686315.12</v>
      </c>
      <c r="F65487" s="349">
        <f t="shared" si="17"/>
        <v>80355.6054</v>
      </c>
      <c r="G65487" s="339">
        <f t="shared" si="17"/>
        <v>766670.7254</v>
      </c>
      <c r="H65487" s="425" t="e">
        <f t="shared" si="17"/>
        <v>#REF!</v>
      </c>
    </row>
  </sheetData>
  <autoFilter ref="A6:R342"/>
  <mergeCells count="6">
    <mergeCell ref="A1:C5"/>
    <mergeCell ref="D5:Q5"/>
    <mergeCell ref="D1:Q1"/>
    <mergeCell ref="D2:Q2"/>
    <mergeCell ref="D3:Q3"/>
    <mergeCell ref="P4:Q4"/>
  </mergeCells>
  <phoneticPr fontId="6" type="noConversion"/>
  <pageMargins left="0.19685039370078741" right="0" top="1.1417322834645669" bottom="0.35433070866141736" header="0.31496062992125984" footer="0.31496062992125984"/>
  <pageSetup paperSize="9" scale="40" orientation="landscape" r:id="rId1"/>
  <headerFooter alignWithMargins="0">
    <oddFooter>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FACTURA">
                <anchor moveWithCells="1" sizeWithCells="1">
                  <from>
                    <xdr:col>1</xdr:col>
                    <xdr:colOff>142875</xdr:colOff>
                    <xdr:row>0</xdr:row>
                    <xdr:rowOff>66675</xdr:rowOff>
                  </from>
                  <to>
                    <xdr:col>2</xdr:col>
                    <xdr:colOff>200025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MENU_INICIO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66675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RECIBO">
                <anchor moveWithCells="1" sizeWithCells="1">
                  <from>
                    <xdr:col>3</xdr:col>
                    <xdr:colOff>523875</xdr:colOff>
                    <xdr:row>0</xdr:row>
                    <xdr:rowOff>66675</xdr:rowOff>
                  </from>
                  <to>
                    <xdr:col>3</xdr:col>
                    <xdr:colOff>1400175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7" name="Button 14">
              <controlPr defaultSize="0" print="0" autoFill="0" autoPict="0" macro="[0]!BD_CLIENTES">
                <anchor moveWithCells="1" sizeWithCells="1">
                  <from>
                    <xdr:col>2</xdr:col>
                    <xdr:colOff>285750</xdr:colOff>
                    <xdr:row>0</xdr:row>
                    <xdr:rowOff>76200</xdr:rowOff>
                  </from>
                  <to>
                    <xdr:col>3</xdr:col>
                    <xdr:colOff>428625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8" name="Button 15">
              <controlPr defaultSize="0" print="0" autoFill="0" autoPict="0" macro="[0]!IMPRIMIR_HISTÓRICO">
                <anchor moveWithCells="1" sizeWithCells="1">
                  <from>
                    <xdr:col>3</xdr:col>
                    <xdr:colOff>2152650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4:N201"/>
  <sheetViews>
    <sheetView workbookViewId="0">
      <selection activeCell="H31" sqref="H31"/>
    </sheetView>
  </sheetViews>
  <sheetFormatPr baseColWidth="10" defaultRowHeight="12.75"/>
  <cols>
    <col min="1" max="1" width="52.140625" bestFit="1" customWidth="1"/>
  </cols>
  <sheetData>
    <row r="4" spans="1:14" ht="13.5" thickBot="1"/>
    <row r="5" spans="1:14" ht="21" thickBot="1">
      <c r="A5" s="805" t="s">
        <v>837</v>
      </c>
      <c r="B5" s="806"/>
      <c r="C5" s="806"/>
      <c r="D5" s="806"/>
      <c r="E5" s="806"/>
      <c r="F5" s="806"/>
      <c r="G5" s="806"/>
      <c r="H5" s="806"/>
      <c r="I5" s="806"/>
      <c r="J5" s="806"/>
      <c r="K5" s="806"/>
      <c r="L5" s="806"/>
      <c r="M5" s="807"/>
    </row>
    <row r="6" spans="1:14" s="28" customFormat="1" ht="17.25" customHeight="1" thickBot="1">
      <c r="A6" s="209" t="s">
        <v>20</v>
      </c>
      <c r="B6" s="205" t="s">
        <v>733</v>
      </c>
      <c r="C6" s="192" t="s">
        <v>734</v>
      </c>
      <c r="D6" s="192" t="s">
        <v>735</v>
      </c>
      <c r="E6" s="192" t="s">
        <v>736</v>
      </c>
      <c r="F6" s="192" t="s">
        <v>737</v>
      </c>
      <c r="G6" s="192" t="s">
        <v>738</v>
      </c>
      <c r="H6" s="192" t="s">
        <v>739</v>
      </c>
      <c r="I6" s="192" t="s">
        <v>740</v>
      </c>
      <c r="J6" s="192" t="s">
        <v>741</v>
      </c>
      <c r="K6" s="192" t="s">
        <v>742</v>
      </c>
      <c r="L6" s="192" t="s">
        <v>743</v>
      </c>
      <c r="M6" s="193" t="s">
        <v>744</v>
      </c>
    </row>
    <row r="7" spans="1:14" ht="13.5" customHeight="1">
      <c r="A7" s="210" t="s">
        <v>227</v>
      </c>
      <c r="B7" s="207">
        <v>42429</v>
      </c>
      <c r="C7" s="200">
        <v>42611</v>
      </c>
      <c r="D7" s="103"/>
      <c r="E7" s="103"/>
      <c r="F7" s="103"/>
      <c r="G7" s="103"/>
      <c r="H7" s="103"/>
      <c r="I7" s="103"/>
      <c r="J7" s="103"/>
      <c r="K7" s="103"/>
      <c r="L7" s="103"/>
      <c r="M7" s="199"/>
      <c r="N7" s="39">
        <v>437.52</v>
      </c>
    </row>
    <row r="8" spans="1:14" ht="13.5" customHeight="1">
      <c r="A8" s="210" t="s">
        <v>446</v>
      </c>
      <c r="B8" s="207">
        <v>42446</v>
      </c>
      <c r="C8" s="200">
        <v>42508</v>
      </c>
      <c r="D8" s="200">
        <v>42580</v>
      </c>
      <c r="E8" s="103"/>
      <c r="F8" s="103"/>
      <c r="G8" s="103"/>
      <c r="H8" s="103"/>
      <c r="I8" s="103"/>
      <c r="J8" s="103"/>
      <c r="K8" s="103"/>
      <c r="L8" s="103"/>
      <c r="M8" s="199"/>
    </row>
    <row r="9" spans="1:14" ht="13.5" customHeight="1">
      <c r="A9" s="210" t="s">
        <v>660</v>
      </c>
      <c r="B9" s="207">
        <v>42445</v>
      </c>
      <c r="C9" s="200">
        <v>42506</v>
      </c>
      <c r="D9" s="103"/>
      <c r="E9" s="103"/>
      <c r="F9" s="103"/>
      <c r="G9" s="103"/>
      <c r="H9" s="103"/>
      <c r="I9" s="103"/>
      <c r="J9" s="103"/>
      <c r="K9" s="103"/>
      <c r="L9" s="103"/>
      <c r="M9" s="199"/>
    </row>
    <row r="10" spans="1:14">
      <c r="A10" s="211" t="s">
        <v>420</v>
      </c>
      <c r="B10" s="207">
        <v>42604</v>
      </c>
      <c r="C10" s="200">
        <v>42634</v>
      </c>
      <c r="D10" s="103"/>
      <c r="E10" s="103"/>
      <c r="F10" s="103"/>
      <c r="G10" s="103"/>
      <c r="H10" s="103"/>
      <c r="I10" s="103"/>
      <c r="J10" s="103"/>
      <c r="K10" s="103"/>
      <c r="L10" s="103"/>
      <c r="M10" s="199"/>
    </row>
    <row r="11" spans="1:14">
      <c r="A11" s="213" t="s">
        <v>688</v>
      </c>
      <c r="B11" s="207">
        <v>42542</v>
      </c>
      <c r="C11" s="202"/>
      <c r="D11" s="202"/>
      <c r="E11" s="200">
        <v>42629</v>
      </c>
      <c r="F11" s="103"/>
      <c r="G11" s="103"/>
      <c r="H11" s="200">
        <v>42725</v>
      </c>
      <c r="I11" s="103"/>
      <c r="J11" s="103"/>
      <c r="K11" s="200">
        <v>42821</v>
      </c>
      <c r="L11" s="103"/>
      <c r="M11" s="199"/>
      <c r="N11" s="39">
        <v>190.21</v>
      </c>
    </row>
    <row r="12" spans="1:14">
      <c r="A12" s="214" t="s">
        <v>703</v>
      </c>
      <c r="B12" s="207">
        <v>42541</v>
      </c>
      <c r="C12" s="200">
        <v>42577</v>
      </c>
      <c r="D12" s="200">
        <v>42611</v>
      </c>
      <c r="E12" s="200">
        <v>42629</v>
      </c>
      <c r="F12" s="200">
        <v>42668</v>
      </c>
      <c r="G12" s="200">
        <v>42691</v>
      </c>
      <c r="H12" s="200">
        <v>42724</v>
      </c>
      <c r="I12" s="200">
        <v>42775</v>
      </c>
      <c r="J12" s="200">
        <v>42808</v>
      </c>
      <c r="K12" s="296">
        <v>42872</v>
      </c>
      <c r="L12" s="200"/>
      <c r="M12" s="201"/>
      <c r="N12" s="39">
        <v>36.18</v>
      </c>
    </row>
    <row r="13" spans="1:14">
      <c r="A13" s="213" t="s">
        <v>715</v>
      </c>
      <c r="B13" s="206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99"/>
      <c r="N13" s="39"/>
    </row>
    <row r="14" spans="1:14">
      <c r="A14" s="212" t="s">
        <v>719</v>
      </c>
      <c r="B14" s="206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99"/>
      <c r="N14" s="39"/>
    </row>
    <row r="15" spans="1:14">
      <c r="A15" s="212" t="s">
        <v>722</v>
      </c>
      <c r="B15" s="206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99"/>
      <c r="N15" s="39"/>
    </row>
    <row r="16" spans="1:14">
      <c r="A16" s="215" t="s">
        <v>75</v>
      </c>
      <c r="B16" s="207">
        <v>42549</v>
      </c>
      <c r="C16" s="200">
        <v>42573</v>
      </c>
      <c r="D16" s="200">
        <v>42611</v>
      </c>
      <c r="E16" s="200">
        <v>42629</v>
      </c>
      <c r="F16" s="200">
        <v>42674</v>
      </c>
      <c r="G16" s="200">
        <v>42691</v>
      </c>
      <c r="H16" s="200">
        <v>42724</v>
      </c>
      <c r="I16" s="200"/>
      <c r="J16" s="200"/>
      <c r="K16" s="200"/>
      <c r="L16" s="200"/>
      <c r="M16" s="201"/>
      <c r="N16" s="39">
        <v>52.4</v>
      </c>
    </row>
    <row r="17" spans="1:14">
      <c r="A17" s="215" t="s">
        <v>726</v>
      </c>
      <c r="B17" s="207">
        <v>42543</v>
      </c>
      <c r="C17" s="200">
        <v>42576</v>
      </c>
      <c r="D17" s="200">
        <v>42611</v>
      </c>
      <c r="E17" s="200">
        <v>42632</v>
      </c>
      <c r="F17" s="200">
        <v>42669</v>
      </c>
      <c r="G17" s="200">
        <v>42692</v>
      </c>
      <c r="H17" s="200">
        <v>42725</v>
      </c>
      <c r="I17" s="200">
        <v>42776</v>
      </c>
      <c r="J17" s="200">
        <v>42809</v>
      </c>
      <c r="K17" s="200"/>
      <c r="L17" s="200"/>
      <c r="M17" s="201"/>
      <c r="N17" s="39">
        <v>34.36</v>
      </c>
    </row>
    <row r="18" spans="1:14">
      <c r="A18" s="216" t="s">
        <v>730</v>
      </c>
      <c r="B18" s="207">
        <v>42543</v>
      </c>
      <c r="C18" s="200">
        <v>42576</v>
      </c>
      <c r="D18" s="200">
        <v>42611</v>
      </c>
      <c r="E18" s="200">
        <v>42632</v>
      </c>
      <c r="F18" s="200">
        <v>42671</v>
      </c>
      <c r="G18" s="200">
        <v>42692</v>
      </c>
      <c r="H18" s="200">
        <v>42725</v>
      </c>
      <c r="I18" s="200">
        <v>42776</v>
      </c>
      <c r="J18" s="200">
        <v>42809</v>
      </c>
      <c r="K18" s="200"/>
      <c r="L18" s="200"/>
      <c r="M18" s="201"/>
      <c r="N18" s="39">
        <v>54.98</v>
      </c>
    </row>
    <row r="19" spans="1:14" ht="12.75" customHeight="1">
      <c r="A19" s="218" t="s">
        <v>629</v>
      </c>
      <c r="B19" s="207">
        <v>42576</v>
      </c>
      <c r="C19" s="202"/>
      <c r="D19" s="202"/>
      <c r="E19" s="202"/>
      <c r="F19" s="200">
        <v>42699</v>
      </c>
      <c r="G19" s="103"/>
      <c r="H19" s="202"/>
      <c r="I19" s="103"/>
      <c r="J19" s="200">
        <v>42816</v>
      </c>
      <c r="K19" s="103"/>
      <c r="L19" s="103"/>
      <c r="M19" s="199"/>
      <c r="N19" s="39">
        <v>306.52</v>
      </c>
    </row>
    <row r="20" spans="1:14" ht="12.75" customHeight="1">
      <c r="A20" s="219" t="s">
        <v>420</v>
      </c>
      <c r="B20" s="206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99"/>
    </row>
    <row r="21" spans="1:14" ht="12.75" customHeight="1">
      <c r="A21" s="217" t="s">
        <v>420</v>
      </c>
      <c r="B21" s="206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99"/>
    </row>
    <row r="22" spans="1:14" ht="12.75" customHeight="1">
      <c r="A22" s="220" t="s">
        <v>778</v>
      </c>
      <c r="B22" s="207">
        <v>42618</v>
      </c>
      <c r="C22" s="200">
        <v>42632</v>
      </c>
      <c r="D22" s="200">
        <v>42669</v>
      </c>
      <c r="E22" s="200">
        <v>42692</v>
      </c>
      <c r="F22" s="200">
        <v>42725</v>
      </c>
      <c r="G22" s="200">
        <v>42747</v>
      </c>
      <c r="H22" s="200">
        <v>42776</v>
      </c>
      <c r="I22" s="200">
        <v>42809</v>
      </c>
      <c r="J22" s="296">
        <v>42872</v>
      </c>
      <c r="K22" s="200"/>
      <c r="L22" s="200"/>
      <c r="M22" s="201"/>
      <c r="N22" s="224">
        <v>81.680000000000007</v>
      </c>
    </row>
    <row r="23" spans="1:14">
      <c r="A23" s="204" t="s">
        <v>798</v>
      </c>
      <c r="B23" s="207">
        <v>42689</v>
      </c>
      <c r="C23" s="200">
        <v>42725</v>
      </c>
      <c r="D23" s="200"/>
      <c r="E23" s="103"/>
      <c r="F23" s="103"/>
      <c r="G23" s="103"/>
      <c r="H23" s="103"/>
      <c r="I23" s="103"/>
      <c r="J23" s="103"/>
      <c r="K23" s="103"/>
      <c r="L23" s="103"/>
      <c r="M23" s="199"/>
      <c r="N23" s="224">
        <v>578.95000000000005</v>
      </c>
    </row>
    <row r="24" spans="1:14">
      <c r="A24" s="204" t="s">
        <v>782</v>
      </c>
      <c r="B24" s="207">
        <v>42696</v>
      </c>
      <c r="C24" s="200"/>
      <c r="D24" s="200"/>
      <c r="E24" s="103"/>
      <c r="F24" s="103"/>
      <c r="G24" s="103"/>
      <c r="H24" s="103"/>
      <c r="I24" s="103"/>
      <c r="J24" s="103"/>
      <c r="K24" s="103"/>
      <c r="L24" s="103"/>
      <c r="M24" s="199"/>
      <c r="N24" s="224">
        <v>129.52000000000001</v>
      </c>
    </row>
    <row r="25" spans="1:14" ht="13.5" customHeight="1">
      <c r="A25" s="204" t="s">
        <v>982</v>
      </c>
      <c r="B25" s="305">
        <v>42873</v>
      </c>
      <c r="C25" s="293" t="s">
        <v>991</v>
      </c>
      <c r="D25" s="103"/>
      <c r="E25" s="103"/>
      <c r="F25" s="103"/>
      <c r="G25" s="103"/>
      <c r="H25" s="103"/>
      <c r="I25" s="103"/>
      <c r="J25" s="103"/>
      <c r="K25" s="103"/>
      <c r="L25" s="103"/>
      <c r="M25" s="199"/>
    </row>
    <row r="26" spans="1:14">
      <c r="A26" s="113"/>
      <c r="B26" s="206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99"/>
    </row>
    <row r="27" spans="1:14">
      <c r="A27" s="113"/>
      <c r="B27" s="206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99"/>
    </row>
    <row r="28" spans="1:14">
      <c r="A28" s="221"/>
      <c r="B28" s="206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99"/>
    </row>
    <row r="29" spans="1:14">
      <c r="A29" s="221"/>
      <c r="B29" s="206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99"/>
    </row>
    <row r="30" spans="1:14">
      <c r="A30" s="221"/>
      <c r="B30" s="206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99"/>
    </row>
    <row r="31" spans="1:14">
      <c r="A31" s="221"/>
      <c r="B31" s="206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99"/>
    </row>
    <row r="32" spans="1:14">
      <c r="A32" s="221"/>
      <c r="B32" s="206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99"/>
    </row>
    <row r="33" spans="1:13">
      <c r="A33" s="221"/>
      <c r="B33" s="206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99"/>
    </row>
    <row r="34" spans="1:13">
      <c r="A34" s="221"/>
      <c r="B34" s="206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99"/>
    </row>
    <row r="35" spans="1:13">
      <c r="A35" s="222"/>
      <c r="B35" s="206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99"/>
    </row>
    <row r="36" spans="1:13">
      <c r="A36" s="222"/>
      <c r="B36" s="206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99"/>
    </row>
    <row r="37" spans="1:13">
      <c r="A37" s="222"/>
      <c r="B37" s="206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99"/>
    </row>
    <row r="38" spans="1:13">
      <c r="A38" s="222"/>
      <c r="B38" s="206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99"/>
    </row>
    <row r="39" spans="1:13">
      <c r="A39" s="222"/>
      <c r="B39" s="206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99"/>
    </row>
    <row r="40" spans="1:13">
      <c r="A40" s="222"/>
      <c r="B40" s="206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99"/>
    </row>
    <row r="41" spans="1:13">
      <c r="A41" s="222"/>
      <c r="B41" s="206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99"/>
    </row>
    <row r="42" spans="1:13">
      <c r="A42" s="222"/>
      <c r="B42" s="206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99"/>
    </row>
    <row r="43" spans="1:13">
      <c r="A43" s="222"/>
      <c r="B43" s="206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99"/>
    </row>
    <row r="44" spans="1:13">
      <c r="A44" s="222"/>
      <c r="B44" s="206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99"/>
    </row>
    <row r="45" spans="1:13">
      <c r="A45" s="222"/>
      <c r="B45" s="206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99"/>
    </row>
    <row r="46" spans="1:13">
      <c r="A46" s="222"/>
      <c r="B46" s="206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99"/>
    </row>
    <row r="47" spans="1:13">
      <c r="A47" s="222"/>
      <c r="B47" s="206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99"/>
    </row>
    <row r="48" spans="1:13">
      <c r="A48" s="222"/>
      <c r="B48" s="206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99"/>
    </row>
    <row r="49" spans="1:13">
      <c r="A49" s="222"/>
      <c r="B49" s="206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99"/>
    </row>
    <row r="50" spans="1:13">
      <c r="A50" s="222"/>
      <c r="B50" s="206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99"/>
    </row>
    <row r="51" spans="1:13">
      <c r="A51" s="222"/>
      <c r="B51" s="206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99"/>
    </row>
    <row r="52" spans="1:13">
      <c r="A52" s="222"/>
      <c r="B52" s="206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99"/>
    </row>
    <row r="53" spans="1:13">
      <c r="A53" s="222"/>
      <c r="B53" s="206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99"/>
    </row>
    <row r="54" spans="1:13">
      <c r="A54" s="222"/>
      <c r="B54" s="206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99"/>
    </row>
    <row r="55" spans="1:13">
      <c r="A55" s="222"/>
      <c r="B55" s="206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99"/>
    </row>
    <row r="56" spans="1:13">
      <c r="A56" s="222"/>
      <c r="B56" s="206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99"/>
    </row>
    <row r="57" spans="1:13">
      <c r="A57" s="222"/>
      <c r="B57" s="206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99"/>
    </row>
    <row r="58" spans="1:13">
      <c r="A58" s="222"/>
      <c r="B58" s="206"/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99"/>
    </row>
    <row r="59" spans="1:13">
      <c r="A59" s="222"/>
      <c r="B59" s="206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99"/>
    </row>
    <row r="60" spans="1:13">
      <c r="A60" s="222"/>
      <c r="B60" s="206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99"/>
    </row>
    <row r="61" spans="1:13">
      <c r="A61" s="222"/>
      <c r="B61" s="206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99"/>
    </row>
    <row r="62" spans="1:13">
      <c r="A62" s="222"/>
      <c r="B62" s="206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99"/>
    </row>
    <row r="63" spans="1:13">
      <c r="A63" s="222"/>
      <c r="B63" s="206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99"/>
    </row>
    <row r="64" spans="1:13">
      <c r="A64" s="222"/>
      <c r="B64" s="206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99"/>
    </row>
    <row r="65" spans="1:13">
      <c r="A65" s="222"/>
      <c r="B65" s="206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99"/>
    </row>
    <row r="66" spans="1:13">
      <c r="A66" s="222"/>
      <c r="B66" s="206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99"/>
    </row>
    <row r="67" spans="1:13">
      <c r="A67" s="222"/>
      <c r="B67" s="206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99"/>
    </row>
    <row r="68" spans="1:13">
      <c r="A68" s="222"/>
      <c r="B68" s="206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99"/>
    </row>
    <row r="69" spans="1:13">
      <c r="A69" s="222"/>
      <c r="B69" s="206"/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99"/>
    </row>
    <row r="70" spans="1:13">
      <c r="A70" s="222"/>
      <c r="B70" s="206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99"/>
    </row>
    <row r="71" spans="1:13">
      <c r="A71" s="222"/>
      <c r="B71" s="206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99"/>
    </row>
    <row r="72" spans="1:13">
      <c r="A72" s="222"/>
      <c r="B72" s="206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99"/>
    </row>
    <row r="73" spans="1:13">
      <c r="A73" s="222"/>
      <c r="B73" s="206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99"/>
    </row>
    <row r="74" spans="1:13">
      <c r="A74" s="222"/>
      <c r="B74" s="206"/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99"/>
    </row>
    <row r="75" spans="1:13">
      <c r="A75" s="222"/>
      <c r="B75" s="206"/>
      <c r="C75" s="103"/>
      <c r="D75" s="103"/>
      <c r="E75" s="103"/>
      <c r="F75" s="103"/>
      <c r="G75" s="103"/>
      <c r="H75" s="103"/>
      <c r="I75" s="103"/>
      <c r="J75" s="103"/>
      <c r="K75" s="103"/>
      <c r="L75" s="103"/>
      <c r="M75" s="199"/>
    </row>
    <row r="76" spans="1:13">
      <c r="A76" s="222"/>
      <c r="B76" s="206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99"/>
    </row>
    <row r="77" spans="1:13">
      <c r="A77" s="222"/>
      <c r="B77" s="206"/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99"/>
    </row>
    <row r="78" spans="1:13">
      <c r="A78" s="222"/>
      <c r="B78" s="206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99"/>
    </row>
    <row r="79" spans="1:13">
      <c r="A79" s="222"/>
      <c r="B79" s="206"/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99"/>
    </row>
    <row r="80" spans="1:13">
      <c r="A80" s="222"/>
      <c r="B80" s="206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99"/>
    </row>
    <row r="81" spans="1:13">
      <c r="A81" s="222"/>
      <c r="B81" s="206"/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99"/>
    </row>
    <row r="82" spans="1:13">
      <c r="A82" s="222"/>
      <c r="B82" s="206"/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99"/>
    </row>
    <row r="83" spans="1:13">
      <c r="A83" s="222"/>
      <c r="B83" s="206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99"/>
    </row>
    <row r="84" spans="1:13">
      <c r="A84" s="222"/>
      <c r="B84" s="206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99"/>
    </row>
    <row r="85" spans="1:13">
      <c r="A85" s="222"/>
      <c r="B85" s="206"/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99"/>
    </row>
    <row r="86" spans="1:13">
      <c r="A86" s="222"/>
      <c r="B86" s="206"/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99"/>
    </row>
    <row r="87" spans="1:13">
      <c r="A87" s="222"/>
      <c r="B87" s="206"/>
      <c r="C87" s="103"/>
      <c r="D87" s="103"/>
      <c r="E87" s="103"/>
      <c r="F87" s="103"/>
      <c r="G87" s="103"/>
      <c r="H87" s="103"/>
      <c r="I87" s="103"/>
      <c r="J87" s="103"/>
      <c r="K87" s="103"/>
      <c r="L87" s="103"/>
      <c r="M87" s="199"/>
    </row>
    <row r="88" spans="1:13">
      <c r="A88" s="222"/>
      <c r="B88" s="206"/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99"/>
    </row>
    <row r="89" spans="1:13">
      <c r="A89" s="222"/>
      <c r="B89" s="206"/>
      <c r="C89" s="103"/>
      <c r="D89" s="103"/>
      <c r="E89" s="103"/>
      <c r="F89" s="103"/>
      <c r="G89" s="103"/>
      <c r="H89" s="103"/>
      <c r="I89" s="103"/>
      <c r="J89" s="103"/>
      <c r="K89" s="103"/>
      <c r="L89" s="103"/>
      <c r="M89" s="199"/>
    </row>
    <row r="90" spans="1:13">
      <c r="A90" s="222"/>
      <c r="B90" s="206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99"/>
    </row>
    <row r="91" spans="1:13">
      <c r="A91" s="222"/>
      <c r="B91" s="206"/>
      <c r="C91" s="103"/>
      <c r="D91" s="103"/>
      <c r="E91" s="103"/>
      <c r="F91" s="103"/>
      <c r="G91" s="103"/>
      <c r="H91" s="103"/>
      <c r="I91" s="103"/>
      <c r="J91" s="103"/>
      <c r="K91" s="103"/>
      <c r="L91" s="103"/>
      <c r="M91" s="199"/>
    </row>
    <row r="92" spans="1:13">
      <c r="A92" s="222"/>
      <c r="B92" s="206"/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99"/>
    </row>
    <row r="93" spans="1:13">
      <c r="A93" s="222"/>
      <c r="B93" s="206"/>
      <c r="C93" s="103"/>
      <c r="D93" s="103"/>
      <c r="E93" s="103"/>
      <c r="F93" s="103"/>
      <c r="G93" s="103"/>
      <c r="H93" s="103"/>
      <c r="I93" s="103"/>
      <c r="J93" s="103"/>
      <c r="K93" s="103"/>
      <c r="L93" s="103"/>
      <c r="M93" s="199"/>
    </row>
    <row r="94" spans="1:13">
      <c r="A94" s="222"/>
      <c r="B94" s="206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99"/>
    </row>
    <row r="95" spans="1:13">
      <c r="A95" s="222"/>
      <c r="B95" s="206"/>
      <c r="C95" s="103"/>
      <c r="D95" s="103"/>
      <c r="E95" s="103"/>
      <c r="F95" s="103"/>
      <c r="G95" s="103"/>
      <c r="H95" s="103"/>
      <c r="I95" s="103"/>
      <c r="J95" s="103"/>
      <c r="K95" s="103"/>
      <c r="L95" s="103"/>
      <c r="M95" s="199"/>
    </row>
    <row r="96" spans="1:13">
      <c r="A96" s="222"/>
      <c r="B96" s="206"/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99"/>
    </row>
    <row r="97" spans="1:13">
      <c r="A97" s="222"/>
      <c r="B97" s="206"/>
      <c r="C97" s="103"/>
      <c r="D97" s="103"/>
      <c r="E97" s="103"/>
      <c r="F97" s="103"/>
      <c r="G97" s="103"/>
      <c r="H97" s="103"/>
      <c r="I97" s="103"/>
      <c r="J97" s="103"/>
      <c r="K97" s="103"/>
      <c r="L97" s="103"/>
      <c r="M97" s="199"/>
    </row>
    <row r="98" spans="1:13">
      <c r="A98" s="222"/>
      <c r="B98" s="206"/>
      <c r="C98" s="103"/>
      <c r="D98" s="103"/>
      <c r="E98" s="103"/>
      <c r="F98" s="103"/>
      <c r="G98" s="103"/>
      <c r="H98" s="103"/>
      <c r="I98" s="103"/>
      <c r="J98" s="103"/>
      <c r="K98" s="103"/>
      <c r="L98" s="103"/>
      <c r="M98" s="199"/>
    </row>
    <row r="99" spans="1:13">
      <c r="A99" s="222"/>
      <c r="B99" s="206"/>
      <c r="C99" s="103"/>
      <c r="D99" s="103"/>
      <c r="E99" s="103"/>
      <c r="F99" s="103"/>
      <c r="G99" s="103"/>
      <c r="H99" s="103"/>
      <c r="I99" s="103"/>
      <c r="J99" s="103"/>
      <c r="K99" s="103"/>
      <c r="L99" s="103"/>
      <c r="M99" s="199"/>
    </row>
    <row r="100" spans="1:13">
      <c r="A100" s="222"/>
      <c r="B100" s="206"/>
      <c r="C100" s="103"/>
      <c r="D100" s="103"/>
      <c r="E100" s="103"/>
      <c r="F100" s="103"/>
      <c r="G100" s="103"/>
      <c r="H100" s="103"/>
      <c r="I100" s="103"/>
      <c r="J100" s="103"/>
      <c r="K100" s="103"/>
      <c r="L100" s="103"/>
      <c r="M100" s="199"/>
    </row>
    <row r="101" spans="1:13">
      <c r="A101" s="222"/>
      <c r="B101" s="206"/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  <c r="M101" s="199"/>
    </row>
    <row r="102" spans="1:13">
      <c r="A102" s="222"/>
      <c r="B102" s="206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99"/>
    </row>
    <row r="103" spans="1:13">
      <c r="A103" s="222"/>
      <c r="B103" s="206"/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99"/>
    </row>
    <row r="104" spans="1:13">
      <c r="A104" s="222"/>
      <c r="B104" s="206"/>
      <c r="C104" s="103"/>
      <c r="D104" s="103"/>
      <c r="E104" s="103"/>
      <c r="F104" s="103"/>
      <c r="G104" s="103"/>
      <c r="H104" s="103"/>
      <c r="I104" s="103"/>
      <c r="J104" s="103"/>
      <c r="K104" s="103"/>
      <c r="L104" s="103"/>
      <c r="M104" s="199"/>
    </row>
    <row r="105" spans="1:13">
      <c r="A105" s="222"/>
      <c r="B105" s="206"/>
      <c r="C105" s="103"/>
      <c r="D105" s="103"/>
      <c r="E105" s="103"/>
      <c r="F105" s="103"/>
      <c r="G105" s="103"/>
      <c r="H105" s="103"/>
      <c r="I105" s="103"/>
      <c r="J105" s="103"/>
      <c r="K105" s="103"/>
      <c r="L105" s="103"/>
      <c r="M105" s="199"/>
    </row>
    <row r="106" spans="1:13">
      <c r="A106" s="222"/>
      <c r="B106" s="206"/>
      <c r="C106" s="103"/>
      <c r="D106" s="103"/>
      <c r="E106" s="103"/>
      <c r="F106" s="103"/>
      <c r="G106" s="103"/>
      <c r="H106" s="103"/>
      <c r="I106" s="103"/>
      <c r="J106" s="103"/>
      <c r="K106" s="103"/>
      <c r="L106" s="103"/>
      <c r="M106" s="199"/>
    </row>
    <row r="107" spans="1:13">
      <c r="A107" s="222"/>
      <c r="B107" s="206"/>
      <c r="C107" s="103"/>
      <c r="D107" s="103"/>
      <c r="E107" s="103"/>
      <c r="F107" s="103"/>
      <c r="G107" s="103"/>
      <c r="H107" s="103"/>
      <c r="I107" s="103"/>
      <c r="J107" s="103"/>
      <c r="K107" s="103"/>
      <c r="L107" s="103"/>
      <c r="M107" s="199"/>
    </row>
    <row r="108" spans="1:13">
      <c r="A108" s="222"/>
      <c r="B108" s="206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99"/>
    </row>
    <row r="109" spans="1:13">
      <c r="A109" s="222"/>
      <c r="B109" s="206"/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99"/>
    </row>
    <row r="110" spans="1:13">
      <c r="A110" s="222"/>
      <c r="B110" s="206"/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99"/>
    </row>
    <row r="111" spans="1:13">
      <c r="A111" s="222"/>
      <c r="B111" s="206"/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99"/>
    </row>
    <row r="112" spans="1:13">
      <c r="A112" s="222"/>
      <c r="B112" s="206"/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99"/>
    </row>
    <row r="113" spans="1:13">
      <c r="A113" s="222"/>
      <c r="B113" s="206"/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99"/>
    </row>
    <row r="114" spans="1:13">
      <c r="A114" s="222"/>
      <c r="B114" s="206"/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99"/>
    </row>
    <row r="115" spans="1:13">
      <c r="A115" s="222"/>
      <c r="B115" s="206"/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99"/>
    </row>
    <row r="116" spans="1:13">
      <c r="A116" s="222"/>
      <c r="B116" s="206"/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99"/>
    </row>
    <row r="117" spans="1:13">
      <c r="A117" s="222"/>
      <c r="B117" s="206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99"/>
    </row>
    <row r="118" spans="1:13">
      <c r="A118" s="222"/>
      <c r="B118" s="206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99"/>
    </row>
    <row r="119" spans="1:13">
      <c r="A119" s="222"/>
      <c r="B119" s="206"/>
      <c r="C119" s="103"/>
      <c r="D119" s="103"/>
      <c r="E119" s="103"/>
      <c r="F119" s="103"/>
      <c r="G119" s="103"/>
      <c r="H119" s="103"/>
      <c r="I119" s="103"/>
      <c r="J119" s="103"/>
      <c r="K119" s="103"/>
      <c r="L119" s="103"/>
      <c r="M119" s="199"/>
    </row>
    <row r="120" spans="1:13">
      <c r="A120" s="222"/>
      <c r="B120" s="206"/>
      <c r="C120" s="103"/>
      <c r="D120" s="103"/>
      <c r="E120" s="103"/>
      <c r="F120" s="103"/>
      <c r="G120" s="103"/>
      <c r="H120" s="103"/>
      <c r="I120" s="103"/>
      <c r="J120" s="103"/>
      <c r="K120" s="103"/>
      <c r="L120" s="103"/>
      <c r="M120" s="199"/>
    </row>
    <row r="121" spans="1:13">
      <c r="A121" s="222"/>
      <c r="B121" s="206"/>
      <c r="C121" s="103"/>
      <c r="D121" s="103"/>
      <c r="E121" s="103"/>
      <c r="F121" s="103"/>
      <c r="G121" s="103"/>
      <c r="H121" s="103"/>
      <c r="I121" s="103"/>
      <c r="J121" s="103"/>
      <c r="K121" s="103"/>
      <c r="L121" s="103"/>
      <c r="M121" s="199"/>
    </row>
    <row r="122" spans="1:13">
      <c r="A122" s="222"/>
      <c r="B122" s="206"/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99"/>
    </row>
    <row r="123" spans="1:13">
      <c r="A123" s="222"/>
      <c r="B123" s="206"/>
      <c r="C123" s="103"/>
      <c r="D123" s="103"/>
      <c r="E123" s="103"/>
      <c r="F123" s="103"/>
      <c r="G123" s="103"/>
      <c r="H123" s="103"/>
      <c r="I123" s="103"/>
      <c r="J123" s="103"/>
      <c r="K123" s="103"/>
      <c r="L123" s="103"/>
      <c r="M123" s="199"/>
    </row>
    <row r="124" spans="1:13">
      <c r="A124" s="222"/>
      <c r="B124" s="206"/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99"/>
    </row>
    <row r="125" spans="1:13">
      <c r="A125" s="222"/>
      <c r="B125" s="206"/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99"/>
    </row>
    <row r="126" spans="1:13">
      <c r="A126" s="222"/>
      <c r="B126" s="206"/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99"/>
    </row>
    <row r="127" spans="1:13">
      <c r="A127" s="222"/>
      <c r="B127" s="206"/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99"/>
    </row>
    <row r="128" spans="1:13">
      <c r="A128" s="222"/>
      <c r="B128" s="206"/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99"/>
    </row>
    <row r="129" spans="1:13">
      <c r="A129" s="222"/>
      <c r="B129" s="206"/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99"/>
    </row>
    <row r="130" spans="1:13">
      <c r="A130" s="222"/>
      <c r="B130" s="206"/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99"/>
    </row>
    <row r="131" spans="1:13">
      <c r="A131" s="222"/>
      <c r="B131" s="206"/>
      <c r="C131" s="103"/>
      <c r="D131" s="103"/>
      <c r="E131" s="103"/>
      <c r="F131" s="103"/>
      <c r="G131" s="103"/>
      <c r="H131" s="103"/>
      <c r="I131" s="103"/>
      <c r="J131" s="103"/>
      <c r="K131" s="103"/>
      <c r="L131" s="103"/>
      <c r="M131" s="199"/>
    </row>
    <row r="132" spans="1:13">
      <c r="A132" s="222"/>
      <c r="B132" s="206"/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99"/>
    </row>
    <row r="133" spans="1:13">
      <c r="A133" s="222"/>
      <c r="B133" s="206"/>
      <c r="C133" s="103"/>
      <c r="D133" s="103"/>
      <c r="E133" s="103"/>
      <c r="F133" s="103"/>
      <c r="G133" s="103"/>
      <c r="H133" s="103"/>
      <c r="I133" s="103"/>
      <c r="J133" s="103"/>
      <c r="K133" s="103"/>
      <c r="L133" s="103"/>
      <c r="M133" s="199"/>
    </row>
    <row r="134" spans="1:13">
      <c r="A134" s="222"/>
      <c r="B134" s="206"/>
      <c r="C134" s="103"/>
      <c r="D134" s="103"/>
      <c r="E134" s="103"/>
      <c r="F134" s="103"/>
      <c r="G134" s="103"/>
      <c r="H134" s="103"/>
      <c r="I134" s="103"/>
      <c r="J134" s="103"/>
      <c r="K134" s="103"/>
      <c r="L134" s="103"/>
      <c r="M134" s="199"/>
    </row>
    <row r="135" spans="1:13">
      <c r="A135" s="222"/>
      <c r="B135" s="206"/>
      <c r="C135" s="103"/>
      <c r="D135" s="103"/>
      <c r="E135" s="103"/>
      <c r="F135" s="103"/>
      <c r="G135" s="103"/>
      <c r="H135" s="103"/>
      <c r="I135" s="103"/>
      <c r="J135" s="103"/>
      <c r="K135" s="103"/>
      <c r="L135" s="103"/>
      <c r="M135" s="199"/>
    </row>
    <row r="136" spans="1:13">
      <c r="A136" s="222"/>
      <c r="B136" s="206"/>
      <c r="C136" s="103"/>
      <c r="D136" s="103"/>
      <c r="E136" s="103"/>
      <c r="F136" s="103"/>
      <c r="G136" s="103"/>
      <c r="H136" s="103"/>
      <c r="I136" s="103"/>
      <c r="J136" s="103"/>
      <c r="K136" s="103"/>
      <c r="L136" s="103"/>
      <c r="M136" s="199"/>
    </row>
    <row r="137" spans="1:13">
      <c r="A137" s="222"/>
      <c r="B137" s="206"/>
      <c r="C137" s="103"/>
      <c r="D137" s="103"/>
      <c r="E137" s="103"/>
      <c r="F137" s="103"/>
      <c r="G137" s="103"/>
      <c r="H137" s="103"/>
      <c r="I137" s="103"/>
      <c r="J137" s="103"/>
      <c r="K137" s="103"/>
      <c r="L137" s="103"/>
      <c r="M137" s="199"/>
    </row>
    <row r="138" spans="1:13">
      <c r="A138" s="222"/>
      <c r="B138" s="206"/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99"/>
    </row>
    <row r="139" spans="1:13">
      <c r="A139" s="222"/>
      <c r="B139" s="206"/>
      <c r="C139" s="103"/>
      <c r="D139" s="103"/>
      <c r="E139" s="103"/>
      <c r="F139" s="103"/>
      <c r="G139" s="103"/>
      <c r="H139" s="103"/>
      <c r="I139" s="103"/>
      <c r="J139" s="103"/>
      <c r="K139" s="103"/>
      <c r="L139" s="103"/>
      <c r="M139" s="199"/>
    </row>
    <row r="140" spans="1:13">
      <c r="A140" s="222"/>
      <c r="B140" s="206"/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99"/>
    </row>
    <row r="141" spans="1:13">
      <c r="A141" s="222"/>
      <c r="B141" s="206"/>
      <c r="C141" s="103"/>
      <c r="D141" s="103"/>
      <c r="E141" s="103"/>
      <c r="F141" s="103"/>
      <c r="G141" s="103"/>
      <c r="H141" s="103"/>
      <c r="I141" s="103"/>
      <c r="J141" s="103"/>
      <c r="K141" s="103"/>
      <c r="L141" s="103"/>
      <c r="M141" s="199"/>
    </row>
    <row r="142" spans="1:13">
      <c r="A142" s="222"/>
      <c r="B142" s="206"/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99"/>
    </row>
    <row r="143" spans="1:13">
      <c r="A143" s="222"/>
      <c r="B143" s="206"/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  <c r="M143" s="199"/>
    </row>
    <row r="144" spans="1:13">
      <c r="A144" s="222"/>
      <c r="B144" s="206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99"/>
    </row>
    <row r="145" spans="1:13">
      <c r="A145" s="222"/>
      <c r="B145" s="206"/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99"/>
    </row>
    <row r="146" spans="1:13">
      <c r="A146" s="222"/>
      <c r="B146" s="206"/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99"/>
    </row>
    <row r="147" spans="1:13">
      <c r="A147" s="222"/>
      <c r="B147" s="206"/>
      <c r="C147" s="103"/>
      <c r="D147" s="103"/>
      <c r="E147" s="103"/>
      <c r="F147" s="103"/>
      <c r="G147" s="103"/>
      <c r="H147" s="103"/>
      <c r="I147" s="103"/>
      <c r="J147" s="103"/>
      <c r="K147" s="103"/>
      <c r="L147" s="103"/>
      <c r="M147" s="199"/>
    </row>
    <row r="148" spans="1:13">
      <c r="A148" s="222"/>
      <c r="B148" s="206"/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99"/>
    </row>
    <row r="149" spans="1:13">
      <c r="A149" s="222"/>
      <c r="B149" s="206"/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99"/>
    </row>
    <row r="150" spans="1:13">
      <c r="A150" s="222"/>
      <c r="B150" s="206"/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99"/>
    </row>
    <row r="151" spans="1:13">
      <c r="A151" s="222"/>
      <c r="B151" s="206"/>
      <c r="C151" s="103"/>
      <c r="D151" s="103"/>
      <c r="E151" s="103"/>
      <c r="F151" s="103"/>
      <c r="G151" s="103"/>
      <c r="H151" s="103"/>
      <c r="I151" s="103"/>
      <c r="J151" s="103"/>
      <c r="K151" s="103"/>
      <c r="L151" s="103"/>
      <c r="M151" s="199"/>
    </row>
    <row r="152" spans="1:13">
      <c r="A152" s="222"/>
      <c r="B152" s="206"/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99"/>
    </row>
    <row r="153" spans="1:13">
      <c r="A153" s="222"/>
      <c r="B153" s="206"/>
      <c r="C153" s="103"/>
      <c r="D153" s="103"/>
      <c r="E153" s="103"/>
      <c r="F153" s="103"/>
      <c r="G153" s="103"/>
      <c r="H153" s="103"/>
      <c r="I153" s="103"/>
      <c r="J153" s="103"/>
      <c r="K153" s="103"/>
      <c r="L153" s="103"/>
      <c r="M153" s="199"/>
    </row>
    <row r="154" spans="1:13">
      <c r="A154" s="222"/>
      <c r="B154" s="206"/>
      <c r="C154" s="103"/>
      <c r="D154" s="103"/>
      <c r="E154" s="103"/>
      <c r="F154" s="103"/>
      <c r="G154" s="103"/>
      <c r="H154" s="103"/>
      <c r="I154" s="103"/>
      <c r="J154" s="103"/>
      <c r="K154" s="103"/>
      <c r="L154" s="103"/>
      <c r="M154" s="199"/>
    </row>
    <row r="155" spans="1:13">
      <c r="A155" s="222"/>
      <c r="B155" s="206"/>
      <c r="C155" s="103"/>
      <c r="D155" s="103"/>
      <c r="E155" s="103"/>
      <c r="F155" s="103"/>
      <c r="G155" s="103"/>
      <c r="H155" s="103"/>
      <c r="I155" s="103"/>
      <c r="J155" s="103"/>
      <c r="K155" s="103"/>
      <c r="L155" s="103"/>
      <c r="M155" s="199"/>
    </row>
    <row r="156" spans="1:13">
      <c r="A156" s="222"/>
      <c r="B156" s="206"/>
      <c r="C156" s="103"/>
      <c r="D156" s="103"/>
      <c r="E156" s="103"/>
      <c r="F156" s="103"/>
      <c r="G156" s="103"/>
      <c r="H156" s="103"/>
      <c r="I156" s="103"/>
      <c r="J156" s="103"/>
      <c r="K156" s="103"/>
      <c r="L156" s="103"/>
      <c r="M156" s="199"/>
    </row>
    <row r="157" spans="1:13">
      <c r="A157" s="222"/>
      <c r="B157" s="206"/>
      <c r="C157" s="103"/>
      <c r="D157" s="103"/>
      <c r="E157" s="103"/>
      <c r="F157" s="103"/>
      <c r="G157" s="103"/>
      <c r="H157" s="103"/>
      <c r="I157" s="103"/>
      <c r="J157" s="103"/>
      <c r="K157" s="103"/>
      <c r="L157" s="103"/>
      <c r="M157" s="199"/>
    </row>
    <row r="158" spans="1:13">
      <c r="A158" s="222"/>
      <c r="B158" s="206"/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99"/>
    </row>
    <row r="159" spans="1:13">
      <c r="A159" s="222"/>
      <c r="B159" s="206"/>
      <c r="C159" s="103"/>
      <c r="D159" s="103"/>
      <c r="E159" s="103"/>
      <c r="F159" s="103"/>
      <c r="G159" s="103"/>
      <c r="H159" s="103"/>
      <c r="I159" s="103"/>
      <c r="J159" s="103"/>
      <c r="K159" s="103"/>
      <c r="L159" s="103"/>
      <c r="M159" s="199"/>
    </row>
    <row r="160" spans="1:13">
      <c r="A160" s="222"/>
      <c r="B160" s="206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99"/>
    </row>
    <row r="161" spans="1:13">
      <c r="A161" s="222"/>
      <c r="B161" s="206"/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99"/>
    </row>
    <row r="162" spans="1:13">
      <c r="A162" s="222"/>
      <c r="B162" s="206"/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99"/>
    </row>
    <row r="163" spans="1:13">
      <c r="A163" s="222"/>
      <c r="B163" s="206"/>
      <c r="C163" s="103"/>
      <c r="D163" s="103"/>
      <c r="E163" s="103"/>
      <c r="F163" s="103"/>
      <c r="G163" s="103"/>
      <c r="H163" s="103"/>
      <c r="I163" s="103"/>
      <c r="J163" s="103"/>
      <c r="K163" s="103"/>
      <c r="L163" s="103"/>
      <c r="M163" s="199"/>
    </row>
    <row r="164" spans="1:13">
      <c r="A164" s="222"/>
      <c r="B164" s="206"/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99"/>
    </row>
    <row r="165" spans="1:13">
      <c r="A165" s="222"/>
      <c r="B165" s="206"/>
      <c r="C165" s="103"/>
      <c r="D165" s="103"/>
      <c r="E165" s="103"/>
      <c r="F165" s="103"/>
      <c r="G165" s="103"/>
      <c r="H165" s="103"/>
      <c r="I165" s="103"/>
      <c r="J165" s="103"/>
      <c r="K165" s="103"/>
      <c r="L165" s="103"/>
      <c r="M165" s="199"/>
    </row>
    <row r="166" spans="1:13">
      <c r="A166" s="222"/>
      <c r="B166" s="206"/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99"/>
    </row>
    <row r="167" spans="1:13">
      <c r="A167" s="222"/>
      <c r="B167" s="206"/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99"/>
    </row>
    <row r="168" spans="1:13">
      <c r="A168" s="222"/>
      <c r="B168" s="206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99"/>
    </row>
    <row r="169" spans="1:13">
      <c r="A169" s="222"/>
      <c r="B169" s="206"/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99"/>
    </row>
    <row r="170" spans="1:13">
      <c r="A170" s="222"/>
      <c r="B170" s="206"/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99"/>
    </row>
    <row r="171" spans="1:13">
      <c r="A171" s="222"/>
      <c r="B171" s="206"/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99"/>
    </row>
    <row r="172" spans="1:13">
      <c r="A172" s="222"/>
      <c r="B172" s="206"/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99"/>
    </row>
    <row r="173" spans="1:13">
      <c r="A173" s="222"/>
      <c r="B173" s="206"/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99"/>
    </row>
    <row r="174" spans="1:13">
      <c r="A174" s="222"/>
      <c r="B174" s="206"/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99"/>
    </row>
    <row r="175" spans="1:13">
      <c r="A175" s="222"/>
      <c r="B175" s="206"/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99"/>
    </row>
    <row r="176" spans="1:13">
      <c r="A176" s="222"/>
      <c r="B176" s="206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99"/>
    </row>
    <row r="177" spans="1:13">
      <c r="A177" s="222"/>
      <c r="B177" s="206"/>
      <c r="C177" s="103"/>
      <c r="D177" s="103"/>
      <c r="E177" s="103"/>
      <c r="F177" s="103"/>
      <c r="G177" s="103"/>
      <c r="H177" s="103"/>
      <c r="I177" s="103"/>
      <c r="J177" s="103"/>
      <c r="K177" s="103"/>
      <c r="L177" s="103"/>
      <c r="M177" s="199"/>
    </row>
    <row r="178" spans="1:13">
      <c r="A178" s="222"/>
      <c r="B178" s="206"/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99"/>
    </row>
    <row r="179" spans="1:13">
      <c r="A179" s="222"/>
      <c r="B179" s="206"/>
      <c r="C179" s="103"/>
      <c r="D179" s="103"/>
      <c r="E179" s="103"/>
      <c r="F179" s="103"/>
      <c r="G179" s="103"/>
      <c r="H179" s="103"/>
      <c r="I179" s="103"/>
      <c r="J179" s="103"/>
      <c r="K179" s="103"/>
      <c r="L179" s="103"/>
      <c r="M179" s="199"/>
    </row>
    <row r="180" spans="1:13">
      <c r="A180" s="222"/>
      <c r="B180" s="206"/>
      <c r="C180" s="103"/>
      <c r="D180" s="103"/>
      <c r="E180" s="103"/>
      <c r="F180" s="103"/>
      <c r="G180" s="103"/>
      <c r="H180" s="103"/>
      <c r="I180" s="103"/>
      <c r="J180" s="103"/>
      <c r="K180" s="103"/>
      <c r="L180" s="103"/>
      <c r="M180" s="199"/>
    </row>
    <row r="181" spans="1:13">
      <c r="A181" s="222"/>
      <c r="B181" s="206"/>
      <c r="C181" s="103"/>
      <c r="D181" s="103"/>
      <c r="E181" s="103"/>
      <c r="F181" s="103"/>
      <c r="G181" s="103"/>
      <c r="H181" s="103"/>
      <c r="I181" s="103"/>
      <c r="J181" s="103"/>
      <c r="K181" s="103"/>
      <c r="L181" s="103"/>
      <c r="M181" s="199"/>
    </row>
    <row r="182" spans="1:13">
      <c r="A182" s="222"/>
      <c r="B182" s="206"/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99"/>
    </row>
    <row r="183" spans="1:13">
      <c r="A183" s="222"/>
      <c r="B183" s="206"/>
      <c r="C183" s="103"/>
      <c r="D183" s="103"/>
      <c r="E183" s="103"/>
      <c r="F183" s="103"/>
      <c r="G183" s="103"/>
      <c r="H183" s="103"/>
      <c r="I183" s="103"/>
      <c r="J183" s="103"/>
      <c r="K183" s="103"/>
      <c r="L183" s="103"/>
      <c r="M183" s="199"/>
    </row>
    <row r="184" spans="1:13">
      <c r="A184" s="222"/>
      <c r="B184" s="206"/>
      <c r="C184" s="103"/>
      <c r="D184" s="103"/>
      <c r="E184" s="103"/>
      <c r="F184" s="103"/>
      <c r="G184" s="103"/>
      <c r="H184" s="103"/>
      <c r="I184" s="103"/>
      <c r="J184" s="103"/>
      <c r="K184" s="103"/>
      <c r="L184" s="103"/>
      <c r="M184" s="199"/>
    </row>
    <row r="185" spans="1:13">
      <c r="A185" s="222"/>
      <c r="B185" s="206"/>
      <c r="C185" s="103"/>
      <c r="D185" s="103"/>
      <c r="E185" s="103"/>
      <c r="F185" s="103"/>
      <c r="G185" s="103"/>
      <c r="H185" s="103"/>
      <c r="I185" s="103"/>
      <c r="J185" s="103"/>
      <c r="K185" s="103"/>
      <c r="L185" s="103"/>
      <c r="M185" s="199"/>
    </row>
    <row r="186" spans="1:13">
      <c r="A186" s="222"/>
      <c r="B186" s="206"/>
      <c r="C186" s="103"/>
      <c r="D186" s="103"/>
      <c r="E186" s="103"/>
      <c r="F186" s="103"/>
      <c r="G186" s="103"/>
      <c r="H186" s="103"/>
      <c r="I186" s="103"/>
      <c r="J186" s="103"/>
      <c r="K186" s="103"/>
      <c r="L186" s="103"/>
      <c r="M186" s="199"/>
    </row>
    <row r="187" spans="1:13">
      <c r="A187" s="222"/>
      <c r="B187" s="206"/>
      <c r="C187" s="103"/>
      <c r="D187" s="103"/>
      <c r="E187" s="103"/>
      <c r="F187" s="103"/>
      <c r="G187" s="103"/>
      <c r="H187" s="103"/>
      <c r="I187" s="103"/>
      <c r="J187" s="103"/>
      <c r="K187" s="103"/>
      <c r="L187" s="103"/>
      <c r="M187" s="199"/>
    </row>
    <row r="188" spans="1:13">
      <c r="A188" s="222"/>
      <c r="B188" s="206"/>
      <c r="C188" s="103"/>
      <c r="D188" s="103"/>
      <c r="E188" s="103"/>
      <c r="F188" s="103"/>
      <c r="G188" s="103"/>
      <c r="H188" s="103"/>
      <c r="I188" s="103"/>
      <c r="J188" s="103"/>
      <c r="K188" s="103"/>
      <c r="L188" s="103"/>
      <c r="M188" s="199"/>
    </row>
    <row r="189" spans="1:13">
      <c r="A189" s="222"/>
      <c r="B189" s="206"/>
      <c r="C189" s="103"/>
      <c r="D189" s="103"/>
      <c r="E189" s="103"/>
      <c r="F189" s="103"/>
      <c r="G189" s="103"/>
      <c r="H189" s="103"/>
      <c r="I189" s="103"/>
      <c r="J189" s="103"/>
      <c r="K189" s="103"/>
      <c r="L189" s="103"/>
      <c r="M189" s="199"/>
    </row>
    <row r="190" spans="1:13">
      <c r="A190" s="222"/>
      <c r="B190" s="206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99"/>
    </row>
    <row r="191" spans="1:13">
      <c r="A191" s="222"/>
      <c r="B191" s="206"/>
      <c r="C191" s="103"/>
      <c r="D191" s="103"/>
      <c r="E191" s="103"/>
      <c r="F191" s="103"/>
      <c r="G191" s="103"/>
      <c r="H191" s="103"/>
      <c r="I191" s="103"/>
      <c r="J191" s="103"/>
      <c r="K191" s="103"/>
      <c r="L191" s="103"/>
      <c r="M191" s="199"/>
    </row>
    <row r="192" spans="1:13">
      <c r="A192" s="222"/>
      <c r="B192" s="206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99"/>
    </row>
    <row r="193" spans="1:13">
      <c r="A193" s="222"/>
      <c r="B193" s="206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99"/>
    </row>
    <row r="194" spans="1:13">
      <c r="A194" s="222"/>
      <c r="B194" s="206"/>
      <c r="C194" s="103"/>
      <c r="D194" s="103"/>
      <c r="E194" s="103"/>
      <c r="F194" s="103"/>
      <c r="G194" s="103"/>
      <c r="H194" s="103"/>
      <c r="I194" s="103"/>
      <c r="J194" s="103"/>
      <c r="K194" s="103"/>
      <c r="L194" s="103"/>
      <c r="M194" s="199"/>
    </row>
    <row r="195" spans="1:13">
      <c r="A195" s="222"/>
      <c r="B195" s="206"/>
      <c r="C195" s="103"/>
      <c r="D195" s="103"/>
      <c r="E195" s="103"/>
      <c r="F195" s="103"/>
      <c r="G195" s="103"/>
      <c r="H195" s="103"/>
      <c r="I195" s="103"/>
      <c r="J195" s="103"/>
      <c r="K195" s="103"/>
      <c r="L195" s="103"/>
      <c r="M195" s="199"/>
    </row>
    <row r="196" spans="1:13">
      <c r="A196" s="222"/>
      <c r="B196" s="206"/>
      <c r="C196" s="103"/>
      <c r="D196" s="103"/>
      <c r="E196" s="103"/>
      <c r="F196" s="103"/>
      <c r="G196" s="103"/>
      <c r="H196" s="103"/>
      <c r="I196" s="103"/>
      <c r="J196" s="103"/>
      <c r="K196" s="103"/>
      <c r="L196" s="103"/>
      <c r="M196" s="199"/>
    </row>
    <row r="197" spans="1:13">
      <c r="A197" s="222"/>
      <c r="B197" s="206"/>
      <c r="C197" s="103"/>
      <c r="D197" s="103"/>
      <c r="E197" s="103"/>
      <c r="F197" s="103"/>
      <c r="G197" s="103"/>
      <c r="H197" s="103"/>
      <c r="I197" s="103"/>
      <c r="J197" s="103"/>
      <c r="K197" s="103"/>
      <c r="L197" s="103"/>
      <c r="M197" s="199"/>
    </row>
    <row r="198" spans="1:13">
      <c r="A198" s="222"/>
      <c r="B198" s="206"/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99"/>
    </row>
    <row r="199" spans="1:13">
      <c r="A199" s="222"/>
      <c r="B199" s="206"/>
      <c r="C199" s="103"/>
      <c r="D199" s="103"/>
      <c r="E199" s="103"/>
      <c r="F199" s="103"/>
      <c r="G199" s="103"/>
      <c r="H199" s="103"/>
      <c r="I199" s="103"/>
      <c r="J199" s="103"/>
      <c r="K199" s="103"/>
      <c r="L199" s="103"/>
      <c r="M199" s="199"/>
    </row>
    <row r="200" spans="1:13">
      <c r="A200" s="222"/>
      <c r="B200" s="206"/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99"/>
    </row>
    <row r="201" spans="1:13" ht="13.5" thickBot="1">
      <c r="A201" s="223"/>
      <c r="B201" s="208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203"/>
    </row>
  </sheetData>
  <mergeCells count="1">
    <mergeCell ref="A5:M5"/>
  </mergeCells>
  <printOptions horizontalCentered="1"/>
  <pageMargins left="0.15748031496062992" right="3.937007874015748E-2" top="0.19685039370078741" bottom="0.35433070866141736" header="0" footer="0"/>
  <pageSetup paperSize="9" scale="69" orientation="landscape" r:id="rId1"/>
  <headerFooter alignWithMargins="0">
    <oddFooter>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3:I32"/>
  <sheetViews>
    <sheetView showGridLines="0" workbookViewId="0">
      <selection activeCell="J27" sqref="J27"/>
    </sheetView>
  </sheetViews>
  <sheetFormatPr baseColWidth="10" defaultRowHeight="12.75"/>
  <cols>
    <col min="1" max="1" width="3.7109375" style="8" customWidth="1"/>
    <col min="2" max="2" width="8.5703125" customWidth="1"/>
    <col min="3" max="3" width="5" customWidth="1"/>
    <col min="7" max="8" width="12.85546875" customWidth="1"/>
    <col min="9" max="9" width="12.28515625" customWidth="1"/>
  </cols>
  <sheetData>
    <row r="3" spans="2:9" ht="16.5" customHeight="1"/>
    <row r="4" spans="2:9">
      <c r="B4" s="20" t="str">
        <f>+FACTURA!D21</f>
        <v>05472</v>
      </c>
      <c r="C4" s="4">
        <f>(+'BD CLIENTES'!$L$6)+2</f>
        <v>107</v>
      </c>
      <c r="D4" s="6">
        <v>1</v>
      </c>
      <c r="E4" s="813" t="s">
        <v>42</v>
      </c>
      <c r="F4" s="813"/>
      <c r="H4" s="24">
        <f>+FACTURA!H56</f>
        <v>0</v>
      </c>
    </row>
    <row r="6" spans="2:9">
      <c r="D6" s="809">
        <f>+FACTURA!B21</f>
        <v>0</v>
      </c>
      <c r="E6" s="809"/>
      <c r="G6" s="31"/>
      <c r="H6" s="31" t="str">
        <f>+FACTURA!E21</f>
        <v>1002/19</v>
      </c>
      <c r="I6" s="31"/>
    </row>
    <row r="7" spans="2:9" ht="23.25" customHeight="1"/>
    <row r="8" spans="2:9">
      <c r="B8" s="30">
        <f>+FACTURA!B26</f>
        <v>0</v>
      </c>
      <c r="C8" s="812">
        <f>+FACTURA!C26</f>
        <v>0</v>
      </c>
      <c r="D8" s="812"/>
      <c r="E8" s="812"/>
      <c r="F8" s="812"/>
      <c r="G8" s="16">
        <f>+FACTURA!F26</f>
        <v>0</v>
      </c>
      <c r="H8" s="36">
        <f>+FACTURA!G26</f>
        <v>0</v>
      </c>
      <c r="I8" s="37">
        <f>+FACTURA!H26</f>
        <v>0</v>
      </c>
    </row>
    <row r="9" spans="2:9">
      <c r="B9" s="30">
        <f>+FACTURA!B27</f>
        <v>0</v>
      </c>
      <c r="C9" s="812" t="str">
        <f>+FACTURA!C27</f>
        <v xml:space="preserve">CORRESPONDIENTE A PROFORMA DE FECHA </v>
      </c>
      <c r="D9" s="812"/>
      <c r="E9" s="812"/>
      <c r="F9" s="812"/>
      <c r="G9" s="16">
        <f>+FACTURA!F27</f>
        <v>0</v>
      </c>
      <c r="H9" s="36">
        <f>+FACTURA!G27</f>
        <v>0</v>
      </c>
      <c r="I9" s="37">
        <f>+FACTURA!H30</f>
        <v>0</v>
      </c>
    </row>
    <row r="10" spans="2:9">
      <c r="B10" s="30">
        <f>+FACTURA!B30</f>
        <v>0</v>
      </c>
      <c r="C10" s="812" t="e">
        <f>+FACTURA!#REF!</f>
        <v>#REF!</v>
      </c>
      <c r="D10" s="812"/>
      <c r="E10" s="812"/>
      <c r="F10" s="812"/>
      <c r="G10" s="16">
        <f>+FACTURA!F39</f>
        <v>0</v>
      </c>
      <c r="H10" s="36">
        <f>+FACTURA!G30</f>
        <v>0</v>
      </c>
      <c r="I10" s="37" t="e">
        <f>+FACTURA!#REF!</f>
        <v>#REF!</v>
      </c>
    </row>
    <row r="11" spans="2:9">
      <c r="B11" s="30"/>
      <c r="C11" s="812"/>
      <c r="D11" s="812"/>
      <c r="E11" s="812"/>
      <c r="F11" s="812"/>
      <c r="G11" s="16"/>
      <c r="H11" s="36"/>
      <c r="I11" s="37"/>
    </row>
    <row r="12" spans="2:9">
      <c r="B12" s="30"/>
      <c r="C12" s="812"/>
      <c r="D12" s="812"/>
      <c r="E12" s="812"/>
      <c r="F12" s="812"/>
      <c r="G12" s="16"/>
      <c r="H12" s="36"/>
      <c r="I12" s="37"/>
    </row>
    <row r="13" spans="2:9">
      <c r="B13" s="30"/>
      <c r="C13" s="812"/>
      <c r="D13" s="812"/>
      <c r="E13" s="812"/>
      <c r="F13" s="812"/>
      <c r="G13" s="16"/>
      <c r="H13" s="36"/>
      <c r="I13" s="37"/>
    </row>
    <row r="14" spans="2:9">
      <c r="B14" s="30"/>
      <c r="C14" s="812"/>
      <c r="D14" s="812"/>
      <c r="E14" s="812"/>
      <c r="F14" s="812"/>
      <c r="G14" s="16"/>
      <c r="H14" s="36"/>
      <c r="I14" s="37"/>
    </row>
    <row r="15" spans="2:9">
      <c r="B15" s="30"/>
      <c r="C15" s="812"/>
      <c r="D15" s="812"/>
      <c r="E15" s="812"/>
      <c r="F15" s="812"/>
      <c r="G15" s="16"/>
      <c r="H15" s="36"/>
      <c r="I15" s="37"/>
    </row>
    <row r="16" spans="2:9">
      <c r="B16" s="30"/>
      <c r="C16" s="812"/>
      <c r="D16" s="812"/>
      <c r="E16" s="812"/>
      <c r="F16" s="812"/>
      <c r="G16" s="16"/>
      <c r="H16" s="36"/>
      <c r="I16" s="37"/>
    </row>
    <row r="17" spans="2:9">
      <c r="B17" s="30"/>
      <c r="C17" s="812"/>
      <c r="D17" s="812"/>
      <c r="E17" s="812"/>
      <c r="F17" s="812"/>
      <c r="G17" s="16"/>
      <c r="H17" s="36"/>
      <c r="I17" s="37"/>
    </row>
    <row r="18" spans="2:9">
      <c r="B18" s="30"/>
      <c r="C18" s="812"/>
      <c r="D18" s="812"/>
      <c r="E18" s="812"/>
      <c r="F18" s="812"/>
      <c r="G18" s="16"/>
      <c r="H18" s="16"/>
      <c r="I18" s="16"/>
    </row>
    <row r="19" spans="2:9" ht="17.25" customHeight="1"/>
    <row r="20" spans="2:9" ht="12.75" customHeight="1"/>
    <row r="21" spans="2:9" ht="12" customHeight="1">
      <c r="B21" s="810" t="e">
        <f>VLOOKUP(FACTURA!$C$21,'BD CLIENTES'!$A$7:$J$300,8)</f>
        <v>#N/A</v>
      </c>
      <c r="C21" s="810"/>
      <c r="D21" s="810"/>
      <c r="E21" s="810"/>
      <c r="F21" s="8" t="e">
        <f>VLOOKUP(FACTURA!$C$21,'BD CLIENTES'!$A$7:$J$300,9)</f>
        <v>#N/A</v>
      </c>
      <c r="H21" s="8" t="e">
        <f>VLOOKUP(FACTURA!$C$21,'BD CLIENTES'!$A$7:$K$300,10)</f>
        <v>#N/A</v>
      </c>
    </row>
    <row r="22" spans="2:9" ht="18.75" customHeight="1"/>
    <row r="23" spans="2:9">
      <c r="B23" s="808" t="str">
        <f>+FACTURA!G11</f>
        <v>BYCO, S.A.</v>
      </c>
      <c r="C23" s="808"/>
      <c r="D23" s="808"/>
      <c r="E23" s="808"/>
      <c r="F23" s="808"/>
    </row>
    <row r="24" spans="2:9">
      <c r="B24" s="808" t="str">
        <f>+FACTURA!G12</f>
        <v>CRTA BILBAO-PALENCIA Nº 31 2º</v>
      </c>
      <c r="C24" s="808"/>
      <c r="D24" s="808"/>
      <c r="E24" s="808"/>
      <c r="F24" s="808"/>
    </row>
    <row r="25" spans="2:9">
      <c r="B25" s="808" t="str">
        <f>+FACTURA!G13</f>
        <v>48950 (Asua-Erandio)</v>
      </c>
      <c r="C25" s="808"/>
      <c r="D25" s="808"/>
      <c r="E25" s="808"/>
      <c r="F25" s="808"/>
    </row>
    <row r="26" spans="2:9">
      <c r="B26" s="811" t="str">
        <f>+FACTURA!G14</f>
        <v>BIZKAIA</v>
      </c>
      <c r="C26" s="811"/>
      <c r="D26" s="811"/>
      <c r="E26" s="811"/>
      <c r="F26" s="811"/>
    </row>
    <row r="27" spans="2:9">
      <c r="B27" s="808" t="str">
        <f>+FACTURA!G15</f>
        <v>A-48105472</v>
      </c>
      <c r="C27" s="808"/>
      <c r="D27" s="808"/>
      <c r="E27" s="808"/>
      <c r="F27" s="808"/>
    </row>
    <row r="29" spans="2:9">
      <c r="B29" t="s">
        <v>48</v>
      </c>
    </row>
    <row r="32" spans="2:9">
      <c r="B32" t="s">
        <v>49</v>
      </c>
    </row>
  </sheetData>
  <mergeCells count="19">
    <mergeCell ref="E4:F4"/>
    <mergeCell ref="C15:F15"/>
    <mergeCell ref="B25:F25"/>
    <mergeCell ref="C16:F16"/>
    <mergeCell ref="C17:F17"/>
    <mergeCell ref="C18:F18"/>
    <mergeCell ref="B27:F27"/>
    <mergeCell ref="D6:E6"/>
    <mergeCell ref="B21:E21"/>
    <mergeCell ref="B26:F26"/>
    <mergeCell ref="B24:F24"/>
    <mergeCell ref="B23:F23"/>
    <mergeCell ref="C8:F8"/>
    <mergeCell ref="C9:F9"/>
    <mergeCell ref="C10:F10"/>
    <mergeCell ref="C11:F11"/>
    <mergeCell ref="C12:F12"/>
    <mergeCell ref="C13:F13"/>
    <mergeCell ref="C14:F14"/>
  </mergeCells>
  <phoneticPr fontId="6" type="noConversion"/>
  <pageMargins left="0.24" right="0.23" top="1" bottom="1" header="0" footer="0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FACTURA">
                <anchor moveWithCells="1" sizeWithCells="1">
                  <from>
                    <xdr:col>0</xdr:col>
                    <xdr:colOff>171450</xdr:colOff>
                    <xdr:row>27</xdr:row>
                    <xdr:rowOff>57150</xdr:rowOff>
                  </from>
                  <to>
                    <xdr:col>3</xdr:col>
                    <xdr:colOff>142875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MENU_INICIO">
                <anchor moveWithCells="1" sizeWithCells="1">
                  <from>
                    <xdr:col>3</xdr:col>
                    <xdr:colOff>171450</xdr:colOff>
                    <xdr:row>30</xdr:row>
                    <xdr:rowOff>66675</xdr:rowOff>
                  </from>
                  <to>
                    <xdr:col>4</xdr:col>
                    <xdr:colOff>409575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HISTÓRICO">
                <anchor moveWithCells="1" sizeWithCells="1">
                  <from>
                    <xdr:col>3</xdr:col>
                    <xdr:colOff>228600</xdr:colOff>
                    <xdr:row>27</xdr:row>
                    <xdr:rowOff>66675</xdr:rowOff>
                  </from>
                  <to>
                    <xdr:col>4</xdr:col>
                    <xdr:colOff>428625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7" name="Button 16">
              <controlPr defaultSize="0" print="0" autoFill="0" autoPict="0" macro="[0]!BD_CLIENTES">
                <anchor moveWithCells="1" sizeWithCells="1">
                  <from>
                    <xdr:col>4</xdr:col>
                    <xdr:colOff>495300</xdr:colOff>
                    <xdr:row>27</xdr:row>
                    <xdr:rowOff>66675</xdr:rowOff>
                  </from>
                  <to>
                    <xdr:col>6</xdr:col>
                    <xdr:colOff>180975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Group Box 18">
              <controlPr defaultSize="0" autoFill="0" autoPict="0">
                <anchor moveWithCells="1">
                  <from>
                    <xdr:col>0</xdr:col>
                    <xdr:colOff>114300</xdr:colOff>
                    <xdr:row>6</xdr:row>
                    <xdr:rowOff>142875</xdr:rowOff>
                  </from>
                  <to>
                    <xdr:col>8</xdr:col>
                    <xdr:colOff>762000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9" name="Group Box 19">
              <controlPr defaultSize="0" autoFill="0" autoPict="0">
                <anchor moveWithCells="1">
                  <from>
                    <xdr:col>6</xdr:col>
                    <xdr:colOff>647700</xdr:colOff>
                    <xdr:row>2</xdr:row>
                    <xdr:rowOff>57150</xdr:rowOff>
                  </from>
                  <to>
                    <xdr:col>8</xdr:col>
                    <xdr:colOff>342900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0" name="Group Box 20">
              <controlPr defaultSize="0" autoFill="0" autoPict="0">
                <anchor moveWithCells="1">
                  <from>
                    <xdr:col>3</xdr:col>
                    <xdr:colOff>428625</xdr:colOff>
                    <xdr:row>2</xdr:row>
                    <xdr:rowOff>76200</xdr:rowOff>
                  </from>
                  <to>
                    <xdr:col>6</xdr:col>
                    <xdr:colOff>352425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1" name="Group Box 21">
              <controlPr defaultSize="0" autoFill="0" autoPict="0">
                <anchor moveWithCells="1">
                  <from>
                    <xdr:col>0</xdr:col>
                    <xdr:colOff>114300</xdr:colOff>
                    <xdr:row>2</xdr:row>
                    <xdr:rowOff>76200</xdr:rowOff>
                  </from>
                  <to>
                    <xdr:col>3</xdr:col>
                    <xdr:colOff>57150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2" name="Group Box 22">
              <controlPr defaultSize="0" autoFill="0" autoPict="0">
                <anchor moveWithCells="1">
                  <from>
                    <xdr:col>0</xdr:col>
                    <xdr:colOff>114300</xdr:colOff>
                    <xdr:row>4</xdr:row>
                    <xdr:rowOff>104775</xdr:rowOff>
                  </from>
                  <to>
                    <xdr:col>4</xdr:col>
                    <xdr:colOff>600075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3" name="Group Box 23">
              <controlPr defaultSize="0" autoFill="0" autoPict="0">
                <anchor moveWithCells="1">
                  <from>
                    <xdr:col>5</xdr:col>
                    <xdr:colOff>457200</xdr:colOff>
                    <xdr:row>4</xdr:row>
                    <xdr:rowOff>104775</xdr:rowOff>
                  </from>
                  <to>
                    <xdr:col>8</xdr:col>
                    <xdr:colOff>361950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4" name="Group Box 24">
              <controlPr defaultSize="0" autoFill="0" autoPict="0">
                <anchor moveWithCells="1">
                  <from>
                    <xdr:col>0</xdr:col>
                    <xdr:colOff>114300</xdr:colOff>
                    <xdr:row>19</xdr:row>
                    <xdr:rowOff>28575</xdr:rowOff>
                  </from>
                  <to>
                    <xdr:col>4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5" name="Group Box 25">
              <controlPr defaultSize="0" autoFill="0" autoPict="0">
                <anchor moveWithCells="1">
                  <from>
                    <xdr:col>4</xdr:col>
                    <xdr:colOff>733425</xdr:colOff>
                    <xdr:row>19</xdr:row>
                    <xdr:rowOff>28575</xdr:rowOff>
                  </from>
                  <to>
                    <xdr:col>6</xdr:col>
                    <xdr:colOff>228600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16" name="Group Box 26">
              <controlPr defaultSize="0" autoFill="0" autoPict="0">
                <anchor moveWithCells="1">
                  <from>
                    <xdr:col>6</xdr:col>
                    <xdr:colOff>466725</xdr:colOff>
                    <xdr:row>19</xdr:row>
                    <xdr:rowOff>28575</xdr:rowOff>
                  </from>
                  <to>
                    <xdr:col>8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17" name="Group Box 28">
              <controlPr defaultSize="0" autoFill="0" autoPict="0">
                <anchor moveWithCells="1">
                  <from>
                    <xdr:col>0</xdr:col>
                    <xdr:colOff>114300</xdr:colOff>
                    <xdr:row>21</xdr:row>
                    <xdr:rowOff>161925</xdr:rowOff>
                  </from>
                  <to>
                    <xdr:col>5</xdr:col>
                    <xdr:colOff>714375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18" name="Button 29">
              <controlPr defaultSize="0" print="0" autoFill="0" autoPict="0" macro="[0]!IMPRIMIR_RECIBO">
                <anchor moveWithCells="1" sizeWithCells="1">
                  <from>
                    <xdr:col>7</xdr:col>
                    <xdr:colOff>209550</xdr:colOff>
                    <xdr:row>27</xdr:row>
                    <xdr:rowOff>76200</xdr:rowOff>
                  </from>
                  <to>
                    <xdr:col>8</xdr:col>
                    <xdr:colOff>314325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11"/>
  <sheetViews>
    <sheetView workbookViewId="0">
      <selection activeCell="B14" sqref="B14"/>
    </sheetView>
  </sheetViews>
  <sheetFormatPr baseColWidth="10" defaultColWidth="26.28515625" defaultRowHeight="12.75"/>
  <sheetData>
    <row r="1" spans="1:4">
      <c r="A1" s="13" t="s">
        <v>24</v>
      </c>
      <c r="C1">
        <v>0</v>
      </c>
      <c r="D1">
        <v>1</v>
      </c>
    </row>
    <row r="2" spans="1:4">
      <c r="C2" s="2">
        <v>0.16</v>
      </c>
    </row>
    <row r="3" spans="1:4">
      <c r="C3" s="2">
        <v>0.2</v>
      </c>
    </row>
    <row r="4" spans="1:4">
      <c r="C4" s="2"/>
    </row>
    <row r="7" spans="1:4" ht="14.25">
      <c r="A7" s="105" t="s">
        <v>53</v>
      </c>
    </row>
    <row r="8" spans="1:4" ht="14.25">
      <c r="A8" s="105" t="s">
        <v>67</v>
      </c>
    </row>
    <row r="10" spans="1:4" ht="14.25">
      <c r="A10" s="105" t="s">
        <v>53</v>
      </c>
    </row>
    <row r="11" spans="1:4" ht="14.25">
      <c r="A11" s="105" t="s">
        <v>232</v>
      </c>
    </row>
  </sheetData>
  <phoneticPr fontId="6" type="noConversion"/>
  <pageMargins left="0.75" right="0.75" top="1" bottom="1" header="0" footer="0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45"/>
  <sheetViews>
    <sheetView workbookViewId="0">
      <selection activeCell="G17" sqref="G17:I20"/>
    </sheetView>
  </sheetViews>
  <sheetFormatPr baseColWidth="10" defaultColWidth="26.28515625" defaultRowHeight="12.75"/>
  <cols>
    <col min="1" max="1" width="34" bestFit="1" customWidth="1"/>
    <col min="2" max="2" width="10.140625" customWidth="1"/>
    <col min="3" max="3" width="13.5703125" customWidth="1"/>
    <col min="4" max="4" width="14.140625" customWidth="1"/>
    <col min="5" max="5" width="15.28515625" customWidth="1"/>
    <col min="6" max="6" width="16" customWidth="1"/>
  </cols>
  <sheetData>
    <row r="1" spans="1:4">
      <c r="A1" t="s">
        <v>13</v>
      </c>
      <c r="C1">
        <v>0</v>
      </c>
      <c r="D1">
        <v>6</v>
      </c>
    </row>
    <row r="2" spans="1:4">
      <c r="C2" s="2">
        <v>0.04</v>
      </c>
    </row>
    <row r="3" spans="1:4">
      <c r="C3" s="2">
        <v>7.0000000000000007E-2</v>
      </c>
    </row>
    <row r="4" spans="1:4">
      <c r="C4" s="2">
        <v>0.1</v>
      </c>
    </row>
    <row r="5" spans="1:4">
      <c r="C5" s="2">
        <v>0.18</v>
      </c>
    </row>
    <row r="6" spans="1:4">
      <c r="C6" s="2">
        <v>0.21</v>
      </c>
    </row>
    <row r="8" spans="1:4">
      <c r="A8" t="s">
        <v>745</v>
      </c>
      <c r="C8">
        <v>0</v>
      </c>
      <c r="D8">
        <v>1</v>
      </c>
    </row>
    <row r="9" spans="1:4">
      <c r="C9" s="2">
        <v>0.04</v>
      </c>
    </row>
    <row r="10" spans="1:4">
      <c r="C10" s="2">
        <v>7.0000000000000007E-2</v>
      </c>
    </row>
    <row r="11" spans="1:4">
      <c r="C11" s="2">
        <v>0.1</v>
      </c>
    </row>
    <row r="12" spans="1:4">
      <c r="C12" s="2">
        <v>0.18</v>
      </c>
    </row>
    <row r="13" spans="1:4">
      <c r="C13" s="2">
        <v>0.21</v>
      </c>
    </row>
    <row r="18" spans="1:8">
      <c r="G18" s="21"/>
      <c r="H18" s="21"/>
    </row>
    <row r="19" spans="1:8">
      <c r="A19" t="s">
        <v>337</v>
      </c>
      <c r="B19" s="171" t="s">
        <v>344</v>
      </c>
      <c r="C19" s="2"/>
      <c r="G19" s="21"/>
      <c r="H19" s="21"/>
    </row>
    <row r="20" spans="1:8">
      <c r="A20" t="s">
        <v>338</v>
      </c>
      <c r="B20" s="171" t="s">
        <v>345</v>
      </c>
      <c r="C20" s="2"/>
    </row>
    <row r="21" spans="1:8">
      <c r="A21" t="s">
        <v>339</v>
      </c>
      <c r="B21" s="171">
        <v>2038</v>
      </c>
    </row>
    <row r="22" spans="1:8">
      <c r="A22" t="s">
        <v>340</v>
      </c>
      <c r="B22" s="171" t="s">
        <v>145</v>
      </c>
      <c r="C22" s="171" t="s">
        <v>680</v>
      </c>
    </row>
    <row r="23" spans="1:8">
      <c r="A23" t="s">
        <v>341</v>
      </c>
      <c r="B23" s="171">
        <v>2100</v>
      </c>
    </row>
    <row r="24" spans="1:8">
      <c r="A24" t="s">
        <v>342</v>
      </c>
      <c r="B24" s="171" t="s">
        <v>346</v>
      </c>
    </row>
    <row r="25" spans="1:8">
      <c r="A25" t="s">
        <v>343</v>
      </c>
      <c r="B25" s="171" t="s">
        <v>347</v>
      </c>
    </row>
    <row r="26" spans="1:8">
      <c r="A26" t="s">
        <v>348</v>
      </c>
      <c r="B26" s="171" t="s">
        <v>349</v>
      </c>
    </row>
    <row r="27" spans="1:8">
      <c r="A27" t="s">
        <v>350</v>
      </c>
      <c r="B27">
        <v>2085</v>
      </c>
    </row>
    <row r="28" spans="1:8">
      <c r="A28" t="s">
        <v>368</v>
      </c>
      <c r="B28">
        <v>2096</v>
      </c>
    </row>
    <row r="29" spans="1:8">
      <c r="A29" t="s">
        <v>369</v>
      </c>
      <c r="B29" s="171" t="s">
        <v>148</v>
      </c>
    </row>
    <row r="30" spans="1:8">
      <c r="A30" t="s">
        <v>371</v>
      </c>
      <c r="B30" s="171" t="s">
        <v>370</v>
      </c>
    </row>
    <row r="31" spans="1:8">
      <c r="A31" t="s">
        <v>478</v>
      </c>
      <c r="B31" s="171" t="s">
        <v>479</v>
      </c>
    </row>
    <row r="32" spans="1:8">
      <c r="A32" t="s">
        <v>568</v>
      </c>
      <c r="B32" s="171" t="s">
        <v>569</v>
      </c>
    </row>
    <row r="33" spans="1:3">
      <c r="B33" s="171"/>
    </row>
    <row r="34" spans="1:3">
      <c r="B34" s="171"/>
    </row>
    <row r="35" spans="1:3">
      <c r="B35" s="171"/>
    </row>
    <row r="36" spans="1:3">
      <c r="B36" s="171"/>
    </row>
    <row r="38" spans="1:3">
      <c r="A38" t="s">
        <v>469</v>
      </c>
      <c r="B38" t="s">
        <v>468</v>
      </c>
    </row>
    <row r="39" spans="1:3">
      <c r="A39" t="s">
        <v>474</v>
      </c>
      <c r="B39" t="s">
        <v>475</v>
      </c>
    </row>
    <row r="40" spans="1:3">
      <c r="A40" t="s">
        <v>476</v>
      </c>
      <c r="B40" t="s">
        <v>477</v>
      </c>
    </row>
    <row r="41" spans="1:3" ht="13.5" thickBot="1">
      <c r="A41" t="s">
        <v>482</v>
      </c>
      <c r="B41" t="s">
        <v>483</v>
      </c>
    </row>
    <row r="42" spans="1:3">
      <c r="A42" s="182" t="s">
        <v>512</v>
      </c>
      <c r="B42" s="814" t="s">
        <v>762</v>
      </c>
    </row>
    <row r="43" spans="1:3">
      <c r="A43" s="183" t="s">
        <v>556</v>
      </c>
      <c r="B43" s="815"/>
      <c r="C43" t="s">
        <v>635</v>
      </c>
    </row>
    <row r="44" spans="1:3">
      <c r="A44" s="183" t="s">
        <v>473</v>
      </c>
      <c r="B44" s="815"/>
    </row>
    <row r="45" spans="1:3" ht="13.5" thickBot="1">
      <c r="A45" s="184" t="s">
        <v>636</v>
      </c>
      <c r="B45" s="816"/>
    </row>
  </sheetData>
  <mergeCells count="1">
    <mergeCell ref="B42:B45"/>
  </mergeCells>
  <phoneticPr fontId="6" type="noConversion"/>
  <pageMargins left="0.75" right="0.75" top="1" bottom="1" header="0" footer="0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M5"/>
  <sheetViews>
    <sheetView workbookViewId="0">
      <selection activeCell="J36" sqref="J36"/>
    </sheetView>
  </sheetViews>
  <sheetFormatPr baseColWidth="10" defaultRowHeight="12.75"/>
  <cols>
    <col min="13" max="13" width="13.85546875" customWidth="1"/>
  </cols>
  <sheetData>
    <row r="1" spans="1:13" ht="18.75" customHeight="1" thickBot="1">
      <c r="A1" s="151" t="s">
        <v>481</v>
      </c>
      <c r="B1" s="151"/>
      <c r="C1" s="151"/>
      <c r="E1" s="817" t="s">
        <v>231</v>
      </c>
      <c r="F1" s="818"/>
      <c r="G1" s="818"/>
      <c r="H1" s="818"/>
      <c r="I1" s="818"/>
      <c r="J1" s="818"/>
      <c r="K1" s="818"/>
      <c r="L1" s="818"/>
      <c r="M1" s="819"/>
    </row>
    <row r="2" spans="1:13" ht="14.25" customHeight="1">
      <c r="A2" s="158" t="s">
        <v>481</v>
      </c>
      <c r="B2" s="158"/>
      <c r="C2" s="158"/>
      <c r="E2" s="154" t="str">
        <f>IF(C26=TEXTOS!A1,VARIOS2!A10,VARIOS2!A7)</f>
        <v>* La presente factura está exenta de IVA de conformidad con la ley 37/1992 de 28 de Diciembre sobre IVA</v>
      </c>
      <c r="F2" s="155"/>
      <c r="G2" s="155"/>
      <c r="H2" s="155"/>
      <c r="I2" s="155"/>
      <c r="J2" s="155"/>
      <c r="K2" s="155"/>
      <c r="L2" s="155"/>
      <c r="M2" s="156"/>
    </row>
    <row r="3" spans="1:13" ht="13.5" customHeight="1" thickBot="1">
      <c r="A3" s="810" t="s">
        <v>230</v>
      </c>
      <c r="B3" s="810"/>
      <c r="C3" s="810"/>
      <c r="E3" s="157" t="str">
        <f>IF(FACTURA!C26=TEXTOS!A2,VARIOS2!A11,VARIOS2!A8)</f>
        <v>en Vigilanica de la Salud</v>
      </c>
      <c r="F3" s="152"/>
      <c r="G3" s="152"/>
      <c r="H3" s="152"/>
      <c r="I3" s="152"/>
      <c r="J3" s="152"/>
      <c r="K3" s="152"/>
      <c r="L3" s="152"/>
      <c r="M3" s="153"/>
    </row>
    <row r="4" spans="1:13" ht="14.25">
      <c r="E4" s="154"/>
      <c r="F4" s="155"/>
      <c r="G4" s="155"/>
      <c r="H4" s="155"/>
      <c r="I4" s="155"/>
      <c r="J4" s="155"/>
      <c r="K4" s="155"/>
      <c r="L4" s="155"/>
      <c r="M4" s="156"/>
    </row>
    <row r="5" spans="1:13" ht="15" thickBot="1">
      <c r="E5" s="157"/>
      <c r="F5" s="152"/>
      <c r="G5" s="152"/>
      <c r="H5" s="152"/>
      <c r="I5" s="152"/>
      <c r="J5" s="152"/>
      <c r="K5" s="152"/>
      <c r="L5" s="152"/>
      <c r="M5" s="153"/>
    </row>
  </sheetData>
  <mergeCells count="2">
    <mergeCell ref="A3:C3"/>
    <mergeCell ref="E1:M1"/>
  </mergeCells>
  <phoneticPr fontId="6" type="noConversion"/>
  <pageMargins left="0.75" right="0.75" top="1" bottom="1" header="0" footer="0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pageSetUpPr fitToPage="1"/>
  </sheetPr>
  <dimension ref="A1:Q79"/>
  <sheetViews>
    <sheetView showGridLines="0" topLeftCell="A4" workbookViewId="0">
      <selection activeCell="M53" sqref="M53"/>
    </sheetView>
  </sheetViews>
  <sheetFormatPr baseColWidth="10" defaultColWidth="12.7109375" defaultRowHeight="12.75"/>
  <cols>
    <col min="1" max="1" width="3.5703125" customWidth="1"/>
    <col min="2" max="2" width="12.28515625" customWidth="1"/>
    <col min="3" max="3" width="14.42578125" customWidth="1"/>
    <col min="4" max="4" width="13.5703125" customWidth="1"/>
    <col min="5" max="5" width="20.42578125" customWidth="1"/>
    <col min="6" max="6" width="12.42578125" customWidth="1"/>
    <col min="7" max="7" width="20" customWidth="1"/>
    <col min="8" max="8" width="16.7109375" customWidth="1"/>
    <col min="9" max="9" width="6.7109375" customWidth="1"/>
    <col min="12" max="12" width="16.85546875" customWidth="1"/>
    <col min="13" max="13" width="19" customWidth="1"/>
    <col min="14" max="14" width="16" customWidth="1"/>
    <col min="15" max="15" width="14.7109375" bestFit="1" customWidth="1"/>
    <col min="17" max="17" width="14.7109375" bestFit="1" customWidth="1"/>
  </cols>
  <sheetData>
    <row r="1" spans="1:12">
      <c r="A1" s="43"/>
      <c r="B1" s="43"/>
      <c r="C1" s="43"/>
      <c r="D1" s="43"/>
      <c r="E1" s="43"/>
      <c r="F1" s="44"/>
      <c r="G1" s="45"/>
      <c r="H1" s="45" t="s">
        <v>25</v>
      </c>
    </row>
    <row r="2" spans="1:12" ht="12.75" customHeight="1">
      <c r="A2" s="43"/>
      <c r="B2" s="43"/>
      <c r="C2" s="43"/>
      <c r="D2" s="43"/>
      <c r="E2" s="43"/>
      <c r="F2" s="44"/>
      <c r="G2" s="45"/>
      <c r="H2" s="45"/>
    </row>
    <row r="3" spans="1:12" ht="12.75" customHeight="1">
      <c r="A3" s="43"/>
      <c r="B3" s="43"/>
      <c r="C3" s="43"/>
      <c r="D3" s="43"/>
      <c r="E3" s="43"/>
      <c r="F3" s="44"/>
      <c r="G3" s="45"/>
      <c r="H3" s="45"/>
      <c r="L3" s="105"/>
    </row>
    <row r="4" spans="1:12" ht="12.75" customHeight="1">
      <c r="A4" s="133"/>
      <c r="B4" s="133"/>
      <c r="C4" s="133"/>
      <c r="D4" s="133"/>
      <c r="E4" s="133"/>
      <c r="F4" s="44"/>
      <c r="G4" s="45"/>
      <c r="H4" s="45"/>
    </row>
    <row r="5" spans="1:12" ht="12.75" customHeight="1">
      <c r="A5" s="133"/>
      <c r="B5" s="746"/>
      <c r="C5" s="746"/>
      <c r="D5" s="746"/>
      <c r="E5" s="134"/>
      <c r="F5" s="44"/>
      <c r="G5" s="45"/>
      <c r="H5" s="45"/>
    </row>
    <row r="6" spans="1:12" ht="12.75" customHeight="1">
      <c r="A6" s="133"/>
      <c r="B6" s="746"/>
      <c r="C6" s="746"/>
      <c r="D6" s="746"/>
      <c r="E6" s="134"/>
      <c r="F6" s="44"/>
      <c r="G6" s="45"/>
      <c r="H6" s="45"/>
    </row>
    <row r="7" spans="1:12" ht="12.75" customHeight="1">
      <c r="A7" s="44"/>
      <c r="B7" s="746"/>
      <c r="C7" s="746"/>
      <c r="D7" s="746"/>
      <c r="E7" s="135"/>
      <c r="F7" s="44"/>
      <c r="G7" s="45"/>
      <c r="H7" s="45"/>
    </row>
    <row r="8" spans="1:12" ht="12.75" customHeight="1">
      <c r="A8" s="44"/>
      <c r="B8" s="746"/>
      <c r="C8" s="746"/>
      <c r="D8" s="746"/>
      <c r="E8" s="135"/>
      <c r="F8" s="44"/>
      <c r="G8" s="44"/>
      <c r="H8" s="44"/>
    </row>
    <row r="9" spans="1:12" ht="12.75" customHeight="1">
      <c r="A9" s="44"/>
      <c r="B9" s="746"/>
      <c r="C9" s="746"/>
      <c r="D9" s="746"/>
      <c r="E9" s="135"/>
      <c r="F9" s="44"/>
      <c r="G9" s="44"/>
      <c r="H9" s="44"/>
    </row>
    <row r="10" spans="1:12" ht="12.75" customHeight="1" thickBot="1">
      <c r="A10" s="44"/>
      <c r="B10" s="44"/>
      <c r="C10" s="44"/>
      <c r="D10" s="44"/>
      <c r="E10" s="44"/>
      <c r="F10" s="44"/>
      <c r="G10" s="44"/>
      <c r="H10" s="44"/>
    </row>
    <row r="11" spans="1:12" ht="29.25" customHeight="1">
      <c r="A11" s="44"/>
      <c r="B11" s="44"/>
      <c r="C11" s="44"/>
      <c r="D11" s="46"/>
      <c r="E11" s="44"/>
      <c r="F11" s="47" t="s">
        <v>0</v>
      </c>
      <c r="G11" s="820">
        <f>VLOOKUP('BD CLIENTES'!$L$6,'BD CLIENTES'!$A$7:$H$305,2)</f>
        <v>47122</v>
      </c>
      <c r="H11" s="749"/>
      <c r="I11" s="14"/>
    </row>
    <row r="12" spans="1:12" ht="23.25" customHeight="1">
      <c r="A12" s="44"/>
      <c r="B12" s="44"/>
      <c r="C12" s="44"/>
      <c r="D12" s="44"/>
      <c r="E12" s="44"/>
      <c r="F12" s="48" t="s">
        <v>37</v>
      </c>
      <c r="G12" s="821" t="str">
        <f>VLOOKUP('BD CLIENTES'!$L$6,'BD CLIENTES'!$A$7:$H$305,3)</f>
        <v>ARELDECOR, S.L.</v>
      </c>
      <c r="H12" s="822"/>
      <c r="I12" s="14"/>
    </row>
    <row r="13" spans="1:12" ht="12.75" customHeight="1">
      <c r="A13" s="44"/>
      <c r="B13" s="44"/>
      <c r="C13" s="44"/>
      <c r="D13" s="44"/>
      <c r="E13" s="44"/>
      <c r="F13" s="49" t="s">
        <v>2</v>
      </c>
      <c r="G13" s="50" t="str">
        <f>VLOOKUP('BD CLIENTES'!$L$6,'BD CLIENTES'!$A$7:$H$305,4)</f>
        <v>C/ ESTAMBUL Nº 22</v>
      </c>
      <c r="H13" s="51"/>
      <c r="I13" s="14"/>
    </row>
    <row r="14" spans="1:12" ht="12.75" customHeight="1">
      <c r="A14" s="44"/>
      <c r="B14" s="44"/>
      <c r="C14" s="44"/>
      <c r="D14" s="44"/>
      <c r="E14" s="44"/>
      <c r="F14" s="49" t="s">
        <v>36</v>
      </c>
      <c r="G14" s="52">
        <f>VLOOKUP('BD CLIENTES'!$L$6,'BD CLIENTES'!$A$7:$H$305,5)</f>
        <v>28922</v>
      </c>
      <c r="H14" s="53"/>
      <c r="I14" s="14"/>
    </row>
    <row r="15" spans="1:12" ht="12.75" customHeight="1">
      <c r="A15" s="44"/>
      <c r="B15" s="44"/>
      <c r="C15" s="44"/>
      <c r="D15" s="44"/>
      <c r="E15" s="44"/>
      <c r="F15" s="49" t="s">
        <v>4</v>
      </c>
      <c r="G15" s="52" t="str">
        <f>VLOOKUP('BD CLIENTES'!$L$6,'BD CLIENTES'!$A$7:$H$305,6)</f>
        <v>ALCOBENDAS (MADRID)</v>
      </c>
      <c r="H15" s="54"/>
      <c r="I15" s="14"/>
    </row>
    <row r="16" spans="1:12" ht="12.75" customHeight="1">
      <c r="A16" s="44"/>
      <c r="B16" s="44"/>
      <c r="C16" s="44"/>
      <c r="D16" s="44"/>
      <c r="E16" s="44"/>
      <c r="F16" s="145" t="s">
        <v>87</v>
      </c>
      <c r="G16" s="147" t="str">
        <f>VLOOKUP('BD CLIENTES'!$L$6,'BD CLIENTES'!$A$7:$H$305,7)</f>
        <v>B87047122</v>
      </c>
      <c r="H16" s="54"/>
      <c r="I16" s="14"/>
    </row>
    <row r="17" spans="1:16" ht="12.75" customHeight="1">
      <c r="A17" s="44"/>
      <c r="B17" s="44"/>
      <c r="C17" s="44"/>
      <c r="D17" s="44"/>
      <c r="E17" s="44"/>
      <c r="F17" s="49" t="s">
        <v>85</v>
      </c>
      <c r="G17" s="160"/>
      <c r="H17" s="144"/>
      <c r="I17" s="14"/>
    </row>
    <row r="18" spans="1:16" ht="13.5" thickBot="1">
      <c r="A18" s="44"/>
      <c r="B18" s="44"/>
      <c r="C18" s="44"/>
      <c r="D18" s="44"/>
      <c r="E18" s="44"/>
      <c r="F18" s="55" t="s">
        <v>86</v>
      </c>
      <c r="G18" s="750"/>
      <c r="H18" s="823"/>
      <c r="I18" s="14"/>
    </row>
    <row r="19" spans="1:16" ht="12.75" customHeight="1">
      <c r="A19" s="44"/>
      <c r="B19" s="44"/>
      <c r="C19" s="44"/>
      <c r="D19" s="44"/>
      <c r="E19" s="44"/>
      <c r="F19" s="44"/>
      <c r="G19" s="44"/>
      <c r="H19" s="44"/>
      <c r="L19" s="21"/>
      <c r="M19" s="21"/>
      <c r="N19" s="21"/>
      <c r="O19" s="21"/>
    </row>
    <row r="20" spans="1:16" ht="15">
      <c r="A20" s="44"/>
      <c r="B20" s="137" t="s">
        <v>6</v>
      </c>
      <c r="C20" s="138" t="s">
        <v>7</v>
      </c>
      <c r="D20" s="138" t="s">
        <v>41</v>
      </c>
      <c r="E20" s="139" t="s">
        <v>8</v>
      </c>
      <c r="F20" s="44"/>
      <c r="G20" s="44"/>
      <c r="H20" s="44"/>
      <c r="M20" s="21"/>
      <c r="N20" s="21"/>
    </row>
    <row r="21" spans="1:16" ht="15">
      <c r="A21" s="44"/>
      <c r="B21" s="38">
        <v>42270</v>
      </c>
      <c r="C21" s="56">
        <f>(+'BD CLIENTES'!$L$6)</f>
        <v>105</v>
      </c>
      <c r="D21" s="146" t="s">
        <v>624</v>
      </c>
      <c r="E21" s="38"/>
      <c r="F21" s="44"/>
      <c r="G21" s="44"/>
      <c r="H21" s="44"/>
      <c r="L21" s="22"/>
      <c r="M21" s="22"/>
      <c r="N21" s="22"/>
      <c r="O21" s="22"/>
    </row>
    <row r="22" spans="1:16" ht="15">
      <c r="A22" s="44"/>
      <c r="B22" s="57"/>
      <c r="C22" s="58"/>
      <c r="D22" s="59"/>
      <c r="E22" s="57"/>
      <c r="F22" s="44"/>
      <c r="G22" s="44"/>
      <c r="H22" s="44"/>
      <c r="K22" t="s">
        <v>52</v>
      </c>
      <c r="L22" s="22"/>
      <c r="M22" s="164"/>
      <c r="N22" s="164"/>
      <c r="O22" s="164"/>
    </row>
    <row r="23" spans="1:16" ht="15">
      <c r="A23" s="44"/>
      <c r="B23" s="57"/>
      <c r="C23" s="58"/>
      <c r="D23" s="59"/>
      <c r="E23" s="57"/>
      <c r="F23" s="44"/>
      <c r="G23" s="44"/>
      <c r="H23" s="44"/>
      <c r="L23" s="22"/>
      <c r="M23" s="22"/>
      <c r="N23" s="22"/>
      <c r="O23" s="22"/>
    </row>
    <row r="24" spans="1:16" ht="15.75" thickBot="1">
      <c r="A24" s="44"/>
      <c r="B24" s="57"/>
      <c r="C24" s="58"/>
      <c r="D24" s="59"/>
      <c r="E24" s="57"/>
      <c r="F24" s="44"/>
      <c r="G24" s="44"/>
      <c r="H24" s="44"/>
      <c r="L24" s="22"/>
      <c r="M24" s="22"/>
      <c r="N24" s="22"/>
      <c r="O24" s="22"/>
    </row>
    <row r="25" spans="1:16" ht="16.5" thickBot="1">
      <c r="A25" s="44"/>
      <c r="B25" s="140" t="s">
        <v>18</v>
      </c>
      <c r="C25" s="824" t="s">
        <v>38</v>
      </c>
      <c r="D25" s="825"/>
      <c r="E25" s="826"/>
      <c r="F25" s="141" t="s">
        <v>45</v>
      </c>
      <c r="G25" s="141" t="s">
        <v>46</v>
      </c>
      <c r="H25" s="142" t="s">
        <v>40</v>
      </c>
      <c r="L25" s="3"/>
      <c r="M25" s="3"/>
      <c r="N25" s="3"/>
      <c r="O25" s="3"/>
      <c r="P25" s="3"/>
    </row>
    <row r="26" spans="1:16" ht="15" customHeight="1">
      <c r="A26" s="44"/>
      <c r="B26" s="233"/>
      <c r="C26" s="234" t="s">
        <v>621</v>
      </c>
      <c r="D26" s="235"/>
      <c r="E26" s="235"/>
      <c r="F26" s="178"/>
      <c r="G26" s="179"/>
      <c r="H26" s="180"/>
      <c r="J26" s="21"/>
      <c r="K26" s="21"/>
      <c r="L26" s="169"/>
      <c r="M26" s="3"/>
      <c r="N26" s="3"/>
      <c r="O26" s="3"/>
      <c r="P26" s="3"/>
    </row>
    <row r="27" spans="1:16" ht="15.75">
      <c r="A27" s="44"/>
      <c r="B27" s="236"/>
      <c r="C27" s="237" t="s">
        <v>623</v>
      </c>
      <c r="D27" s="238"/>
      <c r="E27" s="239"/>
      <c r="F27" s="62"/>
      <c r="G27" s="60"/>
      <c r="H27" s="168"/>
      <c r="K27" s="25"/>
      <c r="L27" s="3"/>
      <c r="M27" s="3"/>
      <c r="N27" s="3"/>
      <c r="O27" s="3"/>
      <c r="P27" s="3"/>
    </row>
    <row r="28" spans="1:16" ht="15.75">
      <c r="A28" s="44"/>
      <c r="B28" s="240"/>
      <c r="C28" s="237" t="s">
        <v>622</v>
      </c>
      <c r="D28" s="238"/>
      <c r="E28" s="239"/>
      <c r="F28" s="62"/>
      <c r="G28" s="60"/>
      <c r="H28" s="168"/>
      <c r="L28" s="3"/>
      <c r="M28" s="3"/>
      <c r="N28" s="3"/>
      <c r="O28" s="3"/>
      <c r="P28" s="3"/>
    </row>
    <row r="29" spans="1:16" ht="15.75">
      <c r="A29" s="44"/>
      <c r="B29" s="240"/>
      <c r="C29" s="241" t="s">
        <v>725</v>
      </c>
      <c r="D29" s="238"/>
      <c r="E29" s="239"/>
      <c r="F29" s="62"/>
      <c r="G29" s="60"/>
      <c r="H29" s="168"/>
      <c r="L29" s="3"/>
      <c r="M29" s="3"/>
      <c r="N29" s="3"/>
      <c r="O29" s="3"/>
      <c r="P29" s="3"/>
    </row>
    <row r="30" spans="1:16" ht="15.75">
      <c r="A30" s="61"/>
      <c r="B30" s="242"/>
      <c r="C30" s="237" t="s">
        <v>830</v>
      </c>
      <c r="D30" s="235"/>
      <c r="E30" s="243"/>
      <c r="F30" s="62">
        <v>1</v>
      </c>
      <c r="G30" s="60">
        <v>15</v>
      </c>
      <c r="H30" s="168">
        <f>G30*F30</f>
        <v>15</v>
      </c>
      <c r="M30" s="3"/>
      <c r="N30" s="3"/>
      <c r="O30" s="3"/>
      <c r="P30" s="3"/>
    </row>
    <row r="31" spans="1:16" ht="15.75">
      <c r="A31" s="44"/>
      <c r="B31" s="242"/>
      <c r="C31" s="237" t="s">
        <v>831</v>
      </c>
      <c r="D31" s="244"/>
      <c r="E31" s="245"/>
      <c r="F31" s="62">
        <v>1</v>
      </c>
      <c r="G31" s="60">
        <v>15</v>
      </c>
      <c r="H31" s="168">
        <f>G31*F31</f>
        <v>15</v>
      </c>
      <c r="K31" s="14"/>
      <c r="M31" s="3"/>
      <c r="N31" s="3"/>
      <c r="O31" s="3"/>
      <c r="P31" s="3"/>
    </row>
    <row r="32" spans="1:16" ht="15.75">
      <c r="A32" s="44"/>
      <c r="B32" s="242"/>
      <c r="C32" s="246"/>
      <c r="D32" s="235"/>
      <c r="E32" s="243"/>
      <c r="F32" s="62">
        <v>1</v>
      </c>
      <c r="G32" s="60">
        <v>45</v>
      </c>
      <c r="H32" s="168">
        <f>G32*F32</f>
        <v>45</v>
      </c>
      <c r="K32" s="14"/>
      <c r="M32" s="3"/>
      <c r="N32" s="3"/>
      <c r="O32" s="3"/>
      <c r="P32" s="3"/>
    </row>
    <row r="33" spans="1:17" ht="15.75">
      <c r="A33" s="61"/>
      <c r="B33" s="242"/>
      <c r="C33" s="247"/>
      <c r="D33" s="244"/>
      <c r="E33" s="245"/>
      <c r="F33" s="62"/>
      <c r="G33" s="60"/>
      <c r="H33" s="168"/>
      <c r="K33" s="14"/>
      <c r="L33" s="3"/>
      <c r="M33" s="3"/>
      <c r="N33" s="3"/>
      <c r="O33" s="3"/>
      <c r="P33" s="3"/>
    </row>
    <row r="34" spans="1:17" ht="15.75">
      <c r="A34" s="44"/>
      <c r="B34" s="242"/>
      <c r="C34" s="246"/>
      <c r="D34" s="235"/>
      <c r="E34" s="243"/>
      <c r="F34" s="62"/>
      <c r="G34" s="60"/>
      <c r="H34" s="168"/>
      <c r="K34" s="14"/>
    </row>
    <row r="35" spans="1:17" ht="14.25" customHeight="1">
      <c r="A35" s="44"/>
      <c r="B35" s="242"/>
      <c r="C35" s="247" t="s">
        <v>632</v>
      </c>
      <c r="D35" s="244"/>
      <c r="E35" s="243"/>
      <c r="F35" s="62"/>
      <c r="G35" s="60"/>
      <c r="H35" s="168"/>
      <c r="K35" s="26"/>
      <c r="L35" s="6"/>
      <c r="M35" s="6"/>
      <c r="O35" s="6"/>
    </row>
    <row r="36" spans="1:17" ht="15.75">
      <c r="A36" s="44"/>
      <c r="B36" s="242">
        <v>42248</v>
      </c>
      <c r="C36" s="237" t="s">
        <v>832</v>
      </c>
      <c r="D36" s="235"/>
      <c r="E36" s="243"/>
      <c r="F36" s="62"/>
      <c r="G36" s="60"/>
      <c r="H36" s="168"/>
      <c r="K36" s="26"/>
      <c r="L36" s="6"/>
      <c r="M36" s="6"/>
      <c r="O36" s="6"/>
    </row>
    <row r="37" spans="1:17" ht="15.75">
      <c r="A37" s="44"/>
      <c r="B37" s="242"/>
      <c r="C37" s="237"/>
      <c r="D37" s="235"/>
      <c r="E37" s="243"/>
      <c r="F37" s="62"/>
      <c r="G37" s="62"/>
      <c r="H37" s="168"/>
      <c r="J37" s="26"/>
      <c r="K37" s="26"/>
      <c r="L37" s="6"/>
      <c r="M37" s="6"/>
      <c r="O37" s="6"/>
    </row>
    <row r="38" spans="1:17" ht="15.75">
      <c r="A38" s="44"/>
      <c r="B38" s="242"/>
      <c r="C38" s="248"/>
      <c r="D38" s="235"/>
      <c r="E38" s="243"/>
      <c r="F38" s="62"/>
      <c r="G38" s="62"/>
      <c r="H38" s="168"/>
      <c r="L38" s="6"/>
      <c r="M38" s="6"/>
      <c r="O38" s="6"/>
    </row>
    <row r="39" spans="1:17" ht="15.75">
      <c r="A39" s="44"/>
      <c r="B39" s="240"/>
      <c r="C39" s="248"/>
      <c r="D39" s="249"/>
      <c r="E39" s="250"/>
      <c r="F39" s="62"/>
      <c r="G39" s="60"/>
      <c r="H39" s="168"/>
      <c r="K39" s="26"/>
      <c r="L39" s="6"/>
      <c r="M39" s="6"/>
      <c r="O39" s="6"/>
    </row>
    <row r="40" spans="1:17" ht="15.75">
      <c r="A40" s="44"/>
      <c r="B40" s="251"/>
      <c r="C40" s="246"/>
      <c r="D40" s="235"/>
      <c r="E40" s="252"/>
      <c r="F40" s="62"/>
      <c r="G40" s="100"/>
      <c r="H40" s="161"/>
      <c r="K40" s="26"/>
      <c r="L40" s="6"/>
      <c r="M40" s="6"/>
      <c r="O40" s="6"/>
    </row>
    <row r="41" spans="1:17" ht="15.75">
      <c r="A41" s="44"/>
      <c r="B41" s="251"/>
      <c r="C41" s="253"/>
      <c r="D41" s="254"/>
      <c r="E41" s="255"/>
      <c r="F41" s="62"/>
      <c r="G41" s="60"/>
      <c r="H41" s="168"/>
      <c r="K41" s="6"/>
      <c r="L41" s="6"/>
      <c r="M41" s="6"/>
      <c r="O41" s="6"/>
    </row>
    <row r="42" spans="1:17" ht="15.75">
      <c r="A42" s="44"/>
      <c r="B42" s="251"/>
      <c r="C42" s="234" t="s">
        <v>710</v>
      </c>
      <c r="D42" s="249"/>
      <c r="E42" s="250"/>
      <c r="F42" s="62"/>
      <c r="G42" s="60"/>
      <c r="H42" s="162"/>
      <c r="K42" s="6"/>
      <c r="L42" s="6"/>
      <c r="M42" s="6"/>
      <c r="O42" s="6"/>
    </row>
    <row r="43" spans="1:17" ht="15.75">
      <c r="A43" s="44"/>
      <c r="B43" s="251"/>
      <c r="C43" s="237" t="s">
        <v>623</v>
      </c>
      <c r="D43" s="235"/>
      <c r="E43" s="252"/>
      <c r="F43" s="62"/>
      <c r="G43" s="60"/>
      <c r="H43" s="162"/>
      <c r="K43" s="22"/>
      <c r="L43" s="22"/>
      <c r="M43" s="6"/>
      <c r="Q43" s="3"/>
    </row>
    <row r="44" spans="1:17" ht="15.75">
      <c r="A44" s="44"/>
      <c r="B44" s="251"/>
      <c r="C44" s="237" t="s">
        <v>622</v>
      </c>
      <c r="D44" s="235"/>
      <c r="E44" s="256"/>
      <c r="F44" s="62"/>
      <c r="G44" s="60"/>
      <c r="H44" s="162"/>
      <c r="Q44" s="3"/>
    </row>
    <row r="45" spans="1:17" ht="15.75">
      <c r="A45" s="44"/>
      <c r="B45" s="251"/>
      <c r="C45" s="246"/>
      <c r="D45" s="257"/>
      <c r="E45" s="258"/>
      <c r="F45" s="62"/>
      <c r="G45" s="60"/>
      <c r="H45" s="162"/>
      <c r="K45" s="21"/>
      <c r="L45" s="3"/>
      <c r="Q45" s="3"/>
    </row>
    <row r="46" spans="1:17" ht="15.75">
      <c r="A46" s="44"/>
      <c r="B46" s="251"/>
      <c r="C46" s="259"/>
      <c r="D46" s="260"/>
      <c r="E46" s="258"/>
      <c r="F46" s="62"/>
      <c r="G46" s="60"/>
      <c r="H46" s="162"/>
      <c r="K46" s="21"/>
      <c r="L46" s="3"/>
    </row>
    <row r="47" spans="1:17" ht="16.5" thickBot="1">
      <c r="A47" s="44"/>
      <c r="B47" s="261"/>
      <c r="C47" s="262"/>
      <c r="D47" s="263"/>
      <c r="E47" s="264"/>
      <c r="F47" s="101"/>
      <c r="G47" s="63"/>
      <c r="H47" s="64"/>
      <c r="K47" s="21"/>
      <c r="L47" s="3"/>
      <c r="Q47" s="3"/>
    </row>
    <row r="48" spans="1:17" ht="13.5" thickBot="1">
      <c r="A48" s="44"/>
      <c r="B48" s="65"/>
      <c r="C48" s="65"/>
      <c r="D48" s="65"/>
      <c r="E48" s="65"/>
      <c r="F48" s="65"/>
      <c r="G48" s="65"/>
      <c r="H48" s="65"/>
      <c r="I48" s="1"/>
      <c r="L48" s="3"/>
    </row>
    <row r="49" spans="1:17" ht="12.75" customHeight="1">
      <c r="A49" s="44"/>
      <c r="B49" s="66"/>
      <c r="C49" s="67"/>
      <c r="D49" s="68"/>
      <c r="E49" s="69"/>
      <c r="F49" s="70" t="s">
        <v>25</v>
      </c>
      <c r="G49" s="71"/>
      <c r="H49" s="72"/>
      <c r="Q49" s="23"/>
    </row>
    <row r="50" spans="1:17" ht="14.25">
      <c r="A50" s="44"/>
      <c r="B50" s="833" t="s">
        <v>9</v>
      </c>
      <c r="C50" s="73"/>
      <c r="D50" s="74"/>
      <c r="E50" s="75"/>
      <c r="F50" s="76"/>
      <c r="G50" s="165" t="s">
        <v>10</v>
      </c>
      <c r="H50" s="77">
        <f>SUM(H26:H33)</f>
        <v>75</v>
      </c>
      <c r="K50" s="14"/>
    </row>
    <row r="51" spans="1:17" ht="14.25">
      <c r="A51" s="44"/>
      <c r="B51" s="833"/>
      <c r="C51" s="78"/>
      <c r="D51" s="78"/>
      <c r="E51" s="79"/>
      <c r="F51" s="80" t="s">
        <v>25</v>
      </c>
      <c r="G51" s="166" t="s">
        <v>11</v>
      </c>
      <c r="H51" s="77">
        <f>+IF(VARIOS!D1=5,'FACTURA SPA'!H50*21%,IF(VARIOS!D1=4,'FACTURA SPA'!H50*18%,IF(VARIOS!D1=3,'FACTURA SPA'!H50*7%,IF(VARIOS!D1=2,'FACTURA SPA'!H50*4%,0))))</f>
        <v>0</v>
      </c>
      <c r="K51" s="14"/>
    </row>
    <row r="52" spans="1:17" ht="15" thickBot="1">
      <c r="A52" s="44"/>
      <c r="B52" s="833"/>
      <c r="C52" s="81"/>
      <c r="D52" s="82"/>
      <c r="E52" s="82"/>
      <c r="F52" s="76"/>
      <c r="G52" s="165"/>
      <c r="H52" s="77"/>
      <c r="K52" s="25"/>
      <c r="L52" s="8"/>
    </row>
    <row r="53" spans="1:17" ht="13.5" customHeight="1" thickBot="1">
      <c r="A53" s="44"/>
      <c r="B53" s="833"/>
      <c r="C53" s="827" t="str">
        <f>IF('FORMA PAGO'!D1&lt;=11,'FORMA PAGO'!C17,'FORMA PAGO'!C16)</f>
        <v>A SU NUMERO DE CUENTA</v>
      </c>
      <c r="D53" s="828"/>
      <c r="E53" s="828"/>
      <c r="F53" s="829"/>
      <c r="G53" s="165" t="s">
        <v>271</v>
      </c>
      <c r="H53" s="77">
        <f>SUM(H34:H37)</f>
        <v>0</v>
      </c>
      <c r="K53" s="14"/>
    </row>
    <row r="54" spans="1:17" ht="15.75" customHeight="1">
      <c r="A54" s="44"/>
      <c r="B54" s="833"/>
      <c r="C54" s="83" t="s">
        <v>283</v>
      </c>
      <c r="D54" s="84" t="s">
        <v>32</v>
      </c>
      <c r="E54" s="85" t="s">
        <v>33</v>
      </c>
      <c r="F54" s="72"/>
      <c r="G54" s="173"/>
      <c r="H54" s="174"/>
      <c r="K54" s="14"/>
    </row>
    <row r="55" spans="1:17" ht="15.75" customHeight="1" thickBot="1">
      <c r="A55" s="44"/>
      <c r="B55" s="834"/>
      <c r="C55" s="148">
        <f>VLOOKUP($C$21,'BD CLIENTES'!$A$7:$I$1000,8)</f>
        <v>665640857</v>
      </c>
      <c r="D55" s="149" t="str">
        <f>VLOOKUP($C$21,'BD CLIENTES'!$A$7:$J$1000,9)</f>
        <v>ES66    0081</v>
      </c>
      <c r="E55" s="170" t="str">
        <f>VLOOKUP($C$21,'BD CLIENTES'!$A$7:$K$1000,10)</f>
        <v>0589-28</v>
      </c>
      <c r="F55" s="86"/>
      <c r="G55" s="167" t="s">
        <v>39</v>
      </c>
      <c r="H55" s="163">
        <f>H50+H51+H53-H54</f>
        <v>75</v>
      </c>
      <c r="K55" s="27"/>
    </row>
    <row r="56" spans="1:17">
      <c r="A56" s="44"/>
      <c r="B56" s="44"/>
      <c r="C56" s="44"/>
      <c r="D56" s="44"/>
      <c r="E56" s="44"/>
      <c r="F56" s="44"/>
      <c r="G56" s="44"/>
      <c r="H56" s="44"/>
      <c r="K56" s="27"/>
    </row>
    <row r="57" spans="1:17" ht="14.25">
      <c r="A57" s="44"/>
      <c r="B57" s="105" t="str">
        <f>IF(H51&gt;0,0,[2]VARIOS2!A7)</f>
        <v>* La presente factura está exenta de IVA de conformidad con la ley 37/1992 de 28 de Diciembre sobre IVA</v>
      </c>
      <c r="C57" s="44"/>
      <c r="D57" s="87"/>
      <c r="E57" s="44"/>
      <c r="F57" s="44"/>
      <c r="G57" s="44"/>
      <c r="H57" s="44"/>
      <c r="K57" s="14"/>
    </row>
    <row r="58" spans="1:17" ht="14.25">
      <c r="A58" s="44"/>
      <c r="B58" s="105"/>
      <c r="C58" s="44"/>
      <c r="D58" s="44"/>
      <c r="E58" s="44"/>
      <c r="F58" s="44"/>
      <c r="G58" s="44"/>
      <c r="H58" s="44"/>
    </row>
    <row r="59" spans="1:17" ht="13.5" thickBot="1">
      <c r="A59" s="44"/>
      <c r="B59" s="44"/>
      <c r="C59" s="44"/>
      <c r="D59" s="44"/>
      <c r="E59" s="44"/>
      <c r="F59" s="44"/>
      <c r="G59" s="44"/>
      <c r="H59" s="44"/>
    </row>
    <row r="60" spans="1:17" ht="15" thickBot="1">
      <c r="A60" s="44"/>
      <c r="B60" s="44"/>
      <c r="C60" s="44"/>
      <c r="D60" s="44"/>
      <c r="E60" s="44"/>
      <c r="F60" s="830" t="s">
        <v>43</v>
      </c>
      <c r="G60" s="831"/>
      <c r="H60" s="832"/>
    </row>
    <row r="61" spans="1:17" ht="14.25">
      <c r="A61" s="44"/>
      <c r="B61" s="44"/>
      <c r="C61" s="44"/>
      <c r="D61" s="44"/>
      <c r="E61" s="44"/>
      <c r="F61" s="830"/>
      <c r="G61" s="831"/>
      <c r="H61" s="832"/>
    </row>
    <row r="62" spans="1:17" ht="12.75" customHeight="1">
      <c r="A62" s="44"/>
      <c r="B62" s="44"/>
      <c r="C62" s="44"/>
      <c r="D62" s="44"/>
      <c r="E62" s="44"/>
      <c r="F62" s="88"/>
      <c r="G62" s="89"/>
      <c r="H62" s="90"/>
      <c r="I62" s="29"/>
    </row>
    <row r="63" spans="1:17" ht="12.75" customHeight="1">
      <c r="A63" s="44"/>
      <c r="B63" s="44"/>
      <c r="C63" s="44"/>
      <c r="D63" s="44"/>
      <c r="E63" s="44"/>
      <c r="F63" s="91"/>
      <c r="G63" s="89"/>
      <c r="H63" s="90"/>
      <c r="I63" s="29"/>
    </row>
    <row r="64" spans="1:17" ht="12.75" customHeight="1">
      <c r="A64" s="44"/>
      <c r="B64" s="44"/>
      <c r="C64" s="44"/>
      <c r="D64" s="44"/>
      <c r="E64" s="44"/>
      <c r="F64" s="91"/>
      <c r="G64" s="89"/>
      <c r="H64" s="90"/>
      <c r="I64" s="29"/>
    </row>
    <row r="65" spans="1:11">
      <c r="A65" s="44"/>
      <c r="B65" s="44"/>
      <c r="C65" s="44"/>
      <c r="D65" s="44"/>
      <c r="E65" s="44"/>
      <c r="F65" s="92"/>
      <c r="G65" s="93"/>
      <c r="H65" s="94"/>
    </row>
    <row r="66" spans="1:11">
      <c r="A66" s="44"/>
      <c r="B66" s="44"/>
      <c r="C66" s="44"/>
      <c r="D66" s="44"/>
      <c r="E66" s="44"/>
      <c r="F66" s="92"/>
      <c r="G66" s="93"/>
      <c r="H66" s="94"/>
    </row>
    <row r="67" spans="1:11">
      <c r="A67" s="44"/>
      <c r="B67" s="44"/>
      <c r="C67" s="44"/>
      <c r="D67" s="44"/>
      <c r="E67" s="44"/>
      <c r="F67" s="92"/>
      <c r="G67" s="93"/>
      <c r="H67" s="94"/>
    </row>
    <row r="68" spans="1:11">
      <c r="A68" s="44"/>
      <c r="B68" s="44"/>
      <c r="C68" s="44"/>
      <c r="D68" s="44"/>
      <c r="E68" s="44"/>
      <c r="F68" s="88"/>
      <c r="G68" s="65"/>
      <c r="H68" s="95"/>
    </row>
    <row r="69" spans="1:11">
      <c r="A69" s="44"/>
      <c r="B69" s="44"/>
      <c r="C69" s="44"/>
      <c r="D69" s="44"/>
      <c r="E69" s="44"/>
      <c r="F69" s="88"/>
      <c r="G69" s="65"/>
      <c r="H69" s="95"/>
    </row>
    <row r="70" spans="1:11" ht="13.5" thickBot="1">
      <c r="A70" s="44"/>
      <c r="B70" s="44"/>
      <c r="C70" s="44"/>
      <c r="D70" s="44"/>
      <c r="E70" s="44"/>
      <c r="F70" s="96"/>
      <c r="G70" s="97"/>
      <c r="H70" s="98"/>
    </row>
    <row r="72" spans="1:11">
      <c r="I72" s="136"/>
      <c r="J72" s="136"/>
      <c r="K72" s="136"/>
    </row>
    <row r="73" spans="1:11">
      <c r="I73" s="136"/>
      <c r="J73" s="136"/>
      <c r="K73" s="136"/>
    </row>
    <row r="74" spans="1:11">
      <c r="A74" s="745" t="s">
        <v>381</v>
      </c>
      <c r="B74" s="745"/>
      <c r="C74" s="745"/>
      <c r="D74" s="745"/>
      <c r="E74" s="745"/>
      <c r="F74" s="745"/>
      <c r="G74" s="745"/>
      <c r="H74" s="745"/>
    </row>
    <row r="75" spans="1:11">
      <c r="A75" s="745" t="s">
        <v>74</v>
      </c>
      <c r="B75" s="745"/>
      <c r="C75" s="745"/>
      <c r="D75" s="745"/>
      <c r="E75" s="745"/>
      <c r="F75" s="745"/>
      <c r="G75" s="745"/>
      <c r="H75" s="745"/>
    </row>
    <row r="78" spans="1:11" ht="14.25">
      <c r="B78" s="105"/>
    </row>
    <row r="79" spans="1:11" ht="14.25">
      <c r="B79" s="105"/>
    </row>
  </sheetData>
  <mergeCells count="11">
    <mergeCell ref="C53:F53"/>
    <mergeCell ref="F60:H60"/>
    <mergeCell ref="F61:H61"/>
    <mergeCell ref="A74:H74"/>
    <mergeCell ref="A75:H75"/>
    <mergeCell ref="B50:B55"/>
    <mergeCell ref="B5:D9"/>
    <mergeCell ref="G11:H11"/>
    <mergeCell ref="G12:H12"/>
    <mergeCell ref="G18:H18"/>
    <mergeCell ref="C25:E25"/>
  </mergeCells>
  <conditionalFormatting sqref="B58 L3">
    <cfRule type="cellIs" dxfId="7" priority="2" stopIfTrue="1" operator="equal">
      <formula>0</formula>
    </cfRule>
  </conditionalFormatting>
  <conditionalFormatting sqref="B57">
    <cfRule type="cellIs" dxfId="6" priority="1" stopIfTrue="1" operator="equal">
      <formula>0</formula>
    </cfRule>
  </conditionalFormatting>
  <printOptions horizontalCentered="1"/>
  <pageMargins left="0.39370078740157483" right="0.27559055118110237" top="0.47244094488188981" bottom="0.31" header="0" footer="0"/>
  <pageSetup paperSize="9" scale="74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>
                <anchor moveWithCells="1">
                  <from>
                    <xdr:col>5</xdr:col>
                    <xdr:colOff>419100</xdr:colOff>
                    <xdr:row>37</xdr:row>
                    <xdr:rowOff>47625</xdr:rowOff>
                  </from>
                  <to>
                    <xdr:col>5</xdr:col>
                    <xdr:colOff>762000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Drop Down 2">
              <controlPr defaultSize="0" print="0" autoLine="0" autoPict="0">
                <anchor moveWithCells="1">
                  <from>
                    <xdr:col>4</xdr:col>
                    <xdr:colOff>238125</xdr:colOff>
                    <xdr:row>5</xdr:row>
                    <xdr:rowOff>95250</xdr:rowOff>
                  </from>
                  <to>
                    <xdr:col>5</xdr:col>
                    <xdr:colOff>695325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MENU_INICIO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190500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PONER_HISTORICO">
                <anchor moveWithCells="1" sizeWithCells="1">
                  <from>
                    <xdr:col>4</xdr:col>
                    <xdr:colOff>523875</xdr:colOff>
                    <xdr:row>0</xdr:row>
                    <xdr:rowOff>38100</xdr:rowOff>
                  </from>
                  <to>
                    <xdr:col>4</xdr:col>
                    <xdr:colOff>1181100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HISTÓRICO">
                <anchor moveWithCells="1" sizeWithCells="1">
                  <from>
                    <xdr:col>1</xdr:col>
                    <xdr:colOff>238125</xdr:colOff>
                    <xdr:row>0</xdr:row>
                    <xdr:rowOff>38100</xdr:rowOff>
                  </from>
                  <to>
                    <xdr:col>2</xdr:col>
                    <xdr:colOff>85725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ARCHIVAR_FACTURA">
                <anchor moveWithCells="1" sizeWithCells="1">
                  <from>
                    <xdr:col>3</xdr:col>
                    <xdr:colOff>885825</xdr:colOff>
                    <xdr:row>0</xdr:row>
                    <xdr:rowOff>38100</xdr:rowOff>
                  </from>
                  <to>
                    <xdr:col>4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BD_CLIENTES">
                <anchor moveWithCells="1" sizeWithCells="1">
                  <from>
                    <xdr:col>2</xdr:col>
                    <xdr:colOff>133350</xdr:colOff>
                    <xdr:row>0</xdr:row>
                    <xdr:rowOff>38100</xdr:rowOff>
                  </from>
                  <to>
                    <xdr:col>2</xdr:col>
                    <xdr:colOff>847725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Button 8">
              <controlPr defaultSize="0" print="0" autoFill="0" autoPict="0" macro="[0]!IMPRIMIR_FACTURA">
                <anchor moveWithCells="1" sizeWithCells="1">
                  <from>
                    <xdr:col>4</xdr:col>
                    <xdr:colOff>552450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Button 9">
              <controlPr defaultSize="0" print="0" autoFill="0" autoPict="0" macro="[0]!RECIBO">
                <anchor moveWithCells="1" sizeWithCells="1">
                  <from>
                    <xdr:col>3</xdr:col>
                    <xdr:colOff>885825</xdr:colOff>
                    <xdr:row>3</xdr:row>
                    <xdr:rowOff>38100</xdr:rowOff>
                  </from>
                  <to>
                    <xdr:col>4</xdr:col>
                    <xdr:colOff>457200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Drop Down 10">
              <controlPr defaultSize="0" autoLine="0" autoPict="0">
                <anchor moveWithCells="1">
                  <from>
                    <xdr:col>1</xdr:col>
                    <xdr:colOff>571500</xdr:colOff>
                    <xdr:row>36</xdr:row>
                    <xdr:rowOff>85725</xdr:rowOff>
                  </from>
                  <to>
                    <xdr:col>3</xdr:col>
                    <xdr:colOff>180975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pageSetUpPr fitToPage="1"/>
  </sheetPr>
  <dimension ref="A1:Q81"/>
  <sheetViews>
    <sheetView showGridLines="0" topLeftCell="A33" workbookViewId="0">
      <selection activeCell="K54" sqref="K54"/>
    </sheetView>
  </sheetViews>
  <sheetFormatPr baseColWidth="10" defaultColWidth="12.7109375" defaultRowHeight="12.75"/>
  <cols>
    <col min="1" max="1" width="3.5703125" customWidth="1"/>
    <col min="2" max="2" width="12.28515625" customWidth="1"/>
    <col min="3" max="3" width="14.42578125" customWidth="1"/>
    <col min="4" max="4" width="13.5703125" customWidth="1"/>
    <col min="5" max="5" width="21.5703125" customWidth="1"/>
    <col min="6" max="6" width="12.42578125" customWidth="1"/>
    <col min="7" max="7" width="20" customWidth="1"/>
    <col min="8" max="8" width="16.7109375" customWidth="1"/>
    <col min="9" max="9" width="6.7109375" customWidth="1"/>
    <col min="12" max="12" width="16.85546875" customWidth="1"/>
    <col min="13" max="13" width="19" customWidth="1"/>
    <col min="14" max="14" width="16" customWidth="1"/>
    <col min="15" max="15" width="14.7109375" bestFit="1" customWidth="1"/>
    <col min="17" max="17" width="14.7109375" bestFit="1" customWidth="1"/>
  </cols>
  <sheetData>
    <row r="1" spans="1:12">
      <c r="A1" s="43"/>
      <c r="B1" s="43"/>
      <c r="C1" s="43"/>
      <c r="D1" s="43"/>
      <c r="E1" s="43"/>
      <c r="F1" s="44"/>
      <c r="G1" s="754" t="s">
        <v>647</v>
      </c>
      <c r="H1" s="45" t="s">
        <v>25</v>
      </c>
    </row>
    <row r="2" spans="1:12" ht="12.75" customHeight="1">
      <c r="A2" s="43"/>
      <c r="B2" s="43"/>
      <c r="C2" s="43"/>
      <c r="D2" s="43"/>
      <c r="E2" s="43"/>
      <c r="F2" s="44"/>
      <c r="G2" s="754"/>
      <c r="H2" s="45"/>
    </row>
    <row r="3" spans="1:12" ht="12.75" customHeight="1">
      <c r="A3" s="43"/>
      <c r="B3" s="43"/>
      <c r="C3" s="43"/>
      <c r="D3" s="43"/>
      <c r="E3" s="43"/>
      <c r="F3" s="187" t="s">
        <v>648</v>
      </c>
      <c r="G3" s="185">
        <f ca="1">TODAY()</f>
        <v>43921</v>
      </c>
      <c r="H3" s="45"/>
      <c r="L3" s="105"/>
    </row>
    <row r="4" spans="1:12" ht="12.75" customHeight="1">
      <c r="A4" s="133"/>
      <c r="B4" s="133"/>
      <c r="C4" s="133"/>
      <c r="D4" s="133"/>
      <c r="E4" s="133"/>
      <c r="F4" s="194" t="s">
        <v>649</v>
      </c>
      <c r="G4" s="195"/>
      <c r="H4" s="45"/>
    </row>
    <row r="5" spans="1:12" ht="14.25" customHeight="1">
      <c r="A5" s="133"/>
      <c r="B5" s="746"/>
      <c r="C5" s="746"/>
      <c r="D5" s="746"/>
      <c r="E5" s="134"/>
      <c r="F5" s="186" t="s">
        <v>748</v>
      </c>
      <c r="G5" s="196"/>
      <c r="H5" s="45"/>
    </row>
    <row r="6" spans="1:12" ht="12.75" customHeight="1">
      <c r="A6" s="133"/>
      <c r="B6" s="746"/>
      <c r="C6" s="746"/>
      <c r="D6" s="746"/>
      <c r="E6" s="134"/>
      <c r="F6" s="44"/>
      <c r="G6" s="45"/>
      <c r="H6" s="45"/>
    </row>
    <row r="7" spans="1:12" ht="12.75" customHeight="1">
      <c r="A7" s="44"/>
      <c r="B7" s="746"/>
      <c r="C7" s="746"/>
      <c r="D7" s="746"/>
      <c r="E7" s="135"/>
      <c r="F7" s="44"/>
      <c r="G7" s="45"/>
      <c r="H7" s="45"/>
    </row>
    <row r="8" spans="1:12" ht="12.75" customHeight="1">
      <c r="A8" s="44"/>
      <c r="B8" s="746"/>
      <c r="C8" s="746"/>
      <c r="D8" s="746"/>
      <c r="E8" s="135"/>
      <c r="F8" s="44"/>
      <c r="G8" s="44"/>
      <c r="H8" s="44"/>
    </row>
    <row r="9" spans="1:12" ht="12.75" customHeight="1">
      <c r="A9" s="44"/>
      <c r="B9" s="746"/>
      <c r="C9" s="746"/>
      <c r="D9" s="746"/>
      <c r="E9" s="135"/>
      <c r="F9" s="44"/>
      <c r="G9" s="44"/>
      <c r="H9" s="44"/>
    </row>
    <row r="10" spans="1:12" ht="12.75" customHeight="1" thickBot="1">
      <c r="A10" s="44"/>
      <c r="B10" s="44"/>
      <c r="C10" s="44"/>
      <c r="D10" s="44"/>
      <c r="E10" s="44"/>
      <c r="F10" s="44"/>
      <c r="G10" s="44"/>
      <c r="H10" s="44"/>
    </row>
    <row r="11" spans="1:12" ht="29.25" customHeight="1">
      <c r="A11" s="44"/>
      <c r="B11" s="44"/>
      <c r="C11" s="44"/>
      <c r="D11" s="46"/>
      <c r="E11" s="44"/>
      <c r="F11" s="47" t="s">
        <v>0</v>
      </c>
      <c r="G11" s="820" t="str">
        <f>VLOOKUP('BD CLIENTES'!$L$6,'BD CLIENTES'!$A$7:$H$305,3)</f>
        <v>ARELDECOR, S.L.</v>
      </c>
      <c r="H11" s="749"/>
      <c r="I11" s="14"/>
    </row>
    <row r="12" spans="1:12" ht="23.25" customHeight="1">
      <c r="A12" s="44"/>
      <c r="B12" s="44"/>
      <c r="C12" s="44"/>
      <c r="D12" s="44"/>
      <c r="E12" s="44"/>
      <c r="F12" s="48" t="s">
        <v>37</v>
      </c>
      <c r="G12" s="821" t="str">
        <f>VLOOKUP('BD CLIENTES'!$L$6,'BD CLIENTES'!$A$7:$H$305,4)</f>
        <v>C/ ESTAMBUL Nº 22</v>
      </c>
      <c r="H12" s="822"/>
      <c r="I12" s="14"/>
    </row>
    <row r="13" spans="1:12" ht="12.75" customHeight="1">
      <c r="A13" s="44"/>
      <c r="B13" s="44"/>
      <c r="C13" s="44"/>
      <c r="D13" s="44"/>
      <c r="E13" s="44"/>
      <c r="F13" s="49" t="s">
        <v>2</v>
      </c>
      <c r="G13" s="50">
        <f>VLOOKUP('BD CLIENTES'!$L$6,'BD CLIENTES'!$A$7:$H$305,5)</f>
        <v>28922</v>
      </c>
      <c r="H13" s="51"/>
      <c r="I13" s="14"/>
    </row>
    <row r="14" spans="1:12" ht="12.75" customHeight="1">
      <c r="A14" s="44"/>
      <c r="B14" s="44"/>
      <c r="C14" s="44"/>
      <c r="D14" s="44"/>
      <c r="E14" s="44"/>
      <c r="F14" s="49" t="s">
        <v>36</v>
      </c>
      <c r="G14" s="291" t="s">
        <v>42</v>
      </c>
      <c r="H14" s="53"/>
      <c r="I14" s="14"/>
    </row>
    <row r="15" spans="1:12" ht="12.75" customHeight="1">
      <c r="A15" s="44"/>
      <c r="B15" s="44"/>
      <c r="C15" s="44"/>
      <c r="D15" s="44"/>
      <c r="E15" s="44"/>
      <c r="F15" s="49" t="s">
        <v>4</v>
      </c>
      <c r="G15" s="52" t="str">
        <f>VLOOKUP('BD CLIENTES'!$L$6,'BD CLIENTES'!$A$7:$H$305,7)</f>
        <v>B87047122</v>
      </c>
      <c r="H15" s="54"/>
      <c r="I15" s="14"/>
    </row>
    <row r="16" spans="1:12" ht="12.75" customHeight="1">
      <c r="A16" s="44"/>
      <c r="B16" s="44"/>
      <c r="C16" s="44"/>
      <c r="D16" s="44"/>
      <c r="E16" s="44"/>
      <c r="F16" s="145" t="s">
        <v>87</v>
      </c>
      <c r="G16" s="292" t="s">
        <v>983</v>
      </c>
      <c r="H16" s="54"/>
      <c r="I16" s="14"/>
    </row>
    <row r="17" spans="1:16" ht="12.75" customHeight="1">
      <c r="A17" s="44"/>
      <c r="B17" s="44"/>
      <c r="C17" s="44"/>
      <c r="D17" s="44"/>
      <c r="E17" s="44"/>
      <c r="F17" s="49" t="s">
        <v>85</v>
      </c>
      <c r="G17" s="160"/>
      <c r="H17" s="144"/>
      <c r="I17" s="14"/>
    </row>
    <row r="18" spans="1:16" ht="13.5" thickBot="1">
      <c r="A18" s="44"/>
      <c r="B18" s="44"/>
      <c r="C18" s="44"/>
      <c r="D18" s="44"/>
      <c r="E18" s="44"/>
      <c r="F18" s="55" t="s">
        <v>86</v>
      </c>
      <c r="G18" s="750"/>
      <c r="H18" s="823"/>
      <c r="I18" s="14"/>
    </row>
    <row r="19" spans="1:16" ht="12.75" customHeight="1">
      <c r="A19" s="44"/>
      <c r="B19" s="44"/>
      <c r="C19" s="44"/>
      <c r="D19" s="44"/>
      <c r="E19" s="44"/>
      <c r="F19" s="44"/>
      <c r="G19" s="44"/>
      <c r="H19" s="44"/>
      <c r="L19" s="21"/>
      <c r="M19" s="21"/>
      <c r="N19" s="21"/>
      <c r="O19" s="21"/>
    </row>
    <row r="20" spans="1:16" ht="15">
      <c r="A20" s="44"/>
      <c r="B20" s="190" t="s">
        <v>6</v>
      </c>
      <c r="C20" s="191" t="s">
        <v>7</v>
      </c>
      <c r="D20" s="191" t="s">
        <v>41</v>
      </c>
      <c r="E20" s="139" t="s">
        <v>674</v>
      </c>
      <c r="F20" s="44"/>
      <c r="G20" s="44"/>
      <c r="H20" s="44"/>
      <c r="M20" s="21"/>
      <c r="N20" s="21"/>
    </row>
    <row r="21" spans="1:16" ht="15">
      <c r="A21" s="44"/>
      <c r="B21" s="38">
        <v>42855</v>
      </c>
      <c r="C21" s="56">
        <f>VLOOKUP('BD CLIENTES'!$L$6,'BD CLIENTES'!$A$7:$H$305,2)</f>
        <v>47122</v>
      </c>
      <c r="D21" s="146" t="s">
        <v>984</v>
      </c>
      <c r="E21" s="56">
        <f>(+'BD CLIENTES'!$L$6)</f>
        <v>105</v>
      </c>
      <c r="F21" s="44"/>
      <c r="G21" s="44"/>
      <c r="H21" s="44"/>
      <c r="L21" s="22"/>
      <c r="M21" s="22"/>
      <c r="N21" s="22"/>
      <c r="O21" s="22"/>
    </row>
    <row r="22" spans="1:16" ht="15">
      <c r="A22" s="44"/>
      <c r="B22" s="57"/>
      <c r="C22" s="58"/>
      <c r="D22" s="59"/>
      <c r="E22" s="57"/>
      <c r="F22" s="44"/>
      <c r="G22" s="44"/>
      <c r="H22" s="44"/>
      <c r="K22" t="s">
        <v>52</v>
      </c>
      <c r="L22" s="22"/>
      <c r="M22" s="164"/>
      <c r="N22" s="164"/>
      <c r="O22" s="164"/>
    </row>
    <row r="23" spans="1:16" ht="15">
      <c r="A23" s="44"/>
      <c r="B23" s="57"/>
      <c r="C23" s="58"/>
      <c r="D23" s="59"/>
      <c r="E23" s="57"/>
      <c r="F23" s="44"/>
      <c r="G23" s="44"/>
      <c r="H23" s="44"/>
      <c r="L23" s="22"/>
      <c r="M23" s="22"/>
      <c r="N23" s="22"/>
      <c r="O23" s="22"/>
    </row>
    <row r="24" spans="1:16" ht="15.75" thickBot="1">
      <c r="A24" s="44"/>
      <c r="B24" s="57"/>
      <c r="C24" s="58"/>
      <c r="D24" s="59"/>
      <c r="E24" s="57"/>
      <c r="F24" s="44"/>
      <c r="G24" s="44"/>
      <c r="H24" s="44"/>
      <c r="L24" s="22"/>
      <c r="M24" s="22"/>
      <c r="N24" s="22"/>
      <c r="O24" s="22"/>
    </row>
    <row r="25" spans="1:16" ht="16.5" thickBot="1">
      <c r="A25" s="44"/>
      <c r="B25" s="298" t="s">
        <v>18</v>
      </c>
      <c r="C25" s="835" t="s">
        <v>38</v>
      </c>
      <c r="D25" s="836"/>
      <c r="E25" s="837"/>
      <c r="F25" s="299" t="s">
        <v>45</v>
      </c>
      <c r="G25" s="299" t="s">
        <v>46</v>
      </c>
      <c r="H25" s="142" t="s">
        <v>40</v>
      </c>
      <c r="L25" s="3"/>
      <c r="M25" s="3"/>
      <c r="N25" s="3"/>
      <c r="O25" s="3"/>
      <c r="P25" s="3"/>
    </row>
    <row r="26" spans="1:16" ht="15.75">
      <c r="A26" s="44"/>
      <c r="B26" s="300"/>
      <c r="C26" s="241" t="s">
        <v>989</v>
      </c>
      <c r="D26" s="302"/>
      <c r="E26" s="303"/>
      <c r="F26" s="301"/>
      <c r="G26" s="301"/>
      <c r="H26" s="297"/>
      <c r="L26" s="3"/>
      <c r="M26" s="3"/>
      <c r="N26" s="3"/>
      <c r="O26" s="3"/>
      <c r="P26" s="3"/>
    </row>
    <row r="27" spans="1:16" ht="15" customHeight="1">
      <c r="A27" s="44"/>
      <c r="B27" s="233"/>
      <c r="C27" s="234" t="s">
        <v>990</v>
      </c>
      <c r="D27" s="235"/>
      <c r="E27" s="235"/>
      <c r="F27" s="178"/>
      <c r="G27" s="179"/>
      <c r="H27" s="168"/>
      <c r="J27" s="21"/>
      <c r="K27" s="21"/>
      <c r="L27" s="169"/>
      <c r="M27" s="3"/>
      <c r="N27" s="3"/>
      <c r="O27" s="3"/>
      <c r="P27" s="3"/>
    </row>
    <row r="28" spans="1:16" ht="15.75">
      <c r="A28" s="44"/>
      <c r="B28" s="236"/>
      <c r="C28" s="241" t="s">
        <v>725</v>
      </c>
      <c r="D28" s="244"/>
      <c r="E28" s="245"/>
      <c r="F28" s="62"/>
      <c r="G28" s="60"/>
      <c r="H28" s="168"/>
      <c r="K28" s="25"/>
      <c r="L28" s="3"/>
      <c r="M28" s="3"/>
      <c r="N28" s="3"/>
      <c r="O28" s="3"/>
      <c r="P28" s="3"/>
    </row>
    <row r="29" spans="1:16" ht="15.75">
      <c r="A29" s="44"/>
      <c r="B29" s="240"/>
      <c r="C29" s="237" t="s">
        <v>985</v>
      </c>
      <c r="D29" s="235"/>
      <c r="E29" s="243"/>
      <c r="F29" s="62"/>
      <c r="G29" s="60"/>
      <c r="H29" s="168"/>
      <c r="L29" s="3"/>
      <c r="M29" s="3"/>
      <c r="N29" s="3"/>
      <c r="O29" s="3"/>
      <c r="P29" s="3"/>
    </row>
    <row r="30" spans="1:16" ht="15.75">
      <c r="A30" s="44"/>
      <c r="B30" s="240"/>
      <c r="C30" s="237" t="s">
        <v>986</v>
      </c>
      <c r="D30" s="244"/>
      <c r="E30" s="243"/>
      <c r="F30" s="62"/>
      <c r="G30" s="60"/>
      <c r="H30" s="168"/>
      <c r="L30" s="3"/>
      <c r="M30" s="3"/>
      <c r="N30" s="3"/>
      <c r="O30" s="3"/>
      <c r="P30" s="3"/>
    </row>
    <row r="31" spans="1:16" ht="15.75">
      <c r="A31" s="44"/>
      <c r="B31" s="240"/>
      <c r="C31" s="237" t="s">
        <v>832</v>
      </c>
      <c r="D31" s="235"/>
      <c r="E31" s="243"/>
      <c r="F31" s="62"/>
      <c r="G31" s="60"/>
      <c r="H31" s="168"/>
      <c r="L31" s="3"/>
      <c r="M31" s="3"/>
      <c r="N31" s="3"/>
      <c r="O31" s="3"/>
      <c r="P31" s="3"/>
    </row>
    <row r="32" spans="1:16" ht="15.75">
      <c r="A32" s="61"/>
      <c r="B32" s="242"/>
      <c r="C32" s="237" t="s">
        <v>987</v>
      </c>
      <c r="D32" s="244"/>
      <c r="E32" s="243"/>
      <c r="F32" s="62"/>
      <c r="G32" s="60"/>
      <c r="H32" s="168"/>
      <c r="M32" s="3"/>
      <c r="O32" s="3"/>
      <c r="P32" s="3"/>
    </row>
    <row r="33" spans="1:17" ht="15.75">
      <c r="A33" s="44"/>
      <c r="B33" s="242"/>
      <c r="C33" s="237"/>
      <c r="D33" s="265"/>
      <c r="E33" s="243"/>
      <c r="F33" s="62"/>
      <c r="G33" s="179"/>
      <c r="H33" s="168"/>
      <c r="K33" s="14"/>
      <c r="M33" s="3"/>
      <c r="N33" s="3"/>
      <c r="O33" s="3"/>
      <c r="P33" s="3"/>
    </row>
    <row r="34" spans="1:17" ht="15.75">
      <c r="A34" s="44"/>
      <c r="B34" s="242"/>
      <c r="C34" s="241" t="s">
        <v>988</v>
      </c>
      <c r="D34" s="304"/>
      <c r="E34" s="245"/>
      <c r="F34" s="62"/>
      <c r="G34" s="60"/>
      <c r="H34" s="168"/>
      <c r="K34" s="14"/>
      <c r="M34" s="3"/>
      <c r="N34" s="3"/>
      <c r="O34" s="3"/>
      <c r="P34" s="3"/>
    </row>
    <row r="35" spans="1:17" ht="15.75">
      <c r="A35" s="61"/>
      <c r="B35" s="242"/>
      <c r="C35" s="237" t="s">
        <v>945</v>
      </c>
      <c r="D35" s="265"/>
      <c r="E35" s="243"/>
      <c r="F35" s="62">
        <v>1</v>
      </c>
      <c r="G35" s="179">
        <v>405</v>
      </c>
      <c r="H35" s="168">
        <f>G35*F35</f>
        <v>405</v>
      </c>
      <c r="K35" s="14"/>
      <c r="L35" s="3"/>
      <c r="M35" s="3"/>
      <c r="N35" s="3"/>
      <c r="O35" s="3"/>
      <c r="P35" s="3"/>
    </row>
    <row r="36" spans="1:17" ht="15.75">
      <c r="A36" s="44"/>
      <c r="B36" s="242"/>
      <c r="C36" s="237" t="s">
        <v>946</v>
      </c>
      <c r="D36" s="265"/>
      <c r="E36" s="243"/>
      <c r="F36" s="62"/>
      <c r="G36" s="60"/>
      <c r="H36" s="168"/>
      <c r="K36" s="14"/>
    </row>
    <row r="37" spans="1:17" ht="15" customHeight="1">
      <c r="A37" s="44"/>
      <c r="B37" s="242"/>
      <c r="C37" s="237"/>
      <c r="D37" s="235"/>
      <c r="E37" s="243"/>
      <c r="F37" s="62"/>
      <c r="G37" s="60"/>
      <c r="H37" s="168"/>
      <c r="K37" s="269"/>
      <c r="L37" s="6"/>
      <c r="M37" s="6"/>
      <c r="O37" s="6"/>
    </row>
    <row r="38" spans="1:17" ht="15.75">
      <c r="A38" s="44"/>
      <c r="B38" s="242"/>
      <c r="C38" s="237"/>
      <c r="D38" s="265"/>
      <c r="E38" s="243"/>
      <c r="F38" s="62"/>
      <c r="G38" s="60"/>
      <c r="H38" s="168"/>
      <c r="K38" s="269"/>
      <c r="L38" s="6"/>
      <c r="M38" s="6"/>
      <c r="O38" s="6"/>
    </row>
    <row r="39" spans="1:17" ht="15.75">
      <c r="A39" s="44"/>
      <c r="B39" s="242"/>
      <c r="C39" s="237"/>
      <c r="D39" s="265"/>
      <c r="E39" s="243"/>
      <c r="F39" s="62"/>
      <c r="G39" s="60"/>
      <c r="H39" s="168"/>
      <c r="J39" s="26"/>
      <c r="K39" s="269"/>
      <c r="L39" s="6"/>
      <c r="M39" s="6"/>
      <c r="O39" s="6"/>
    </row>
    <row r="40" spans="1:17" ht="15.75">
      <c r="A40" s="44"/>
      <c r="B40" s="242"/>
      <c r="C40" s="237"/>
      <c r="D40" s="235"/>
      <c r="E40" s="258"/>
      <c r="F40" s="62"/>
      <c r="G40" s="60"/>
      <c r="H40" s="168"/>
      <c r="K40" s="270"/>
      <c r="L40" s="6"/>
      <c r="M40" s="6"/>
      <c r="O40" s="6"/>
    </row>
    <row r="41" spans="1:17" ht="15.75">
      <c r="A41" s="44"/>
      <c r="B41" s="240"/>
      <c r="C41" s="237"/>
      <c r="D41" s="265"/>
      <c r="E41" s="258"/>
      <c r="F41" s="62"/>
      <c r="G41" s="60"/>
      <c r="H41" s="168"/>
      <c r="K41" s="269"/>
      <c r="L41" s="6"/>
      <c r="M41" s="6"/>
      <c r="O41" s="6"/>
    </row>
    <row r="42" spans="1:17" ht="15.75">
      <c r="A42" s="44"/>
      <c r="B42" s="251"/>
      <c r="C42" s="237"/>
      <c r="D42" s="235"/>
      <c r="E42" s="252"/>
      <c r="F42" s="62"/>
      <c r="G42" s="100"/>
      <c r="H42" s="161"/>
      <c r="K42" s="270"/>
      <c r="L42" s="6"/>
      <c r="M42" s="6"/>
      <c r="O42" s="6"/>
    </row>
    <row r="43" spans="1:17" ht="15.75">
      <c r="A43" s="44"/>
      <c r="B43" s="251"/>
      <c r="C43" s="237"/>
      <c r="D43" s="254"/>
      <c r="E43" s="255"/>
      <c r="F43" s="62"/>
      <c r="G43" s="60"/>
      <c r="H43" s="168"/>
      <c r="K43" s="269"/>
      <c r="L43" s="6"/>
      <c r="M43" s="6"/>
      <c r="O43" s="6"/>
    </row>
    <row r="44" spans="1:17" ht="15.75">
      <c r="A44" s="44"/>
      <c r="B44" s="251"/>
      <c r="C44" s="241"/>
      <c r="D44" s="249"/>
      <c r="E44" s="250"/>
      <c r="F44" s="62"/>
      <c r="G44" s="60"/>
      <c r="H44" s="168"/>
      <c r="K44" s="6"/>
      <c r="L44" s="6"/>
      <c r="M44" s="6"/>
      <c r="O44" s="6"/>
    </row>
    <row r="45" spans="1:17" ht="15.75">
      <c r="A45" s="44"/>
      <c r="B45" s="251"/>
      <c r="C45" s="241"/>
      <c r="D45" s="235"/>
      <c r="E45" s="252"/>
      <c r="F45" s="62"/>
      <c r="G45" s="60"/>
      <c r="H45" s="168"/>
      <c r="K45" s="22"/>
      <c r="L45" s="22"/>
      <c r="M45" s="6"/>
      <c r="Q45" s="3"/>
    </row>
    <row r="46" spans="1:17" ht="15.75">
      <c r="A46" s="44"/>
      <c r="B46" s="251"/>
      <c r="C46" s="241"/>
      <c r="D46" s="238"/>
      <c r="E46" s="239"/>
      <c r="F46" s="62"/>
      <c r="G46" s="60"/>
      <c r="H46" s="168"/>
      <c r="Q46" s="3"/>
    </row>
    <row r="47" spans="1:17" ht="15.75">
      <c r="A47" s="44"/>
      <c r="B47" s="251"/>
      <c r="C47" s="237"/>
      <c r="D47" s="266"/>
      <c r="E47" s="258"/>
      <c r="F47" s="62"/>
      <c r="G47" s="60"/>
      <c r="H47" s="168"/>
      <c r="K47" s="21"/>
      <c r="L47" s="3"/>
      <c r="Q47" s="3"/>
    </row>
    <row r="48" spans="1:17" ht="15.75">
      <c r="A48" s="44"/>
      <c r="B48" s="251"/>
      <c r="C48" s="246"/>
      <c r="D48" s="260"/>
      <c r="E48" s="258"/>
      <c r="F48" s="62"/>
      <c r="G48" s="60"/>
      <c r="H48" s="168"/>
      <c r="K48" s="21"/>
      <c r="L48" s="3"/>
    </row>
    <row r="49" spans="1:17" ht="16.5" thickBot="1">
      <c r="A49" s="44"/>
      <c r="B49" s="261"/>
      <c r="C49" s="267"/>
      <c r="D49" s="263"/>
      <c r="E49" s="264"/>
      <c r="F49" s="101">
        <f>SUM(F36:F48)</f>
        <v>0</v>
      </c>
      <c r="G49" s="63"/>
      <c r="H49" s="64"/>
      <c r="K49" s="21"/>
      <c r="L49" s="3"/>
      <c r="Q49" s="3"/>
    </row>
    <row r="50" spans="1:17" ht="13.5" thickBot="1">
      <c r="A50" s="44"/>
      <c r="B50" s="65"/>
      <c r="C50" s="65"/>
      <c r="D50" s="65"/>
      <c r="E50" s="65"/>
      <c r="F50" s="65"/>
      <c r="G50" s="65"/>
      <c r="H50" s="65"/>
      <c r="I50" s="1"/>
      <c r="L50" s="3"/>
    </row>
    <row r="51" spans="1:17" ht="12.75" customHeight="1">
      <c r="A51" s="44"/>
      <c r="B51" s="66"/>
      <c r="C51" s="67"/>
      <c r="D51" s="68"/>
      <c r="E51" s="69"/>
      <c r="F51" s="70" t="s">
        <v>25</v>
      </c>
      <c r="G51" s="71"/>
      <c r="H51" s="72"/>
      <c r="Q51" s="23"/>
    </row>
    <row r="52" spans="1:17" ht="14.25">
      <c r="A52" s="44"/>
      <c r="B52" s="833" t="s">
        <v>9</v>
      </c>
      <c r="C52" s="73"/>
      <c r="D52" s="74"/>
      <c r="E52" s="75"/>
      <c r="F52" s="76"/>
      <c r="G52" s="165" t="s">
        <v>10</v>
      </c>
      <c r="H52" s="77">
        <f>SUM(H32:H35)</f>
        <v>405</v>
      </c>
      <c r="K52" s="14"/>
    </row>
    <row r="53" spans="1:17" ht="14.25">
      <c r="A53" s="44"/>
      <c r="B53" s="833"/>
      <c r="C53" s="78"/>
      <c r="D53" s="78"/>
      <c r="E53" s="79"/>
      <c r="F53" s="80" t="s">
        <v>25</v>
      </c>
      <c r="G53" s="166" t="s">
        <v>11</v>
      </c>
      <c r="H53" s="77">
        <f>+IF(VARIOS!D1=6,'FACTURA FRACCIONADA'!H52*21%,IF(VARIOS!D1=5,'FACTURA FRACCIONADA'!H52*18%,IF(VARIOS!D1=4,'FACTURA FRACCIONADA'!H52*10%,IF(VARIOS!D1=3,'FACTURA FRACCIONADA'!H52*7%,IF(VARIOS!D1=2,'FACTURA FRACCIONADA'!H52*4%,0)))))</f>
        <v>85.05</v>
      </c>
      <c r="K53" s="14"/>
    </row>
    <row r="54" spans="1:17" ht="15" thickBot="1">
      <c r="A54" s="44"/>
      <c r="B54" s="833"/>
      <c r="C54" s="81"/>
      <c r="D54" s="82"/>
      <c r="E54" s="82"/>
      <c r="F54" s="76"/>
      <c r="G54" s="165"/>
      <c r="H54" s="77"/>
      <c r="K54" s="25"/>
      <c r="L54" s="198"/>
    </row>
    <row r="55" spans="1:17" ht="13.5" customHeight="1" thickBot="1">
      <c r="A55" s="44"/>
      <c r="B55" s="833"/>
      <c r="C55" s="827" t="str">
        <f>IF('FORMA PAGO'!D1&lt;=12,'FORMA PAGO'!C17,'FORMA PAGO'!C16)</f>
        <v>A SU NUMERO DE CUENTA</v>
      </c>
      <c r="D55" s="828"/>
      <c r="E55" s="828"/>
      <c r="F55" s="829"/>
      <c r="G55" s="165" t="s">
        <v>271</v>
      </c>
      <c r="H55" s="77">
        <f>SUM(H36:H40)</f>
        <v>0</v>
      </c>
      <c r="K55" s="14"/>
    </row>
    <row r="56" spans="1:17" ht="15.75" customHeight="1">
      <c r="A56" s="44"/>
      <c r="B56" s="833"/>
      <c r="C56" s="83" t="s">
        <v>283</v>
      </c>
      <c r="D56" s="84" t="s">
        <v>32</v>
      </c>
      <c r="E56" s="85" t="s">
        <v>33</v>
      </c>
      <c r="F56" s="72"/>
      <c r="G56" s="173" t="s">
        <v>746</v>
      </c>
      <c r="H56" s="77">
        <f>+IF(VARIOS!D8=6,'FACTURA FRACCIONADA'!H52*21%,IF(VARIOS!D8=5,'FACTURA FRACCIONADA'!H52*18%,IF(VARIOS!D8=4,'FACTURA FRACCIONADA'!H52*10%,IF(VARIOS!D8=3,'FACTURA FRACCIONADA'!H52*7%,IF(VARIOS!D8=2,'FACTURA FRACCIONADA'!H52*4%,0)))))</f>
        <v>0</v>
      </c>
      <c r="K56" s="14"/>
    </row>
    <row r="57" spans="1:17" ht="15.75" customHeight="1" thickBot="1">
      <c r="A57" s="44"/>
      <c r="B57" s="834"/>
      <c r="C57" s="188" t="str">
        <f>VLOOKUP($E$21,'BD CLIENTES'!$A$7:$I$1000,9)</f>
        <v>ES66    0081</v>
      </c>
      <c r="D57" s="170" t="str">
        <f>VLOOKUP($E$21,'BD CLIENTES'!$A$7:$J$1000,10)</f>
        <v>0589-28</v>
      </c>
      <c r="E57" s="170" t="str">
        <f>VLOOKUP($E$21,'BD CLIENTES'!$A$7:$K$1000,11)</f>
        <v>0001212931</v>
      </c>
      <c r="F57" s="86"/>
      <c r="G57" s="167" t="s">
        <v>39</v>
      </c>
      <c r="H57" s="163">
        <f>H52+H53+H55-H56</f>
        <v>490.05</v>
      </c>
      <c r="K57" s="27"/>
    </row>
    <row r="58" spans="1:17">
      <c r="A58" s="44"/>
      <c r="B58" s="44"/>
      <c r="C58" s="44"/>
      <c r="D58" s="44"/>
      <c r="E58" s="44"/>
      <c r="F58" s="44"/>
      <c r="G58" s="44"/>
      <c r="H58" s="44"/>
      <c r="K58" s="27"/>
    </row>
    <row r="59" spans="1:17" ht="14.25">
      <c r="A59" s="44"/>
      <c r="B59" s="105">
        <f>IF(H53&gt;0,0,[2]VARIOS2!A7)</f>
        <v>0</v>
      </c>
      <c r="C59" s="44"/>
      <c r="D59" s="87"/>
      <c r="E59" s="44"/>
      <c r="F59" s="44"/>
      <c r="G59" s="44"/>
      <c r="H59" s="44"/>
      <c r="K59" s="14"/>
    </row>
    <row r="60" spans="1:17" ht="14.25">
      <c r="A60" s="44"/>
      <c r="B60" s="105"/>
      <c r="C60" s="44"/>
      <c r="D60" s="44"/>
      <c r="E60" s="44"/>
      <c r="F60" s="44"/>
      <c r="G60" s="44"/>
      <c r="H60" s="44"/>
    </row>
    <row r="61" spans="1:17" ht="13.5" thickBot="1">
      <c r="A61" s="44"/>
      <c r="B61" s="44"/>
      <c r="C61" s="44"/>
      <c r="D61" s="44"/>
      <c r="E61" s="44"/>
      <c r="F61" s="44"/>
      <c r="G61" s="44"/>
      <c r="H61" s="44"/>
    </row>
    <row r="62" spans="1:17" ht="15" thickBot="1">
      <c r="A62" s="44"/>
      <c r="B62" s="44"/>
      <c r="C62" s="44"/>
      <c r="D62" s="44"/>
      <c r="E62" s="44"/>
      <c r="F62" s="830" t="s">
        <v>43</v>
      </c>
      <c r="G62" s="831"/>
      <c r="H62" s="832"/>
    </row>
    <row r="63" spans="1:17" ht="14.25">
      <c r="A63" s="44"/>
      <c r="B63" s="44"/>
      <c r="C63" s="44"/>
      <c r="D63" s="44"/>
      <c r="E63" s="44"/>
      <c r="F63" s="830"/>
      <c r="G63" s="831"/>
      <c r="H63" s="832"/>
    </row>
    <row r="64" spans="1:17" ht="12.75" customHeight="1">
      <c r="A64" s="44"/>
      <c r="B64" s="44"/>
      <c r="C64" s="44"/>
      <c r="D64" s="44"/>
      <c r="E64" s="44"/>
      <c r="F64" s="88"/>
      <c r="G64" s="89"/>
      <c r="H64" s="90"/>
      <c r="I64" s="29"/>
    </row>
    <row r="65" spans="1:11" ht="12.75" customHeight="1">
      <c r="A65" s="44"/>
      <c r="B65" s="44"/>
      <c r="C65" s="44"/>
      <c r="D65" s="44"/>
      <c r="E65" s="44"/>
      <c r="F65" s="91"/>
      <c r="G65" s="89"/>
      <c r="H65" s="90"/>
      <c r="I65" s="29"/>
    </row>
    <row r="66" spans="1:11" ht="12.75" customHeight="1">
      <c r="A66" s="44"/>
      <c r="B66" s="44"/>
      <c r="C66" s="44"/>
      <c r="D66" s="44"/>
      <c r="E66" s="44"/>
      <c r="F66" s="91"/>
      <c r="G66" s="89"/>
      <c r="H66" s="90"/>
      <c r="I66" s="29"/>
    </row>
    <row r="67" spans="1:11">
      <c r="A67" s="44"/>
      <c r="B67" s="44"/>
      <c r="C67" s="44"/>
      <c r="D67" s="44"/>
      <c r="E67" s="44"/>
      <c r="F67" s="92"/>
      <c r="G67" s="93"/>
      <c r="H67" s="94"/>
    </row>
    <row r="68" spans="1:11">
      <c r="A68" s="44"/>
      <c r="B68" s="44"/>
      <c r="C68" s="44"/>
      <c r="D68" s="44"/>
      <c r="E68" s="44"/>
      <c r="F68" s="92"/>
      <c r="G68" s="93"/>
      <c r="H68" s="94"/>
    </row>
    <row r="69" spans="1:11">
      <c r="A69" s="44"/>
      <c r="B69" s="44"/>
      <c r="C69" s="44"/>
      <c r="D69" s="44"/>
      <c r="E69" s="44"/>
      <c r="F69" s="92"/>
      <c r="G69" s="93"/>
      <c r="H69" s="94"/>
    </row>
    <row r="70" spans="1:11">
      <c r="A70" s="44"/>
      <c r="B70" s="44"/>
      <c r="C70" s="44"/>
      <c r="D70" s="44"/>
      <c r="E70" s="44"/>
      <c r="F70" s="88"/>
      <c r="G70" s="65"/>
      <c r="H70" s="95"/>
    </row>
    <row r="71" spans="1:11">
      <c r="A71" s="44"/>
      <c r="B71" s="44"/>
      <c r="C71" s="44"/>
      <c r="D71" s="44"/>
      <c r="E71" s="44"/>
      <c r="F71" s="88"/>
      <c r="G71" s="65"/>
      <c r="H71" s="95"/>
    </row>
    <row r="72" spans="1:11" ht="13.5" thickBot="1">
      <c r="A72" s="44"/>
      <c r="B72" s="44"/>
      <c r="C72" s="44"/>
      <c r="D72" s="44"/>
      <c r="E72" s="44"/>
      <c r="F72" s="96"/>
      <c r="G72" s="97"/>
      <c r="H72" s="98"/>
    </row>
    <row r="74" spans="1:11">
      <c r="I74" s="136"/>
      <c r="J74" s="136"/>
      <c r="K74" s="136"/>
    </row>
    <row r="75" spans="1:11">
      <c r="I75" s="136"/>
      <c r="J75" s="136"/>
      <c r="K75" s="136"/>
    </row>
    <row r="76" spans="1:11">
      <c r="A76" s="745" t="s">
        <v>381</v>
      </c>
      <c r="B76" s="745"/>
      <c r="C76" s="745"/>
      <c r="D76" s="745"/>
      <c r="E76" s="745"/>
      <c r="F76" s="745"/>
      <c r="G76" s="745"/>
      <c r="H76" s="745"/>
    </row>
    <row r="77" spans="1:11">
      <c r="A77" s="745" t="s">
        <v>74</v>
      </c>
      <c r="B77" s="745"/>
      <c r="C77" s="745"/>
      <c r="D77" s="745"/>
      <c r="E77" s="745"/>
      <c r="F77" s="745"/>
      <c r="G77" s="745"/>
      <c r="H77" s="745"/>
    </row>
    <row r="80" spans="1:11" ht="14.25">
      <c r="B80" s="105"/>
    </row>
    <row r="81" spans="2:2" ht="14.25">
      <c r="B81" s="105"/>
    </row>
  </sheetData>
  <mergeCells count="12">
    <mergeCell ref="A77:H77"/>
    <mergeCell ref="G1:G2"/>
    <mergeCell ref="B5:D9"/>
    <mergeCell ref="G11:H11"/>
    <mergeCell ref="G12:H12"/>
    <mergeCell ref="G18:H18"/>
    <mergeCell ref="C25:E25"/>
    <mergeCell ref="B52:B57"/>
    <mergeCell ref="C55:F55"/>
    <mergeCell ref="F62:H62"/>
    <mergeCell ref="F63:H63"/>
    <mergeCell ref="A76:H76"/>
  </mergeCells>
  <conditionalFormatting sqref="B60 L3">
    <cfRule type="cellIs" dxfId="5" priority="2" stopIfTrue="1" operator="equal">
      <formula>0</formula>
    </cfRule>
  </conditionalFormatting>
  <conditionalFormatting sqref="B59">
    <cfRule type="cellIs" dxfId="4" priority="1" stopIfTrue="1" operator="equal">
      <formula>0</formula>
    </cfRule>
  </conditionalFormatting>
  <printOptions horizontalCentered="1"/>
  <pageMargins left="0.39370078740157483" right="0.27559055118110237" top="0.47244094488188981" bottom="0.31" header="0" footer="0"/>
  <pageSetup paperSize="9" scale="7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Drop Down 2">
              <controlPr defaultSize="0" print="0" autoLine="0" autoPict="0">
                <anchor moveWithCells="1">
                  <from>
                    <xdr:col>4</xdr:col>
                    <xdr:colOff>152400</xdr:colOff>
                    <xdr:row>5</xdr:row>
                    <xdr:rowOff>66675</xdr:rowOff>
                  </from>
                  <to>
                    <xdr:col>6</xdr:col>
                    <xdr:colOff>47625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MENU_INICIO">
                <anchor moveWithCells="1" sizeWithCells="1">
                  <from>
                    <xdr:col>0</xdr:col>
                    <xdr:colOff>114300</xdr:colOff>
                    <xdr:row>0</xdr:row>
                    <xdr:rowOff>9525</xdr:rowOff>
                  </from>
                  <to>
                    <xdr:col>1</xdr:col>
                    <xdr:colOff>133350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Button 4">
              <controlPr defaultSize="0" print="0" autoFill="0" autoPict="0" macro="[0]!PONER_HISTORICO">
                <anchor moveWithCells="1" sizeWithCells="1">
                  <from>
                    <xdr:col>3</xdr:col>
                    <xdr:colOff>400050</xdr:colOff>
                    <xdr:row>0</xdr:row>
                    <xdr:rowOff>28575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HISTÓRICO">
                <anchor moveWithCells="1" sizeWithCells="1">
                  <from>
                    <xdr:col>1</xdr:col>
                    <xdr:colOff>171450</xdr:colOff>
                    <xdr:row>0</xdr:row>
                    <xdr:rowOff>28575</xdr:rowOff>
                  </from>
                  <to>
                    <xdr:col>1</xdr:col>
                    <xdr:colOff>495300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8" name="Button 6">
              <controlPr defaultSize="0" print="0" autoFill="0" autoPict="0" macro="[0]!ARCHIVAR_FACTURA">
                <anchor moveWithCells="1" sizeWithCells="1">
                  <from>
                    <xdr:col>2</xdr:col>
                    <xdr:colOff>819150</xdr:colOff>
                    <xdr:row>0</xdr:row>
                    <xdr:rowOff>38100</xdr:rowOff>
                  </from>
                  <to>
                    <xdr:col>3</xdr:col>
                    <xdr:colOff>304800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9" name="Button 7">
              <controlPr defaultSize="0" print="0" autoFill="0" autoPict="0" macro="[0]!BD_CLIENTES">
                <anchor moveWithCells="1" sizeWithCells="1">
                  <from>
                    <xdr:col>1</xdr:col>
                    <xdr:colOff>533400</xdr:colOff>
                    <xdr:row>0</xdr:row>
                    <xdr:rowOff>9525</xdr:rowOff>
                  </from>
                  <to>
                    <xdr:col>2</xdr:col>
                    <xdr:colOff>19050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0" name="Button 8">
              <controlPr defaultSize="0" print="0" autoFill="0" autoPict="0" macro="[0]!IMPRIMIR_FACTURA">
                <anchor moveWithCells="1" sizeWithCells="1">
                  <from>
                    <xdr:col>3</xdr:col>
                    <xdr:colOff>390525</xdr:colOff>
                    <xdr:row>1</xdr:row>
                    <xdr:rowOff>152400</xdr:rowOff>
                  </from>
                  <to>
                    <xdr:col>4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1" name="Button 9">
              <controlPr defaultSize="0" print="0" autoFill="0" autoPict="0" macro="[0]!RECIBO">
                <anchor moveWithCells="1" sizeWithCells="1">
                  <from>
                    <xdr:col>2</xdr:col>
                    <xdr:colOff>790575</xdr:colOff>
                    <xdr:row>1</xdr:row>
                    <xdr:rowOff>161925</xdr:rowOff>
                  </from>
                  <to>
                    <xdr:col>3</xdr:col>
                    <xdr:colOff>323850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2" name="Drop Down 10">
              <controlPr defaultSize="0" autoLine="0" autoPict="0">
                <anchor moveWithCells="1">
                  <from>
                    <xdr:col>1</xdr:col>
                    <xdr:colOff>600075</xdr:colOff>
                    <xdr:row>37</xdr:row>
                    <xdr:rowOff>28575</xdr:rowOff>
                  </from>
                  <to>
                    <xdr:col>3</xdr:col>
                    <xdr:colOff>485775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3" name="Drop Down 11">
              <controlPr defaultSize="0" autoLine="0" autoPict="0">
                <anchor moveWithCells="1">
                  <from>
                    <xdr:col>5</xdr:col>
                    <xdr:colOff>200025</xdr:colOff>
                    <xdr:row>39</xdr:row>
                    <xdr:rowOff>133350</xdr:rowOff>
                  </from>
                  <to>
                    <xdr:col>5</xdr:col>
                    <xdr:colOff>704850</xdr:colOff>
                    <xdr:row>40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pageSetUpPr fitToPage="1"/>
  </sheetPr>
  <dimension ref="A1:Q79"/>
  <sheetViews>
    <sheetView showGridLines="0" topLeftCell="A24" workbookViewId="0">
      <selection activeCell="C26" sqref="C26:E34"/>
    </sheetView>
  </sheetViews>
  <sheetFormatPr baseColWidth="10" defaultColWidth="12.7109375" defaultRowHeight="12.75"/>
  <cols>
    <col min="1" max="1" width="3.5703125" customWidth="1"/>
    <col min="2" max="2" width="12.28515625" customWidth="1"/>
    <col min="3" max="3" width="14.42578125" customWidth="1"/>
    <col min="4" max="4" width="13.5703125" customWidth="1"/>
    <col min="5" max="5" width="20.42578125" customWidth="1"/>
    <col min="6" max="6" width="12.42578125" customWidth="1"/>
    <col min="7" max="7" width="20" customWidth="1"/>
    <col min="8" max="8" width="16.7109375" customWidth="1"/>
    <col min="9" max="9" width="6.7109375" customWidth="1"/>
    <col min="12" max="12" width="16.85546875" customWidth="1"/>
    <col min="13" max="13" width="19" customWidth="1"/>
    <col min="14" max="14" width="16" customWidth="1"/>
    <col min="15" max="15" width="14.7109375" bestFit="1" customWidth="1"/>
    <col min="17" max="17" width="14.7109375" bestFit="1" customWidth="1"/>
  </cols>
  <sheetData>
    <row r="1" spans="1:12">
      <c r="A1" s="43"/>
      <c r="B1" s="43"/>
      <c r="C1" s="43"/>
      <c r="D1" s="43"/>
      <c r="E1" s="43"/>
      <c r="F1" s="44"/>
      <c r="G1" s="45"/>
      <c r="H1" s="45" t="s">
        <v>25</v>
      </c>
    </row>
    <row r="2" spans="1:12" ht="12.75" customHeight="1">
      <c r="A2" s="43"/>
      <c r="B2" s="43"/>
      <c r="C2" s="43"/>
      <c r="D2" s="43"/>
      <c r="E2" s="43"/>
      <c r="F2" s="44"/>
      <c r="G2" s="45"/>
      <c r="H2" s="45"/>
    </row>
    <row r="3" spans="1:12" ht="12.75" customHeight="1">
      <c r="A3" s="43"/>
      <c r="B3" s="43"/>
      <c r="C3" s="43"/>
      <c r="D3" s="43"/>
      <c r="E3" s="43"/>
      <c r="F3" s="44"/>
      <c r="G3" s="45"/>
      <c r="H3" s="45"/>
      <c r="L3" s="105"/>
    </row>
    <row r="4" spans="1:12" ht="12.75" customHeight="1">
      <c r="A4" s="133"/>
      <c r="B4" s="133"/>
      <c r="C4" s="133"/>
      <c r="D4" s="133"/>
      <c r="E4" s="133"/>
      <c r="F4" s="44"/>
      <c r="G4" s="45"/>
      <c r="H4" s="45"/>
    </row>
    <row r="5" spans="1:12" ht="12.75" customHeight="1">
      <c r="A5" s="133"/>
      <c r="B5" s="746"/>
      <c r="C5" s="746"/>
      <c r="D5" s="746"/>
      <c r="E5" s="134"/>
      <c r="F5" s="44"/>
      <c r="G5" s="45"/>
      <c r="H5" s="45"/>
    </row>
    <row r="6" spans="1:12" ht="12.75" customHeight="1">
      <c r="A6" s="133"/>
      <c r="B6" s="746"/>
      <c r="C6" s="746"/>
      <c r="D6" s="746"/>
      <c r="E6" s="134"/>
      <c r="F6" s="44"/>
      <c r="G6" s="45"/>
      <c r="H6" s="45"/>
    </row>
    <row r="7" spans="1:12" ht="12.75" customHeight="1">
      <c r="A7" s="44"/>
      <c r="B7" s="746"/>
      <c r="C7" s="746"/>
      <c r="D7" s="746"/>
      <c r="E7" s="135"/>
      <c r="F7" s="44"/>
      <c r="G7" s="45"/>
      <c r="H7" s="45"/>
    </row>
    <row r="8" spans="1:12" ht="12.75" customHeight="1">
      <c r="A8" s="44"/>
      <c r="B8" s="746"/>
      <c r="C8" s="746"/>
      <c r="D8" s="746"/>
      <c r="E8" s="135"/>
      <c r="F8" s="44"/>
      <c r="G8" s="44"/>
      <c r="H8" s="44"/>
    </row>
    <row r="9" spans="1:12" ht="12.75" customHeight="1">
      <c r="A9" s="44"/>
      <c r="B9" s="746"/>
      <c r="C9" s="746"/>
      <c r="D9" s="746"/>
      <c r="E9" s="135"/>
      <c r="F9" s="44"/>
      <c r="G9" s="44"/>
      <c r="H9" s="44"/>
    </row>
    <row r="10" spans="1:12" ht="12.75" customHeight="1" thickBot="1">
      <c r="A10" s="44"/>
      <c r="B10" s="44"/>
      <c r="C10" s="44"/>
      <c r="D10" s="44"/>
      <c r="E10" s="44"/>
      <c r="F10" s="44"/>
      <c r="G10" s="44"/>
      <c r="H10" s="44"/>
    </row>
    <row r="11" spans="1:12" ht="29.25" customHeight="1">
      <c r="A11" s="44"/>
      <c r="B11" s="44"/>
      <c r="C11" s="44"/>
      <c r="D11" s="46"/>
      <c r="E11" s="44"/>
      <c r="F11" s="47" t="s">
        <v>0</v>
      </c>
      <c r="G11" s="820">
        <f>VLOOKUP('BD CLIENTES'!$L$6,'BD CLIENTES'!$A$7:$H$305,2)</f>
        <v>47122</v>
      </c>
      <c r="H11" s="749"/>
      <c r="I11" s="14"/>
    </row>
    <row r="12" spans="1:12" ht="23.25" customHeight="1">
      <c r="A12" s="44"/>
      <c r="B12" s="44"/>
      <c r="C12" s="44"/>
      <c r="D12" s="44"/>
      <c r="E12" s="44"/>
      <c r="F12" s="48" t="s">
        <v>37</v>
      </c>
      <c r="G12" s="821" t="str">
        <f>VLOOKUP('BD CLIENTES'!$L$6,'BD CLIENTES'!$A$7:$H$305,3)</f>
        <v>ARELDECOR, S.L.</v>
      </c>
      <c r="H12" s="822"/>
      <c r="I12" s="14"/>
    </row>
    <row r="13" spans="1:12" ht="12.75" customHeight="1">
      <c r="A13" s="44"/>
      <c r="B13" s="44"/>
      <c r="C13" s="44"/>
      <c r="D13" s="44"/>
      <c r="E13" s="44"/>
      <c r="F13" s="49" t="s">
        <v>2</v>
      </c>
      <c r="G13" s="50" t="str">
        <f>VLOOKUP('BD CLIENTES'!$L$6,'BD CLIENTES'!$A$7:$H$305,4)</f>
        <v>C/ ESTAMBUL Nº 22</v>
      </c>
      <c r="H13" s="51"/>
      <c r="I13" s="14"/>
    </row>
    <row r="14" spans="1:12" ht="12.75" customHeight="1">
      <c r="A14" s="44"/>
      <c r="B14" s="44"/>
      <c r="C14" s="44"/>
      <c r="D14" s="44"/>
      <c r="E14" s="44"/>
      <c r="F14" s="49" t="s">
        <v>36</v>
      </c>
      <c r="G14" s="52">
        <f>VLOOKUP('BD CLIENTES'!$L$6,'BD CLIENTES'!$A$7:$H$305,5)</f>
        <v>28922</v>
      </c>
      <c r="H14" s="53"/>
      <c r="I14" s="14"/>
    </row>
    <row r="15" spans="1:12" ht="12.75" customHeight="1">
      <c r="A15" s="44"/>
      <c r="B15" s="44"/>
      <c r="C15" s="44"/>
      <c r="D15" s="44"/>
      <c r="E15" s="44"/>
      <c r="F15" s="49" t="s">
        <v>4</v>
      </c>
      <c r="G15" s="52" t="str">
        <f>VLOOKUP('BD CLIENTES'!$L$6,'BD CLIENTES'!$A$7:$H$305,6)</f>
        <v>ALCOBENDAS (MADRID)</v>
      </c>
      <c r="H15" s="54"/>
      <c r="I15" s="14"/>
    </row>
    <row r="16" spans="1:12" ht="12.75" customHeight="1">
      <c r="A16" s="44"/>
      <c r="B16" s="44"/>
      <c r="C16" s="44"/>
      <c r="D16" s="44"/>
      <c r="E16" s="44"/>
      <c r="F16" s="145" t="s">
        <v>87</v>
      </c>
      <c r="G16" s="147" t="str">
        <f>VLOOKUP('BD CLIENTES'!$L$6,'BD CLIENTES'!$A$7:$H$305,7)</f>
        <v>B87047122</v>
      </c>
      <c r="H16" s="54"/>
      <c r="I16" s="14"/>
    </row>
    <row r="17" spans="1:16" ht="12.75" customHeight="1">
      <c r="A17" s="44"/>
      <c r="B17" s="44"/>
      <c r="C17" s="44"/>
      <c r="D17" s="44"/>
      <c r="E17" s="44"/>
      <c r="F17" s="49" t="s">
        <v>85</v>
      </c>
      <c r="G17" s="160"/>
      <c r="H17" s="144"/>
      <c r="I17" s="14"/>
    </row>
    <row r="18" spans="1:16" ht="13.5" thickBot="1">
      <c r="A18" s="44"/>
      <c r="B18" s="44"/>
      <c r="C18" s="44"/>
      <c r="D18" s="44"/>
      <c r="E18" s="44"/>
      <c r="F18" s="55" t="s">
        <v>86</v>
      </c>
      <c r="G18" s="750"/>
      <c r="H18" s="823"/>
      <c r="I18" s="14"/>
    </row>
    <row r="19" spans="1:16" ht="12.75" customHeight="1">
      <c r="A19" s="44"/>
      <c r="B19" s="44"/>
      <c r="C19" s="44"/>
      <c r="D19" s="44"/>
      <c r="E19" s="44"/>
      <c r="F19" s="44"/>
      <c r="G19" s="44"/>
      <c r="H19" s="44"/>
      <c r="L19" s="21"/>
      <c r="M19" s="21"/>
      <c r="N19" s="21"/>
      <c r="O19" s="21"/>
    </row>
    <row r="20" spans="1:16" ht="15">
      <c r="A20" s="44"/>
      <c r="B20" s="137" t="s">
        <v>6</v>
      </c>
      <c r="C20" s="138" t="s">
        <v>7</v>
      </c>
      <c r="D20" s="138" t="s">
        <v>41</v>
      </c>
      <c r="E20" s="139" t="s">
        <v>8</v>
      </c>
      <c r="F20" s="44"/>
      <c r="G20" s="44"/>
      <c r="H20" s="44"/>
      <c r="M20" s="21"/>
      <c r="N20" s="21"/>
    </row>
    <row r="21" spans="1:16" ht="15">
      <c r="A21" s="44"/>
      <c r="B21" s="38">
        <v>42270</v>
      </c>
      <c r="C21" s="56">
        <f>(+'BD CLIENTES'!$L$6)</f>
        <v>105</v>
      </c>
      <c r="D21" s="146" t="s">
        <v>625</v>
      </c>
      <c r="E21" s="38"/>
      <c r="F21" s="44"/>
      <c r="G21" s="44"/>
      <c r="H21" s="44"/>
      <c r="L21" s="22"/>
      <c r="M21" s="22"/>
      <c r="N21" s="22"/>
      <c r="O21" s="22"/>
    </row>
    <row r="22" spans="1:16" ht="15">
      <c r="A22" s="44"/>
      <c r="B22" s="57"/>
      <c r="C22" s="58"/>
      <c r="D22" s="59"/>
      <c r="E22" s="57"/>
      <c r="F22" s="44"/>
      <c r="G22" s="44"/>
      <c r="H22" s="44"/>
      <c r="K22" t="s">
        <v>52</v>
      </c>
      <c r="L22" s="22"/>
      <c r="M22" s="164"/>
      <c r="N22" s="164"/>
      <c r="O22" s="164"/>
    </row>
    <row r="23" spans="1:16" ht="15">
      <c r="A23" s="44"/>
      <c r="B23" s="57"/>
      <c r="C23" s="58"/>
      <c r="D23" s="59"/>
      <c r="E23" s="57"/>
      <c r="F23" s="44"/>
      <c r="G23" s="44"/>
      <c r="H23" s="44"/>
      <c r="L23" s="22"/>
      <c r="M23" s="22"/>
      <c r="N23" s="22"/>
      <c r="O23" s="22"/>
    </row>
    <row r="24" spans="1:16" ht="15.75" thickBot="1">
      <c r="A24" s="44"/>
      <c r="B24" s="57"/>
      <c r="C24" s="58"/>
      <c r="D24" s="59"/>
      <c r="E24" s="57"/>
      <c r="F24" s="44"/>
      <c r="G24" s="44"/>
      <c r="H24" s="44"/>
      <c r="L24" s="22"/>
      <c r="M24" s="22"/>
      <c r="N24" s="22"/>
      <c r="O24" s="22"/>
    </row>
    <row r="25" spans="1:16" ht="16.5" thickBot="1">
      <c r="A25" s="44"/>
      <c r="B25" s="140" t="s">
        <v>18</v>
      </c>
      <c r="C25" s="824" t="s">
        <v>38</v>
      </c>
      <c r="D25" s="825"/>
      <c r="E25" s="826"/>
      <c r="F25" s="141" t="s">
        <v>45</v>
      </c>
      <c r="G25" s="141" t="s">
        <v>46</v>
      </c>
      <c r="H25" s="142" t="s">
        <v>40</v>
      </c>
      <c r="L25" s="3"/>
      <c r="M25" s="3"/>
      <c r="N25" s="3"/>
      <c r="O25" s="3"/>
      <c r="P25" s="3"/>
    </row>
    <row r="26" spans="1:16" ht="15" customHeight="1">
      <c r="A26" s="44"/>
      <c r="B26" s="233"/>
      <c r="C26" s="246" t="s">
        <v>642</v>
      </c>
      <c r="D26" s="235"/>
      <c r="E26" s="235"/>
      <c r="F26" s="178"/>
      <c r="G26" s="179"/>
      <c r="H26" s="180"/>
      <c r="J26" s="21"/>
      <c r="K26" s="21"/>
      <c r="L26" s="169"/>
      <c r="M26" s="3"/>
      <c r="N26" s="3"/>
      <c r="O26" s="3"/>
      <c r="P26" s="3"/>
    </row>
    <row r="27" spans="1:16" ht="15.75">
      <c r="A27" s="44"/>
      <c r="B27" s="236"/>
      <c r="C27" s="234"/>
      <c r="D27" s="238"/>
      <c r="E27" s="239"/>
      <c r="F27" s="62"/>
      <c r="G27" s="60"/>
      <c r="H27" s="168"/>
      <c r="K27" s="25"/>
      <c r="L27" s="3"/>
      <c r="M27" s="3"/>
      <c r="N27" s="3"/>
      <c r="O27" s="3"/>
      <c r="P27" s="3"/>
    </row>
    <row r="28" spans="1:16" ht="15.75">
      <c r="A28" s="44"/>
      <c r="B28" s="240"/>
      <c r="C28" s="241" t="s">
        <v>826</v>
      </c>
      <c r="D28" s="238"/>
      <c r="E28" s="239"/>
      <c r="F28" s="62"/>
      <c r="G28" s="60"/>
      <c r="H28" s="168"/>
      <c r="L28" s="3"/>
      <c r="M28" s="3"/>
      <c r="N28" s="3"/>
      <c r="O28" s="3"/>
      <c r="P28" s="3"/>
    </row>
    <row r="29" spans="1:16" ht="15.75">
      <c r="A29" s="44"/>
      <c r="B29" s="240"/>
      <c r="C29" s="241" t="s">
        <v>827</v>
      </c>
      <c r="D29" s="238"/>
      <c r="E29" s="239"/>
      <c r="F29" s="62"/>
      <c r="G29" s="60"/>
      <c r="H29" s="168"/>
      <c r="L29" s="3"/>
      <c r="M29" s="3"/>
      <c r="N29" s="3"/>
      <c r="O29" s="3"/>
      <c r="P29" s="3"/>
    </row>
    <row r="30" spans="1:16" ht="15.75">
      <c r="A30" s="61"/>
      <c r="B30" s="242"/>
      <c r="C30" s="241" t="s">
        <v>828</v>
      </c>
      <c r="D30" s="235"/>
      <c r="E30" s="243"/>
      <c r="F30" s="62"/>
      <c r="G30" s="60"/>
      <c r="H30" s="168"/>
      <c r="M30" s="3"/>
      <c r="N30" s="3"/>
      <c r="O30" s="3"/>
      <c r="P30" s="3"/>
    </row>
    <row r="31" spans="1:16" ht="15.75">
      <c r="A31" s="44"/>
      <c r="B31" s="242"/>
      <c r="C31" s="241" t="s">
        <v>829</v>
      </c>
      <c r="D31" s="244"/>
      <c r="E31" s="245"/>
      <c r="F31" s="62"/>
      <c r="G31" s="60"/>
      <c r="H31" s="168"/>
      <c r="K31" s="14"/>
      <c r="M31" s="3"/>
      <c r="N31" s="3"/>
      <c r="O31" s="3"/>
      <c r="P31" s="3"/>
    </row>
    <row r="32" spans="1:16" ht="15.75">
      <c r="A32" s="44"/>
      <c r="B32" s="242"/>
      <c r="C32" s="268" t="s">
        <v>679</v>
      </c>
      <c r="D32" s="235"/>
      <c r="E32" s="243"/>
      <c r="F32" s="62"/>
      <c r="G32" s="60"/>
      <c r="H32" s="168"/>
      <c r="K32" s="14"/>
      <c r="M32" s="3"/>
      <c r="N32" s="3"/>
      <c r="O32" s="3"/>
      <c r="P32" s="3"/>
    </row>
    <row r="33" spans="1:17" ht="15.75">
      <c r="A33" s="61"/>
      <c r="B33" s="242"/>
      <c r="C33" s="268" t="s">
        <v>643</v>
      </c>
      <c r="D33" s="235"/>
      <c r="E33" s="243"/>
      <c r="F33" s="62">
        <v>1</v>
      </c>
      <c r="G33" s="60">
        <v>0</v>
      </c>
      <c r="H33" s="168">
        <f>G33*F33</f>
        <v>0</v>
      </c>
      <c r="K33" s="14"/>
      <c r="L33" s="3"/>
      <c r="M33" s="3"/>
      <c r="N33" s="3"/>
      <c r="O33" s="3"/>
      <c r="P33" s="3"/>
    </row>
    <row r="34" spans="1:17" ht="15.75">
      <c r="A34" s="44"/>
      <c r="B34" s="242"/>
      <c r="C34" s="241"/>
      <c r="D34" s="235"/>
      <c r="E34" s="243"/>
      <c r="F34" s="62"/>
      <c r="G34" s="60"/>
      <c r="H34" s="168"/>
      <c r="K34" s="14"/>
    </row>
    <row r="35" spans="1:17" ht="14.25" customHeight="1">
      <c r="A35" s="44"/>
      <c r="B35" s="242"/>
      <c r="C35" s="234"/>
      <c r="D35" s="249"/>
      <c r="E35" s="243"/>
      <c r="F35" s="62"/>
      <c r="G35" s="60"/>
      <c r="H35" s="168"/>
      <c r="K35" s="26"/>
      <c r="L35" s="6"/>
      <c r="M35" s="6"/>
      <c r="O35" s="6"/>
    </row>
    <row r="36" spans="1:17" ht="15.75">
      <c r="A36" s="44"/>
      <c r="B36" s="242"/>
      <c r="C36" s="246"/>
      <c r="D36" s="235"/>
      <c r="E36" s="243"/>
      <c r="F36" s="62"/>
      <c r="G36" s="60"/>
      <c r="H36" s="168"/>
      <c r="K36" s="26"/>
      <c r="L36" s="6"/>
      <c r="M36" s="6"/>
      <c r="O36" s="6"/>
    </row>
    <row r="37" spans="1:17" ht="15.75">
      <c r="A37" s="44"/>
      <c r="B37" s="242"/>
      <c r="C37" s="246"/>
      <c r="D37" s="235"/>
      <c r="E37" s="243"/>
      <c r="F37" s="62"/>
      <c r="G37" s="62"/>
      <c r="H37" s="168"/>
      <c r="J37" s="26"/>
      <c r="K37" s="26"/>
      <c r="L37" s="6"/>
      <c r="M37" s="6"/>
      <c r="O37" s="6"/>
    </row>
    <row r="38" spans="1:17" ht="15.75">
      <c r="A38" s="44"/>
      <c r="B38" s="242"/>
      <c r="C38" s="248"/>
      <c r="D38" s="235"/>
      <c r="E38" s="243"/>
      <c r="F38" s="62"/>
      <c r="G38" s="62"/>
      <c r="H38" s="168"/>
      <c r="L38" s="6"/>
      <c r="M38" s="6"/>
      <c r="O38" s="6"/>
    </row>
    <row r="39" spans="1:17" ht="15.75">
      <c r="A39" s="44"/>
      <c r="B39" s="240"/>
      <c r="C39" s="248"/>
      <c r="D39" s="249"/>
      <c r="E39" s="250"/>
      <c r="F39" s="62"/>
      <c r="G39" s="60"/>
      <c r="H39" s="168"/>
      <c r="K39" s="26"/>
      <c r="L39" s="6"/>
      <c r="M39" s="6"/>
      <c r="O39" s="6"/>
    </row>
    <row r="40" spans="1:17" ht="15.75">
      <c r="A40" s="44"/>
      <c r="B40" s="251"/>
      <c r="C40" s="246"/>
      <c r="D40" s="235"/>
      <c r="E40" s="252"/>
      <c r="F40" s="62"/>
      <c r="G40" s="100"/>
      <c r="H40" s="161"/>
      <c r="K40" s="26"/>
      <c r="L40" s="6"/>
      <c r="M40" s="6"/>
      <c r="O40" s="6"/>
    </row>
    <row r="41" spans="1:17" ht="15.75">
      <c r="A41" s="44"/>
      <c r="B41" s="251"/>
      <c r="C41" s="253"/>
      <c r="D41" s="254"/>
      <c r="E41" s="255"/>
      <c r="F41" s="62"/>
      <c r="G41" s="60"/>
      <c r="H41" s="168"/>
      <c r="K41" s="6"/>
      <c r="L41" s="6"/>
      <c r="M41" s="6"/>
      <c r="O41" s="6"/>
    </row>
    <row r="42" spans="1:17" ht="15.75">
      <c r="A42" s="44"/>
      <c r="B42" s="251"/>
      <c r="C42" s="248"/>
      <c r="D42" s="249"/>
      <c r="E42" s="250"/>
      <c r="F42" s="62"/>
      <c r="G42" s="60"/>
      <c r="H42" s="162"/>
      <c r="K42" s="6"/>
      <c r="L42" s="6"/>
      <c r="M42" s="6"/>
      <c r="O42" s="6"/>
    </row>
    <row r="43" spans="1:17" ht="15.75">
      <c r="A43" s="44"/>
      <c r="B43" s="251"/>
      <c r="C43" s="246"/>
      <c r="D43" s="235"/>
      <c r="E43" s="252"/>
      <c r="F43" s="62"/>
      <c r="G43" s="60"/>
      <c r="H43" s="162"/>
      <c r="K43" s="22"/>
      <c r="L43" s="22"/>
      <c r="M43" s="6"/>
      <c r="Q43" s="3"/>
    </row>
    <row r="44" spans="1:17" ht="15.75">
      <c r="A44" s="44"/>
      <c r="B44" s="251"/>
      <c r="C44" s="246"/>
      <c r="D44" s="235"/>
      <c r="E44" s="256"/>
      <c r="F44" s="62"/>
      <c r="G44" s="60"/>
      <c r="H44" s="162"/>
      <c r="Q44" s="3"/>
    </row>
    <row r="45" spans="1:17" ht="15.75">
      <c r="A45" s="44"/>
      <c r="B45" s="251"/>
      <c r="C45" s="246"/>
      <c r="D45" s="257"/>
      <c r="E45" s="258"/>
      <c r="F45" s="62"/>
      <c r="G45" s="60"/>
      <c r="H45" s="162"/>
      <c r="K45" s="21"/>
      <c r="L45" s="3"/>
      <c r="Q45" s="3"/>
    </row>
    <row r="46" spans="1:17" ht="15.75">
      <c r="A46" s="44"/>
      <c r="B46" s="251"/>
      <c r="C46" s="259"/>
      <c r="D46" s="260"/>
      <c r="E46" s="258"/>
      <c r="F46" s="62"/>
      <c r="G46" s="60"/>
      <c r="H46" s="162"/>
      <c r="K46" s="21"/>
      <c r="L46" s="3"/>
    </row>
    <row r="47" spans="1:17" ht="16.5" thickBot="1">
      <c r="A47" s="44"/>
      <c r="B47" s="261"/>
      <c r="C47" s="262"/>
      <c r="D47" s="263"/>
      <c r="E47" s="264"/>
      <c r="F47" s="101"/>
      <c r="G47" s="63"/>
      <c r="H47" s="64"/>
      <c r="K47" s="21"/>
      <c r="L47" s="3"/>
      <c r="Q47" s="3"/>
    </row>
    <row r="48" spans="1:17" ht="13.5" thickBot="1">
      <c r="A48" s="44"/>
      <c r="B48" s="65"/>
      <c r="C48" s="65"/>
      <c r="D48" s="65"/>
      <c r="E48" s="65"/>
      <c r="F48" s="65"/>
      <c r="G48" s="65"/>
      <c r="H48" s="65"/>
      <c r="I48" s="1"/>
      <c r="L48" s="3"/>
    </row>
    <row r="49" spans="1:17" ht="12.75" customHeight="1">
      <c r="A49" s="44"/>
      <c r="B49" s="66"/>
      <c r="C49" s="67"/>
      <c r="D49" s="68"/>
      <c r="E49" s="69"/>
      <c r="F49" s="70" t="s">
        <v>25</v>
      </c>
      <c r="G49" s="71"/>
      <c r="H49" s="72"/>
      <c r="Q49" s="23"/>
    </row>
    <row r="50" spans="1:17" ht="14.25">
      <c r="A50" s="44"/>
      <c r="B50" s="833" t="s">
        <v>9</v>
      </c>
      <c r="C50" s="73"/>
      <c r="D50" s="74"/>
      <c r="E50" s="75"/>
      <c r="F50" s="76"/>
      <c r="G50" s="165" t="s">
        <v>10</v>
      </c>
      <c r="H50" s="77">
        <f>SUM(H26:H33)</f>
        <v>0</v>
      </c>
      <c r="K50" s="14"/>
    </row>
    <row r="51" spans="1:17" ht="14.25">
      <c r="A51" s="44"/>
      <c r="B51" s="833"/>
      <c r="C51" s="78"/>
      <c r="D51" s="78"/>
      <c r="E51" s="79"/>
      <c r="F51" s="80" t="s">
        <v>25</v>
      </c>
      <c r="G51" s="166" t="s">
        <v>11</v>
      </c>
      <c r="H51" s="77">
        <f>+IF(VARIOS!D1=5,'FACTURA FORM'!H50*21%,IF(VARIOS!D1=4,'FACTURA FORM'!H50*18%,IF(VARIOS!D1=3,'FACTURA FORM'!H50*7%,IF(VARIOS!D1=2,'FACTURA FORM'!H50*4%,0))))</f>
        <v>0</v>
      </c>
      <c r="K51" s="14"/>
    </row>
    <row r="52" spans="1:17" ht="15" thickBot="1">
      <c r="A52" s="44"/>
      <c r="B52" s="833"/>
      <c r="C52" s="81"/>
      <c r="D52" s="82"/>
      <c r="E52" s="82"/>
      <c r="F52" s="76"/>
      <c r="G52" s="165"/>
      <c r="H52" s="77"/>
      <c r="K52" s="25"/>
      <c r="L52" s="8"/>
    </row>
    <row r="53" spans="1:17" ht="13.5" customHeight="1" thickBot="1">
      <c r="A53" s="44"/>
      <c r="B53" s="833"/>
      <c r="C53" s="827" t="str">
        <f>IF('FORMA PAGO'!D1&lt;=11,'FORMA PAGO'!C17,'FORMA PAGO'!C16)</f>
        <v>A SU NUMERO DE CUENTA</v>
      </c>
      <c r="D53" s="828"/>
      <c r="E53" s="828"/>
      <c r="F53" s="829"/>
      <c r="G53" s="165" t="s">
        <v>271</v>
      </c>
      <c r="H53" s="77">
        <f>SUM(H34:H37)</f>
        <v>0</v>
      </c>
      <c r="K53" s="14"/>
    </row>
    <row r="54" spans="1:17" ht="15.75" customHeight="1">
      <c r="A54" s="44"/>
      <c r="B54" s="833"/>
      <c r="C54" s="83" t="s">
        <v>283</v>
      </c>
      <c r="D54" s="84" t="s">
        <v>32</v>
      </c>
      <c r="E54" s="85" t="s">
        <v>33</v>
      </c>
      <c r="F54" s="72"/>
      <c r="G54" s="173"/>
      <c r="H54" s="174"/>
      <c r="K54" s="14"/>
    </row>
    <row r="55" spans="1:17" ht="15.75" customHeight="1" thickBot="1">
      <c r="A55" s="44"/>
      <c r="B55" s="834"/>
      <c r="C55" s="148">
        <f>VLOOKUP($C$21,'BD CLIENTES'!$A$7:$I$1000,8)</f>
        <v>665640857</v>
      </c>
      <c r="D55" s="149" t="str">
        <f>VLOOKUP($C$21,'BD CLIENTES'!$A$7:$J$1000,9)</f>
        <v>ES66    0081</v>
      </c>
      <c r="E55" s="170" t="str">
        <f>VLOOKUP($C$21,'BD CLIENTES'!$A$7:$K$1000,10)</f>
        <v>0589-28</v>
      </c>
      <c r="F55" s="86"/>
      <c r="G55" s="167" t="s">
        <v>39</v>
      </c>
      <c r="H55" s="163">
        <f>H50+H51+H53-H54</f>
        <v>0</v>
      </c>
      <c r="K55" s="27"/>
    </row>
    <row r="56" spans="1:17">
      <c r="A56" s="44"/>
      <c r="B56" s="44"/>
      <c r="C56" s="44"/>
      <c r="D56" s="44"/>
      <c r="E56" s="44"/>
      <c r="F56" s="44"/>
      <c r="G56" s="44"/>
      <c r="H56" s="44"/>
      <c r="K56" s="27"/>
    </row>
    <row r="57" spans="1:17" ht="14.25">
      <c r="A57" s="44"/>
      <c r="B57" s="105" t="str">
        <f>IF(H51&gt;0,0,[2]VARIOS2!A7)</f>
        <v>* La presente factura está exenta de IVA de conformidad con la ley 37/1992 de 28 de Diciembre sobre IVA</v>
      </c>
      <c r="C57" s="44"/>
      <c r="D57" s="87"/>
      <c r="E57" s="44"/>
      <c r="F57" s="44"/>
      <c r="G57" s="44"/>
      <c r="H57" s="44"/>
      <c r="K57" s="14"/>
    </row>
    <row r="58" spans="1:17" ht="14.25">
      <c r="A58" s="44"/>
      <c r="B58" s="105"/>
      <c r="C58" s="44"/>
      <c r="D58" s="44"/>
      <c r="E58" s="44"/>
      <c r="F58" s="44"/>
      <c r="G58" s="44"/>
      <c r="H58" s="44"/>
    </row>
    <row r="59" spans="1:17" ht="13.5" thickBot="1">
      <c r="A59" s="44"/>
      <c r="B59" s="44"/>
      <c r="C59" s="44"/>
      <c r="D59" s="44"/>
      <c r="E59" s="44"/>
      <c r="F59" s="44"/>
      <c r="G59" s="44"/>
      <c r="H59" s="44"/>
    </row>
    <row r="60" spans="1:17" ht="15" thickBot="1">
      <c r="A60" s="44"/>
      <c r="B60" s="44"/>
      <c r="C60" s="44"/>
      <c r="D60" s="44"/>
      <c r="E60" s="44"/>
      <c r="F60" s="830" t="s">
        <v>43</v>
      </c>
      <c r="G60" s="831"/>
      <c r="H60" s="832"/>
    </row>
    <row r="61" spans="1:17" ht="14.25">
      <c r="A61" s="44"/>
      <c r="B61" s="44"/>
      <c r="C61" s="44"/>
      <c r="D61" s="44"/>
      <c r="E61" s="44"/>
      <c r="F61" s="830"/>
      <c r="G61" s="831"/>
      <c r="H61" s="832"/>
    </row>
    <row r="62" spans="1:17" ht="12.75" customHeight="1">
      <c r="A62" s="44"/>
      <c r="B62" s="44"/>
      <c r="C62" s="44"/>
      <c r="D62" s="44"/>
      <c r="E62" s="44"/>
      <c r="F62" s="88"/>
      <c r="G62" s="89"/>
      <c r="H62" s="90"/>
      <c r="I62" s="29"/>
    </row>
    <row r="63" spans="1:17" ht="12.75" customHeight="1">
      <c r="A63" s="44"/>
      <c r="B63" s="44"/>
      <c r="C63" s="44"/>
      <c r="D63" s="44"/>
      <c r="E63" s="44"/>
      <c r="F63" s="91"/>
      <c r="G63" s="89"/>
      <c r="H63" s="90"/>
      <c r="I63" s="29"/>
    </row>
    <row r="64" spans="1:17" ht="12.75" customHeight="1">
      <c r="A64" s="44"/>
      <c r="B64" s="44"/>
      <c r="C64" s="44"/>
      <c r="D64" s="44"/>
      <c r="E64" s="44"/>
      <c r="F64" s="91"/>
      <c r="G64" s="89"/>
      <c r="H64" s="90"/>
      <c r="I64" s="29"/>
    </row>
    <row r="65" spans="1:11">
      <c r="A65" s="44"/>
      <c r="B65" s="44"/>
      <c r="C65" s="44"/>
      <c r="D65" s="44"/>
      <c r="E65" s="44"/>
      <c r="F65" s="92"/>
      <c r="G65" s="93"/>
      <c r="H65" s="94"/>
    </row>
    <row r="66" spans="1:11">
      <c r="A66" s="44"/>
      <c r="B66" s="44"/>
      <c r="C66" s="44"/>
      <c r="D66" s="44"/>
      <c r="E66" s="44"/>
      <c r="F66" s="92"/>
      <c r="G66" s="93"/>
      <c r="H66" s="94"/>
    </row>
    <row r="67" spans="1:11">
      <c r="A67" s="44"/>
      <c r="B67" s="44"/>
      <c r="C67" s="44"/>
      <c r="D67" s="44"/>
      <c r="E67" s="44"/>
      <c r="F67" s="92"/>
      <c r="G67" s="93"/>
      <c r="H67" s="94"/>
    </row>
    <row r="68" spans="1:11">
      <c r="A68" s="44"/>
      <c r="B68" s="44"/>
      <c r="C68" s="44"/>
      <c r="D68" s="44"/>
      <c r="E68" s="44"/>
      <c r="F68" s="88"/>
      <c r="G68" s="65"/>
      <c r="H68" s="95"/>
    </row>
    <row r="69" spans="1:11">
      <c r="A69" s="44"/>
      <c r="B69" s="44"/>
      <c r="C69" s="44"/>
      <c r="D69" s="44"/>
      <c r="E69" s="44"/>
      <c r="F69" s="88"/>
      <c r="G69" s="65"/>
      <c r="H69" s="95"/>
    </row>
    <row r="70" spans="1:11" ht="13.5" thickBot="1">
      <c r="A70" s="44"/>
      <c r="B70" s="44"/>
      <c r="C70" s="44"/>
      <c r="D70" s="44"/>
      <c r="E70" s="44"/>
      <c r="F70" s="96"/>
      <c r="G70" s="97"/>
      <c r="H70" s="98"/>
    </row>
    <row r="72" spans="1:11">
      <c r="I72" s="136"/>
      <c r="J72" s="136"/>
      <c r="K72" s="136"/>
    </row>
    <row r="73" spans="1:11">
      <c r="I73" s="136"/>
      <c r="J73" s="136"/>
      <c r="K73" s="136"/>
    </row>
    <row r="74" spans="1:11">
      <c r="A74" s="745" t="s">
        <v>381</v>
      </c>
      <c r="B74" s="745"/>
      <c r="C74" s="745"/>
      <c r="D74" s="745"/>
      <c r="E74" s="745"/>
      <c r="F74" s="745"/>
      <c r="G74" s="745"/>
      <c r="H74" s="745"/>
    </row>
    <row r="75" spans="1:11">
      <c r="A75" s="745" t="s">
        <v>74</v>
      </c>
      <c r="B75" s="745"/>
      <c r="C75" s="745"/>
      <c r="D75" s="745"/>
      <c r="E75" s="745"/>
      <c r="F75" s="745"/>
      <c r="G75" s="745"/>
      <c r="H75" s="745"/>
    </row>
    <row r="78" spans="1:11" ht="14.25">
      <c r="B78" s="105"/>
    </row>
    <row r="79" spans="1:11" ht="14.25">
      <c r="B79" s="105"/>
    </row>
  </sheetData>
  <mergeCells count="11">
    <mergeCell ref="C53:F53"/>
    <mergeCell ref="F60:H60"/>
    <mergeCell ref="F61:H61"/>
    <mergeCell ref="A74:H74"/>
    <mergeCell ref="A75:H75"/>
    <mergeCell ref="B50:B55"/>
    <mergeCell ref="B5:D9"/>
    <mergeCell ref="G11:H11"/>
    <mergeCell ref="G12:H12"/>
    <mergeCell ref="G18:H18"/>
    <mergeCell ref="C25:E25"/>
  </mergeCells>
  <conditionalFormatting sqref="B58 L3">
    <cfRule type="cellIs" dxfId="3" priority="2" stopIfTrue="1" operator="equal">
      <formula>0</formula>
    </cfRule>
  </conditionalFormatting>
  <conditionalFormatting sqref="B57">
    <cfRule type="cellIs" dxfId="2" priority="1" stopIfTrue="1" operator="equal">
      <formula>0</formula>
    </cfRule>
  </conditionalFormatting>
  <printOptions horizontalCentered="1"/>
  <pageMargins left="0.39370078740157483" right="0.27559055118110237" top="0.47244094488188981" bottom="0.31" header="0" footer="0"/>
  <pageSetup paperSize="9" scale="74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1">
              <controlPr defaultSize="0" autoLine="0" autoPict="0">
                <anchor moveWithCells="1">
                  <from>
                    <xdr:col>5</xdr:col>
                    <xdr:colOff>419100</xdr:colOff>
                    <xdr:row>37</xdr:row>
                    <xdr:rowOff>47625</xdr:rowOff>
                  </from>
                  <to>
                    <xdr:col>5</xdr:col>
                    <xdr:colOff>762000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Drop Down 2">
              <controlPr defaultSize="0" print="0" autoLine="0" autoPict="0">
                <anchor moveWithCells="1">
                  <from>
                    <xdr:col>4</xdr:col>
                    <xdr:colOff>238125</xdr:colOff>
                    <xdr:row>5</xdr:row>
                    <xdr:rowOff>95250</xdr:rowOff>
                  </from>
                  <to>
                    <xdr:col>5</xdr:col>
                    <xdr:colOff>695325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ENU_INICIO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190500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PONER_HISTORICO">
                <anchor moveWithCells="1" sizeWithCells="1">
                  <from>
                    <xdr:col>4</xdr:col>
                    <xdr:colOff>523875</xdr:colOff>
                    <xdr:row>0</xdr:row>
                    <xdr:rowOff>38100</xdr:rowOff>
                  </from>
                  <to>
                    <xdr:col>4</xdr:col>
                    <xdr:colOff>1181100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HISTÓRICO">
                <anchor moveWithCells="1" sizeWithCells="1">
                  <from>
                    <xdr:col>1</xdr:col>
                    <xdr:colOff>238125</xdr:colOff>
                    <xdr:row>0</xdr:row>
                    <xdr:rowOff>38100</xdr:rowOff>
                  </from>
                  <to>
                    <xdr:col>2</xdr:col>
                    <xdr:colOff>85725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ARCHIVAR_FACTURA">
                <anchor moveWithCells="1" sizeWithCells="1">
                  <from>
                    <xdr:col>3</xdr:col>
                    <xdr:colOff>885825</xdr:colOff>
                    <xdr:row>0</xdr:row>
                    <xdr:rowOff>38100</xdr:rowOff>
                  </from>
                  <to>
                    <xdr:col>4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0]!BD_CLIENTES">
                <anchor moveWithCells="1" sizeWithCells="1">
                  <from>
                    <xdr:col>2</xdr:col>
                    <xdr:colOff>133350</xdr:colOff>
                    <xdr:row>0</xdr:row>
                    <xdr:rowOff>38100</xdr:rowOff>
                  </from>
                  <to>
                    <xdr:col>2</xdr:col>
                    <xdr:colOff>847725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IMPRIMIR_FACTURA">
                <anchor moveWithCells="1" sizeWithCells="1">
                  <from>
                    <xdr:col>4</xdr:col>
                    <xdr:colOff>552450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RECIBO">
                <anchor moveWithCells="1" sizeWithCells="1">
                  <from>
                    <xdr:col>3</xdr:col>
                    <xdr:colOff>885825</xdr:colOff>
                    <xdr:row>3</xdr:row>
                    <xdr:rowOff>38100</xdr:rowOff>
                  </from>
                  <to>
                    <xdr:col>4</xdr:col>
                    <xdr:colOff>457200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Drop Down 10">
              <controlPr defaultSize="0" autoLine="0" autoPict="0">
                <anchor moveWithCells="1">
                  <from>
                    <xdr:col>1</xdr:col>
                    <xdr:colOff>571500</xdr:colOff>
                    <xdr:row>36</xdr:row>
                    <xdr:rowOff>85725</xdr:rowOff>
                  </from>
                  <to>
                    <xdr:col>3</xdr:col>
                    <xdr:colOff>180975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pageSetUpPr fitToPage="1"/>
  </sheetPr>
  <dimension ref="A1:Q79"/>
  <sheetViews>
    <sheetView showGridLines="0" topLeftCell="A19" workbookViewId="0">
      <selection activeCell="F40" sqref="F40"/>
    </sheetView>
  </sheetViews>
  <sheetFormatPr baseColWidth="10" defaultColWidth="12.7109375" defaultRowHeight="12.75"/>
  <cols>
    <col min="1" max="1" width="3.5703125" customWidth="1"/>
    <col min="2" max="2" width="12.28515625" customWidth="1"/>
    <col min="3" max="3" width="14.42578125" customWidth="1"/>
    <col min="4" max="4" width="13.5703125" customWidth="1"/>
    <col min="5" max="5" width="20.42578125" customWidth="1"/>
    <col min="6" max="6" width="12.42578125" customWidth="1"/>
    <col min="7" max="7" width="20" customWidth="1"/>
    <col min="8" max="8" width="16.7109375" customWidth="1"/>
    <col min="9" max="9" width="6.7109375" customWidth="1"/>
    <col min="12" max="12" width="16.85546875" customWidth="1"/>
    <col min="13" max="13" width="19" customWidth="1"/>
    <col min="14" max="14" width="16" customWidth="1"/>
    <col min="15" max="15" width="14.7109375" bestFit="1" customWidth="1"/>
    <col min="17" max="17" width="14.7109375" bestFit="1" customWidth="1"/>
  </cols>
  <sheetData>
    <row r="1" spans="1:12">
      <c r="A1" s="43"/>
      <c r="B1" s="43"/>
      <c r="C1" s="43"/>
      <c r="D1" s="43"/>
      <c r="E1" s="43"/>
      <c r="F1" s="44"/>
      <c r="G1" s="45"/>
      <c r="H1" s="45" t="s">
        <v>25</v>
      </c>
    </row>
    <row r="2" spans="1:12" ht="12.75" customHeight="1">
      <c r="A2" s="43"/>
      <c r="B2" s="43"/>
      <c r="C2" s="43"/>
      <c r="D2" s="43"/>
      <c r="E2" s="43"/>
      <c r="F2" s="44"/>
      <c r="G2" s="45"/>
      <c r="H2" s="45"/>
    </row>
    <row r="3" spans="1:12" ht="12.75" customHeight="1">
      <c r="A3" s="43"/>
      <c r="B3" s="43"/>
      <c r="C3" s="43"/>
      <c r="D3" s="43"/>
      <c r="E3" s="43"/>
      <c r="F3" s="44"/>
      <c r="G3" s="45"/>
      <c r="H3" s="45"/>
      <c r="L3" s="105"/>
    </row>
    <row r="4" spans="1:12" ht="12.75" customHeight="1">
      <c r="A4" s="133"/>
      <c r="B4" s="133"/>
      <c r="C4" s="133"/>
      <c r="D4" s="133"/>
      <c r="E4" s="133"/>
      <c r="F4" s="44"/>
      <c r="G4" s="45"/>
      <c r="H4" s="45"/>
    </row>
    <row r="5" spans="1:12" ht="12.75" customHeight="1">
      <c r="A5" s="133"/>
      <c r="B5" s="746"/>
      <c r="C5" s="746"/>
      <c r="D5" s="746"/>
      <c r="E5" s="134"/>
      <c r="F5" s="44"/>
      <c r="G5" s="45"/>
      <c r="H5" s="45"/>
    </row>
    <row r="6" spans="1:12" ht="12.75" customHeight="1">
      <c r="A6" s="133"/>
      <c r="B6" s="746"/>
      <c r="C6" s="746"/>
      <c r="D6" s="746"/>
      <c r="E6" s="134"/>
      <c r="F6" s="44"/>
      <c r="G6" s="45"/>
      <c r="H6" s="45"/>
    </row>
    <row r="7" spans="1:12" ht="12.75" customHeight="1">
      <c r="A7" s="44"/>
      <c r="B7" s="746"/>
      <c r="C7" s="746"/>
      <c r="D7" s="746"/>
      <c r="E7" s="135"/>
      <c r="F7" s="44"/>
      <c r="G7" s="45"/>
      <c r="H7" s="45"/>
    </row>
    <row r="8" spans="1:12" ht="12.75" customHeight="1">
      <c r="A8" s="44"/>
      <c r="B8" s="746"/>
      <c r="C8" s="746"/>
      <c r="D8" s="746"/>
      <c r="E8" s="135"/>
      <c r="F8" s="44"/>
      <c r="G8" s="44"/>
      <c r="H8" s="44"/>
    </row>
    <row r="9" spans="1:12" ht="12.75" customHeight="1">
      <c r="A9" s="44"/>
      <c r="B9" s="746"/>
      <c r="C9" s="746"/>
      <c r="D9" s="746"/>
      <c r="E9" s="135"/>
      <c r="F9" s="44"/>
      <c r="G9" s="44"/>
      <c r="H9" s="44"/>
    </row>
    <row r="10" spans="1:12" ht="12.75" customHeight="1" thickBot="1">
      <c r="A10" s="44"/>
      <c r="B10" s="44"/>
      <c r="C10" s="44"/>
      <c r="D10" s="44"/>
      <c r="E10" s="44"/>
      <c r="F10" s="44"/>
      <c r="G10" s="44"/>
      <c r="H10" s="44"/>
    </row>
    <row r="11" spans="1:12" ht="29.25" customHeight="1">
      <c r="A11" s="44"/>
      <c r="B11" s="44"/>
      <c r="C11" s="44"/>
      <c r="D11" s="46"/>
      <c r="E11" s="44"/>
      <c r="F11" s="47" t="s">
        <v>0</v>
      </c>
      <c r="G11" s="820">
        <f>VLOOKUP('BD CLIENTES'!$L$6,'BD CLIENTES'!$A$7:$H$305,2)</f>
        <v>47122</v>
      </c>
      <c r="H11" s="749"/>
      <c r="I11" s="14"/>
    </row>
    <row r="12" spans="1:12" ht="23.25" customHeight="1">
      <c r="A12" s="44"/>
      <c r="B12" s="44"/>
      <c r="C12" s="44"/>
      <c r="D12" s="44"/>
      <c r="E12" s="44"/>
      <c r="F12" s="48" t="s">
        <v>37</v>
      </c>
      <c r="G12" s="821" t="str">
        <f>VLOOKUP('BD CLIENTES'!$L$6,'BD CLIENTES'!$A$7:$H$305,3)</f>
        <v>ARELDECOR, S.L.</v>
      </c>
      <c r="H12" s="822"/>
      <c r="I12" s="14"/>
    </row>
    <row r="13" spans="1:12" ht="12.75" customHeight="1">
      <c r="A13" s="44"/>
      <c r="B13" s="44"/>
      <c r="C13" s="44"/>
      <c r="D13" s="44"/>
      <c r="E13" s="44"/>
      <c r="F13" s="49" t="s">
        <v>2</v>
      </c>
      <c r="G13" s="50" t="str">
        <f>VLOOKUP('BD CLIENTES'!$L$6,'BD CLIENTES'!$A$7:$H$305,4)</f>
        <v>C/ ESTAMBUL Nº 22</v>
      </c>
      <c r="H13" s="51"/>
      <c r="I13" s="14"/>
    </row>
    <row r="14" spans="1:12" ht="12.75" customHeight="1">
      <c r="A14" s="44"/>
      <c r="B14" s="44"/>
      <c r="C14" s="44"/>
      <c r="D14" s="44"/>
      <c r="E14" s="44"/>
      <c r="F14" s="49" t="s">
        <v>36</v>
      </c>
      <c r="G14" s="52">
        <f>VLOOKUP('BD CLIENTES'!$L$6,'BD CLIENTES'!$A$7:$H$305,5)</f>
        <v>28922</v>
      </c>
      <c r="H14" s="53"/>
      <c r="I14" s="14"/>
    </row>
    <row r="15" spans="1:12" ht="12.75" customHeight="1">
      <c r="A15" s="44"/>
      <c r="B15" s="44"/>
      <c r="C15" s="44"/>
      <c r="D15" s="44"/>
      <c r="E15" s="44"/>
      <c r="F15" s="49" t="s">
        <v>4</v>
      </c>
      <c r="G15" s="52" t="str">
        <f>VLOOKUP('BD CLIENTES'!$L$6,'BD CLIENTES'!$A$7:$H$305,6)</f>
        <v>ALCOBENDAS (MADRID)</v>
      </c>
      <c r="H15" s="54"/>
      <c r="I15" s="14"/>
    </row>
    <row r="16" spans="1:12" ht="12.75" customHeight="1">
      <c r="A16" s="44"/>
      <c r="B16" s="44"/>
      <c r="C16" s="44"/>
      <c r="D16" s="44"/>
      <c r="E16" s="44"/>
      <c r="F16" s="145" t="s">
        <v>87</v>
      </c>
      <c r="G16" s="147" t="str">
        <f>VLOOKUP('BD CLIENTES'!$L$6,'BD CLIENTES'!$A$7:$H$305,7)</f>
        <v>B87047122</v>
      </c>
      <c r="H16" s="54"/>
      <c r="I16" s="14"/>
    </row>
    <row r="17" spans="1:16" ht="12.75" customHeight="1">
      <c r="A17" s="44"/>
      <c r="B17" s="44"/>
      <c r="C17" s="44"/>
      <c r="D17" s="44"/>
      <c r="E17" s="44"/>
      <c r="F17" s="49" t="s">
        <v>85</v>
      </c>
      <c r="G17" s="160"/>
      <c r="H17" s="144"/>
      <c r="I17" s="14"/>
    </row>
    <row r="18" spans="1:16" ht="13.5" thickBot="1">
      <c r="A18" s="44"/>
      <c r="B18" s="44"/>
      <c r="C18" s="44"/>
      <c r="D18" s="44"/>
      <c r="E18" s="44"/>
      <c r="F18" s="55" t="s">
        <v>86</v>
      </c>
      <c r="G18" s="750"/>
      <c r="H18" s="823"/>
      <c r="I18" s="14"/>
    </row>
    <row r="19" spans="1:16" ht="12.75" customHeight="1">
      <c r="A19" s="44"/>
      <c r="B19" s="44"/>
      <c r="C19" s="44"/>
      <c r="D19" s="44"/>
      <c r="E19" s="44"/>
      <c r="F19" s="44"/>
      <c r="G19" s="44"/>
      <c r="H19" s="44"/>
      <c r="L19" s="21"/>
      <c r="M19" s="21"/>
      <c r="N19" s="21"/>
      <c r="O19" s="21"/>
    </row>
    <row r="20" spans="1:16" ht="15">
      <c r="A20" s="44"/>
      <c r="B20" s="137" t="s">
        <v>6</v>
      </c>
      <c r="C20" s="138" t="s">
        <v>7</v>
      </c>
      <c r="D20" s="138" t="s">
        <v>41</v>
      </c>
      <c r="E20" s="139" t="s">
        <v>8</v>
      </c>
      <c r="F20" s="44"/>
      <c r="G20" s="44"/>
      <c r="H20" s="44"/>
      <c r="M20" s="21"/>
      <c r="N20" s="21"/>
    </row>
    <row r="21" spans="1:16" ht="15">
      <c r="A21" s="44"/>
      <c r="B21" s="38">
        <v>42270</v>
      </c>
      <c r="C21" s="56">
        <f>(+'BD CLIENTES'!$L$6)</f>
        <v>105</v>
      </c>
      <c r="D21" s="146" t="s">
        <v>634</v>
      </c>
      <c r="E21" s="38"/>
      <c r="F21" s="44"/>
      <c r="G21" s="44"/>
      <c r="H21" s="44"/>
      <c r="L21" s="22"/>
      <c r="M21" s="22"/>
      <c r="N21" s="22"/>
      <c r="O21" s="22"/>
    </row>
    <row r="22" spans="1:16" ht="15">
      <c r="A22" s="44"/>
      <c r="B22" s="57"/>
      <c r="C22" s="58"/>
      <c r="D22" s="59"/>
      <c r="E22" s="57"/>
      <c r="F22" s="44"/>
      <c r="G22" s="44"/>
      <c r="H22" s="44"/>
      <c r="K22" t="s">
        <v>52</v>
      </c>
      <c r="L22" s="22"/>
      <c r="M22" s="164"/>
      <c r="N22" s="164"/>
      <c r="O22" s="164"/>
    </row>
    <row r="23" spans="1:16" ht="15">
      <c r="A23" s="44"/>
      <c r="B23" s="57"/>
      <c r="C23" s="58"/>
      <c r="D23" s="59"/>
      <c r="E23" s="57"/>
      <c r="F23" s="44"/>
      <c r="G23" s="44"/>
      <c r="H23" s="44"/>
      <c r="L23" s="22"/>
      <c r="M23" s="22"/>
      <c r="N23" s="22"/>
      <c r="O23" s="22"/>
    </row>
    <row r="24" spans="1:16" ht="15.75" thickBot="1">
      <c r="A24" s="44"/>
      <c r="B24" s="57"/>
      <c r="C24" s="58"/>
      <c r="D24" s="59"/>
      <c r="E24" s="57"/>
      <c r="F24" s="44"/>
      <c r="G24" s="44"/>
      <c r="H24" s="44"/>
      <c r="L24" s="22"/>
      <c r="M24" s="22"/>
      <c r="N24" s="22"/>
      <c r="O24" s="22"/>
    </row>
    <row r="25" spans="1:16" ht="16.5" thickBot="1">
      <c r="A25" s="44"/>
      <c r="B25" s="140" t="s">
        <v>18</v>
      </c>
      <c r="C25" s="824" t="s">
        <v>38</v>
      </c>
      <c r="D25" s="825"/>
      <c r="E25" s="826"/>
      <c r="F25" s="141" t="s">
        <v>45</v>
      </c>
      <c r="G25" s="141" t="s">
        <v>46</v>
      </c>
      <c r="H25" s="142" t="s">
        <v>40</v>
      </c>
      <c r="L25" s="3"/>
      <c r="M25" s="3"/>
      <c r="N25" s="3"/>
      <c r="O25" s="3"/>
      <c r="P25" s="3"/>
    </row>
    <row r="26" spans="1:16" ht="15" customHeight="1">
      <c r="A26" s="44"/>
      <c r="B26" s="233"/>
      <c r="C26" s="234" t="s">
        <v>631</v>
      </c>
      <c r="D26" s="235"/>
      <c r="E26" s="235"/>
      <c r="F26" s="178"/>
      <c r="G26" s="179"/>
      <c r="H26" s="180"/>
      <c r="J26" s="21"/>
      <c r="K26" s="21"/>
      <c r="L26" s="169"/>
      <c r="M26" s="3"/>
      <c r="N26" s="3"/>
      <c r="O26" s="3"/>
      <c r="P26" s="3"/>
    </row>
    <row r="27" spans="1:16" ht="15.75">
      <c r="A27" s="44"/>
      <c r="B27" s="236"/>
      <c r="C27" s="237" t="s">
        <v>754</v>
      </c>
      <c r="D27" s="238"/>
      <c r="E27" s="239"/>
      <c r="F27" s="62"/>
      <c r="G27" s="60"/>
      <c r="H27" s="168"/>
      <c r="K27" s="25"/>
      <c r="L27" s="3"/>
      <c r="M27" s="3"/>
      <c r="N27" s="3"/>
      <c r="O27" s="3"/>
      <c r="P27" s="3"/>
    </row>
    <row r="28" spans="1:16" ht="15.75">
      <c r="A28" s="44"/>
      <c r="B28" s="240"/>
      <c r="C28" s="237" t="s">
        <v>633</v>
      </c>
      <c r="D28" s="238"/>
      <c r="E28" s="239"/>
      <c r="F28" s="62"/>
      <c r="G28" s="60"/>
      <c r="H28" s="168"/>
      <c r="L28" s="3"/>
      <c r="M28" s="3"/>
      <c r="N28" s="3"/>
      <c r="O28" s="3"/>
      <c r="P28" s="3"/>
    </row>
    <row r="29" spans="1:16" ht="15.75">
      <c r="A29" s="44"/>
      <c r="B29" s="240"/>
      <c r="C29" s="241" t="s">
        <v>614</v>
      </c>
      <c r="D29" s="238"/>
      <c r="E29" s="239"/>
      <c r="F29" s="62"/>
      <c r="G29" s="60"/>
      <c r="H29" s="168"/>
      <c r="L29" s="3"/>
      <c r="M29" s="3"/>
      <c r="N29" s="3"/>
      <c r="O29" s="3"/>
      <c r="P29" s="3"/>
    </row>
    <row r="30" spans="1:16" ht="15.75">
      <c r="A30" s="61"/>
      <c r="B30" s="242">
        <v>42248</v>
      </c>
      <c r="C30" s="237" t="s">
        <v>831</v>
      </c>
      <c r="D30" s="244"/>
      <c r="E30" s="243"/>
      <c r="F30" s="62">
        <v>1</v>
      </c>
      <c r="G30" s="60">
        <v>15</v>
      </c>
      <c r="H30" s="168">
        <f>G30*F30</f>
        <v>15</v>
      </c>
      <c r="M30" s="3"/>
      <c r="N30" s="3"/>
      <c r="O30" s="3"/>
      <c r="P30" s="3"/>
    </row>
    <row r="31" spans="1:16" ht="15.75">
      <c r="A31" s="44"/>
      <c r="B31" s="242"/>
      <c r="C31" s="237"/>
      <c r="D31" s="244"/>
      <c r="E31" s="245"/>
      <c r="F31" s="62"/>
      <c r="G31" s="60"/>
      <c r="H31" s="168"/>
      <c r="K31" s="14"/>
      <c r="M31" s="3"/>
      <c r="N31" s="3"/>
      <c r="O31" s="3"/>
      <c r="P31" s="3"/>
    </row>
    <row r="32" spans="1:16" ht="15.75">
      <c r="A32" s="44"/>
      <c r="B32" s="242"/>
      <c r="C32" s="248"/>
      <c r="D32" s="235"/>
      <c r="E32" s="243"/>
      <c r="F32" s="62"/>
      <c r="G32" s="60"/>
      <c r="H32" s="168"/>
      <c r="K32" s="14"/>
      <c r="M32" s="3"/>
      <c r="N32" s="3"/>
      <c r="O32" s="3"/>
      <c r="P32" s="3"/>
    </row>
    <row r="33" spans="1:17" ht="15.75">
      <c r="A33" s="61"/>
      <c r="B33" s="242"/>
      <c r="C33" s="247" t="s">
        <v>632</v>
      </c>
      <c r="D33" s="244"/>
      <c r="E33" s="245"/>
      <c r="F33" s="62"/>
      <c r="G33" s="60"/>
      <c r="H33" s="168"/>
      <c r="K33" s="14"/>
      <c r="L33" s="3"/>
      <c r="M33" s="3"/>
      <c r="N33" s="3"/>
      <c r="O33" s="3"/>
      <c r="P33" s="3"/>
    </row>
    <row r="34" spans="1:17" ht="15.75">
      <c r="A34" s="44"/>
      <c r="B34" s="242">
        <v>42248</v>
      </c>
      <c r="C34" s="237" t="s">
        <v>832</v>
      </c>
      <c r="D34" s="235"/>
      <c r="E34" s="243"/>
      <c r="F34" s="62">
        <v>1</v>
      </c>
      <c r="G34" s="60">
        <v>45</v>
      </c>
      <c r="H34" s="168">
        <f>G34*F34</f>
        <v>45</v>
      </c>
      <c r="K34" s="14"/>
    </row>
    <row r="35" spans="1:17" ht="14.25" customHeight="1">
      <c r="A35" s="44"/>
      <c r="B35" s="242"/>
      <c r="C35" s="234"/>
      <c r="D35" s="249"/>
      <c r="E35" s="243"/>
      <c r="F35" s="62"/>
      <c r="G35" s="60"/>
      <c r="H35" s="168"/>
      <c r="K35" s="26"/>
      <c r="L35" s="6"/>
      <c r="M35" s="6"/>
      <c r="O35" s="6"/>
    </row>
    <row r="36" spans="1:17" ht="15.75">
      <c r="A36" s="44"/>
      <c r="B36" s="242"/>
      <c r="C36" s="246"/>
      <c r="D36" s="235"/>
      <c r="E36" s="243"/>
      <c r="F36" s="62"/>
      <c r="G36" s="60"/>
      <c r="H36" s="168"/>
      <c r="K36" s="26"/>
      <c r="L36" s="6"/>
      <c r="M36" s="6"/>
      <c r="O36" s="6"/>
    </row>
    <row r="37" spans="1:17" ht="15.75">
      <c r="A37" s="44"/>
      <c r="B37" s="242"/>
      <c r="C37" s="246"/>
      <c r="D37" s="235"/>
      <c r="E37" s="243"/>
      <c r="F37" s="62"/>
      <c r="G37" s="62"/>
      <c r="H37" s="168"/>
      <c r="J37" s="26"/>
      <c r="K37" s="26"/>
      <c r="L37" s="6"/>
      <c r="M37" s="6"/>
      <c r="O37" s="6"/>
    </row>
    <row r="38" spans="1:17" ht="15.75">
      <c r="A38" s="44"/>
      <c r="B38" s="242"/>
      <c r="C38" s="248"/>
      <c r="D38" s="235"/>
      <c r="E38" s="243"/>
      <c r="F38" s="62"/>
      <c r="G38" s="62"/>
      <c r="H38" s="168"/>
      <c r="L38" s="6"/>
      <c r="M38" s="6"/>
      <c r="O38" s="6"/>
    </row>
    <row r="39" spans="1:17" ht="15.75">
      <c r="A39" s="44"/>
      <c r="B39" s="240"/>
      <c r="C39" s="248"/>
      <c r="D39" s="249"/>
      <c r="E39" s="250"/>
      <c r="F39" s="62"/>
      <c r="G39" s="60"/>
      <c r="H39" s="168"/>
      <c r="K39" s="26"/>
      <c r="L39" s="6"/>
      <c r="M39" s="6"/>
      <c r="O39" s="6"/>
    </row>
    <row r="40" spans="1:17" ht="15.75">
      <c r="A40" s="44"/>
      <c r="B40" s="251"/>
      <c r="C40" s="246"/>
      <c r="D40" s="235"/>
      <c r="E40" s="252"/>
      <c r="F40" s="62"/>
      <c r="G40" s="100"/>
      <c r="H40" s="161"/>
      <c r="K40" s="26"/>
      <c r="L40" s="6"/>
      <c r="M40" s="6"/>
      <c r="O40" s="6"/>
    </row>
    <row r="41" spans="1:17" ht="15.75">
      <c r="A41" s="44"/>
      <c r="B41" s="251"/>
      <c r="C41" s="253"/>
      <c r="D41" s="254"/>
      <c r="E41" s="255"/>
      <c r="F41" s="62"/>
      <c r="G41" s="60"/>
      <c r="H41" s="168"/>
      <c r="K41" s="6"/>
      <c r="L41" s="6"/>
      <c r="M41" s="6"/>
      <c r="O41" s="6"/>
    </row>
    <row r="42" spans="1:17" ht="15.75">
      <c r="A42" s="44"/>
      <c r="B42" s="251"/>
      <c r="C42" s="248"/>
      <c r="D42" s="249"/>
      <c r="E42" s="250"/>
      <c r="F42" s="62"/>
      <c r="G42" s="60"/>
      <c r="H42" s="162"/>
      <c r="K42" s="6"/>
      <c r="L42" s="6"/>
      <c r="M42" s="6"/>
      <c r="O42" s="6"/>
    </row>
    <row r="43" spans="1:17" ht="15.75">
      <c r="A43" s="44"/>
      <c r="B43" s="251"/>
      <c r="C43" s="246"/>
      <c r="D43" s="235"/>
      <c r="E43" s="252"/>
      <c r="F43" s="62"/>
      <c r="G43" s="60"/>
      <c r="H43" s="162"/>
      <c r="K43" s="22"/>
      <c r="L43" s="22"/>
      <c r="M43" s="6"/>
      <c r="Q43" s="3"/>
    </row>
    <row r="44" spans="1:17" ht="15.75">
      <c r="A44" s="44"/>
      <c r="B44" s="251"/>
      <c r="C44" s="246"/>
      <c r="D44" s="235"/>
      <c r="E44" s="256"/>
      <c r="F44" s="62"/>
      <c r="G44" s="60"/>
      <c r="H44" s="162"/>
      <c r="Q44" s="3"/>
    </row>
    <row r="45" spans="1:17" ht="15.75">
      <c r="A45" s="44"/>
      <c r="B45" s="251"/>
      <c r="C45" s="246"/>
      <c r="D45" s="257"/>
      <c r="E45" s="258"/>
      <c r="F45" s="62"/>
      <c r="G45" s="60"/>
      <c r="H45" s="162"/>
      <c r="K45" s="21"/>
      <c r="L45" s="3"/>
      <c r="Q45" s="3"/>
    </row>
    <row r="46" spans="1:17" ht="15.75">
      <c r="A46" s="44"/>
      <c r="B46" s="251"/>
      <c r="C46" s="259"/>
      <c r="D46" s="260"/>
      <c r="E46" s="258"/>
      <c r="F46" s="62"/>
      <c r="G46" s="60"/>
      <c r="H46" s="162"/>
      <c r="K46" s="21"/>
      <c r="L46" s="3"/>
    </row>
    <row r="47" spans="1:17" ht="16.5" thickBot="1">
      <c r="A47" s="44"/>
      <c r="B47" s="261"/>
      <c r="C47" s="262"/>
      <c r="D47" s="263"/>
      <c r="E47" s="264"/>
      <c r="F47" s="101"/>
      <c r="G47" s="63"/>
      <c r="H47" s="64"/>
      <c r="K47" s="21"/>
      <c r="L47" s="3"/>
      <c r="Q47" s="3"/>
    </row>
    <row r="48" spans="1:17" ht="13.5" thickBot="1">
      <c r="A48" s="44"/>
      <c r="B48" s="65"/>
      <c r="C48" s="65"/>
      <c r="D48" s="65"/>
      <c r="E48" s="65"/>
      <c r="F48" s="65"/>
      <c r="G48" s="65"/>
      <c r="H48" s="65"/>
      <c r="I48" s="1"/>
      <c r="L48" s="3"/>
    </row>
    <row r="49" spans="1:17" ht="12.75" customHeight="1">
      <c r="A49" s="44"/>
      <c r="B49" s="66"/>
      <c r="C49" s="67"/>
      <c r="D49" s="68"/>
      <c r="E49" s="69"/>
      <c r="F49" s="70" t="s">
        <v>25</v>
      </c>
      <c r="G49" s="71"/>
      <c r="H49" s="72"/>
      <c r="Q49" s="23"/>
    </row>
    <row r="50" spans="1:17" ht="14.25">
      <c r="A50" s="44"/>
      <c r="B50" s="833" t="s">
        <v>9</v>
      </c>
      <c r="C50" s="73"/>
      <c r="D50" s="74"/>
      <c r="E50" s="75"/>
      <c r="F50" s="76"/>
      <c r="G50" s="165" t="s">
        <v>10</v>
      </c>
      <c r="H50" s="77">
        <f>SUM(H26:H33)</f>
        <v>15</v>
      </c>
      <c r="K50" s="14"/>
    </row>
    <row r="51" spans="1:17" ht="14.25">
      <c r="A51" s="44"/>
      <c r="B51" s="833"/>
      <c r="C51" s="78"/>
      <c r="D51" s="78"/>
      <c r="E51" s="79"/>
      <c r="F51" s="80" t="s">
        <v>25</v>
      </c>
      <c r="G51" s="166" t="s">
        <v>11</v>
      </c>
      <c r="H51" s="77">
        <f>+IF(VARIOS!D1=5,'FACTURA EXA'!H50*21%,IF(VARIOS!D1=4,'FACTURA EXA'!H50*18%,IF(VARIOS!D1=3,'FACTURA EXA'!H50*7%,IF(VARIOS!D1=2,'FACTURA EXA'!H50*4%,0))))</f>
        <v>0</v>
      </c>
      <c r="K51" s="14"/>
    </row>
    <row r="52" spans="1:17" ht="15" thickBot="1">
      <c r="A52" s="44"/>
      <c r="B52" s="833"/>
      <c r="C52" s="81"/>
      <c r="D52" s="82"/>
      <c r="E52" s="82"/>
      <c r="F52" s="76"/>
      <c r="G52" s="165"/>
      <c r="H52" s="77"/>
      <c r="K52" s="25"/>
      <c r="L52" s="8"/>
    </row>
    <row r="53" spans="1:17" ht="13.5" customHeight="1" thickBot="1">
      <c r="A53" s="44"/>
      <c r="B53" s="833"/>
      <c r="C53" s="827" t="str">
        <f>IF('FORMA PAGO'!D1&lt;=11,'FORMA PAGO'!C17,'FORMA PAGO'!C16)</f>
        <v>A SU NUMERO DE CUENTA</v>
      </c>
      <c r="D53" s="828"/>
      <c r="E53" s="828"/>
      <c r="F53" s="829"/>
      <c r="G53" s="165" t="s">
        <v>271</v>
      </c>
      <c r="H53" s="77">
        <f>SUM(H34:H37)</f>
        <v>45</v>
      </c>
      <c r="K53" s="14"/>
    </row>
    <row r="54" spans="1:17" ht="15.75" customHeight="1">
      <c r="A54" s="44"/>
      <c r="B54" s="833"/>
      <c r="C54" s="83" t="s">
        <v>283</v>
      </c>
      <c r="D54" s="84" t="s">
        <v>32</v>
      </c>
      <c r="E54" s="85" t="s">
        <v>33</v>
      </c>
      <c r="F54" s="72"/>
      <c r="G54" s="173"/>
      <c r="H54" s="174"/>
      <c r="K54" s="14"/>
    </row>
    <row r="55" spans="1:17" ht="15.75" customHeight="1" thickBot="1">
      <c r="A55" s="44"/>
      <c r="B55" s="834"/>
      <c r="C55" s="148" t="str">
        <f>VLOOKUP($C$21,'BD CLIENTES'!$A$7:$I$1000,9)</f>
        <v>ES66    0081</v>
      </c>
      <c r="D55" s="149" t="str">
        <f>VLOOKUP($C$21,'BD CLIENTES'!$A$7:$J$1000,10)</f>
        <v>0589-28</v>
      </c>
      <c r="E55" s="170" t="str">
        <f>VLOOKUP($C$21,'BD CLIENTES'!$A$7:$K$1000,11)</f>
        <v>0001212931</v>
      </c>
      <c r="F55" s="86"/>
      <c r="G55" s="167" t="s">
        <v>39</v>
      </c>
      <c r="H55" s="163">
        <f>H50+H51+H53-H54</f>
        <v>60</v>
      </c>
      <c r="K55" s="27"/>
    </row>
    <row r="56" spans="1:17">
      <c r="A56" s="44"/>
      <c r="B56" s="44"/>
      <c r="C56" s="44"/>
      <c r="D56" s="44"/>
      <c r="E56" s="44"/>
      <c r="F56" s="44"/>
      <c r="G56" s="44"/>
      <c r="H56" s="44"/>
      <c r="K56" s="27"/>
    </row>
    <row r="57" spans="1:17" ht="14.25">
      <c r="A57" s="44"/>
      <c r="B57" s="105" t="str">
        <f>IF(H51&gt;0,0,[2]VARIOS2!A7)</f>
        <v>* La presente factura está exenta de IVA de conformidad con la ley 37/1992 de 28 de Diciembre sobre IVA</v>
      </c>
      <c r="C57" s="44"/>
      <c r="D57" s="87"/>
      <c r="E57" s="44"/>
      <c r="F57" s="44"/>
      <c r="G57" s="44"/>
      <c r="H57" s="44"/>
      <c r="K57" s="14"/>
    </row>
    <row r="58" spans="1:17" ht="14.25">
      <c r="A58" s="44"/>
      <c r="B58" s="105"/>
      <c r="C58" s="44"/>
      <c r="D58" s="44"/>
      <c r="E58" s="44"/>
      <c r="F58" s="44"/>
      <c r="G58" s="44"/>
      <c r="H58" s="44"/>
    </row>
    <row r="59" spans="1:17" ht="13.5" thickBot="1">
      <c r="A59" s="44"/>
      <c r="B59" s="44"/>
      <c r="C59" s="44"/>
      <c r="D59" s="44"/>
      <c r="E59" s="44"/>
      <c r="F59" s="44"/>
      <c r="G59" s="44"/>
      <c r="H59" s="44"/>
    </row>
    <row r="60" spans="1:17" ht="15" thickBot="1">
      <c r="A60" s="44"/>
      <c r="B60" s="44"/>
      <c r="C60" s="44"/>
      <c r="D60" s="44"/>
      <c r="E60" s="44"/>
      <c r="F60" s="830" t="s">
        <v>43</v>
      </c>
      <c r="G60" s="831"/>
      <c r="H60" s="832"/>
    </row>
    <row r="61" spans="1:17" ht="14.25">
      <c r="A61" s="44"/>
      <c r="B61" s="44"/>
      <c r="C61" s="44"/>
      <c r="D61" s="44"/>
      <c r="E61" s="44"/>
      <c r="F61" s="830"/>
      <c r="G61" s="831"/>
      <c r="H61" s="832"/>
    </row>
    <row r="62" spans="1:17" ht="12.75" customHeight="1">
      <c r="A62" s="44"/>
      <c r="B62" s="44"/>
      <c r="C62" s="44"/>
      <c r="D62" s="44"/>
      <c r="E62" s="44"/>
      <c r="F62" s="88"/>
      <c r="G62" s="89"/>
      <c r="H62" s="90"/>
      <c r="I62" s="29"/>
    </row>
    <row r="63" spans="1:17" ht="12.75" customHeight="1">
      <c r="A63" s="44"/>
      <c r="B63" s="44"/>
      <c r="C63" s="44"/>
      <c r="D63" s="44"/>
      <c r="E63" s="44"/>
      <c r="F63" s="91"/>
      <c r="G63" s="89"/>
      <c r="H63" s="90"/>
      <c r="I63" s="29"/>
    </row>
    <row r="64" spans="1:17" ht="12.75" customHeight="1">
      <c r="A64" s="44"/>
      <c r="B64" s="44"/>
      <c r="C64" s="44"/>
      <c r="D64" s="44"/>
      <c r="E64" s="44"/>
      <c r="F64" s="91"/>
      <c r="G64" s="89"/>
      <c r="H64" s="90"/>
      <c r="I64" s="29"/>
    </row>
    <row r="65" spans="1:11">
      <c r="A65" s="44"/>
      <c r="B65" s="44"/>
      <c r="C65" s="44"/>
      <c r="D65" s="44"/>
      <c r="E65" s="44"/>
      <c r="F65" s="92"/>
      <c r="G65" s="93"/>
      <c r="H65" s="94"/>
    </row>
    <row r="66" spans="1:11">
      <c r="A66" s="44"/>
      <c r="B66" s="44"/>
      <c r="C66" s="44"/>
      <c r="D66" s="44"/>
      <c r="E66" s="44"/>
      <c r="F66" s="92"/>
      <c r="G66" s="93"/>
      <c r="H66" s="94"/>
    </row>
    <row r="67" spans="1:11">
      <c r="A67" s="44"/>
      <c r="B67" s="44"/>
      <c r="C67" s="44"/>
      <c r="D67" s="44"/>
      <c r="E67" s="44"/>
      <c r="F67" s="92"/>
      <c r="G67" s="93"/>
      <c r="H67" s="94"/>
    </row>
    <row r="68" spans="1:11">
      <c r="A68" s="44"/>
      <c r="B68" s="44"/>
      <c r="C68" s="44"/>
      <c r="D68" s="44"/>
      <c r="E68" s="44"/>
      <c r="F68" s="88"/>
      <c r="G68" s="65"/>
      <c r="H68" s="95"/>
    </row>
    <row r="69" spans="1:11">
      <c r="A69" s="44"/>
      <c r="B69" s="44"/>
      <c r="C69" s="44"/>
      <c r="D69" s="44"/>
      <c r="E69" s="44"/>
      <c r="F69" s="88"/>
      <c r="G69" s="65"/>
      <c r="H69" s="95"/>
    </row>
    <row r="70" spans="1:11" ht="13.5" thickBot="1">
      <c r="A70" s="44"/>
      <c r="B70" s="44"/>
      <c r="C70" s="44"/>
      <c r="D70" s="44"/>
      <c r="E70" s="44"/>
      <c r="F70" s="96"/>
      <c r="G70" s="97"/>
      <c r="H70" s="98"/>
    </row>
    <row r="72" spans="1:11">
      <c r="I72" s="136"/>
      <c r="J72" s="136"/>
      <c r="K72" s="136"/>
    </row>
    <row r="73" spans="1:11">
      <c r="I73" s="136"/>
      <c r="J73" s="136"/>
      <c r="K73" s="136"/>
    </row>
    <row r="74" spans="1:11">
      <c r="A74" s="745" t="s">
        <v>381</v>
      </c>
      <c r="B74" s="745"/>
      <c r="C74" s="745"/>
      <c r="D74" s="745"/>
      <c r="E74" s="745"/>
      <c r="F74" s="745"/>
      <c r="G74" s="745"/>
      <c r="H74" s="745"/>
    </row>
    <row r="75" spans="1:11">
      <c r="A75" s="745" t="s">
        <v>74</v>
      </c>
      <c r="B75" s="745"/>
      <c r="C75" s="745"/>
      <c r="D75" s="745"/>
      <c r="E75" s="745"/>
      <c r="F75" s="745"/>
      <c r="G75" s="745"/>
      <c r="H75" s="745"/>
    </row>
    <row r="78" spans="1:11" ht="14.25">
      <c r="B78" s="105"/>
    </row>
    <row r="79" spans="1:11" ht="14.25">
      <c r="B79" s="105"/>
    </row>
  </sheetData>
  <mergeCells count="11">
    <mergeCell ref="A75:H75"/>
    <mergeCell ref="B5:D9"/>
    <mergeCell ref="G11:H11"/>
    <mergeCell ref="G12:H12"/>
    <mergeCell ref="G18:H18"/>
    <mergeCell ref="C25:E25"/>
    <mergeCell ref="B50:B55"/>
    <mergeCell ref="C53:F53"/>
    <mergeCell ref="F60:H60"/>
    <mergeCell ref="F61:H61"/>
    <mergeCell ref="A74:H74"/>
  </mergeCells>
  <conditionalFormatting sqref="B58 L3">
    <cfRule type="cellIs" dxfId="1" priority="4" stopIfTrue="1" operator="equal">
      <formula>0</formula>
    </cfRule>
  </conditionalFormatting>
  <conditionalFormatting sqref="B57">
    <cfRule type="cellIs" dxfId="0" priority="3" stopIfTrue="1" operator="equal">
      <formula>0</formula>
    </cfRule>
  </conditionalFormatting>
  <printOptions horizontalCentered="1"/>
  <pageMargins left="0.39370078740157483" right="0.27559055118110237" top="0.47244094488188981" bottom="0.31" header="0" footer="0"/>
  <pageSetup paperSize="9" scale="74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Drop Down 1">
              <controlPr defaultSize="0" autoLine="0" autoPict="0">
                <anchor moveWithCells="1">
                  <from>
                    <xdr:col>5</xdr:col>
                    <xdr:colOff>419100</xdr:colOff>
                    <xdr:row>37</xdr:row>
                    <xdr:rowOff>47625</xdr:rowOff>
                  </from>
                  <to>
                    <xdr:col>5</xdr:col>
                    <xdr:colOff>762000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Drop Down 2">
              <controlPr defaultSize="0" print="0" autoLine="0" autoPict="0">
                <anchor moveWithCells="1">
                  <from>
                    <xdr:col>4</xdr:col>
                    <xdr:colOff>238125</xdr:colOff>
                    <xdr:row>5</xdr:row>
                    <xdr:rowOff>95250</xdr:rowOff>
                  </from>
                  <to>
                    <xdr:col>5</xdr:col>
                    <xdr:colOff>695325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ENU_INICIO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190500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PONER_HISTORICO">
                <anchor moveWithCells="1" sizeWithCells="1">
                  <from>
                    <xdr:col>4</xdr:col>
                    <xdr:colOff>523875</xdr:colOff>
                    <xdr:row>0</xdr:row>
                    <xdr:rowOff>38100</xdr:rowOff>
                  </from>
                  <to>
                    <xdr:col>4</xdr:col>
                    <xdr:colOff>1181100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HISTÓRICO">
                <anchor moveWithCells="1" sizeWithCells="1">
                  <from>
                    <xdr:col>1</xdr:col>
                    <xdr:colOff>238125</xdr:colOff>
                    <xdr:row>0</xdr:row>
                    <xdr:rowOff>38100</xdr:rowOff>
                  </from>
                  <to>
                    <xdr:col>2</xdr:col>
                    <xdr:colOff>85725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ARCHIVAR_FACTURA">
                <anchor moveWithCells="1" sizeWithCells="1">
                  <from>
                    <xdr:col>3</xdr:col>
                    <xdr:colOff>885825</xdr:colOff>
                    <xdr:row>0</xdr:row>
                    <xdr:rowOff>38100</xdr:rowOff>
                  </from>
                  <to>
                    <xdr:col>4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BD_CLIENTES">
                <anchor moveWithCells="1" sizeWithCells="1">
                  <from>
                    <xdr:col>2</xdr:col>
                    <xdr:colOff>133350</xdr:colOff>
                    <xdr:row>0</xdr:row>
                    <xdr:rowOff>38100</xdr:rowOff>
                  </from>
                  <to>
                    <xdr:col>2</xdr:col>
                    <xdr:colOff>847725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IMPRIMIR_FACTURA">
                <anchor moveWithCells="1" sizeWithCells="1">
                  <from>
                    <xdr:col>4</xdr:col>
                    <xdr:colOff>552450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RECIBO">
                <anchor moveWithCells="1" sizeWithCells="1">
                  <from>
                    <xdr:col>3</xdr:col>
                    <xdr:colOff>885825</xdr:colOff>
                    <xdr:row>3</xdr:row>
                    <xdr:rowOff>38100</xdr:rowOff>
                  </from>
                  <to>
                    <xdr:col>4</xdr:col>
                    <xdr:colOff>457200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Drop Down 10">
              <controlPr defaultSize="0" autoLine="0" autoPict="0">
                <anchor moveWithCells="1">
                  <from>
                    <xdr:col>1</xdr:col>
                    <xdr:colOff>571500</xdr:colOff>
                    <xdr:row>36</xdr:row>
                    <xdr:rowOff>85725</xdr:rowOff>
                  </from>
                  <to>
                    <xdr:col>3</xdr:col>
                    <xdr:colOff>180975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3"/>
  <sheetViews>
    <sheetView workbookViewId="0">
      <selection activeCell="A3" sqref="A3"/>
    </sheetView>
  </sheetViews>
  <sheetFormatPr baseColWidth="10" defaultRowHeight="12.75"/>
  <sheetData>
    <row r="1" spans="1:1">
      <c r="A1" s="21">
        <v>42104</v>
      </c>
    </row>
    <row r="2" spans="1:1">
      <c r="A2" s="21">
        <v>42165</v>
      </c>
    </row>
    <row r="3" spans="1:1">
      <c r="A3" s="181">
        <f>SUM(A1-A2)</f>
        <v>-61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9</vt:i4>
      </vt:variant>
    </vt:vector>
  </HeadingPairs>
  <TitlesOfParts>
    <vt:vector size="24" baseType="lpstr">
      <vt:lpstr>MENU INICIO</vt:lpstr>
      <vt:lpstr>FORMA PAGO</vt:lpstr>
      <vt:lpstr>FACTURA</vt:lpstr>
      <vt:lpstr>BD CLIENTES</vt:lpstr>
      <vt:lpstr>HISTÓRICO </vt:lpstr>
      <vt:lpstr>FRACCIONADOS</vt:lpstr>
      <vt:lpstr>RECIBOS</vt:lpstr>
      <vt:lpstr>VARIOS2</vt:lpstr>
      <vt:lpstr>VARIOS</vt:lpstr>
      <vt:lpstr>TEXTOS</vt:lpstr>
      <vt:lpstr>FACTURA SPA</vt:lpstr>
      <vt:lpstr>FACTURA FRACCIONADA</vt:lpstr>
      <vt:lpstr>FACTURA FORM</vt:lpstr>
      <vt:lpstr>FACTURA EXA</vt:lpstr>
      <vt:lpstr>Hoja1</vt:lpstr>
      <vt:lpstr>_2281_13</vt:lpstr>
      <vt:lpstr>FACTURA!Área_de_impresión</vt:lpstr>
      <vt:lpstr>'FACTURA EXA'!Área_de_impresión</vt:lpstr>
      <vt:lpstr>'FACTURA FORM'!Área_de_impresión</vt:lpstr>
      <vt:lpstr>'FACTURA FRACCIONADA'!Área_de_impresión</vt:lpstr>
      <vt:lpstr>'FACTURA SPA'!Área_de_impresión</vt:lpstr>
      <vt:lpstr>'BD CLIENTES'!Títulos_a_imprimir</vt:lpstr>
      <vt:lpstr>FRACCIONADOS!Títulos_a_imprimir</vt:lpstr>
      <vt:lpstr>'HISTÓRICO '!Títulos_a_imprimir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</dc:creator>
  <cp:lastModifiedBy>PC</cp:lastModifiedBy>
  <cp:lastPrinted>2020-03-17T13:11:11Z</cp:lastPrinted>
  <dcterms:created xsi:type="dcterms:W3CDTF">1998-04-29T10:08:24Z</dcterms:created>
  <dcterms:modified xsi:type="dcterms:W3CDTF">2020-03-31T17:38:11Z</dcterms:modified>
</cp:coreProperties>
</file>