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856318696-my.sharepoint.com/personal/admin_856318696_onmicrosoft_com/Documents/Dirección_0/(01) Adecua/01 Administracion/04 Facturacion/01 Clientes/ATAMBIL, S.L.U/"/>
    </mc:Choice>
  </mc:AlternateContent>
  <xr:revisionPtr revIDLastSave="39" documentId="13_ncr:1_{7688D699-8DE1-4D7E-AC88-5B5C365A1632}" xr6:coauthVersionLast="47" xr6:coauthVersionMax="47" xr10:uidLastSave="{CC5F158D-93C6-4B66-BEF2-6638E2834A69}"/>
  <bookViews>
    <workbookView xWindow="-120" yWindow="-120" windowWidth="24240" windowHeight="14640" xr2:uid="{00000000-000D-0000-FFFF-FFFF00000000}"/>
  </bookViews>
  <sheets>
    <sheet name="FERMIN CABALLAREO" sheetId="2" r:id="rId1"/>
    <sheet name="CALCULO TRAMITE " sheetId="5" r:id="rId2"/>
    <sheet name="Hoja1" sheetId="6" r:id="rId3"/>
  </sheets>
  <definedNames>
    <definedName name="_2281_13" localSheetId="0">'FERMIN CABALLAREO'!#REF!</definedName>
    <definedName name="_2281_13">#REF!</definedName>
    <definedName name="_xlnm.Print_Area" localSheetId="0">'FERMIN CABALLAREO'!$A$1:$L$23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J9" i="2"/>
  <c r="K8" i="2"/>
  <c r="J8" i="2"/>
  <c r="I5" i="2"/>
  <c r="K5" i="2"/>
  <c r="J5" i="2"/>
  <c r="M5" i="2" l="1"/>
  <c r="H47" i="5"/>
  <c r="J47" i="5" s="1"/>
  <c r="H45" i="5"/>
  <c r="J45" i="5" s="1"/>
  <c r="H44" i="5"/>
  <c r="J44" i="5" s="1"/>
  <c r="H38" i="5"/>
  <c r="J38" i="5" s="1"/>
  <c r="H35" i="5"/>
  <c r="J35" i="5" s="1"/>
  <c r="H34" i="5"/>
  <c r="J34" i="5" s="1"/>
  <c r="H33" i="5"/>
  <c r="J33" i="5" s="1"/>
  <c r="H52" i="5"/>
  <c r="J52" i="5" s="1"/>
  <c r="H51" i="5"/>
  <c r="J51" i="5" s="1"/>
  <c r="H50" i="5"/>
  <c r="J50" i="5" s="1"/>
  <c r="H49" i="5"/>
  <c r="J49" i="5" s="1"/>
  <c r="H48" i="5"/>
  <c r="J48" i="5" s="1"/>
  <c r="H46" i="5"/>
  <c r="J46" i="5" s="1"/>
  <c r="H43" i="5"/>
  <c r="J43" i="5" s="1"/>
  <c r="H42" i="5"/>
  <c r="H41" i="5"/>
  <c r="J41" i="5" s="1"/>
  <c r="H40" i="5"/>
  <c r="J40" i="5" s="1"/>
  <c r="H39" i="5"/>
  <c r="J39" i="5" s="1"/>
  <c r="H37" i="5"/>
  <c r="J37" i="5" s="1"/>
  <c r="H36" i="5"/>
  <c r="J36" i="5" s="1"/>
  <c r="H23" i="5"/>
  <c r="H20" i="5"/>
  <c r="H19" i="5"/>
  <c r="H10" i="5"/>
  <c r="H9" i="5"/>
  <c r="H53" i="5"/>
  <c r="J53" i="5" s="1"/>
  <c r="H54" i="5"/>
  <c r="J54" i="5" s="1"/>
  <c r="H55" i="5"/>
  <c r="J55" i="5" s="1"/>
  <c r="H56" i="5"/>
  <c r="J56" i="5" s="1"/>
  <c r="H57" i="5"/>
  <c r="J57" i="5" s="1"/>
  <c r="H58" i="5"/>
  <c r="J58" i="5" s="1"/>
  <c r="H59" i="5"/>
  <c r="J59" i="5" s="1"/>
  <c r="H60" i="5"/>
  <c r="J60" i="5" s="1"/>
  <c r="H61" i="5"/>
  <c r="J61" i="5" s="1"/>
  <c r="H62" i="5"/>
  <c r="J62" i="5" s="1"/>
  <c r="H63" i="5"/>
  <c r="J63" i="5" s="1"/>
  <c r="H7" i="5"/>
  <c r="J42" i="5"/>
  <c r="H25" i="5"/>
  <c r="H26" i="5"/>
  <c r="H27" i="5"/>
  <c r="H28" i="5"/>
  <c r="H29" i="5"/>
  <c r="H32" i="5"/>
  <c r="H31" i="5"/>
  <c r="H30" i="5"/>
  <c r="H22" i="5"/>
  <c r="H21" i="5"/>
  <c r="H18" i="5"/>
  <c r="H15" i="5"/>
  <c r="H16" i="5"/>
  <c r="H12" i="5"/>
  <c r="H3" i="5"/>
  <c r="H4" i="5"/>
  <c r="H5" i="5"/>
  <c r="H6" i="5"/>
  <c r="H24" i="5"/>
  <c r="D62" i="6" l="1"/>
  <c r="D66" i="6" s="1"/>
  <c r="I12" i="2" l="1"/>
  <c r="J12" i="2"/>
  <c r="K12" i="2"/>
  <c r="I8" i="2" l="1"/>
  <c r="I9" i="2"/>
  <c r="I10" i="2"/>
  <c r="I11" i="2"/>
  <c r="I6" i="2"/>
  <c r="J6" i="2"/>
  <c r="J7" i="2"/>
  <c r="J10" i="2"/>
  <c r="J11" i="2"/>
  <c r="K6" i="2"/>
  <c r="K7" i="2"/>
  <c r="K10" i="2"/>
  <c r="K11" i="2"/>
  <c r="I7" i="2" l="1"/>
  <c r="J17" i="2" s="1"/>
  <c r="J18" i="2" s="1"/>
  <c r="J7" i="5"/>
  <c r="J4" i="5"/>
  <c r="J5" i="5"/>
  <c r="J6" i="5"/>
  <c r="H8" i="5"/>
  <c r="J8" i="5" s="1"/>
  <c r="J9" i="5"/>
  <c r="J10" i="5"/>
  <c r="H11" i="5"/>
  <c r="J11" i="5" s="1"/>
  <c r="J12" i="5"/>
  <c r="H13" i="5"/>
  <c r="J13" i="5" s="1"/>
  <c r="H14" i="5"/>
  <c r="J14" i="5" s="1"/>
  <c r="J15" i="5"/>
  <c r="J16" i="5"/>
  <c r="H17" i="5"/>
  <c r="J17" i="5" s="1"/>
  <c r="J18" i="5"/>
  <c r="J19" i="5"/>
  <c r="J20" i="5"/>
  <c r="J21" i="5"/>
  <c r="J22" i="5"/>
  <c r="J23" i="5"/>
  <c r="J25" i="5"/>
  <c r="J26" i="5"/>
  <c r="J27" i="5"/>
  <c r="J28" i="5"/>
  <c r="J29" i="5"/>
  <c r="J30" i="5"/>
  <c r="J31" i="5"/>
  <c r="J32" i="5"/>
  <c r="J3" i="5"/>
  <c r="J65" i="5" l="1"/>
  <c r="I13" i="2"/>
  <c r="K13" i="2"/>
  <c r="J14" i="2" s="1"/>
  <c r="J13" i="2"/>
  <c r="J15" i="2" s="1"/>
  <c r="J20" i="2" l="1"/>
</calcChain>
</file>

<file path=xl/sharedStrings.xml><?xml version="1.0" encoding="utf-8"?>
<sst xmlns="http://schemas.openxmlformats.org/spreadsheetml/2006/main" count="225" uniqueCount="149">
  <si>
    <t>SERVICIOS REALIZADOS</t>
  </si>
  <si>
    <t>PRECIO UNIDAD</t>
  </si>
  <si>
    <t>A SU NUMERO DE CUENTA</t>
  </si>
  <si>
    <t xml:space="preserve">    IBAN  ENTIDAD</t>
  </si>
  <si>
    <t>TOTAL FACTURA</t>
  </si>
  <si>
    <t xml:space="preserve">BASE IMPONIBLE </t>
  </si>
  <si>
    <t>I.V.A.</t>
  </si>
  <si>
    <t>CERTIFICACION A ORIGEN</t>
  </si>
  <si>
    <t>CERTIFICACION ANTERIOR</t>
  </si>
  <si>
    <t>RETENCION 5%</t>
  </si>
  <si>
    <t>MEDICION</t>
  </si>
  <si>
    <t>M2</t>
  </si>
  <si>
    <t>Ud</t>
  </si>
  <si>
    <t>Ayudas a replanteo marzo, en limpieza y movimiento de elementos que interfienren PL5-4-3</t>
  </si>
  <si>
    <t>Tapado de huecos forjados PL5, PL4, PL3</t>
  </si>
  <si>
    <t>Revision seguridad y salu marzo</t>
  </si>
  <si>
    <t>Apertura fachada para plataformas</t>
  </si>
  <si>
    <t>Ayudas a Cerrajero en Subida material ascensor y picados</t>
  </si>
  <si>
    <t>Carga escombro sobre contenedor marzo</t>
  </si>
  <si>
    <t>Apuntalamineto sotano</t>
  </si>
  <si>
    <t>Demolicion recrecido</t>
  </si>
  <si>
    <t>Despeje y retirada de mobiliario</t>
  </si>
  <si>
    <t>Demolicion Escalera</t>
  </si>
  <si>
    <t>Ayudas demolicion forjado</t>
  </si>
  <si>
    <t>Demolicion peldaño</t>
  </si>
  <si>
    <t>Levantado baldosa</t>
  </si>
  <si>
    <t>Levantado carpinteria en tabiques muro mano</t>
  </si>
  <si>
    <t>Levantado carpinteria en tabiques</t>
  </si>
  <si>
    <t>Levantado bañeras</t>
  </si>
  <si>
    <t>Levantado aparatos sanitarios</t>
  </si>
  <si>
    <t>Levantado Barandillas/rejas</t>
  </si>
  <si>
    <t>Levantado Instalacion Ventilacion</t>
  </si>
  <si>
    <t>Levantado Instalacion Clima</t>
  </si>
  <si>
    <t>Levantado Instalacion electrica</t>
  </si>
  <si>
    <t>Levantado Radiadores</t>
  </si>
  <si>
    <t>Demolicion ladrillo macizo</t>
  </si>
  <si>
    <t>Demolicion ladrillo hueco doble</t>
  </si>
  <si>
    <t>Demolicion falso techo escayola</t>
  </si>
  <si>
    <t>Demolicion falso techo suspendido</t>
  </si>
  <si>
    <t>Picado de yeso</t>
  </si>
  <si>
    <t>Montaje plataforma descargas</t>
  </si>
  <si>
    <t>UNIDADES</t>
  </si>
  <si>
    <t>IMPORTES</t>
  </si>
  <si>
    <t>UNIDADES EN TRAMITE</t>
  </si>
  <si>
    <t>IMPORTE EN TRAMITE</t>
  </si>
  <si>
    <t>Reparaciones de Catas</t>
  </si>
  <si>
    <t>m2</t>
  </si>
  <si>
    <t xml:space="preserve">UNIDADES ORIGEN </t>
  </si>
  <si>
    <t xml:space="preserve">UNIDADES ANTERIORES </t>
  </si>
  <si>
    <t xml:space="preserve">CERTIFICACION ANTERIOR </t>
  </si>
  <si>
    <t xml:space="preserve">CERTIFICACION ORIGEN </t>
  </si>
  <si>
    <t>Remates-limpieza varios y picadosUNIVER</t>
  </si>
  <si>
    <t xml:space="preserve">FACTURACION EN TRAMITE </t>
  </si>
  <si>
    <t xml:space="preserve">PRECIO </t>
  </si>
  <si>
    <t xml:space="preserve">TOTAL FACTURA TREAMITE </t>
  </si>
  <si>
    <t>MEDICION FEBRERO ACUMULADO (ANTERIOR)</t>
  </si>
  <si>
    <t>carga escombro sobre contenedor abril</t>
  </si>
  <si>
    <t>hormigonado forjados ascensor</t>
  </si>
  <si>
    <t>catas varias palacio</t>
  </si>
  <si>
    <t xml:space="preserve">limpieza obra COVID-19 </t>
  </si>
  <si>
    <t>ayudas a replanteo abril, en limpieza y movimento de elementos que interfieren PL5-4-3</t>
  </si>
  <si>
    <t>Apertura para bajantes fontaneria abril</t>
  </si>
  <si>
    <t>Apertura para desagües fontaneria abril</t>
  </si>
  <si>
    <t>Apertura patinillos clima abril</t>
  </si>
  <si>
    <t>Apertura taladros Electricista abril</t>
  </si>
  <si>
    <t>Apertura patinillos Electricista abril</t>
  </si>
  <si>
    <t>Apertura patinillos fontanero abril</t>
  </si>
  <si>
    <t>Ayudas descarga materiales tuberias, conductos abril</t>
  </si>
  <si>
    <t>Levantado instalacion de fontaneria</t>
  </si>
  <si>
    <t>Demolicion de bancadas</t>
  </si>
  <si>
    <t>Carga radiadores sobre camion</t>
  </si>
  <si>
    <t>Remates-limpieza varios universidad II</t>
  </si>
  <si>
    <t>Picado revoco cal horizontal manual</t>
  </si>
  <si>
    <t>Picado revoco cal vertical manual</t>
  </si>
  <si>
    <t>Ayudas en picados trabajos ascensor</t>
  </si>
  <si>
    <t>UD</t>
  </si>
  <si>
    <t>Apertura para inodoros fontaneria</t>
  </si>
  <si>
    <t>Apertura para vertedero fontaneria</t>
  </si>
  <si>
    <t>Limpieza general obra mayo</t>
  </si>
  <si>
    <t>Fabrica ladrillo en fachada</t>
  </si>
  <si>
    <t>m2 picado de yeso</t>
  </si>
  <si>
    <t>m2 Demolicion falso techo suspendido</t>
  </si>
  <si>
    <t>m2 Demolicion falso techo escayola</t>
  </si>
  <si>
    <t>m2 demolicion ladrillo hueco doble</t>
  </si>
  <si>
    <t>m2 demolicion ladrillo macizo</t>
  </si>
  <si>
    <t>ud levantado radiadores</t>
  </si>
  <si>
    <t>m2 levantado instalacion electrica</t>
  </si>
  <si>
    <t>ud levantado instalacion clima</t>
  </si>
  <si>
    <t>ud levantado instalacion ventilacion</t>
  </si>
  <si>
    <t>m2 levantado barandillas/rejas</t>
  </si>
  <si>
    <t>ud levantado aparatos sanitarios</t>
  </si>
  <si>
    <t>ud levantado bañeras</t>
  </si>
  <si>
    <t>m2 Levantado carpinteria en tabiques mano</t>
  </si>
  <si>
    <t>m2 levantado carpinteria en muro mano</t>
  </si>
  <si>
    <t>m2 levantado baldosa</t>
  </si>
  <si>
    <t>ml demolicion peldaño</t>
  </si>
  <si>
    <t>m2 ayudas demolicion forjado</t>
  </si>
  <si>
    <t>m2 demolicion escalera</t>
  </si>
  <si>
    <t>m2 despeje y retirada de mobiliario</t>
  </si>
  <si>
    <t>m2 demolicion recrecido</t>
  </si>
  <si>
    <t>m2 apuntalamiento sotano</t>
  </si>
  <si>
    <t>ud reparaciones de catas</t>
  </si>
  <si>
    <t>ud carga escombro sobre contenedor marzo</t>
  </si>
  <si>
    <t>ud ayudas a cerrajero en subida material ascensor y picados</t>
  </si>
  <si>
    <t>ud remates-limpieza varios universidad</t>
  </si>
  <si>
    <t>ud apertura fachada para plataformas</t>
  </si>
  <si>
    <t>ud Revision Seguridad y salud marzo</t>
  </si>
  <si>
    <t>ud tapado huecos forjados PL5,PL4,PL3</t>
  </si>
  <si>
    <t>ud ayudas a replanteo marzo, en limpieza y movimento de elementos que interfieren PL5-4-3</t>
  </si>
  <si>
    <t>ud Montaje plataformas descargas</t>
  </si>
  <si>
    <t>demolicion de bancadas</t>
  </si>
  <si>
    <t>demolicion forjado</t>
  </si>
  <si>
    <t>levantado instalacion de fontaneria</t>
  </si>
  <si>
    <t>carga radiadores sobre camion</t>
  </si>
  <si>
    <t>remates-limpieza varios universidad II</t>
  </si>
  <si>
    <t>carga escombro sobre contenedor mayo</t>
  </si>
  <si>
    <t>demolicion fabrica ladrillo macizo c/compresor</t>
  </si>
  <si>
    <t>picado revoco cal horizontal manual</t>
  </si>
  <si>
    <t>picado revoco cal vertical manual</t>
  </si>
  <si>
    <t>ayudas en picados trabajos ascensor</t>
  </si>
  <si>
    <t>ayudas a otros oficios en movimientos de elementos que interfieren mayo</t>
  </si>
  <si>
    <t>Apertura para ventilaciones fontaneria</t>
  </si>
  <si>
    <t>limpieza general obra mayo</t>
  </si>
  <si>
    <t>colocacion cargaderos</t>
  </si>
  <si>
    <t>enfoscado fachada</t>
  </si>
  <si>
    <t>fabrica ladrillo en fachada</t>
  </si>
  <si>
    <t>Ayudas descarga materiales tuberias, conductos mayo</t>
  </si>
  <si>
    <t>descontar certificado anteriormente</t>
  </si>
  <si>
    <t>MEDICION MARZO ACUMULADO (ANTERIOR)</t>
  </si>
  <si>
    <t>MEDICION ABRIL ACUMULADO (ANTERIOR)</t>
  </si>
  <si>
    <t>Carga escombro sobre contenedor abril</t>
  </si>
  <si>
    <t>Hormigonado forjados ascensor</t>
  </si>
  <si>
    <t>Catas varias palacio</t>
  </si>
  <si>
    <t xml:space="preserve">Limpieza obra COVID-19 </t>
  </si>
  <si>
    <t>Ayudas a replanteo abril, en limpieza y movimento de elementos que interfieren PL5-4-3</t>
  </si>
  <si>
    <t>Demolicion forjado</t>
  </si>
  <si>
    <t>MEDICION MAYO ACUMULADO (ACTUAL)</t>
  </si>
  <si>
    <t>MEDICION MAYO EN TRAMITE ( ACTUAL)</t>
  </si>
  <si>
    <t>Carga escombro sobre contenedor mayo</t>
  </si>
  <si>
    <t>Demolicion fabrica ladrillo macizo c/compresor</t>
  </si>
  <si>
    <t>ayudas a otros oficios en movimientos de Alementos que interfieren mayo</t>
  </si>
  <si>
    <t>Colocacion cargaderos</t>
  </si>
  <si>
    <t>Enfoscado fachada</t>
  </si>
  <si>
    <t>CALLE DE LA VIÑA 4 (ATAMBIL)</t>
  </si>
  <si>
    <t>Reforma Baños Castellana 157</t>
  </si>
  <si>
    <t>Certificacion Fija 1</t>
  </si>
  <si>
    <t>Certificacion Fija 2</t>
  </si>
  <si>
    <t>Certificacion Fija 3</t>
  </si>
  <si>
    <t>Certificacion Fija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</si>
</sst>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C0A]_-;\-* #,##0.00\ [$€-C0A]_-;_-* &quot;-&quot;??\ [$€-C0A]_-;_-@_-"/>
    <numFmt numFmtId="165" formatCode="dd\-mm\-yy;@"/>
    <numFmt numFmtId="166" formatCode="_-* #,##0\ &quot;Pts&quot;_-;\-* #,##0\ &quot;Pts&quot;_-;_-* &quot;-&quot;\ &quot;Pts&quot;_-;_-@_-"/>
    <numFmt numFmtId="167" formatCode="#,##0.00\ &quot;€&quot;"/>
    <numFmt numFmtId="168" formatCode="#,##0\ &quot;Pts&quot;"/>
    <numFmt numFmtId="169" formatCode="_-* #,##0.00\ &quot;Pts&quot;_-;\-* #,##0.00\ &quot;Pts&quot;_-;_-* &quot;-&quot;??\ &quot;Pts&quot;_-;_-@_-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0"/>
      <name val="Times New Roman"/>
      <family val="1"/>
    </font>
    <font>
      <b/>
      <sz val="11"/>
      <color indexed="10"/>
      <name val="Arial"/>
      <family val="2"/>
    </font>
    <font>
      <sz val="8"/>
      <name val="Times New Roman"/>
      <family val="1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sz val="13"/>
      <name val="Century Gothic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b/>
      <sz val="13"/>
      <name val="Century Gothic"/>
      <family val="2"/>
    </font>
    <font>
      <sz val="12"/>
      <color rgb="FF23282C"/>
      <name val="Century Gothic"/>
      <family val="2"/>
    </font>
    <font>
      <sz val="12"/>
      <name val="Century Gothic"/>
      <family val="2"/>
    </font>
    <font>
      <sz val="11"/>
      <name val="Century Gothic"/>
      <family val="2"/>
    </font>
    <font>
      <sz val="11"/>
      <color rgb="FF23282C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rgb="FF808080"/>
      </right>
      <top/>
      <bottom/>
      <diagonal/>
    </border>
  </borders>
  <cellStyleXfs count="6">
    <xf numFmtId="164" fontId="0" fillId="0" borderId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/>
    <xf numFmtId="164" fontId="1" fillId="0" borderId="0"/>
    <xf numFmtId="43" fontId="2" fillId="0" borderId="0" applyFont="0" applyFill="0" applyBorder="0" applyAlignment="0" applyProtection="0"/>
  </cellStyleXfs>
  <cellXfs count="132">
    <xf numFmtId="164" fontId="0" fillId="0" borderId="0" xfId="0"/>
    <xf numFmtId="164" fontId="7" fillId="0" borderId="0" xfId="0" applyFont="1" applyAlignment="1">
      <alignment horizontal="center"/>
    </xf>
    <xf numFmtId="166" fontId="0" fillId="0" borderId="0" xfId="2" applyFont="1"/>
    <xf numFmtId="166" fontId="0" fillId="0" borderId="0" xfId="0" applyNumberFormat="1"/>
    <xf numFmtId="164" fontId="10" fillId="0" borderId="0" xfId="0" applyFont="1"/>
    <xf numFmtId="49" fontId="12" fillId="0" borderId="0" xfId="0" applyNumberFormat="1" applyFont="1" applyAlignment="1">
      <alignment horizontal="right"/>
    </xf>
    <xf numFmtId="164" fontId="13" fillId="0" borderId="0" xfId="0" applyFont="1"/>
    <xf numFmtId="164" fontId="0" fillId="0" borderId="5" xfId="0" applyBorder="1"/>
    <xf numFmtId="164" fontId="0" fillId="2" borderId="0" xfId="0" applyFill="1"/>
    <xf numFmtId="164" fontId="7" fillId="2" borderId="0" xfId="0" applyFont="1" applyFill="1"/>
    <xf numFmtId="164" fontId="2" fillId="2" borderId="0" xfId="0" quotePrefix="1" applyFont="1" applyFill="1"/>
    <xf numFmtId="167" fontId="5" fillId="2" borderId="0" xfId="0" applyNumberFormat="1" applyFont="1" applyFill="1"/>
    <xf numFmtId="167" fontId="2" fillId="2" borderId="0" xfId="0" applyNumberFormat="1" applyFont="1" applyFill="1"/>
    <xf numFmtId="167" fontId="2" fillId="2" borderId="0" xfId="0" applyNumberFormat="1" applyFont="1" applyFill="1" applyAlignment="1">
      <alignment horizontal="left"/>
    </xf>
    <xf numFmtId="168" fontId="2" fillId="2" borderId="0" xfId="0" applyNumberFormat="1" applyFont="1" applyFill="1"/>
    <xf numFmtId="164" fontId="2" fillId="2" borderId="0" xfId="0" applyFont="1" applyFill="1"/>
    <xf numFmtId="166" fontId="0" fillId="2" borderId="0" xfId="2" applyFont="1" applyFill="1" applyAlignment="1">
      <alignment horizontal="left"/>
    </xf>
    <xf numFmtId="167" fontId="11" fillId="2" borderId="0" xfId="0" applyNumberFormat="1" applyFont="1" applyFill="1"/>
    <xf numFmtId="49" fontId="0" fillId="2" borderId="0" xfId="1" applyNumberFormat="1" applyFont="1" applyFill="1" applyAlignment="1">
      <alignment horizontal="center"/>
    </xf>
    <xf numFmtId="44" fontId="4" fillId="2" borderId="0" xfId="0" applyNumberFormat="1" applyFont="1" applyFill="1"/>
    <xf numFmtId="166" fontId="0" fillId="2" borderId="0" xfId="2" applyFont="1" applyFill="1" applyAlignment="1">
      <alignment horizontal="center"/>
    </xf>
    <xf numFmtId="164" fontId="5" fillId="0" borderId="0" xfId="0" applyFont="1" applyFill="1" applyAlignment="1">
      <alignment horizontal="center"/>
    </xf>
    <xf numFmtId="164" fontId="8" fillId="2" borderId="0" xfId="0" applyFont="1" applyFill="1" applyAlignment="1">
      <alignment horizontal="left" vertical="justify"/>
    </xf>
    <xf numFmtId="164" fontId="0" fillId="0" borderId="0" xfId="0" applyBorder="1"/>
    <xf numFmtId="167" fontId="7" fillId="2" borderId="0" xfId="0" applyNumberFormat="1" applyFont="1" applyFill="1" applyAlignment="1"/>
    <xf numFmtId="2" fontId="16" fillId="0" borderId="0" xfId="0" applyNumberFormat="1" applyFont="1" applyAlignment="1">
      <alignment horizontal="right" vertical="center"/>
    </xf>
    <xf numFmtId="164" fontId="16" fillId="0" borderId="0" xfId="0" applyFont="1" applyAlignment="1">
      <alignment horizontal="right" vertical="center"/>
    </xf>
    <xf numFmtId="164" fontId="16" fillId="0" borderId="0" xfId="0" applyFont="1" applyAlignment="1">
      <alignment horizontal="right" vertical="center" wrapText="1"/>
    </xf>
    <xf numFmtId="14" fontId="0" fillId="2" borderId="0" xfId="0" applyNumberFormat="1" applyFill="1" applyAlignment="1">
      <alignment horizontal="left"/>
    </xf>
    <xf numFmtId="164" fontId="7" fillId="2" borderId="0" xfId="0" applyFont="1" applyFill="1" applyAlignment="1">
      <alignment horizontal="right"/>
    </xf>
    <xf numFmtId="168" fontId="0" fillId="2" borderId="0" xfId="0" applyNumberFormat="1" applyFill="1"/>
    <xf numFmtId="164" fontId="16" fillId="0" borderId="0" xfId="0" applyFont="1" applyAlignment="1">
      <alignment horizontal="left" vertical="center" wrapText="1"/>
    </xf>
    <xf numFmtId="164" fontId="16" fillId="0" borderId="0" xfId="0" applyFont="1" applyAlignment="1">
      <alignment horizontal="center" vertical="center" wrapText="1"/>
    </xf>
    <xf numFmtId="164" fontId="4" fillId="2" borderId="0" xfId="0" applyFont="1" applyFill="1"/>
    <xf numFmtId="164" fontId="0" fillId="0" borderId="0" xfId="0" applyFill="1"/>
    <xf numFmtId="164" fontId="8" fillId="0" borderId="0" xfId="0" applyFont="1" applyFill="1" applyAlignment="1">
      <alignment horizontal="center" wrapText="1"/>
    </xf>
    <xf numFmtId="0" fontId="8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3" applyNumberFormat="1" applyFont="1" applyAlignment="1">
      <alignment horizontal="center"/>
    </xf>
    <xf numFmtId="164" fontId="22" fillId="4" borderId="0" xfId="0" applyFont="1" applyFill="1" applyBorder="1" applyAlignment="1">
      <alignment horizontal="left" vertical="center" wrapText="1"/>
    </xf>
    <xf numFmtId="164" fontId="16" fillId="0" borderId="0" xfId="0" applyFont="1" applyFill="1" applyAlignment="1">
      <alignment horizontal="left" vertical="center" wrapText="1"/>
    </xf>
    <xf numFmtId="164" fontId="0" fillId="0" borderId="0" xfId="0" applyAlignment="1">
      <alignment vertical="center"/>
    </xf>
    <xf numFmtId="164" fontId="16" fillId="0" borderId="0" xfId="0" applyFont="1" applyFill="1" applyAlignment="1">
      <alignment horizontal="right" vertical="center"/>
    </xf>
    <xf numFmtId="164" fontId="0" fillId="6" borderId="0" xfId="0" applyFill="1" applyAlignment="1">
      <alignment vertical="center" wrapText="1"/>
    </xf>
    <xf numFmtId="164" fontId="0" fillId="5" borderId="0" xfId="0" applyFill="1" applyAlignment="1">
      <alignment vertical="center" wrapText="1"/>
    </xf>
    <xf numFmtId="164" fontId="0" fillId="7" borderId="0" xfId="0" applyFill="1" applyAlignment="1">
      <alignment vertical="center" wrapText="1"/>
    </xf>
    <xf numFmtId="164" fontId="8" fillId="2" borderId="0" xfId="0" applyFont="1" applyFill="1" applyBorder="1" applyAlignment="1">
      <alignment horizontal="left"/>
    </xf>
    <xf numFmtId="164" fontId="8" fillId="2" borderId="11" xfId="0" applyFont="1" applyFill="1" applyBorder="1" applyAlignment="1">
      <alignment horizontal="center" vertical="center" wrapText="1"/>
    </xf>
    <xf numFmtId="164" fontId="16" fillId="0" borderId="0" xfId="0" applyFont="1" applyBorder="1" applyAlignment="1">
      <alignment horizontal="right" vertical="center"/>
    </xf>
    <xf numFmtId="164" fontId="8" fillId="2" borderId="11" xfId="0" applyFont="1" applyFill="1" applyBorder="1" applyAlignment="1">
      <alignment horizontal="left"/>
    </xf>
    <xf numFmtId="164" fontId="8" fillId="2" borderId="0" xfId="0" applyFont="1" applyFill="1" applyBorder="1" applyAlignment="1">
      <alignment horizontal="center" wrapText="1"/>
    </xf>
    <xf numFmtId="164" fontId="8" fillId="2" borderId="5" xfId="0" applyFont="1" applyFill="1" applyBorder="1" applyAlignment="1">
      <alignment horizontal="center" wrapText="1"/>
    </xf>
    <xf numFmtId="164" fontId="5" fillId="0" borderId="11" xfId="0" applyFont="1" applyBorder="1" applyAlignment="1">
      <alignment horizontal="left"/>
    </xf>
    <xf numFmtId="164" fontId="5" fillId="0" borderId="0" xfId="0" applyFont="1" applyBorder="1" applyAlignment="1">
      <alignment horizontal="left"/>
    </xf>
    <xf numFmtId="164" fontId="5" fillId="0" borderId="0" xfId="0" applyFont="1" applyBorder="1" applyAlignment="1">
      <alignment horizontal="center"/>
    </xf>
    <xf numFmtId="164" fontId="5" fillId="0" borderId="5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9" fillId="0" borderId="4" xfId="3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14" fillId="0" borderId="4" xfId="3" applyNumberFormat="1" applyFont="1" applyBorder="1" applyAlignment="1">
      <alignment horizontal="center"/>
    </xf>
    <xf numFmtId="164" fontId="5" fillId="0" borderId="11" xfId="0" applyFont="1" applyFill="1" applyBorder="1" applyAlignment="1">
      <alignment horizontal="center"/>
    </xf>
    <xf numFmtId="164" fontId="0" fillId="0" borderId="0" xfId="0" applyFill="1" applyBorder="1"/>
    <xf numFmtId="164" fontId="21" fillId="0" borderId="7" xfId="0" applyFont="1" applyBorder="1" applyAlignment="1">
      <alignment horizontal="right" vertical="center"/>
    </xf>
    <xf numFmtId="164" fontId="21" fillId="0" borderId="8" xfId="0" applyFont="1" applyBorder="1" applyAlignment="1">
      <alignment horizontal="right" vertical="center"/>
    </xf>
    <xf numFmtId="164" fontId="21" fillId="0" borderId="9" xfId="0" applyFont="1" applyBorder="1"/>
    <xf numFmtId="164" fontId="16" fillId="0" borderId="6" xfId="0" applyFont="1" applyBorder="1" applyAlignment="1">
      <alignment horizontal="left" vertical="center" wrapText="1"/>
    </xf>
    <xf numFmtId="164" fontId="16" fillId="0" borderId="10" xfId="0" applyFont="1" applyBorder="1" applyAlignment="1">
      <alignment horizontal="right" vertical="center"/>
    </xf>
    <xf numFmtId="164" fontId="16" fillId="0" borderId="0" xfId="0" applyFont="1" applyBorder="1" applyAlignment="1">
      <alignment horizontal="right" vertical="center" wrapText="1"/>
    </xf>
    <xf numFmtId="164" fontId="16" fillId="0" borderId="13" xfId="0" applyFont="1" applyBorder="1" applyAlignment="1">
      <alignment horizontal="right" vertical="center"/>
    </xf>
    <xf numFmtId="164" fontId="0" fillId="9" borderId="0" xfId="0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164" fontId="23" fillId="0" borderId="0" xfId="0" applyFont="1" applyAlignment="1">
      <alignment vertical="center"/>
    </xf>
    <xf numFmtId="2" fontId="24" fillId="7" borderId="0" xfId="0" applyNumberFormat="1" applyFont="1" applyFill="1" applyAlignment="1">
      <alignment horizontal="right" vertical="center"/>
    </xf>
    <xf numFmtId="2" fontId="25" fillId="5" borderId="0" xfId="0" applyNumberFormat="1" applyFont="1" applyFill="1" applyBorder="1" applyAlignment="1">
      <alignment horizontal="center" vertical="center" wrapText="1"/>
    </xf>
    <xf numFmtId="2" fontId="25" fillId="9" borderId="0" xfId="0" applyNumberFormat="1" applyFont="1" applyFill="1" applyBorder="1" applyAlignment="1">
      <alignment horizontal="center" vertical="center" wrapText="1"/>
    </xf>
    <xf numFmtId="0" fontId="24" fillId="4" borderId="0" xfId="0" applyNumberFormat="1" applyFont="1" applyFill="1" applyAlignment="1">
      <alignment vertical="center"/>
    </xf>
    <xf numFmtId="164" fontId="24" fillId="0" borderId="0" xfId="0" applyFont="1" applyAlignment="1">
      <alignment vertical="center"/>
    </xf>
    <xf numFmtId="2" fontId="24" fillId="4" borderId="0" xfId="0" applyNumberFormat="1" applyFont="1" applyFill="1" applyAlignment="1">
      <alignment vertical="center"/>
    </xf>
    <xf numFmtId="164" fontId="23" fillId="0" borderId="0" xfId="0" applyFont="1" applyFill="1" applyAlignment="1">
      <alignment horizontal="left" vertical="center" wrapText="1"/>
    </xf>
    <xf numFmtId="164" fontId="23" fillId="0" borderId="0" xfId="0" applyFont="1" applyAlignment="1">
      <alignment horizontal="left" vertical="center" wrapText="1"/>
    </xf>
    <xf numFmtId="164" fontId="23" fillId="0" borderId="0" xfId="0" applyFont="1"/>
    <xf numFmtId="2" fontId="16" fillId="10" borderId="0" xfId="0" applyNumberFormat="1" applyFont="1" applyFill="1" applyAlignment="1">
      <alignment horizontal="center" vertical="center" wrapText="1"/>
    </xf>
    <xf numFmtId="2" fontId="16" fillId="9" borderId="0" xfId="0" applyNumberFormat="1" applyFont="1" applyFill="1" applyAlignment="1">
      <alignment horizontal="center" vertical="center" wrapText="1"/>
    </xf>
    <xf numFmtId="164" fontId="0" fillId="10" borderId="0" xfId="0" applyFill="1" applyAlignment="1">
      <alignment vertical="center" wrapText="1"/>
    </xf>
    <xf numFmtId="2" fontId="25" fillId="10" borderId="0" xfId="0" applyNumberFormat="1" applyFont="1" applyFill="1" applyBorder="1" applyAlignment="1">
      <alignment horizontal="center" vertical="center" wrapText="1"/>
    </xf>
    <xf numFmtId="164" fontId="0" fillId="4" borderId="0" xfId="0" applyFill="1" applyAlignment="1">
      <alignment vertical="center" wrapText="1"/>
    </xf>
    <xf numFmtId="0" fontId="0" fillId="0" borderId="6" xfId="0" applyNumberFormat="1" applyBorder="1" applyAlignment="1">
      <alignment vertical="center"/>
    </xf>
    <xf numFmtId="164" fontId="22" fillId="4" borderId="6" xfId="0" applyFont="1" applyFill="1" applyBorder="1" applyAlignment="1">
      <alignment horizontal="left" vertical="center" wrapText="1"/>
    </xf>
    <xf numFmtId="164" fontId="23" fillId="0" borderId="6" xfId="0" applyFont="1" applyBorder="1" applyAlignment="1">
      <alignment horizontal="left" vertical="center" wrapText="1"/>
    </xf>
    <xf numFmtId="2" fontId="24" fillId="7" borderId="6" xfId="0" applyNumberFormat="1" applyFont="1" applyFill="1" applyBorder="1" applyAlignment="1">
      <alignment horizontal="right" vertical="center"/>
    </xf>
    <xf numFmtId="2" fontId="25" fillId="5" borderId="6" xfId="0" applyNumberFormat="1" applyFont="1" applyFill="1" applyBorder="1" applyAlignment="1">
      <alignment horizontal="center" vertical="center" wrapText="1"/>
    </xf>
    <xf numFmtId="2" fontId="25" fillId="9" borderId="6" xfId="0" applyNumberFormat="1" applyFont="1" applyFill="1" applyBorder="1" applyAlignment="1">
      <alignment horizontal="center" vertical="center" wrapText="1"/>
    </xf>
    <xf numFmtId="2" fontId="25" fillId="10" borderId="6" xfId="0" applyNumberFormat="1" applyFont="1" applyFill="1" applyBorder="1" applyAlignment="1">
      <alignment horizontal="center" vertical="center" wrapText="1"/>
    </xf>
    <xf numFmtId="0" fontId="24" fillId="4" borderId="6" xfId="0" applyNumberFormat="1" applyFont="1" applyFill="1" applyBorder="1" applyAlignment="1">
      <alignment vertical="center"/>
    </xf>
    <xf numFmtId="164" fontId="24" fillId="0" borderId="6" xfId="0" applyFont="1" applyBorder="1" applyAlignment="1">
      <alignment vertical="center"/>
    </xf>
    <xf numFmtId="164" fontId="0" fillId="0" borderId="6" xfId="0" applyBorder="1"/>
    <xf numFmtId="2" fontId="24" fillId="4" borderId="6" xfId="0" applyNumberFormat="1" applyFont="1" applyFill="1" applyBorder="1" applyAlignment="1">
      <alignment vertical="center"/>
    </xf>
    <xf numFmtId="2" fontId="16" fillId="9" borderId="6" xfId="0" applyNumberFormat="1" applyFont="1" applyFill="1" applyBorder="1" applyAlignment="1">
      <alignment horizontal="center" vertical="center" wrapText="1"/>
    </xf>
    <xf numFmtId="2" fontId="16" fillId="10" borderId="6" xfId="0" applyNumberFormat="1" applyFont="1" applyFill="1" applyBorder="1" applyAlignment="1">
      <alignment horizontal="center" vertical="center" wrapText="1"/>
    </xf>
    <xf numFmtId="164" fontId="16" fillId="0" borderId="6" xfId="0" applyFont="1" applyBorder="1" applyAlignment="1">
      <alignment horizontal="right" vertical="center" wrapText="1"/>
    </xf>
    <xf numFmtId="2" fontId="16" fillId="10" borderId="0" xfId="0" applyNumberFormat="1" applyFont="1" applyFill="1" applyAlignment="1">
      <alignment horizontal="center" vertical="center"/>
    </xf>
    <xf numFmtId="164" fontId="23" fillId="0" borderId="0" xfId="0" applyFont="1" applyAlignment="1">
      <alignment horizontal="left" vertical="center"/>
    </xf>
    <xf numFmtId="164" fontId="23" fillId="0" borderId="11" xfId="0" applyFont="1" applyBorder="1"/>
    <xf numFmtId="164" fontId="23" fillId="0" borderId="0" xfId="0" applyFont="1" applyFill="1" applyBorder="1" applyAlignment="1">
      <alignment horizontal="left" vertical="center" wrapText="1"/>
    </xf>
    <xf numFmtId="2" fontId="23" fillId="0" borderId="0" xfId="0" applyNumberFormat="1" applyFont="1" applyBorder="1"/>
    <xf numFmtId="2" fontId="23" fillId="0" borderId="0" xfId="0" applyNumberFormat="1" applyFont="1" applyFill="1" applyBorder="1" applyAlignment="1">
      <alignment horizontal="right" vertical="center"/>
    </xf>
    <xf numFmtId="2" fontId="23" fillId="0" borderId="5" xfId="0" applyNumberFormat="1" applyFont="1" applyFill="1" applyBorder="1" applyAlignment="1">
      <alignment horizontal="right" vertical="center"/>
    </xf>
    <xf numFmtId="2" fontId="23" fillId="0" borderId="0" xfId="0" applyNumberFormat="1" applyFont="1" applyFill="1" applyAlignment="1">
      <alignment horizontal="right" vertical="center"/>
    </xf>
    <xf numFmtId="164" fontId="23" fillId="4" borderId="11" xfId="0" applyFont="1" applyFill="1" applyBorder="1"/>
    <xf numFmtId="164" fontId="23" fillId="0" borderId="0" xfId="0" applyFont="1" applyBorder="1" applyAlignment="1">
      <alignment horizontal="right" vertical="center"/>
    </xf>
    <xf numFmtId="164" fontId="23" fillId="3" borderId="0" xfId="0" applyFont="1" applyFill="1" applyBorder="1" applyAlignment="1">
      <alignment horizontal="right" vertical="center"/>
    </xf>
    <xf numFmtId="164" fontId="23" fillId="0" borderId="5" xfId="0" applyFont="1" applyBorder="1"/>
    <xf numFmtId="164" fontId="23" fillId="0" borderId="12" xfId="0" applyFont="1" applyBorder="1" applyAlignment="1">
      <alignment vertical="center" wrapText="1"/>
    </xf>
    <xf numFmtId="2" fontId="23" fillId="0" borderId="6" xfId="0" applyNumberFormat="1" applyFont="1" applyBorder="1" applyAlignment="1">
      <alignment horizontal="right" vertical="center"/>
    </xf>
    <xf numFmtId="2" fontId="23" fillId="0" borderId="6" xfId="0" applyNumberFormat="1" applyFont="1" applyFill="1" applyBorder="1" applyAlignment="1">
      <alignment horizontal="right" vertical="center"/>
    </xf>
    <xf numFmtId="164" fontId="23" fillId="4" borderId="12" xfId="0" applyFont="1" applyFill="1" applyBorder="1" applyAlignment="1">
      <alignment horizontal="right" vertical="center"/>
    </xf>
    <xf numFmtId="43" fontId="0" fillId="0" borderId="0" xfId="5" applyFont="1"/>
    <xf numFmtId="0" fontId="8" fillId="0" borderId="0" xfId="0" applyNumberFormat="1" applyFont="1" applyAlignment="1">
      <alignment horizontal="center" vertical="center" wrapText="1"/>
    </xf>
    <xf numFmtId="164" fontId="8" fillId="2" borderId="0" xfId="0" applyFont="1" applyFill="1" applyAlignment="1">
      <alignment horizontal="left" vertical="justify"/>
    </xf>
    <xf numFmtId="165" fontId="19" fillId="8" borderId="2" xfId="0" applyNumberFormat="1" applyFont="1" applyFill="1" applyBorder="1" applyAlignment="1">
      <alignment horizontal="center"/>
    </xf>
    <xf numFmtId="165" fontId="19" fillId="8" borderId="10" xfId="0" applyNumberFormat="1" applyFont="1" applyFill="1" applyBorder="1" applyAlignment="1">
      <alignment horizontal="center"/>
    </xf>
    <xf numFmtId="165" fontId="19" fillId="8" borderId="3" xfId="0" applyNumberFormat="1" applyFont="1" applyFill="1" applyBorder="1" applyAlignment="1">
      <alignment horizontal="center"/>
    </xf>
    <xf numFmtId="164" fontId="18" fillId="8" borderId="2" xfId="0" applyFont="1" applyFill="1" applyBorder="1" applyAlignment="1">
      <alignment horizontal="center" vertical="center"/>
    </xf>
    <xf numFmtId="164" fontId="18" fillId="8" borderId="10" xfId="0" applyFont="1" applyFill="1" applyBorder="1" applyAlignment="1">
      <alignment horizontal="center" vertical="center"/>
    </xf>
    <xf numFmtId="164" fontId="18" fillId="8" borderId="3" xfId="0" applyFont="1" applyFill="1" applyBorder="1" applyAlignment="1">
      <alignment horizontal="center" vertical="center"/>
    </xf>
    <xf numFmtId="164" fontId="20" fillId="0" borderId="0" xfId="0" applyFont="1" applyAlignment="1">
      <alignment horizontal="center" vertical="center"/>
    </xf>
    <xf numFmtId="167" fontId="7" fillId="2" borderId="0" xfId="0" applyNumberFormat="1" applyFont="1" applyFill="1" applyAlignment="1">
      <alignment horizontal="right"/>
    </xf>
    <xf numFmtId="164" fontId="15" fillId="4" borderId="0" xfId="0" applyFont="1" applyFill="1" applyAlignment="1">
      <alignment horizontal="center" vertical="center" wrapText="1"/>
    </xf>
  </cellXfs>
  <cellStyles count="6">
    <cellStyle name="Millares" xfId="5" builtinId="3"/>
    <cellStyle name="Moneda" xfId="1" builtinId="4"/>
    <cellStyle name="Moneda [0]" xfId="2" builtinId="7"/>
    <cellStyle name="Normal" xfId="0" builtinId="0"/>
    <cellStyle name="Normal 2" xfId="4" xr:uid="{00000000-0005-0000-0000-000003000000}"/>
    <cellStyle name="Normal_Hoja1" xfId="3" xr:uid="{00000000-0005-0000-0000-000004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80</xdr:col>
      <xdr:colOff>495300</xdr:colOff>
      <xdr:row>65459</xdr:row>
      <xdr:rowOff>161925</xdr:rowOff>
    </xdr:from>
    <xdr:to>
      <xdr:col>80</xdr:col>
      <xdr:colOff>495300</xdr:colOff>
      <xdr:row>65460</xdr:row>
      <xdr:rowOff>4763</xdr:rowOff>
    </xdr:to>
    <xdr:sp macro="" textlink="">
      <xdr:nvSpPr>
        <xdr:cNvPr id="3" name="Text Box 42">
          <a:extLst>
            <a:ext uri="{FF2B5EF4-FFF2-40B4-BE49-F238E27FC236}">
              <a16:creationId xmlns:a16="http://schemas.microsoft.com/office/drawing/2014/main" id="{9939C698-8AE9-4325-B758-56C39AF0E5BB}"/>
            </a:ext>
          </a:extLst>
        </xdr:cNvPr>
        <xdr:cNvSpPr txBox="1">
          <a:spLocks noChangeArrowheads="1"/>
        </xdr:cNvSpPr>
      </xdr:nvSpPr>
      <xdr:spPr bwMode="auto">
        <a:xfrm>
          <a:off x="69027675" y="10612250175"/>
          <a:ext cx="0" cy="4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EDUARD ARCE I LLUPIÀ</a:t>
          </a:r>
          <a:endParaRPr lang="es-E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c/ Joan Blanques, 40 Baixos 2ª.</a:t>
          </a: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Barcelona - 08012</a:t>
          </a:r>
        </a:p>
        <a:p>
          <a:pPr algn="l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N.I.F. 43497426X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4"/>
  <sheetViews>
    <sheetView showGridLines="0" tabSelected="1" zoomScale="80" zoomScaleNormal="80" zoomScalePageLayoutView="80" workbookViewId="0">
      <selection activeCell="B5" sqref="B5:K9"/>
    </sheetView>
  </sheetViews>
  <sheetFormatPr baseColWidth="10" defaultColWidth="12.7109375" defaultRowHeight="12.75" x14ac:dyDescent="0.2"/>
  <cols>
    <col min="1" max="1" width="6.42578125" style="37" customWidth="1"/>
    <col min="2" max="2" width="39.7109375" customWidth="1"/>
    <col min="3" max="3" width="13.85546875" customWidth="1"/>
    <col min="4" max="4" width="19.140625" customWidth="1"/>
    <col min="5" max="6" width="18.42578125" customWidth="1"/>
    <col min="7" max="7" width="7.85546875" customWidth="1"/>
    <col min="8" max="8" width="15.42578125" customWidth="1"/>
    <col min="9" max="9" width="18.7109375" customWidth="1"/>
    <col min="10" max="10" width="19" customWidth="1"/>
    <col min="11" max="11" width="20.28515625" customWidth="1"/>
    <col min="14" max="14" width="16.85546875" customWidth="1"/>
    <col min="15" max="15" width="19" customWidth="1"/>
    <col min="16" max="16" width="16" customWidth="1"/>
    <col min="17" max="17" width="14.7109375" bestFit="1" customWidth="1"/>
    <col min="19" max="19" width="14.7109375" bestFit="1" customWidth="1"/>
  </cols>
  <sheetData>
    <row r="1" spans="1:19" ht="45.75" thickBot="1" x14ac:dyDescent="0.3">
      <c r="A1" s="38"/>
      <c r="B1" s="129" t="s">
        <v>143</v>
      </c>
      <c r="C1" s="129"/>
      <c r="D1" s="129"/>
      <c r="E1" s="129"/>
      <c r="F1" s="129"/>
      <c r="G1" s="129"/>
      <c r="H1" s="129"/>
      <c r="I1" s="129"/>
      <c r="J1" s="129"/>
      <c r="K1" s="129"/>
      <c r="N1" s="1"/>
      <c r="O1" s="1"/>
      <c r="P1" s="1"/>
      <c r="Q1" s="1"/>
    </row>
    <row r="2" spans="1:19" ht="36.75" customHeight="1" x14ac:dyDescent="0.5">
      <c r="A2" s="39"/>
      <c r="B2" s="123" t="s">
        <v>41</v>
      </c>
      <c r="C2" s="124"/>
      <c r="D2" s="124"/>
      <c r="E2" s="124"/>
      <c r="F2" s="125"/>
      <c r="H2" s="126" t="s">
        <v>42</v>
      </c>
      <c r="I2" s="127"/>
      <c r="J2" s="127"/>
      <c r="K2" s="128"/>
      <c r="N2" s="1"/>
      <c r="O2" s="1"/>
      <c r="P2" s="1"/>
      <c r="Q2" s="1"/>
    </row>
    <row r="3" spans="1:19" ht="37.5" customHeight="1" thickBot="1" x14ac:dyDescent="0.3">
      <c r="A3" s="36"/>
      <c r="B3" s="52" t="s">
        <v>0</v>
      </c>
      <c r="C3" s="49" t="s">
        <v>10</v>
      </c>
      <c r="D3" s="53" t="s">
        <v>43</v>
      </c>
      <c r="E3" s="53" t="s">
        <v>48</v>
      </c>
      <c r="F3" s="54" t="s">
        <v>47</v>
      </c>
      <c r="G3" s="35"/>
      <c r="H3" s="50" t="s">
        <v>1</v>
      </c>
      <c r="I3" s="53" t="s">
        <v>44</v>
      </c>
      <c r="J3" s="53" t="s">
        <v>49</v>
      </c>
      <c r="K3" s="54" t="s">
        <v>50</v>
      </c>
      <c r="N3" s="2"/>
      <c r="O3" s="2"/>
      <c r="P3" s="2"/>
      <c r="Q3" s="2"/>
      <c r="R3" s="2"/>
    </row>
    <row r="4" spans="1:19" ht="14.25" x14ac:dyDescent="0.2">
      <c r="A4" s="59"/>
      <c r="B4" s="55"/>
      <c r="C4" s="56"/>
      <c r="D4" s="57"/>
      <c r="E4" s="57"/>
      <c r="F4" s="58"/>
      <c r="G4" s="21"/>
      <c r="H4" s="63"/>
      <c r="I4" s="57"/>
      <c r="J4" s="64"/>
      <c r="K4" s="7"/>
      <c r="N4" s="2"/>
      <c r="O4" s="2"/>
      <c r="P4" s="2"/>
      <c r="Q4" s="2"/>
      <c r="R4" s="2"/>
    </row>
    <row r="5" spans="1:19" ht="20.100000000000001" customHeight="1" x14ac:dyDescent="0.3">
      <c r="A5" s="60">
        <v>1</v>
      </c>
      <c r="B5" s="106" t="s">
        <v>144</v>
      </c>
      <c r="C5" s="107" t="s">
        <v>75</v>
      </c>
      <c r="D5" s="108">
        <v>0</v>
      </c>
      <c r="E5" s="109">
        <v>1</v>
      </c>
      <c r="F5" s="110">
        <v>1</v>
      </c>
      <c r="G5" s="111"/>
      <c r="H5" s="112">
        <v>14885.53</v>
      </c>
      <c r="I5" s="113">
        <f t="shared" ref="I5:I11" si="0">D5*H5</f>
        <v>0</v>
      </c>
      <c r="J5" s="114">
        <f>+E5*H5</f>
        <v>14885.53</v>
      </c>
      <c r="K5" s="115">
        <f>+F5*H5</f>
        <v>14885.53</v>
      </c>
      <c r="M5" s="120" t="e">
        <f>+J5/I5</f>
        <v>#DIV/0!</v>
      </c>
      <c r="N5" s="2"/>
      <c r="O5" s="2"/>
      <c r="P5" s="2"/>
      <c r="Q5" s="2"/>
      <c r="R5" s="2"/>
    </row>
    <row r="6" spans="1:19" ht="19.5" customHeight="1" x14ac:dyDescent="0.3">
      <c r="A6" s="60">
        <v>2</v>
      </c>
      <c r="B6" s="106" t="s">
        <v>145</v>
      </c>
      <c r="C6" s="107" t="s">
        <v>75</v>
      </c>
      <c r="D6" s="108">
        <v>0</v>
      </c>
      <c r="E6" s="109">
        <v>1</v>
      </c>
      <c r="F6" s="110">
        <v>1</v>
      </c>
      <c r="G6" s="111"/>
      <c r="H6" s="112">
        <v>5788.82</v>
      </c>
      <c r="I6" s="113">
        <f t="shared" si="0"/>
        <v>0</v>
      </c>
      <c r="J6" s="114">
        <f t="shared" ref="J6:J11" si="1">E6*H6</f>
        <v>5788.82</v>
      </c>
      <c r="K6" s="115">
        <f t="shared" ref="K6:K11" si="2">F6*H6</f>
        <v>5788.82</v>
      </c>
      <c r="M6" s="2"/>
      <c r="N6" s="2"/>
      <c r="O6" s="2"/>
      <c r="P6" s="2"/>
      <c r="Q6" s="26"/>
      <c r="R6" s="26"/>
    </row>
    <row r="7" spans="1:19" ht="17.25" x14ac:dyDescent="0.3">
      <c r="A7" s="60">
        <v>3</v>
      </c>
      <c r="B7" s="106" t="s">
        <v>146</v>
      </c>
      <c r="C7" s="107" t="s">
        <v>75</v>
      </c>
      <c r="D7" s="108">
        <v>0</v>
      </c>
      <c r="E7" s="109">
        <v>1</v>
      </c>
      <c r="F7" s="110">
        <v>1</v>
      </c>
      <c r="G7" s="111"/>
      <c r="H7" s="112">
        <v>5788.82</v>
      </c>
      <c r="I7" s="113">
        <f>D7*H7</f>
        <v>0</v>
      </c>
      <c r="J7" s="114">
        <f t="shared" si="1"/>
        <v>5788.82</v>
      </c>
      <c r="K7" s="115">
        <f t="shared" si="2"/>
        <v>5788.82</v>
      </c>
      <c r="M7" s="2"/>
      <c r="N7" s="27"/>
      <c r="O7" s="26"/>
      <c r="P7" s="26"/>
      <c r="Q7" s="26"/>
      <c r="R7" s="26"/>
    </row>
    <row r="8" spans="1:19" ht="20.100000000000001" customHeight="1" x14ac:dyDescent="0.3">
      <c r="A8" s="60">
        <v>4</v>
      </c>
      <c r="B8" s="106" t="s">
        <v>147</v>
      </c>
      <c r="C8" s="107" t="s">
        <v>75</v>
      </c>
      <c r="D8" s="108">
        <v>0</v>
      </c>
      <c r="E8" s="109">
        <v>1</v>
      </c>
      <c r="F8" s="110">
        <v>1</v>
      </c>
      <c r="G8" s="111"/>
      <c r="H8" s="112">
        <v>5788.82</v>
      </c>
      <c r="I8" s="113">
        <f t="shared" si="0"/>
        <v>0</v>
      </c>
      <c r="J8" s="114">
        <f t="shared" si="1"/>
        <v>5788.82</v>
      </c>
      <c r="K8" s="115">
        <f t="shared" si="2"/>
        <v>5788.82</v>
      </c>
      <c r="M8" s="2"/>
      <c r="N8" s="27"/>
      <c r="O8" s="26"/>
      <c r="P8" s="25"/>
      <c r="Q8" s="26"/>
      <c r="R8" s="26"/>
    </row>
    <row r="9" spans="1:19" ht="20.100000000000001" customHeight="1" x14ac:dyDescent="0.3">
      <c r="A9" s="61">
        <v>5</v>
      </c>
      <c r="B9" s="106" t="s">
        <v>148</v>
      </c>
      <c r="C9" s="107" t="s">
        <v>11</v>
      </c>
      <c r="D9" s="108">
        <v>1</v>
      </c>
      <c r="E9" s="109">
        <v>0</v>
      </c>
      <c r="F9" s="110">
        <v>0</v>
      </c>
      <c r="G9" s="111"/>
      <c r="H9" s="112">
        <v>5788.82</v>
      </c>
      <c r="I9" s="113">
        <f t="shared" si="0"/>
        <v>5788.82</v>
      </c>
      <c r="J9" s="114">
        <f t="shared" si="1"/>
        <v>0</v>
      </c>
      <c r="K9" s="115">
        <f t="shared" si="2"/>
        <v>0</v>
      </c>
      <c r="M9" s="2"/>
      <c r="N9" s="27"/>
      <c r="O9" s="26"/>
      <c r="P9" s="25"/>
      <c r="Q9" s="26"/>
      <c r="R9" s="26"/>
    </row>
    <row r="10" spans="1:19" ht="20.100000000000001" customHeight="1" x14ac:dyDescent="0.3">
      <c r="A10" s="60">
        <v>6</v>
      </c>
      <c r="B10" s="106"/>
      <c r="C10" s="107" t="s">
        <v>11</v>
      </c>
      <c r="D10" s="108"/>
      <c r="E10" s="109">
        <v>0</v>
      </c>
      <c r="F10" s="110">
        <v>0</v>
      </c>
      <c r="G10" s="111"/>
      <c r="H10" s="112">
        <v>0</v>
      </c>
      <c r="I10" s="113">
        <f t="shared" si="0"/>
        <v>0</v>
      </c>
      <c r="J10" s="114">
        <f t="shared" si="1"/>
        <v>0</v>
      </c>
      <c r="K10" s="115">
        <f t="shared" si="2"/>
        <v>0</v>
      </c>
      <c r="M10" s="2"/>
      <c r="N10" s="27"/>
      <c r="O10" s="26"/>
      <c r="P10" s="25"/>
      <c r="Q10" s="26"/>
      <c r="R10" s="26"/>
    </row>
    <row r="11" spans="1:19" ht="20.100000000000001" customHeight="1" x14ac:dyDescent="0.3">
      <c r="A11" s="62">
        <v>7</v>
      </c>
      <c r="B11" s="106"/>
      <c r="C11" s="107" t="s">
        <v>75</v>
      </c>
      <c r="D11" s="108"/>
      <c r="E11" s="109">
        <v>0</v>
      </c>
      <c r="F11" s="110">
        <v>0</v>
      </c>
      <c r="G11" s="111"/>
      <c r="H11" s="112">
        <v>0</v>
      </c>
      <c r="I11" s="113">
        <f t="shared" si="0"/>
        <v>0</v>
      </c>
      <c r="J11" s="114">
        <f t="shared" si="1"/>
        <v>0</v>
      </c>
      <c r="K11" s="115">
        <f t="shared" si="2"/>
        <v>0</v>
      </c>
      <c r="M11" s="2"/>
      <c r="N11" s="27"/>
      <c r="O11" s="26"/>
      <c r="P11" s="25"/>
      <c r="Q11" s="26"/>
      <c r="R11" s="26"/>
    </row>
    <row r="12" spans="1:19" ht="20.100000000000001" customHeight="1" thickBot="1" x14ac:dyDescent="0.35">
      <c r="A12" s="60">
        <v>8</v>
      </c>
      <c r="B12" s="116"/>
      <c r="C12" s="92" t="s">
        <v>12</v>
      </c>
      <c r="D12" s="117"/>
      <c r="E12" s="118">
        <v>0</v>
      </c>
      <c r="F12" s="110">
        <v>0</v>
      </c>
      <c r="G12" s="111"/>
      <c r="H12" s="119"/>
      <c r="I12" s="113">
        <f t="shared" ref="I12" si="3">D12*H12</f>
        <v>0</v>
      </c>
      <c r="J12" s="114">
        <f>E12*H12</f>
        <v>0</v>
      </c>
      <c r="K12" s="115">
        <f t="shared" ref="K12" si="4">F12*H12</f>
        <v>0</v>
      </c>
      <c r="M12" s="2"/>
      <c r="N12" s="27"/>
      <c r="P12" s="25"/>
      <c r="Q12" s="26"/>
      <c r="R12" s="26"/>
    </row>
    <row r="13" spans="1:19" ht="20.100000000000001" customHeight="1" thickBot="1" x14ac:dyDescent="0.25">
      <c r="B13" s="32"/>
      <c r="C13" s="32"/>
      <c r="D13" s="26"/>
      <c r="E13" s="25"/>
      <c r="F13" s="69"/>
      <c r="G13" s="26"/>
      <c r="H13" s="26"/>
      <c r="I13" s="65">
        <f>SUM(I5:I12)</f>
        <v>5788.82</v>
      </c>
      <c r="J13" s="66">
        <f>SUM(J5:J12)</f>
        <v>32251.989999999998</v>
      </c>
      <c r="K13" s="67">
        <f>SUM(K4:K12)</f>
        <v>32251.989999999998</v>
      </c>
      <c r="M13" s="2"/>
      <c r="N13" s="27"/>
      <c r="P13" s="25"/>
      <c r="Q13" s="26"/>
      <c r="R13" s="26"/>
      <c r="S13" s="3"/>
    </row>
    <row r="14" spans="1:19" ht="16.5" customHeight="1" x14ac:dyDescent="0.25">
      <c r="A14" s="40"/>
      <c r="B14" s="12"/>
      <c r="C14" s="13"/>
      <c r="D14" s="8"/>
      <c r="E14" s="24"/>
      <c r="F14" s="24"/>
      <c r="G14" s="24"/>
      <c r="H14" s="130" t="s">
        <v>7</v>
      </c>
      <c r="I14" s="130"/>
      <c r="J14" s="33">
        <f>K13</f>
        <v>32251.989999999998</v>
      </c>
      <c r="M14" s="2"/>
      <c r="N14" s="27"/>
      <c r="P14" s="25"/>
      <c r="Q14" s="26"/>
      <c r="R14" s="26"/>
    </row>
    <row r="15" spans="1:19" ht="15.75" customHeight="1" x14ac:dyDescent="0.25">
      <c r="A15" s="121"/>
      <c r="B15" s="28"/>
      <c r="C15" s="10"/>
      <c r="D15" s="8"/>
      <c r="E15" s="24"/>
      <c r="F15" s="24"/>
      <c r="G15" s="24"/>
      <c r="H15" s="130" t="s">
        <v>8</v>
      </c>
      <c r="I15" s="130"/>
      <c r="J15" s="33">
        <f>J13</f>
        <v>32251.989999999998</v>
      </c>
      <c r="M15" s="2"/>
      <c r="N15" s="27"/>
      <c r="P15" s="25"/>
    </row>
    <row r="16" spans="1:19" ht="15.75" customHeight="1" x14ac:dyDescent="0.2">
      <c r="A16" s="121"/>
      <c r="B16" s="12"/>
      <c r="C16" s="13"/>
      <c r="D16" s="9"/>
      <c r="E16" s="9"/>
      <c r="F16" s="9"/>
      <c r="G16" s="9"/>
      <c r="H16" s="29"/>
      <c r="I16" s="29"/>
      <c r="J16" s="11"/>
      <c r="M16" s="2"/>
      <c r="N16" s="27"/>
      <c r="P16" s="25"/>
    </row>
    <row r="17" spans="1:16" ht="16.5" customHeight="1" x14ac:dyDescent="0.25">
      <c r="A17" s="121"/>
      <c r="B17" s="14"/>
      <c r="C17" s="15"/>
      <c r="D17" s="8"/>
      <c r="E17" s="8"/>
      <c r="F17" s="8"/>
      <c r="G17" s="8"/>
      <c r="H17" s="8"/>
      <c r="I17" s="29" t="s">
        <v>5</v>
      </c>
      <c r="J17" s="19">
        <f>SUM(I5:I12)</f>
        <v>5788.82</v>
      </c>
      <c r="M17" s="2"/>
      <c r="N17" s="27"/>
      <c r="P17" s="25"/>
    </row>
    <row r="18" spans="1:16" ht="15.75" customHeight="1" x14ac:dyDescent="0.25">
      <c r="A18" s="121"/>
      <c r="B18" s="122" t="s">
        <v>2</v>
      </c>
      <c r="C18" s="122"/>
      <c r="D18" s="122"/>
      <c r="E18" s="22"/>
      <c r="F18" s="22"/>
      <c r="G18" s="22"/>
      <c r="H18" s="8"/>
      <c r="I18" s="29" t="s">
        <v>6</v>
      </c>
      <c r="J18" s="19">
        <f>J17*21%</f>
        <v>1215.6522</v>
      </c>
      <c r="M18" s="2"/>
      <c r="N18" s="27"/>
      <c r="P18" s="25"/>
    </row>
    <row r="19" spans="1:16" ht="15.75" customHeight="1" x14ac:dyDescent="0.25">
      <c r="A19" s="121"/>
      <c r="B19" s="30" t="s">
        <v>3</v>
      </c>
      <c r="C19" s="8"/>
      <c r="D19" s="8"/>
      <c r="E19" s="8"/>
      <c r="F19" s="8"/>
      <c r="G19" s="8"/>
      <c r="H19" s="8"/>
      <c r="I19" s="29" t="s">
        <v>9</v>
      </c>
      <c r="J19" s="17">
        <v>0</v>
      </c>
      <c r="M19" s="4"/>
    </row>
    <row r="20" spans="1:16" ht="15.75" customHeight="1" x14ac:dyDescent="0.25">
      <c r="A20" s="121"/>
      <c r="B20" s="20"/>
      <c r="C20" s="18"/>
      <c r="D20" s="16"/>
      <c r="E20" s="16"/>
      <c r="F20" s="16"/>
      <c r="G20" s="16"/>
      <c r="H20" s="8"/>
      <c r="I20" s="29" t="s">
        <v>4</v>
      </c>
      <c r="J20" s="19">
        <f>SUM(J17:J18)-J19</f>
        <v>7004.4722000000002</v>
      </c>
      <c r="M20" s="4"/>
    </row>
    <row r="21" spans="1:16" ht="14.25" x14ac:dyDescent="0.2">
      <c r="A21" s="41"/>
      <c r="B21" s="5"/>
      <c r="C21" s="5"/>
    </row>
    <row r="22" spans="1:16" ht="14.25" x14ac:dyDescent="0.2">
      <c r="A22" s="41"/>
      <c r="B22" s="6"/>
    </row>
    <row r="24" spans="1:16" ht="14.25" x14ac:dyDescent="0.2">
      <c r="A24" s="41"/>
    </row>
  </sheetData>
  <sortState xmlns:xlrd2="http://schemas.microsoft.com/office/spreadsheetml/2017/richdata2" ref="A5:K11">
    <sortCondition ref="A5:A11"/>
  </sortState>
  <mergeCells count="7">
    <mergeCell ref="A15:A20"/>
    <mergeCell ref="B18:D18"/>
    <mergeCell ref="B2:F2"/>
    <mergeCell ref="H2:K2"/>
    <mergeCell ref="B1:K1"/>
    <mergeCell ref="H14:I14"/>
    <mergeCell ref="H15:I15"/>
  </mergeCells>
  <phoneticPr fontId="17" type="noConversion"/>
  <conditionalFormatting sqref="A22">
    <cfRule type="cellIs" dxfId="1" priority="2" stopIfTrue="1" operator="equal">
      <formula>0</formula>
    </cfRule>
  </conditionalFormatting>
  <conditionalFormatting sqref="A21">
    <cfRule type="cellIs" dxfId="0" priority="1" stopIfTrue="1" operator="equal">
      <formula>0</formula>
    </cfRule>
  </conditionalFormatting>
  <printOptions horizontalCentered="1"/>
  <pageMargins left="0.39370078740157483" right="0.27559055118110237" top="0.47244094488188981" bottom="0.31" header="0" footer="0"/>
  <pageSetup paperSize="9" scale="4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8" sqref="G8"/>
    </sheetView>
  </sheetViews>
  <sheetFormatPr baseColWidth="10" defaultRowHeight="12.75" x14ac:dyDescent="0.2"/>
  <cols>
    <col min="1" max="1" width="7.7109375" customWidth="1"/>
    <col min="2" max="2" width="49.5703125" customWidth="1"/>
    <col min="4" max="4" width="24.140625" customWidth="1"/>
    <col min="5" max="7" width="26.5703125" customWidth="1"/>
    <col min="8" max="8" width="22.5703125" customWidth="1"/>
    <col min="9" max="9" width="15.42578125" bestFit="1" customWidth="1"/>
    <col min="10" max="10" width="13.28515625" customWidth="1"/>
    <col min="12" max="12" width="14.140625" bestFit="1" customWidth="1"/>
  </cols>
  <sheetData>
    <row r="1" spans="1:10" ht="57" customHeight="1" x14ac:dyDescent="0.2">
      <c r="C1" s="131" t="s">
        <v>52</v>
      </c>
      <c r="D1" s="131"/>
      <c r="E1" s="131"/>
      <c r="F1" s="131"/>
      <c r="G1" s="131"/>
      <c r="H1" s="131"/>
      <c r="I1" s="131"/>
      <c r="J1" s="131"/>
    </row>
    <row r="2" spans="1:10" ht="34.5" customHeight="1" x14ac:dyDescent="0.2">
      <c r="D2" s="48" t="s">
        <v>55</v>
      </c>
      <c r="E2" s="47" t="s">
        <v>128</v>
      </c>
      <c r="F2" s="72" t="s">
        <v>129</v>
      </c>
      <c r="G2" s="87" t="s">
        <v>136</v>
      </c>
      <c r="H2" s="89" t="s">
        <v>137</v>
      </c>
      <c r="I2" s="46" t="s">
        <v>53</v>
      </c>
      <c r="J2" s="46" t="s">
        <v>54</v>
      </c>
    </row>
    <row r="3" spans="1:10" ht="17.25" x14ac:dyDescent="0.2">
      <c r="A3" s="73">
        <v>1</v>
      </c>
      <c r="B3" s="42" t="s">
        <v>21</v>
      </c>
      <c r="C3" s="82" t="s">
        <v>12</v>
      </c>
      <c r="D3" s="76">
        <v>2580</v>
      </c>
      <c r="E3" s="77">
        <v>2580</v>
      </c>
      <c r="F3" s="78">
        <v>2580</v>
      </c>
      <c r="G3" s="88"/>
      <c r="H3" s="79">
        <f>E3-D3</f>
        <v>0</v>
      </c>
      <c r="I3" s="80"/>
      <c r="J3" s="80">
        <f>I3*H3</f>
        <v>0</v>
      </c>
    </row>
    <row r="4" spans="1:10" ht="17.25" x14ac:dyDescent="0.2">
      <c r="A4" s="73">
        <v>2</v>
      </c>
      <c r="B4" s="42" t="s">
        <v>38</v>
      </c>
      <c r="C4" s="82" t="s">
        <v>11</v>
      </c>
      <c r="D4" s="76">
        <v>452</v>
      </c>
      <c r="E4" s="77">
        <v>452</v>
      </c>
      <c r="F4" s="78">
        <v>452</v>
      </c>
      <c r="G4" s="88"/>
      <c r="H4" s="79">
        <f>E4-D4</f>
        <v>0</v>
      </c>
      <c r="I4" s="80"/>
      <c r="J4" s="80">
        <f t="shared" ref="J4:J63" si="0">I4*H4</f>
        <v>0</v>
      </c>
    </row>
    <row r="5" spans="1:10" ht="17.25" x14ac:dyDescent="0.2">
      <c r="A5" s="73">
        <v>3</v>
      </c>
      <c r="B5" s="42" t="s">
        <v>27</v>
      </c>
      <c r="C5" s="82" t="s">
        <v>11</v>
      </c>
      <c r="D5" s="76">
        <v>346.3</v>
      </c>
      <c r="E5" s="77">
        <v>346.3</v>
      </c>
      <c r="F5" s="78"/>
      <c r="G5" s="88"/>
      <c r="H5" s="79">
        <f>E5-D5</f>
        <v>0</v>
      </c>
      <c r="I5" s="80"/>
      <c r="J5" s="80">
        <f t="shared" si="0"/>
        <v>0</v>
      </c>
    </row>
    <row r="6" spans="1:10" ht="17.25" x14ac:dyDescent="0.2">
      <c r="A6" s="73">
        <v>4</v>
      </c>
      <c r="B6" s="42" t="s">
        <v>19</v>
      </c>
      <c r="C6" s="82" t="s">
        <v>12</v>
      </c>
      <c r="D6" s="76">
        <v>220</v>
      </c>
      <c r="E6" s="77">
        <v>220</v>
      </c>
      <c r="F6" s="78">
        <v>220</v>
      </c>
      <c r="G6" s="88"/>
      <c r="H6" s="79">
        <f>E6-D6</f>
        <v>0</v>
      </c>
      <c r="I6" s="80"/>
      <c r="J6" s="80">
        <f t="shared" si="0"/>
        <v>0</v>
      </c>
    </row>
    <row r="7" spans="1:10" ht="17.25" x14ac:dyDescent="0.2">
      <c r="A7" s="73">
        <v>5</v>
      </c>
      <c r="B7" s="42" t="s">
        <v>39</v>
      </c>
      <c r="C7" s="82" t="s">
        <v>46</v>
      </c>
      <c r="D7" s="76">
        <v>46.8</v>
      </c>
      <c r="E7" s="77">
        <v>366.8</v>
      </c>
      <c r="F7" s="78">
        <v>556.79999999999995</v>
      </c>
      <c r="G7" s="88">
        <v>1256.8</v>
      </c>
      <c r="H7" s="81">
        <f>G7-F7</f>
        <v>700</v>
      </c>
      <c r="I7" s="80">
        <v>4.3</v>
      </c>
      <c r="J7" s="80">
        <f t="shared" si="0"/>
        <v>3010</v>
      </c>
    </row>
    <row r="8" spans="1:10" ht="17.25" x14ac:dyDescent="0.2">
      <c r="A8" s="73">
        <v>6</v>
      </c>
      <c r="B8" s="42" t="s">
        <v>37</v>
      </c>
      <c r="C8" s="82" t="s">
        <v>11</v>
      </c>
      <c r="D8" s="76">
        <v>1000.25</v>
      </c>
      <c r="E8" s="77">
        <v>1000.25</v>
      </c>
      <c r="F8" s="78">
        <v>1000.25</v>
      </c>
      <c r="G8" s="88"/>
      <c r="H8" s="79">
        <f>E8-D8</f>
        <v>0</v>
      </c>
      <c r="I8" s="80">
        <v>3.55</v>
      </c>
      <c r="J8" s="80">
        <f t="shared" si="0"/>
        <v>0</v>
      </c>
    </row>
    <row r="9" spans="1:10" ht="17.25" x14ac:dyDescent="0.2">
      <c r="A9" s="74">
        <v>7</v>
      </c>
      <c r="B9" s="42" t="s">
        <v>36</v>
      </c>
      <c r="C9" s="83" t="s">
        <v>11</v>
      </c>
      <c r="D9" s="76">
        <v>728</v>
      </c>
      <c r="E9" s="77">
        <v>2568</v>
      </c>
      <c r="F9" s="78">
        <v>3118</v>
      </c>
      <c r="G9" s="88">
        <v>3538</v>
      </c>
      <c r="H9" s="81">
        <f>G9-F9</f>
        <v>420</v>
      </c>
      <c r="I9" s="80">
        <v>5.4</v>
      </c>
      <c r="J9" s="80">
        <f t="shared" si="0"/>
        <v>2268</v>
      </c>
    </row>
    <row r="10" spans="1:10" ht="17.25" x14ac:dyDescent="0.2">
      <c r="A10" s="74">
        <v>8</v>
      </c>
      <c r="B10" s="42" t="s">
        <v>35</v>
      </c>
      <c r="C10" s="83" t="s">
        <v>11</v>
      </c>
      <c r="D10" s="76">
        <v>605</v>
      </c>
      <c r="E10" s="77">
        <v>1565</v>
      </c>
      <c r="F10" s="78">
        <v>1565</v>
      </c>
      <c r="G10" s="88">
        <v>1965</v>
      </c>
      <c r="H10" s="81">
        <f>G10-F10</f>
        <v>400</v>
      </c>
      <c r="I10" s="80">
        <v>5.9</v>
      </c>
      <c r="J10" s="80">
        <f t="shared" si="0"/>
        <v>2360</v>
      </c>
    </row>
    <row r="11" spans="1:10" ht="17.25" x14ac:dyDescent="0.2">
      <c r="A11" s="74">
        <v>9</v>
      </c>
      <c r="B11" s="42" t="s">
        <v>34</v>
      </c>
      <c r="C11" s="83" t="s">
        <v>12</v>
      </c>
      <c r="D11" s="76">
        <v>74</v>
      </c>
      <c r="E11" s="77">
        <v>74</v>
      </c>
      <c r="F11" s="78">
        <v>74</v>
      </c>
      <c r="G11" s="88"/>
      <c r="H11" s="79">
        <f>E11-D11</f>
        <v>0</v>
      </c>
      <c r="I11" s="80"/>
      <c r="J11" s="80">
        <f t="shared" si="0"/>
        <v>0</v>
      </c>
    </row>
    <row r="12" spans="1:10" ht="17.25" x14ac:dyDescent="0.2">
      <c r="A12" s="74">
        <v>10</v>
      </c>
      <c r="B12" s="42" t="s">
        <v>33</v>
      </c>
      <c r="C12" s="83" t="s">
        <v>11</v>
      </c>
      <c r="D12" s="76">
        <v>2580</v>
      </c>
      <c r="E12" s="77">
        <v>2580</v>
      </c>
      <c r="F12" s="78">
        <v>3010</v>
      </c>
      <c r="G12" s="88"/>
      <c r="H12" s="81">
        <f>F12-E12</f>
        <v>430</v>
      </c>
      <c r="I12" s="80"/>
      <c r="J12" s="80">
        <f t="shared" si="0"/>
        <v>0</v>
      </c>
    </row>
    <row r="13" spans="1:10" ht="17.25" x14ac:dyDescent="0.2">
      <c r="A13" s="74">
        <v>11</v>
      </c>
      <c r="B13" s="42" t="s">
        <v>32</v>
      </c>
      <c r="C13" s="83" t="s">
        <v>12</v>
      </c>
      <c r="D13" s="76">
        <v>1</v>
      </c>
      <c r="E13" s="77">
        <v>1</v>
      </c>
      <c r="F13" s="78">
        <v>1</v>
      </c>
      <c r="G13" s="88"/>
      <c r="H13" s="79">
        <f>E13-D13</f>
        <v>0</v>
      </c>
      <c r="I13" s="80"/>
      <c r="J13" s="80">
        <f t="shared" si="0"/>
        <v>0</v>
      </c>
    </row>
    <row r="14" spans="1:10" ht="17.25" x14ac:dyDescent="0.2">
      <c r="A14" s="74">
        <v>12</v>
      </c>
      <c r="B14" s="42" t="s">
        <v>31</v>
      </c>
      <c r="C14" s="83" t="s">
        <v>11</v>
      </c>
      <c r="D14" s="76">
        <v>1</v>
      </c>
      <c r="E14" s="77">
        <v>1</v>
      </c>
      <c r="F14" s="78">
        <v>1</v>
      </c>
      <c r="G14" s="88"/>
      <c r="H14" s="79">
        <f>E14-D14</f>
        <v>0</v>
      </c>
      <c r="I14" s="80"/>
      <c r="J14" s="80">
        <f t="shared" si="0"/>
        <v>0</v>
      </c>
    </row>
    <row r="15" spans="1:10" ht="17.25" x14ac:dyDescent="0.2">
      <c r="A15" s="74">
        <v>13</v>
      </c>
      <c r="B15" s="42" t="s">
        <v>30</v>
      </c>
      <c r="C15" s="83" t="s">
        <v>11</v>
      </c>
      <c r="D15" s="76">
        <v>495.53</v>
      </c>
      <c r="E15" s="77">
        <v>547.53</v>
      </c>
      <c r="F15" s="78">
        <v>547.53</v>
      </c>
      <c r="G15" s="88"/>
      <c r="H15" s="81">
        <f>F15-E15</f>
        <v>0</v>
      </c>
      <c r="I15" s="80">
        <v>4.0999999999999996</v>
      </c>
      <c r="J15" s="80">
        <f t="shared" si="0"/>
        <v>0</v>
      </c>
    </row>
    <row r="16" spans="1:10" ht="17.25" x14ac:dyDescent="0.2">
      <c r="A16" s="74">
        <v>14</v>
      </c>
      <c r="B16" s="42" t="s">
        <v>29</v>
      </c>
      <c r="C16" s="83" t="s">
        <v>11</v>
      </c>
      <c r="D16" s="76">
        <v>101</v>
      </c>
      <c r="E16" s="77">
        <v>110</v>
      </c>
      <c r="F16" s="78">
        <v>110</v>
      </c>
      <c r="G16" s="88"/>
      <c r="H16" s="81">
        <f>F16-E16</f>
        <v>0</v>
      </c>
      <c r="I16" s="80">
        <v>14.6</v>
      </c>
      <c r="J16" s="80">
        <f t="shared" si="0"/>
        <v>0</v>
      </c>
    </row>
    <row r="17" spans="1:11" ht="17.25" x14ac:dyDescent="0.2">
      <c r="A17" s="74">
        <v>15</v>
      </c>
      <c r="B17" s="42" t="s">
        <v>28</v>
      </c>
      <c r="C17" s="83" t="s">
        <v>11</v>
      </c>
      <c r="D17" s="76">
        <v>55</v>
      </c>
      <c r="E17" s="77">
        <v>55</v>
      </c>
      <c r="F17" s="78">
        <v>55</v>
      </c>
      <c r="G17" s="88"/>
      <c r="H17" s="79">
        <f>E17-D17</f>
        <v>0</v>
      </c>
      <c r="I17" s="80"/>
      <c r="J17" s="80">
        <f t="shared" si="0"/>
        <v>0</v>
      </c>
    </row>
    <row r="18" spans="1:11" ht="34.5" x14ac:dyDescent="0.2">
      <c r="A18" s="74">
        <v>16</v>
      </c>
      <c r="B18" s="42" t="s">
        <v>26</v>
      </c>
      <c r="C18" s="83" t="s">
        <v>11</v>
      </c>
      <c r="D18" s="76">
        <v>84.22</v>
      </c>
      <c r="E18" s="77">
        <v>85.57</v>
      </c>
      <c r="F18" s="78">
        <v>85.57</v>
      </c>
      <c r="G18" s="88"/>
      <c r="H18" s="81">
        <f>F18-E18</f>
        <v>0</v>
      </c>
      <c r="I18" s="80">
        <v>8.15</v>
      </c>
      <c r="J18" s="80">
        <f t="shared" si="0"/>
        <v>0</v>
      </c>
    </row>
    <row r="19" spans="1:11" ht="17.25" x14ac:dyDescent="0.2">
      <c r="A19" s="74">
        <v>17</v>
      </c>
      <c r="B19" s="42" t="s">
        <v>25</v>
      </c>
      <c r="C19" s="83" t="s">
        <v>11</v>
      </c>
      <c r="D19" s="76">
        <v>430</v>
      </c>
      <c r="E19" s="77">
        <v>1820</v>
      </c>
      <c r="F19" s="78">
        <v>2420</v>
      </c>
      <c r="G19" s="88">
        <v>2980</v>
      </c>
      <c r="H19" s="81">
        <f>G19-F19</f>
        <v>560</v>
      </c>
      <c r="I19" s="80">
        <v>4.05</v>
      </c>
      <c r="J19" s="80">
        <f t="shared" si="0"/>
        <v>2268</v>
      </c>
    </row>
    <row r="20" spans="1:11" ht="17.25" x14ac:dyDescent="0.2">
      <c r="A20" s="74">
        <v>18</v>
      </c>
      <c r="B20" s="42" t="s">
        <v>24</v>
      </c>
      <c r="C20" s="83" t="s">
        <v>11</v>
      </c>
      <c r="D20" s="76">
        <v>39.1</v>
      </c>
      <c r="E20" s="77">
        <v>87.1</v>
      </c>
      <c r="F20" s="78">
        <v>111.1</v>
      </c>
      <c r="G20" s="88">
        <v>171.1</v>
      </c>
      <c r="H20" s="81">
        <f>G20-F20</f>
        <v>60</v>
      </c>
      <c r="I20" s="80">
        <v>4.8</v>
      </c>
      <c r="J20" s="80">
        <f t="shared" si="0"/>
        <v>288</v>
      </c>
    </row>
    <row r="21" spans="1:11" ht="17.25" x14ac:dyDescent="0.2">
      <c r="A21" s="74">
        <v>19</v>
      </c>
      <c r="B21" s="42" t="s">
        <v>23</v>
      </c>
      <c r="C21" s="83" t="s">
        <v>11</v>
      </c>
      <c r="D21" s="76">
        <v>265.3</v>
      </c>
      <c r="E21" s="77">
        <v>291.8</v>
      </c>
      <c r="F21" s="78">
        <v>291.8</v>
      </c>
      <c r="G21" s="88"/>
      <c r="H21" s="81">
        <f>F21-E21</f>
        <v>0</v>
      </c>
      <c r="I21" s="80">
        <v>11.7</v>
      </c>
      <c r="J21" s="80">
        <f t="shared" si="0"/>
        <v>0</v>
      </c>
    </row>
    <row r="22" spans="1:11" ht="17.25" x14ac:dyDescent="0.2">
      <c r="A22" s="74">
        <v>20</v>
      </c>
      <c r="B22" s="42" t="s">
        <v>22</v>
      </c>
      <c r="C22" s="83" t="s">
        <v>12</v>
      </c>
      <c r="D22" s="76">
        <v>25.6</v>
      </c>
      <c r="E22" s="77">
        <v>47.85</v>
      </c>
      <c r="F22" s="78">
        <v>47.85</v>
      </c>
      <c r="G22" s="88"/>
      <c r="H22" s="81">
        <f>F22-E22</f>
        <v>0</v>
      </c>
      <c r="I22" s="80">
        <v>33.200000000000003</v>
      </c>
      <c r="J22" s="80">
        <f t="shared" si="0"/>
        <v>0</v>
      </c>
    </row>
    <row r="23" spans="1:11" ht="16.5" customHeight="1" x14ac:dyDescent="0.2">
      <c r="A23" s="74">
        <v>21</v>
      </c>
      <c r="B23" s="42" t="s">
        <v>20</v>
      </c>
      <c r="C23" s="83" t="s">
        <v>11</v>
      </c>
      <c r="D23" s="76">
        <v>430</v>
      </c>
      <c r="E23" s="77">
        <v>1620</v>
      </c>
      <c r="F23" s="78">
        <v>2520</v>
      </c>
      <c r="G23" s="88">
        <v>3020</v>
      </c>
      <c r="H23" s="81">
        <f>G23-F23</f>
        <v>500</v>
      </c>
      <c r="I23" s="80">
        <v>3.8</v>
      </c>
      <c r="J23" s="80">
        <f t="shared" si="0"/>
        <v>1900</v>
      </c>
    </row>
    <row r="24" spans="1:11" ht="18" thickBot="1" x14ac:dyDescent="0.25">
      <c r="A24" s="90">
        <v>22</v>
      </c>
      <c r="B24" s="91" t="s">
        <v>45</v>
      </c>
      <c r="C24" s="92" t="s">
        <v>12</v>
      </c>
      <c r="D24" s="93">
        <v>7</v>
      </c>
      <c r="E24" s="94">
        <v>7</v>
      </c>
      <c r="F24" s="95">
        <v>7</v>
      </c>
      <c r="G24" s="96"/>
      <c r="H24" s="97">
        <f>E24-D24</f>
        <v>0</v>
      </c>
      <c r="I24" s="98">
        <v>125</v>
      </c>
      <c r="J24" s="98"/>
      <c r="K24" s="99"/>
    </row>
    <row r="25" spans="1:11" ht="17.25" x14ac:dyDescent="0.2">
      <c r="A25" s="74">
        <v>23</v>
      </c>
      <c r="B25" s="42" t="s">
        <v>40</v>
      </c>
      <c r="C25" s="83" t="s">
        <v>12</v>
      </c>
      <c r="D25" s="76"/>
      <c r="E25" s="77">
        <v>4</v>
      </c>
      <c r="F25" s="78">
        <v>4</v>
      </c>
      <c r="G25" s="88"/>
      <c r="H25" s="81">
        <f t="shared" ref="H25:H32" si="1">F25-E25</f>
        <v>0</v>
      </c>
      <c r="I25" s="80">
        <v>107.1</v>
      </c>
      <c r="J25" s="80">
        <f t="shared" si="0"/>
        <v>0</v>
      </c>
    </row>
    <row r="26" spans="1:11" ht="51.75" x14ac:dyDescent="0.2">
      <c r="A26" s="74">
        <v>24</v>
      </c>
      <c r="B26" s="42" t="s">
        <v>13</v>
      </c>
      <c r="C26" s="83" t="s">
        <v>11</v>
      </c>
      <c r="D26" s="76"/>
      <c r="E26" s="77">
        <v>1</v>
      </c>
      <c r="F26" s="78">
        <v>1</v>
      </c>
      <c r="G26" s="88"/>
      <c r="H26" s="81">
        <f t="shared" si="1"/>
        <v>0</v>
      </c>
      <c r="I26" s="80">
        <v>428.4</v>
      </c>
      <c r="J26" s="80">
        <f t="shared" si="0"/>
        <v>0</v>
      </c>
    </row>
    <row r="27" spans="1:11" ht="17.25" x14ac:dyDescent="0.2">
      <c r="A27" s="74">
        <v>25</v>
      </c>
      <c r="B27" s="42" t="s">
        <v>14</v>
      </c>
      <c r="C27" s="83" t="s">
        <v>11</v>
      </c>
      <c r="D27" s="76"/>
      <c r="E27" s="77">
        <v>1</v>
      </c>
      <c r="F27" s="78">
        <v>1</v>
      </c>
      <c r="G27" s="88"/>
      <c r="H27" s="81">
        <f t="shared" si="1"/>
        <v>0</v>
      </c>
      <c r="I27" s="80">
        <v>1393.75</v>
      </c>
      <c r="J27" s="80">
        <f t="shared" si="0"/>
        <v>0</v>
      </c>
    </row>
    <row r="28" spans="1:11" ht="17.25" x14ac:dyDescent="0.2">
      <c r="A28" s="74">
        <v>26</v>
      </c>
      <c r="B28" s="42" t="s">
        <v>15</v>
      </c>
      <c r="C28" s="83" t="s">
        <v>11</v>
      </c>
      <c r="D28" s="76"/>
      <c r="E28" s="77">
        <v>1</v>
      </c>
      <c r="F28" s="78">
        <v>1</v>
      </c>
      <c r="G28" s="88"/>
      <c r="H28" s="81">
        <f t="shared" si="1"/>
        <v>0</v>
      </c>
      <c r="I28" s="80">
        <v>285.60000000000002</v>
      </c>
      <c r="J28" s="80">
        <f t="shared" si="0"/>
        <v>0</v>
      </c>
    </row>
    <row r="29" spans="1:11" ht="17.25" x14ac:dyDescent="0.2">
      <c r="A29" s="74">
        <v>27</v>
      </c>
      <c r="B29" s="42" t="s">
        <v>16</v>
      </c>
      <c r="C29" s="83" t="s">
        <v>11</v>
      </c>
      <c r="D29" s="76"/>
      <c r="E29" s="77">
        <v>4</v>
      </c>
      <c r="F29" s="78">
        <v>4</v>
      </c>
      <c r="G29" s="88"/>
      <c r="H29" s="81">
        <f t="shared" si="1"/>
        <v>0</v>
      </c>
      <c r="I29" s="80">
        <v>71.400000000000006</v>
      </c>
      <c r="J29" s="80">
        <f t="shared" si="0"/>
        <v>0</v>
      </c>
    </row>
    <row r="30" spans="1:11" ht="15" customHeight="1" x14ac:dyDescent="0.2">
      <c r="A30" s="74">
        <v>28</v>
      </c>
      <c r="B30" s="42" t="s">
        <v>51</v>
      </c>
      <c r="C30" s="83" t="s">
        <v>11</v>
      </c>
      <c r="D30" s="76"/>
      <c r="E30" s="77">
        <v>1</v>
      </c>
      <c r="F30" s="78">
        <v>1</v>
      </c>
      <c r="G30" s="88"/>
      <c r="H30" s="81">
        <f t="shared" si="1"/>
        <v>0</v>
      </c>
      <c r="I30" s="80">
        <v>698.6</v>
      </c>
      <c r="J30" s="80">
        <f t="shared" si="0"/>
        <v>0</v>
      </c>
    </row>
    <row r="31" spans="1:11" ht="34.5" x14ac:dyDescent="0.2">
      <c r="A31" s="74">
        <v>29</v>
      </c>
      <c r="B31" s="42" t="s">
        <v>17</v>
      </c>
      <c r="C31" s="83" t="s">
        <v>12</v>
      </c>
      <c r="D31" s="76"/>
      <c r="E31" s="77">
        <v>1</v>
      </c>
      <c r="F31" s="78">
        <v>1</v>
      </c>
      <c r="G31" s="88"/>
      <c r="H31" s="81">
        <f t="shared" si="1"/>
        <v>0</v>
      </c>
      <c r="I31" s="80">
        <v>428.4</v>
      </c>
      <c r="J31" s="80">
        <f t="shared" si="0"/>
        <v>0</v>
      </c>
    </row>
    <row r="32" spans="1:11" ht="35.25" thickBot="1" x14ac:dyDescent="0.25">
      <c r="A32" s="90">
        <v>30</v>
      </c>
      <c r="B32" s="91" t="s">
        <v>18</v>
      </c>
      <c r="C32" s="92" t="s">
        <v>11</v>
      </c>
      <c r="D32" s="93"/>
      <c r="E32" s="94">
        <v>1</v>
      </c>
      <c r="F32" s="95">
        <v>1</v>
      </c>
      <c r="G32" s="96"/>
      <c r="H32" s="100">
        <f t="shared" si="1"/>
        <v>0</v>
      </c>
      <c r="I32" s="98">
        <v>3043</v>
      </c>
      <c r="J32" s="98">
        <f t="shared" si="0"/>
        <v>0</v>
      </c>
      <c r="K32" s="99"/>
    </row>
    <row r="33" spans="1:12" ht="17.25" x14ac:dyDescent="0.3">
      <c r="A33" s="74">
        <v>31</v>
      </c>
      <c r="B33" s="42" t="s">
        <v>130</v>
      </c>
      <c r="C33" s="84" t="s">
        <v>75</v>
      </c>
      <c r="F33" s="78">
        <v>1</v>
      </c>
      <c r="G33" s="88">
        <v>1</v>
      </c>
      <c r="H33" s="81">
        <f t="shared" ref="H33:H52" si="2">G33-F33</f>
        <v>0</v>
      </c>
      <c r="I33" s="80">
        <v>2176</v>
      </c>
      <c r="J33" s="80">
        <f t="shared" si="0"/>
        <v>0</v>
      </c>
    </row>
    <row r="34" spans="1:12" ht="17.25" x14ac:dyDescent="0.3">
      <c r="A34" s="74">
        <v>32</v>
      </c>
      <c r="B34" s="42" t="s">
        <v>131</v>
      </c>
      <c r="C34" s="84" t="s">
        <v>11</v>
      </c>
      <c r="F34" s="78">
        <v>38.4</v>
      </c>
      <c r="G34" s="88">
        <v>38.4</v>
      </c>
      <c r="H34" s="81">
        <f t="shared" si="2"/>
        <v>0</v>
      </c>
      <c r="I34" s="27">
        <v>20.6</v>
      </c>
      <c r="J34" s="80">
        <f t="shared" si="0"/>
        <v>0</v>
      </c>
      <c r="L34" s="51"/>
    </row>
    <row r="35" spans="1:12" ht="17.25" x14ac:dyDescent="0.3">
      <c r="A35" s="74">
        <v>33</v>
      </c>
      <c r="B35" s="42" t="s">
        <v>132</v>
      </c>
      <c r="C35" s="84" t="s">
        <v>75</v>
      </c>
      <c r="F35" s="86">
        <v>1</v>
      </c>
      <c r="G35" s="85">
        <v>1</v>
      </c>
      <c r="H35" s="81">
        <f t="shared" si="2"/>
        <v>0</v>
      </c>
      <c r="I35" s="27">
        <v>714</v>
      </c>
      <c r="J35" s="80">
        <f t="shared" si="0"/>
        <v>0</v>
      </c>
      <c r="L35" s="51"/>
    </row>
    <row r="36" spans="1:12" ht="17.25" x14ac:dyDescent="0.3">
      <c r="A36" s="74">
        <v>34</v>
      </c>
      <c r="B36" s="42" t="s">
        <v>133</v>
      </c>
      <c r="C36" s="84" t="s">
        <v>75</v>
      </c>
      <c r="F36" s="86">
        <v>26</v>
      </c>
      <c r="G36" s="85">
        <v>70</v>
      </c>
      <c r="H36" s="81">
        <f t="shared" si="2"/>
        <v>44</v>
      </c>
      <c r="I36" s="27">
        <v>14</v>
      </c>
      <c r="J36" s="80">
        <f t="shared" si="0"/>
        <v>616</v>
      </c>
      <c r="L36" s="51"/>
    </row>
    <row r="37" spans="1:12" ht="17.25" x14ac:dyDescent="0.3">
      <c r="A37" s="74">
        <v>35</v>
      </c>
      <c r="B37" s="42" t="s">
        <v>69</v>
      </c>
      <c r="C37" s="84" t="s">
        <v>11</v>
      </c>
      <c r="F37" s="86">
        <v>6</v>
      </c>
      <c r="G37" s="85">
        <v>6</v>
      </c>
      <c r="H37" s="81">
        <f t="shared" si="2"/>
        <v>0</v>
      </c>
      <c r="I37" s="27">
        <v>360</v>
      </c>
      <c r="J37" s="80">
        <f t="shared" si="0"/>
        <v>0</v>
      </c>
      <c r="L37" s="51"/>
    </row>
    <row r="38" spans="1:12" ht="51.75" x14ac:dyDescent="0.2">
      <c r="A38" s="74">
        <v>36</v>
      </c>
      <c r="B38" s="42" t="s">
        <v>134</v>
      </c>
      <c r="C38" s="75" t="s">
        <v>75</v>
      </c>
      <c r="F38" s="86">
        <v>1</v>
      </c>
      <c r="G38" s="85">
        <v>1</v>
      </c>
      <c r="H38" s="81">
        <f t="shared" si="2"/>
        <v>0</v>
      </c>
      <c r="I38" s="27">
        <v>428.4</v>
      </c>
      <c r="J38" s="80">
        <f t="shared" si="0"/>
        <v>0</v>
      </c>
      <c r="L38" s="51"/>
    </row>
    <row r="39" spans="1:12" ht="17.25" x14ac:dyDescent="0.3">
      <c r="A39" s="74">
        <v>37</v>
      </c>
      <c r="B39" s="42" t="s">
        <v>135</v>
      </c>
      <c r="C39" s="84" t="s">
        <v>11</v>
      </c>
      <c r="E39" s="27"/>
      <c r="F39" s="86">
        <v>95</v>
      </c>
      <c r="G39" s="85">
        <v>140</v>
      </c>
      <c r="H39" s="81">
        <f t="shared" si="2"/>
        <v>45</v>
      </c>
      <c r="I39" s="27">
        <v>32.5</v>
      </c>
      <c r="J39" s="80">
        <f t="shared" si="0"/>
        <v>1462.5</v>
      </c>
      <c r="L39" s="51"/>
    </row>
    <row r="40" spans="1:12" ht="17.25" x14ac:dyDescent="0.2">
      <c r="A40" s="74">
        <v>38</v>
      </c>
      <c r="B40" s="42" t="s">
        <v>68</v>
      </c>
      <c r="C40" s="31" t="s">
        <v>75</v>
      </c>
      <c r="F40" s="86">
        <v>1</v>
      </c>
      <c r="G40" s="85">
        <v>3</v>
      </c>
      <c r="H40" s="81">
        <f t="shared" si="2"/>
        <v>2</v>
      </c>
      <c r="I40" s="27">
        <v>1256.3599999999999</v>
      </c>
      <c r="J40" s="80">
        <f t="shared" si="0"/>
        <v>2512.7199999999998</v>
      </c>
      <c r="L40" s="51"/>
    </row>
    <row r="41" spans="1:12" ht="17.25" x14ac:dyDescent="0.2">
      <c r="A41" s="74">
        <v>39</v>
      </c>
      <c r="B41" s="42" t="s">
        <v>61</v>
      </c>
      <c r="C41" s="31" t="s">
        <v>75</v>
      </c>
      <c r="F41" s="86">
        <v>18</v>
      </c>
      <c r="G41" s="85">
        <v>27</v>
      </c>
      <c r="H41" s="81">
        <f t="shared" si="2"/>
        <v>9</v>
      </c>
      <c r="I41" s="27">
        <v>25</v>
      </c>
      <c r="J41" s="80">
        <f t="shared" si="0"/>
        <v>225</v>
      </c>
      <c r="L41" s="51"/>
    </row>
    <row r="42" spans="1:12" ht="17.25" x14ac:dyDescent="0.2">
      <c r="A42" s="74">
        <v>40</v>
      </c>
      <c r="B42" s="42" t="s">
        <v>62</v>
      </c>
      <c r="C42" s="31" t="s">
        <v>75</v>
      </c>
      <c r="F42" s="86">
        <v>50</v>
      </c>
      <c r="G42" s="85">
        <v>80</v>
      </c>
      <c r="H42" s="81">
        <f t="shared" si="2"/>
        <v>30</v>
      </c>
      <c r="I42" s="27">
        <v>20</v>
      </c>
      <c r="J42" s="80">
        <f t="shared" si="0"/>
        <v>600</v>
      </c>
      <c r="L42" s="51"/>
    </row>
    <row r="43" spans="1:12" ht="17.25" x14ac:dyDescent="0.2">
      <c r="A43" s="74">
        <v>41</v>
      </c>
      <c r="B43" s="42" t="s">
        <v>63</v>
      </c>
      <c r="C43" s="31" t="s">
        <v>75</v>
      </c>
      <c r="F43" s="86">
        <v>12</v>
      </c>
      <c r="G43" s="85">
        <v>19</v>
      </c>
      <c r="H43" s="81">
        <f t="shared" si="2"/>
        <v>7</v>
      </c>
      <c r="I43" s="27">
        <v>45</v>
      </c>
      <c r="J43" s="80">
        <f t="shared" si="0"/>
        <v>315</v>
      </c>
      <c r="L43" s="51"/>
    </row>
    <row r="44" spans="1:12" ht="17.25" x14ac:dyDescent="0.2">
      <c r="A44" s="74">
        <v>42</v>
      </c>
      <c r="B44" s="42" t="s">
        <v>64</v>
      </c>
      <c r="C44" s="31" t="s">
        <v>75</v>
      </c>
      <c r="F44" s="86">
        <v>23</v>
      </c>
      <c r="G44" s="85">
        <v>23</v>
      </c>
      <c r="H44" s="81">
        <f t="shared" si="2"/>
        <v>0</v>
      </c>
      <c r="I44" s="27">
        <v>20</v>
      </c>
      <c r="J44" s="80">
        <f t="shared" si="0"/>
        <v>0</v>
      </c>
      <c r="L44" s="51"/>
    </row>
    <row r="45" spans="1:12" ht="17.25" x14ac:dyDescent="0.2">
      <c r="A45" s="74">
        <v>43</v>
      </c>
      <c r="B45" s="42" t="s">
        <v>65</v>
      </c>
      <c r="C45" s="31" t="s">
        <v>75</v>
      </c>
      <c r="F45" s="86">
        <v>5</v>
      </c>
      <c r="G45" s="85">
        <v>5</v>
      </c>
      <c r="H45" s="81">
        <f t="shared" si="2"/>
        <v>0</v>
      </c>
      <c r="I45" s="27">
        <v>45</v>
      </c>
      <c r="J45" s="80">
        <f t="shared" si="0"/>
        <v>0</v>
      </c>
      <c r="L45" s="51"/>
    </row>
    <row r="46" spans="1:12" ht="17.25" x14ac:dyDescent="0.2">
      <c r="A46" s="74">
        <v>44</v>
      </c>
      <c r="B46" s="42" t="s">
        <v>66</v>
      </c>
      <c r="C46" s="31" t="s">
        <v>75</v>
      </c>
      <c r="F46" s="86">
        <v>6</v>
      </c>
      <c r="G46" s="85">
        <v>10</v>
      </c>
      <c r="H46" s="81">
        <f t="shared" si="2"/>
        <v>4</v>
      </c>
      <c r="I46" s="27">
        <v>45</v>
      </c>
      <c r="J46" s="80">
        <f t="shared" si="0"/>
        <v>180</v>
      </c>
      <c r="L46" s="51"/>
    </row>
    <row r="47" spans="1:12" ht="35.25" thickBot="1" x14ac:dyDescent="0.25">
      <c r="A47" s="90">
        <v>45</v>
      </c>
      <c r="B47" s="91" t="s">
        <v>67</v>
      </c>
      <c r="C47" s="68" t="s">
        <v>75</v>
      </c>
      <c r="D47" s="99"/>
      <c r="E47" s="99"/>
      <c r="F47" s="101">
        <v>1</v>
      </c>
      <c r="G47" s="102">
        <v>1</v>
      </c>
      <c r="H47" s="81">
        <f t="shared" si="2"/>
        <v>0</v>
      </c>
      <c r="I47" s="103">
        <v>340</v>
      </c>
      <c r="J47" s="98">
        <f t="shared" si="0"/>
        <v>0</v>
      </c>
      <c r="K47" s="99"/>
      <c r="L47" s="51"/>
    </row>
    <row r="48" spans="1:12" ht="17.25" x14ac:dyDescent="0.2">
      <c r="A48" s="74">
        <v>46</v>
      </c>
      <c r="B48" s="42" t="s">
        <v>70</v>
      </c>
      <c r="C48" s="43" t="s">
        <v>75</v>
      </c>
      <c r="D48" s="34"/>
      <c r="E48" s="34"/>
      <c r="F48" s="45"/>
      <c r="G48" s="104">
        <v>74</v>
      </c>
      <c r="H48" s="81">
        <f t="shared" si="2"/>
        <v>74</v>
      </c>
      <c r="I48" s="27">
        <v>20</v>
      </c>
      <c r="J48" s="80">
        <f t="shared" si="0"/>
        <v>1480</v>
      </c>
      <c r="L48" s="23"/>
    </row>
    <row r="49" spans="1:10" ht="17.25" x14ac:dyDescent="0.2">
      <c r="A49" s="74">
        <v>47</v>
      </c>
      <c r="B49" s="42" t="s">
        <v>71</v>
      </c>
      <c r="C49" s="43" t="s">
        <v>75</v>
      </c>
      <c r="D49" s="34"/>
      <c r="E49" s="34"/>
      <c r="F49" s="45"/>
      <c r="G49" s="104">
        <v>1</v>
      </c>
      <c r="H49" s="81">
        <f t="shared" si="2"/>
        <v>1</v>
      </c>
      <c r="I49" s="27">
        <v>571.20000000000005</v>
      </c>
      <c r="J49" s="80">
        <f t="shared" si="0"/>
        <v>571.20000000000005</v>
      </c>
    </row>
    <row r="50" spans="1:10" ht="17.25" x14ac:dyDescent="0.2">
      <c r="A50" s="74">
        <v>48</v>
      </c>
      <c r="B50" s="42" t="s">
        <v>138</v>
      </c>
      <c r="C50" s="43" t="s">
        <v>75</v>
      </c>
      <c r="D50" s="34"/>
      <c r="E50" s="34"/>
      <c r="F50" s="45"/>
      <c r="G50" s="104">
        <v>1</v>
      </c>
      <c r="H50" s="81">
        <f t="shared" si="2"/>
        <v>1</v>
      </c>
      <c r="I50" s="27">
        <v>3332</v>
      </c>
      <c r="J50" s="80">
        <f t="shared" si="0"/>
        <v>3332</v>
      </c>
    </row>
    <row r="51" spans="1:10" ht="34.5" x14ac:dyDescent="0.2">
      <c r="A51" s="74">
        <v>49</v>
      </c>
      <c r="B51" s="42" t="s">
        <v>139</v>
      </c>
      <c r="C51" s="43" t="s">
        <v>11</v>
      </c>
      <c r="D51" s="34"/>
      <c r="E51" s="34"/>
      <c r="F51" s="45"/>
      <c r="G51" s="104">
        <v>10</v>
      </c>
      <c r="H51" s="81">
        <f t="shared" si="2"/>
        <v>10</v>
      </c>
      <c r="I51" s="27">
        <v>30</v>
      </c>
      <c r="J51" s="80">
        <f t="shared" si="0"/>
        <v>300</v>
      </c>
    </row>
    <row r="52" spans="1:10" ht="17.25" x14ac:dyDescent="0.2">
      <c r="A52" s="74">
        <v>50</v>
      </c>
      <c r="B52" s="42" t="s">
        <v>72</v>
      </c>
      <c r="C52" s="43" t="s">
        <v>11</v>
      </c>
      <c r="D52" s="34"/>
      <c r="E52" s="34"/>
      <c r="F52" s="45"/>
      <c r="G52" s="104">
        <v>20</v>
      </c>
      <c r="H52" s="81">
        <f t="shared" si="2"/>
        <v>20</v>
      </c>
      <c r="I52" s="27">
        <v>6</v>
      </c>
      <c r="J52" s="80">
        <f t="shared" si="0"/>
        <v>120</v>
      </c>
    </row>
    <row r="53" spans="1:10" ht="17.25" x14ac:dyDescent="0.2">
      <c r="A53" s="74">
        <v>51</v>
      </c>
      <c r="B53" s="42" t="s">
        <v>73</v>
      </c>
      <c r="C53" s="43" t="s">
        <v>11</v>
      </c>
      <c r="D53" s="34"/>
      <c r="E53" s="34"/>
      <c r="F53" s="45"/>
      <c r="G53" s="104">
        <v>80</v>
      </c>
      <c r="H53" s="81">
        <f t="shared" ref="H53:H63" si="3">G53-F53</f>
        <v>80</v>
      </c>
      <c r="I53" s="27">
        <v>4</v>
      </c>
      <c r="J53" s="80">
        <f t="shared" si="0"/>
        <v>320</v>
      </c>
    </row>
    <row r="54" spans="1:10" ht="17.25" x14ac:dyDescent="0.2">
      <c r="A54" s="74">
        <v>52</v>
      </c>
      <c r="B54" s="42" t="s">
        <v>74</v>
      </c>
      <c r="C54" s="105" t="s">
        <v>75</v>
      </c>
      <c r="E54" s="27"/>
      <c r="F54" s="26"/>
      <c r="G54" s="104">
        <v>3</v>
      </c>
      <c r="H54" s="81">
        <f t="shared" si="3"/>
        <v>3</v>
      </c>
      <c r="I54" s="27">
        <v>200</v>
      </c>
      <c r="J54" s="80">
        <f t="shared" si="0"/>
        <v>600</v>
      </c>
    </row>
    <row r="55" spans="1:10" ht="34.5" x14ac:dyDescent="0.2">
      <c r="A55" s="74">
        <v>53</v>
      </c>
      <c r="B55" s="42" t="s">
        <v>140</v>
      </c>
      <c r="C55" s="105" t="s">
        <v>75</v>
      </c>
      <c r="E55" s="27"/>
      <c r="F55" s="26"/>
      <c r="G55" s="104">
        <v>1</v>
      </c>
      <c r="H55" s="81">
        <f t="shared" si="3"/>
        <v>1</v>
      </c>
      <c r="I55" s="27">
        <v>571.20000000000005</v>
      </c>
      <c r="J55" s="80">
        <f t="shared" si="0"/>
        <v>571.20000000000005</v>
      </c>
    </row>
    <row r="56" spans="1:10" ht="17.25" x14ac:dyDescent="0.2">
      <c r="A56" s="74">
        <v>54</v>
      </c>
      <c r="B56" s="42" t="s">
        <v>121</v>
      </c>
      <c r="C56" s="105" t="s">
        <v>75</v>
      </c>
      <c r="E56" s="27"/>
      <c r="F56" s="26"/>
      <c r="G56" s="104">
        <v>6</v>
      </c>
      <c r="H56" s="81">
        <f t="shared" si="3"/>
        <v>6</v>
      </c>
      <c r="I56" s="27">
        <v>25</v>
      </c>
      <c r="J56" s="80">
        <f t="shared" si="0"/>
        <v>150</v>
      </c>
    </row>
    <row r="57" spans="1:10" ht="17.25" x14ac:dyDescent="0.2">
      <c r="A57" s="74">
        <v>55</v>
      </c>
      <c r="B57" s="42" t="s">
        <v>76</v>
      </c>
      <c r="C57" s="105" t="s">
        <v>75</v>
      </c>
      <c r="E57" s="27"/>
      <c r="F57" s="26"/>
      <c r="G57" s="104">
        <v>42</v>
      </c>
      <c r="H57" s="81">
        <f t="shared" si="3"/>
        <v>42</v>
      </c>
      <c r="I57" s="27">
        <v>25</v>
      </c>
      <c r="J57" s="80">
        <f t="shared" si="0"/>
        <v>1050</v>
      </c>
    </row>
    <row r="58" spans="1:10" ht="17.25" x14ac:dyDescent="0.2">
      <c r="A58" s="74">
        <v>56</v>
      </c>
      <c r="B58" s="42" t="s">
        <v>77</v>
      </c>
      <c r="C58" s="105" t="s">
        <v>75</v>
      </c>
      <c r="E58" s="27"/>
      <c r="F58" s="26"/>
      <c r="G58" s="104">
        <v>2</v>
      </c>
      <c r="H58" s="81">
        <f t="shared" si="3"/>
        <v>2</v>
      </c>
      <c r="I58" s="27">
        <v>25</v>
      </c>
      <c r="J58" s="80">
        <f t="shared" si="0"/>
        <v>50</v>
      </c>
    </row>
    <row r="59" spans="1:10" ht="17.25" x14ac:dyDescent="0.2">
      <c r="A59" s="74">
        <v>57</v>
      </c>
      <c r="B59" s="42" t="s">
        <v>78</v>
      </c>
      <c r="C59" s="105" t="s">
        <v>75</v>
      </c>
      <c r="E59" s="27"/>
      <c r="F59" s="26"/>
      <c r="G59" s="104">
        <v>1</v>
      </c>
      <c r="H59" s="81">
        <f t="shared" si="3"/>
        <v>1</v>
      </c>
      <c r="I59" s="27">
        <v>2520</v>
      </c>
      <c r="J59" s="80">
        <f t="shared" si="0"/>
        <v>2520</v>
      </c>
    </row>
    <row r="60" spans="1:10" ht="17.25" x14ac:dyDescent="0.2">
      <c r="A60" s="74">
        <v>58</v>
      </c>
      <c r="B60" s="42" t="s">
        <v>141</v>
      </c>
      <c r="C60" s="105" t="s">
        <v>75</v>
      </c>
      <c r="E60" s="27"/>
      <c r="F60" s="26"/>
      <c r="G60" s="104">
        <v>40</v>
      </c>
      <c r="H60" s="81">
        <f t="shared" si="3"/>
        <v>40</v>
      </c>
      <c r="I60" s="27">
        <v>5</v>
      </c>
      <c r="J60" s="80">
        <f t="shared" si="0"/>
        <v>200</v>
      </c>
    </row>
    <row r="61" spans="1:10" ht="17.25" x14ac:dyDescent="0.2">
      <c r="A61" s="74">
        <v>59</v>
      </c>
      <c r="B61" s="42" t="s">
        <v>142</v>
      </c>
      <c r="C61" s="105" t="s">
        <v>11</v>
      </c>
      <c r="E61" s="27"/>
      <c r="F61" s="26"/>
      <c r="G61" s="104">
        <v>55</v>
      </c>
      <c r="H61" s="81">
        <f t="shared" si="3"/>
        <v>55</v>
      </c>
      <c r="I61" s="27">
        <v>8</v>
      </c>
      <c r="J61" s="80">
        <f t="shared" si="0"/>
        <v>440</v>
      </c>
    </row>
    <row r="62" spans="1:10" ht="17.25" x14ac:dyDescent="0.2">
      <c r="A62" s="74">
        <v>60</v>
      </c>
      <c r="B62" s="42" t="s">
        <v>79</v>
      </c>
      <c r="C62" s="105" t="s">
        <v>11</v>
      </c>
      <c r="E62" s="27"/>
      <c r="F62" s="26"/>
      <c r="G62" s="104">
        <v>120</v>
      </c>
      <c r="H62" s="81">
        <f t="shared" si="3"/>
        <v>120</v>
      </c>
      <c r="I62" s="27">
        <v>12</v>
      </c>
      <c r="J62" s="80">
        <f t="shared" si="0"/>
        <v>1440</v>
      </c>
    </row>
    <row r="63" spans="1:10" ht="34.5" x14ac:dyDescent="0.2">
      <c r="A63" s="74">
        <v>61</v>
      </c>
      <c r="B63" s="42" t="s">
        <v>126</v>
      </c>
      <c r="C63" s="105" t="s">
        <v>75</v>
      </c>
      <c r="E63" s="27"/>
      <c r="F63" s="26"/>
      <c r="G63" s="104">
        <v>1</v>
      </c>
      <c r="H63" s="81">
        <f t="shared" si="3"/>
        <v>1</v>
      </c>
      <c r="I63" s="27">
        <v>323.38</v>
      </c>
      <c r="J63" s="80">
        <f t="shared" si="0"/>
        <v>323.38</v>
      </c>
    </row>
    <row r="64" spans="1:10" ht="17.25" x14ac:dyDescent="0.3">
      <c r="A64" s="44"/>
      <c r="B64" s="84"/>
      <c r="C64" s="84"/>
      <c r="E64" s="27"/>
      <c r="F64" s="26"/>
      <c r="G64" s="26"/>
      <c r="H64" s="70"/>
      <c r="I64" s="51"/>
    </row>
    <row r="65" spans="1:10" ht="17.25" x14ac:dyDescent="0.3">
      <c r="A65" s="44"/>
      <c r="B65" s="84"/>
      <c r="C65" s="84"/>
      <c r="E65" s="27"/>
      <c r="F65" s="26"/>
      <c r="G65" s="26"/>
      <c r="H65" s="70"/>
      <c r="I65" s="51"/>
      <c r="J65">
        <f>SUM(J3:J63)</f>
        <v>31473.000000000004</v>
      </c>
    </row>
    <row r="66" spans="1:10" ht="17.25" x14ac:dyDescent="0.3">
      <c r="A66" s="44"/>
      <c r="B66" s="84"/>
      <c r="C66" s="84"/>
      <c r="E66" s="27"/>
      <c r="F66" s="26"/>
      <c r="G66" s="26"/>
      <c r="H66" s="70"/>
      <c r="I66" s="51"/>
    </row>
    <row r="67" spans="1:10" ht="17.25" x14ac:dyDescent="0.3">
      <c r="A67" s="44"/>
      <c r="B67" s="84"/>
      <c r="C67" s="84"/>
      <c r="E67" s="27"/>
      <c r="F67" s="26"/>
      <c r="G67" s="26"/>
      <c r="H67" s="70"/>
      <c r="I67" s="51"/>
    </row>
    <row r="68" spans="1:10" ht="17.25" x14ac:dyDescent="0.3">
      <c r="A68" s="44"/>
      <c r="B68" s="84"/>
      <c r="C68" s="84"/>
      <c r="E68" s="27"/>
      <c r="F68" s="26"/>
      <c r="G68" s="26"/>
      <c r="H68" s="70"/>
      <c r="I68" s="51"/>
    </row>
    <row r="69" spans="1:10" ht="17.25" x14ac:dyDescent="0.3">
      <c r="A69" s="44"/>
      <c r="B69" s="84"/>
      <c r="C69" s="84"/>
      <c r="E69" s="27"/>
      <c r="F69" s="27"/>
      <c r="G69" s="27"/>
      <c r="H69" s="70"/>
      <c r="I69" s="51"/>
    </row>
    <row r="70" spans="1:10" ht="17.25" x14ac:dyDescent="0.3">
      <c r="A70" s="44"/>
      <c r="B70" s="84"/>
      <c r="C70" s="84"/>
      <c r="E70" s="27"/>
      <c r="F70" s="27"/>
      <c r="G70" s="27"/>
      <c r="H70" s="70"/>
      <c r="I70" s="51"/>
    </row>
    <row r="71" spans="1:10" ht="17.25" x14ac:dyDescent="0.3">
      <c r="A71" s="44"/>
      <c r="B71" s="84"/>
      <c r="C71" s="84"/>
      <c r="E71" s="27"/>
      <c r="F71" s="27"/>
      <c r="G71" s="27"/>
      <c r="H71" s="70"/>
      <c r="I71" s="51"/>
    </row>
    <row r="72" spans="1:10" ht="17.25" x14ac:dyDescent="0.3">
      <c r="A72" s="44"/>
      <c r="B72" s="84"/>
      <c r="C72" s="84"/>
      <c r="E72" s="27"/>
      <c r="F72" s="27"/>
      <c r="G72" s="27"/>
      <c r="H72" s="70"/>
      <c r="I72" s="51"/>
    </row>
    <row r="73" spans="1:10" ht="17.25" x14ac:dyDescent="0.3">
      <c r="A73" s="44"/>
      <c r="B73" s="84"/>
      <c r="C73" s="84"/>
      <c r="E73" s="27"/>
      <c r="F73" s="27"/>
      <c r="G73" s="27"/>
      <c r="H73" s="70"/>
      <c r="I73" s="51"/>
    </row>
    <row r="74" spans="1:10" ht="17.25" x14ac:dyDescent="0.3">
      <c r="A74" s="44"/>
      <c r="B74" s="84"/>
      <c r="C74" s="84"/>
      <c r="E74" s="27"/>
      <c r="F74" s="27"/>
      <c r="G74" s="27"/>
      <c r="H74" s="70"/>
      <c r="I74" s="51"/>
    </row>
    <row r="75" spans="1:10" ht="17.25" x14ac:dyDescent="0.3">
      <c r="A75" s="44"/>
      <c r="B75" s="84"/>
      <c r="C75" s="84"/>
      <c r="E75" s="27"/>
      <c r="F75" s="27"/>
      <c r="G75" s="27"/>
      <c r="H75" s="70"/>
      <c r="I75" s="51"/>
    </row>
    <row r="76" spans="1:10" ht="17.25" x14ac:dyDescent="0.3">
      <c r="A76" s="44"/>
      <c r="B76" s="84"/>
      <c r="C76" s="84"/>
      <c r="E76" s="27"/>
      <c r="F76" s="27"/>
      <c r="G76" s="27"/>
      <c r="H76" s="70"/>
      <c r="I76" s="51"/>
    </row>
    <row r="77" spans="1:10" ht="17.25" x14ac:dyDescent="0.3">
      <c r="A77" s="44"/>
      <c r="B77" s="84"/>
      <c r="C77" s="84"/>
      <c r="E77" s="27"/>
      <c r="F77" s="27"/>
      <c r="G77" s="27"/>
      <c r="H77" s="70"/>
      <c r="I77" s="51"/>
    </row>
    <row r="78" spans="1:10" ht="17.25" x14ac:dyDescent="0.3">
      <c r="A78" s="44"/>
      <c r="B78" s="84"/>
      <c r="C78" s="84"/>
      <c r="E78" s="27"/>
      <c r="F78" s="27"/>
      <c r="G78" s="27"/>
      <c r="H78" s="70"/>
      <c r="I78" s="51"/>
    </row>
    <row r="79" spans="1:10" ht="17.25" x14ac:dyDescent="0.3">
      <c r="A79" s="44"/>
      <c r="B79" s="84"/>
      <c r="C79" s="84"/>
      <c r="E79" s="27"/>
      <c r="F79" s="27"/>
      <c r="G79" s="27"/>
      <c r="H79" s="70"/>
      <c r="I79" s="51"/>
    </row>
    <row r="80" spans="1:10" ht="17.25" x14ac:dyDescent="0.3">
      <c r="A80" s="44"/>
      <c r="B80" s="84"/>
      <c r="C80" s="84"/>
      <c r="E80" s="27"/>
      <c r="F80" s="27"/>
      <c r="G80" s="27"/>
      <c r="H80" s="70"/>
      <c r="I80" s="51"/>
    </row>
    <row r="81" spans="1:9" ht="17.25" x14ac:dyDescent="0.3">
      <c r="A81" s="44"/>
      <c r="B81" s="84"/>
      <c r="C81" s="84"/>
      <c r="E81" s="27"/>
      <c r="F81" s="27"/>
      <c r="G81" s="27"/>
      <c r="H81" s="70"/>
      <c r="I81" s="51"/>
    </row>
    <row r="82" spans="1:9" ht="17.25" x14ac:dyDescent="0.3">
      <c r="A82" s="44"/>
      <c r="B82" s="84"/>
      <c r="C82" s="84"/>
      <c r="E82" s="27"/>
      <c r="F82" s="27"/>
      <c r="G82" s="27"/>
      <c r="H82" s="70"/>
      <c r="I82" s="51"/>
    </row>
    <row r="83" spans="1:9" ht="17.25" x14ac:dyDescent="0.3">
      <c r="A83" s="44"/>
      <c r="B83" s="84"/>
      <c r="C83" s="84"/>
      <c r="E83" s="27"/>
      <c r="F83" s="27"/>
      <c r="G83" s="27"/>
      <c r="H83" s="70"/>
      <c r="I83" s="51"/>
    </row>
    <row r="84" spans="1:9" ht="17.25" x14ac:dyDescent="0.3">
      <c r="B84" s="84"/>
      <c r="C84" s="84"/>
      <c r="H84" s="23"/>
      <c r="I84" s="23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workbookViewId="0">
      <selection activeCell="C46" sqref="C46:C61"/>
    </sheetView>
  </sheetViews>
  <sheetFormatPr baseColWidth="10" defaultRowHeight="12.75" x14ac:dyDescent="0.2"/>
  <cols>
    <col min="1" max="1" width="46.140625" customWidth="1"/>
    <col min="2" max="2" width="14.140625" bestFit="1" customWidth="1"/>
    <col min="3" max="4" width="16.85546875" bestFit="1" customWidth="1"/>
  </cols>
  <sheetData>
    <row r="1" spans="1:4" ht="24.95" customHeight="1" x14ac:dyDescent="0.2">
      <c r="A1" s="27" t="s">
        <v>80</v>
      </c>
      <c r="B1" s="26">
        <v>1256.8</v>
      </c>
      <c r="C1" s="26">
        <v>4.3</v>
      </c>
      <c r="D1" s="71">
        <v>5404.24</v>
      </c>
    </row>
    <row r="2" spans="1:4" ht="24.95" customHeight="1" x14ac:dyDescent="0.2">
      <c r="A2" s="27" t="s">
        <v>81</v>
      </c>
      <c r="B2" s="26">
        <v>452</v>
      </c>
      <c r="C2" s="26">
        <v>2.8</v>
      </c>
      <c r="D2" s="71">
        <v>1265.5999999999999</v>
      </c>
    </row>
    <row r="3" spans="1:4" ht="24.95" customHeight="1" x14ac:dyDescent="0.2">
      <c r="A3" s="27" t="s">
        <v>82</v>
      </c>
      <c r="B3" s="26">
        <v>1000.25</v>
      </c>
      <c r="C3" s="26">
        <v>3.55</v>
      </c>
      <c r="D3" s="71">
        <v>3550.89</v>
      </c>
    </row>
    <row r="4" spans="1:4" ht="24.95" customHeight="1" x14ac:dyDescent="0.2">
      <c r="A4" s="27" t="s">
        <v>83</v>
      </c>
      <c r="B4" s="26">
        <v>3538</v>
      </c>
      <c r="C4" s="26">
        <v>5.4</v>
      </c>
      <c r="D4" s="71">
        <v>19105.2</v>
      </c>
    </row>
    <row r="5" spans="1:4" ht="24.95" customHeight="1" x14ac:dyDescent="0.2">
      <c r="A5" s="27" t="s">
        <v>84</v>
      </c>
      <c r="B5" s="26">
        <v>1965</v>
      </c>
      <c r="C5" s="26">
        <v>5.9</v>
      </c>
      <c r="D5" s="71">
        <v>11593.5</v>
      </c>
    </row>
    <row r="6" spans="1:4" ht="24.95" customHeight="1" x14ac:dyDescent="0.2">
      <c r="A6" s="27" t="s">
        <v>85</v>
      </c>
      <c r="B6" s="26">
        <v>74</v>
      </c>
      <c r="C6" s="26">
        <v>4.1500000000000004</v>
      </c>
      <c r="D6" s="71">
        <v>307.10000000000002</v>
      </c>
    </row>
    <row r="7" spans="1:4" ht="24.95" customHeight="1" x14ac:dyDescent="0.2">
      <c r="A7" s="27" t="s">
        <v>86</v>
      </c>
      <c r="B7" s="26">
        <v>3010</v>
      </c>
      <c r="C7" s="26">
        <v>0.95</v>
      </c>
      <c r="D7" s="71">
        <v>2859.5</v>
      </c>
    </row>
    <row r="8" spans="1:4" ht="24.95" customHeight="1" x14ac:dyDescent="0.2">
      <c r="A8" s="27" t="s">
        <v>87</v>
      </c>
      <c r="B8" s="26">
        <v>1</v>
      </c>
      <c r="C8" s="26">
        <v>406.46</v>
      </c>
      <c r="D8" s="71">
        <v>406.46</v>
      </c>
    </row>
    <row r="9" spans="1:4" ht="24.95" customHeight="1" x14ac:dyDescent="0.2">
      <c r="A9" s="27" t="s">
        <v>88</v>
      </c>
      <c r="B9" s="26">
        <v>1</v>
      </c>
      <c r="C9" s="26">
        <v>440</v>
      </c>
      <c r="D9" s="71">
        <v>440</v>
      </c>
    </row>
    <row r="10" spans="1:4" ht="24.95" customHeight="1" x14ac:dyDescent="0.2">
      <c r="A10" s="27" t="s">
        <v>89</v>
      </c>
      <c r="B10" s="26">
        <v>547.53</v>
      </c>
      <c r="C10" s="26">
        <v>4.0999999999999996</v>
      </c>
      <c r="D10" s="71">
        <v>2244.87</v>
      </c>
    </row>
    <row r="11" spans="1:4" ht="24.95" customHeight="1" x14ac:dyDescent="0.2">
      <c r="A11" s="27" t="s">
        <v>90</v>
      </c>
      <c r="B11" s="26">
        <v>110</v>
      </c>
      <c r="C11" s="26">
        <v>14.6</v>
      </c>
      <c r="D11" s="71">
        <v>1606</v>
      </c>
    </row>
    <row r="12" spans="1:4" ht="24.95" customHeight="1" x14ac:dyDescent="0.2">
      <c r="A12" s="27" t="s">
        <v>91</v>
      </c>
      <c r="B12" s="26">
        <v>55</v>
      </c>
      <c r="C12" s="26">
        <v>16.75</v>
      </c>
      <c r="D12" s="71">
        <v>921.25</v>
      </c>
    </row>
    <row r="13" spans="1:4" ht="33" x14ac:dyDescent="0.2">
      <c r="A13" s="27" t="s">
        <v>92</v>
      </c>
      <c r="B13" s="26">
        <v>346.3</v>
      </c>
      <c r="C13" s="26">
        <v>6.95</v>
      </c>
      <c r="D13" s="71">
        <v>2406.79</v>
      </c>
    </row>
    <row r="14" spans="1:4" ht="24.95" customHeight="1" x14ac:dyDescent="0.2">
      <c r="A14" s="27" t="s">
        <v>93</v>
      </c>
      <c r="B14" s="26">
        <v>85.57</v>
      </c>
      <c r="C14" s="26">
        <v>8.15</v>
      </c>
      <c r="D14" s="71">
        <v>697.4</v>
      </c>
    </row>
    <row r="15" spans="1:4" ht="24.95" customHeight="1" x14ac:dyDescent="0.2">
      <c r="A15" s="27" t="s">
        <v>94</v>
      </c>
      <c r="B15" s="26">
        <v>2980</v>
      </c>
      <c r="C15" s="26">
        <v>4.05</v>
      </c>
      <c r="D15" s="71">
        <v>12069</v>
      </c>
    </row>
    <row r="16" spans="1:4" ht="24.95" customHeight="1" x14ac:dyDescent="0.2">
      <c r="A16" s="27" t="s">
        <v>95</v>
      </c>
      <c r="B16" s="26">
        <v>171.1</v>
      </c>
      <c r="C16" s="26">
        <v>4.8</v>
      </c>
      <c r="D16" s="71">
        <v>821.28</v>
      </c>
    </row>
    <row r="17" spans="1:4" ht="24.95" customHeight="1" x14ac:dyDescent="0.2">
      <c r="A17" s="27" t="s">
        <v>96</v>
      </c>
      <c r="B17" s="26">
        <v>291.8</v>
      </c>
      <c r="C17" s="26">
        <v>11.7</v>
      </c>
      <c r="D17" s="71">
        <v>3414.06</v>
      </c>
    </row>
    <row r="18" spans="1:4" ht="24.95" customHeight="1" x14ac:dyDescent="0.2">
      <c r="A18" s="27" t="s">
        <v>97</v>
      </c>
      <c r="B18" s="26">
        <v>47.85</v>
      </c>
      <c r="C18" s="26">
        <v>33.200000000000003</v>
      </c>
      <c r="D18" s="71">
        <v>1588.62</v>
      </c>
    </row>
    <row r="19" spans="1:4" ht="24.95" customHeight="1" x14ac:dyDescent="0.2">
      <c r="A19" s="27" t="s">
        <v>98</v>
      </c>
      <c r="B19" s="26">
        <v>2580</v>
      </c>
      <c r="C19" s="26">
        <v>3.6</v>
      </c>
      <c r="D19" s="71">
        <v>9288</v>
      </c>
    </row>
    <row r="20" spans="1:4" ht="24.95" customHeight="1" x14ac:dyDescent="0.2">
      <c r="A20" s="27" t="s">
        <v>99</v>
      </c>
      <c r="B20" s="26">
        <v>3020</v>
      </c>
      <c r="C20" s="26">
        <v>3.8</v>
      </c>
      <c r="D20" s="71">
        <v>11476</v>
      </c>
    </row>
    <row r="21" spans="1:4" ht="24.95" customHeight="1" x14ac:dyDescent="0.2">
      <c r="A21" s="27" t="s">
        <v>100</v>
      </c>
      <c r="B21" s="26">
        <v>220</v>
      </c>
      <c r="C21" s="26">
        <v>1.75</v>
      </c>
      <c r="D21" s="71">
        <v>385</v>
      </c>
    </row>
    <row r="22" spans="1:4" ht="24.95" customHeight="1" x14ac:dyDescent="0.2">
      <c r="A22" s="27" t="s">
        <v>101</v>
      </c>
      <c r="B22" s="26">
        <v>7</v>
      </c>
      <c r="C22" s="26">
        <v>125</v>
      </c>
      <c r="D22" s="71">
        <v>875</v>
      </c>
    </row>
    <row r="23" spans="1:4" ht="24.95" customHeight="1" x14ac:dyDescent="0.2">
      <c r="A23" s="27" t="s">
        <v>102</v>
      </c>
      <c r="B23" s="26">
        <v>1</v>
      </c>
      <c r="C23" s="27">
        <v>3043</v>
      </c>
      <c r="D23" s="71">
        <v>3043</v>
      </c>
    </row>
    <row r="24" spans="1:4" ht="24.95" customHeight="1" x14ac:dyDescent="0.2">
      <c r="A24" s="27" t="s">
        <v>103</v>
      </c>
      <c r="B24" s="26">
        <v>1</v>
      </c>
      <c r="C24" s="27">
        <v>428.4</v>
      </c>
      <c r="D24" s="71">
        <v>428.4</v>
      </c>
    </row>
    <row r="25" spans="1:4" ht="24.95" customHeight="1" x14ac:dyDescent="0.2">
      <c r="A25" s="27" t="s">
        <v>104</v>
      </c>
      <c r="B25" s="26">
        <v>1</v>
      </c>
      <c r="C25" s="27">
        <v>698.6</v>
      </c>
      <c r="D25" s="71">
        <v>698.6</v>
      </c>
    </row>
    <row r="26" spans="1:4" ht="24.95" customHeight="1" x14ac:dyDescent="0.2">
      <c r="A26" s="27" t="s">
        <v>105</v>
      </c>
      <c r="B26" s="26">
        <v>4</v>
      </c>
      <c r="C26" s="27">
        <v>71.400000000000006</v>
      </c>
      <c r="D26" s="71">
        <v>285.60000000000002</v>
      </c>
    </row>
    <row r="27" spans="1:4" ht="24.95" customHeight="1" x14ac:dyDescent="0.2">
      <c r="A27" s="27" t="s">
        <v>106</v>
      </c>
      <c r="B27" s="26">
        <v>1</v>
      </c>
      <c r="C27" s="27">
        <v>285.60000000000002</v>
      </c>
      <c r="D27" s="71">
        <v>285.60000000000002</v>
      </c>
    </row>
    <row r="28" spans="1:4" ht="24.95" customHeight="1" x14ac:dyDescent="0.2">
      <c r="A28" s="27" t="s">
        <v>107</v>
      </c>
      <c r="B28" s="26">
        <v>1</v>
      </c>
      <c r="C28" s="27">
        <v>1371.75</v>
      </c>
      <c r="D28" s="71">
        <v>1371.75</v>
      </c>
    </row>
    <row r="29" spans="1:4" ht="24.95" customHeight="1" x14ac:dyDescent="0.2">
      <c r="A29" s="27" t="s">
        <v>108</v>
      </c>
      <c r="B29" s="26">
        <v>1</v>
      </c>
      <c r="C29" s="27">
        <v>428.4</v>
      </c>
      <c r="D29" s="71">
        <v>428.4</v>
      </c>
    </row>
    <row r="30" spans="1:4" ht="24.95" customHeight="1" x14ac:dyDescent="0.2">
      <c r="A30" s="27" t="s">
        <v>109</v>
      </c>
      <c r="B30" s="26">
        <v>4</v>
      </c>
      <c r="C30" s="27">
        <v>107.1</v>
      </c>
      <c r="D30" s="71">
        <v>428.4</v>
      </c>
    </row>
    <row r="31" spans="1:4" ht="24.95" customHeight="1" x14ac:dyDescent="0.2">
      <c r="A31" s="27" t="s">
        <v>56</v>
      </c>
      <c r="B31" s="27">
        <v>1</v>
      </c>
      <c r="C31" s="27">
        <v>2176</v>
      </c>
      <c r="D31" s="71">
        <v>2176</v>
      </c>
    </row>
    <row r="32" spans="1:4" ht="24.95" customHeight="1" x14ac:dyDescent="0.2">
      <c r="A32" s="27" t="s">
        <v>57</v>
      </c>
      <c r="B32" s="27">
        <v>38.4</v>
      </c>
      <c r="C32" s="27">
        <v>20.6</v>
      </c>
      <c r="D32" s="71">
        <v>791.04</v>
      </c>
    </row>
    <row r="33" spans="1:4" ht="24.95" customHeight="1" x14ac:dyDescent="0.2">
      <c r="A33" s="27" t="s">
        <v>58</v>
      </c>
      <c r="B33" s="27">
        <v>1</v>
      </c>
      <c r="C33" s="27">
        <v>714</v>
      </c>
      <c r="D33" s="71">
        <v>714</v>
      </c>
    </row>
    <row r="34" spans="1:4" ht="24.95" customHeight="1" x14ac:dyDescent="0.2">
      <c r="A34" s="27" t="s">
        <v>59</v>
      </c>
      <c r="B34" s="27">
        <v>70</v>
      </c>
      <c r="C34" s="27">
        <v>14</v>
      </c>
      <c r="D34" s="71">
        <v>980</v>
      </c>
    </row>
    <row r="35" spans="1:4" ht="24.95" customHeight="1" x14ac:dyDescent="0.2">
      <c r="A35" s="27" t="s">
        <v>110</v>
      </c>
      <c r="B35" s="27">
        <v>6</v>
      </c>
      <c r="C35" s="27">
        <v>360</v>
      </c>
      <c r="D35" s="71">
        <v>2160</v>
      </c>
    </row>
    <row r="36" spans="1:4" ht="24.95" customHeight="1" x14ac:dyDescent="0.2">
      <c r="A36" s="27" t="s">
        <v>60</v>
      </c>
      <c r="B36" s="27">
        <v>1</v>
      </c>
      <c r="C36" s="27">
        <v>428.4</v>
      </c>
      <c r="D36" s="71">
        <v>428.4</v>
      </c>
    </row>
    <row r="37" spans="1:4" ht="24.95" customHeight="1" x14ac:dyDescent="0.2">
      <c r="A37" s="27" t="s">
        <v>111</v>
      </c>
      <c r="B37" s="27">
        <v>140</v>
      </c>
      <c r="C37" s="27">
        <v>32.5</v>
      </c>
      <c r="D37" s="71">
        <v>4550</v>
      </c>
    </row>
    <row r="38" spans="1:4" ht="24.95" customHeight="1" x14ac:dyDescent="0.2">
      <c r="A38" s="27" t="s">
        <v>112</v>
      </c>
      <c r="B38" s="27">
        <v>3</v>
      </c>
      <c r="C38" s="27">
        <v>1256.3599999999999</v>
      </c>
      <c r="D38" s="71">
        <v>3769.08</v>
      </c>
    </row>
    <row r="39" spans="1:4" ht="24.95" customHeight="1" x14ac:dyDescent="0.2">
      <c r="A39" s="27" t="s">
        <v>61</v>
      </c>
      <c r="B39" s="27">
        <v>27</v>
      </c>
      <c r="C39" s="27">
        <v>25</v>
      </c>
      <c r="D39" s="71">
        <v>675</v>
      </c>
    </row>
    <row r="40" spans="1:4" ht="24.95" customHeight="1" x14ac:dyDescent="0.2">
      <c r="A40" s="27" t="s">
        <v>62</v>
      </c>
      <c r="B40" s="27">
        <v>80</v>
      </c>
      <c r="C40" s="27">
        <v>20</v>
      </c>
      <c r="D40" s="71">
        <v>1600</v>
      </c>
    </row>
    <row r="41" spans="1:4" ht="24.95" customHeight="1" x14ac:dyDescent="0.2">
      <c r="A41" s="27" t="s">
        <v>63</v>
      </c>
      <c r="B41" s="27">
        <v>19</v>
      </c>
      <c r="C41" s="27">
        <v>45</v>
      </c>
      <c r="D41" s="71">
        <v>855</v>
      </c>
    </row>
    <row r="42" spans="1:4" ht="24.95" customHeight="1" x14ac:dyDescent="0.2">
      <c r="A42" s="27" t="s">
        <v>64</v>
      </c>
      <c r="B42" s="27">
        <v>23</v>
      </c>
      <c r="C42" s="27">
        <v>20</v>
      </c>
      <c r="D42" s="71">
        <v>460</v>
      </c>
    </row>
    <row r="43" spans="1:4" ht="24.95" customHeight="1" x14ac:dyDescent="0.2">
      <c r="A43" s="27" t="s">
        <v>65</v>
      </c>
      <c r="B43" s="27">
        <v>5</v>
      </c>
      <c r="C43" s="27">
        <v>45</v>
      </c>
      <c r="D43" s="71">
        <v>225</v>
      </c>
    </row>
    <row r="44" spans="1:4" ht="24.95" customHeight="1" x14ac:dyDescent="0.2">
      <c r="A44" s="27" t="s">
        <v>66</v>
      </c>
      <c r="B44" s="27">
        <v>10</v>
      </c>
      <c r="C44" s="27">
        <v>45</v>
      </c>
      <c r="D44" s="71">
        <v>450</v>
      </c>
    </row>
    <row r="45" spans="1:4" ht="24.95" customHeight="1" x14ac:dyDescent="0.2">
      <c r="A45" s="27" t="s">
        <v>67</v>
      </c>
      <c r="B45" s="27">
        <v>1</v>
      </c>
      <c r="C45" s="27">
        <v>340</v>
      </c>
      <c r="D45" s="71">
        <v>340</v>
      </c>
    </row>
    <row r="46" spans="1:4" ht="24.95" customHeight="1" x14ac:dyDescent="0.2">
      <c r="A46" s="27" t="s">
        <v>113</v>
      </c>
      <c r="B46" s="27">
        <v>74</v>
      </c>
      <c r="C46" s="27">
        <v>20</v>
      </c>
      <c r="D46" s="71">
        <v>1480</v>
      </c>
    </row>
    <row r="47" spans="1:4" ht="24.95" customHeight="1" x14ac:dyDescent="0.2">
      <c r="A47" s="27" t="s">
        <v>114</v>
      </c>
      <c r="B47" s="27">
        <v>1</v>
      </c>
      <c r="C47" s="27">
        <v>571.20000000000005</v>
      </c>
      <c r="D47" s="71">
        <v>571.20000000000005</v>
      </c>
    </row>
    <row r="48" spans="1:4" ht="24.95" customHeight="1" x14ac:dyDescent="0.2">
      <c r="A48" s="27" t="s">
        <v>115</v>
      </c>
      <c r="B48" s="27">
        <v>1</v>
      </c>
      <c r="C48" s="27">
        <v>3332</v>
      </c>
      <c r="D48" s="71">
        <v>3332</v>
      </c>
    </row>
    <row r="49" spans="1:4" ht="24.95" customHeight="1" x14ac:dyDescent="0.2">
      <c r="A49" s="27" t="s">
        <v>116</v>
      </c>
      <c r="B49" s="27">
        <v>10</v>
      </c>
      <c r="C49" s="27">
        <v>30</v>
      </c>
      <c r="D49" s="71">
        <v>300</v>
      </c>
    </row>
    <row r="50" spans="1:4" ht="24.95" customHeight="1" x14ac:dyDescent="0.2">
      <c r="A50" s="27" t="s">
        <v>117</v>
      </c>
      <c r="B50" s="27">
        <v>20</v>
      </c>
      <c r="C50" s="27">
        <v>6</v>
      </c>
      <c r="D50" s="71">
        <v>120</v>
      </c>
    </row>
    <row r="51" spans="1:4" ht="24.95" customHeight="1" x14ac:dyDescent="0.2">
      <c r="A51" s="27" t="s">
        <v>118</v>
      </c>
      <c r="B51" s="27">
        <v>80</v>
      </c>
      <c r="C51" s="27">
        <v>4</v>
      </c>
      <c r="D51" s="71">
        <v>320</v>
      </c>
    </row>
    <row r="52" spans="1:4" ht="24.95" customHeight="1" x14ac:dyDescent="0.2">
      <c r="A52" s="27" t="s">
        <v>119</v>
      </c>
      <c r="B52" s="27">
        <v>3</v>
      </c>
      <c r="C52" s="27">
        <v>200</v>
      </c>
      <c r="D52" s="71">
        <v>600</v>
      </c>
    </row>
    <row r="53" spans="1:4" ht="24.95" customHeight="1" x14ac:dyDescent="0.2">
      <c r="A53" s="27" t="s">
        <v>120</v>
      </c>
      <c r="B53" s="27">
        <v>1</v>
      </c>
      <c r="C53" s="27">
        <v>571.20000000000005</v>
      </c>
      <c r="D53" s="71">
        <v>571.20000000000005</v>
      </c>
    </row>
    <row r="54" spans="1:4" ht="24.95" customHeight="1" x14ac:dyDescent="0.2">
      <c r="A54" s="27" t="s">
        <v>121</v>
      </c>
      <c r="B54" s="27">
        <v>6</v>
      </c>
      <c r="C54" s="27">
        <v>25</v>
      </c>
      <c r="D54" s="71">
        <v>150</v>
      </c>
    </row>
    <row r="55" spans="1:4" ht="24.95" customHeight="1" x14ac:dyDescent="0.2">
      <c r="A55" s="27" t="s">
        <v>76</v>
      </c>
      <c r="B55" s="27">
        <v>42</v>
      </c>
      <c r="C55" s="27">
        <v>25</v>
      </c>
      <c r="D55" s="71">
        <v>1050</v>
      </c>
    </row>
    <row r="56" spans="1:4" ht="24.95" customHeight="1" x14ac:dyDescent="0.2">
      <c r="A56" s="27" t="s">
        <v>77</v>
      </c>
      <c r="B56" s="27">
        <v>2</v>
      </c>
      <c r="C56" s="27">
        <v>25</v>
      </c>
      <c r="D56" s="71">
        <v>50</v>
      </c>
    </row>
    <row r="57" spans="1:4" ht="24.95" customHeight="1" x14ac:dyDescent="0.2">
      <c r="A57" s="27" t="s">
        <v>122</v>
      </c>
      <c r="B57" s="27">
        <v>1</v>
      </c>
      <c r="C57" s="27">
        <v>2520</v>
      </c>
      <c r="D57" s="71">
        <v>2520</v>
      </c>
    </row>
    <row r="58" spans="1:4" ht="24.95" customHeight="1" x14ac:dyDescent="0.2">
      <c r="A58" s="27" t="s">
        <v>123</v>
      </c>
      <c r="B58" s="27">
        <v>40</v>
      </c>
      <c r="C58" s="27">
        <v>5</v>
      </c>
      <c r="D58" s="71">
        <v>200</v>
      </c>
    </row>
    <row r="59" spans="1:4" ht="24.95" customHeight="1" x14ac:dyDescent="0.2">
      <c r="A59" s="27" t="s">
        <v>124</v>
      </c>
      <c r="B59" s="27">
        <v>55</v>
      </c>
      <c r="C59" s="27">
        <v>8</v>
      </c>
      <c r="D59" s="71">
        <v>440</v>
      </c>
    </row>
    <row r="60" spans="1:4" ht="24.95" customHeight="1" x14ac:dyDescent="0.2">
      <c r="A60" s="27" t="s">
        <v>125</v>
      </c>
      <c r="B60" s="27">
        <v>120</v>
      </c>
      <c r="C60" s="27">
        <v>12</v>
      </c>
      <c r="D60" s="71">
        <v>1440</v>
      </c>
    </row>
    <row r="61" spans="1:4" ht="33" x14ac:dyDescent="0.2">
      <c r="A61" s="27" t="s">
        <v>126</v>
      </c>
      <c r="B61" s="27">
        <v>1</v>
      </c>
      <c r="C61" s="27">
        <v>323.38</v>
      </c>
      <c r="D61" s="71">
        <v>323.38</v>
      </c>
    </row>
    <row r="62" spans="1:4" ht="24.95" customHeight="1" x14ac:dyDescent="0.2">
      <c r="D62">
        <f>SUM(D1:D61)</f>
        <v>133336.81</v>
      </c>
    </row>
    <row r="65" spans="1:4" ht="33" x14ac:dyDescent="0.2">
      <c r="A65" s="27" t="s">
        <v>127</v>
      </c>
      <c r="B65" s="26">
        <v>-1</v>
      </c>
      <c r="C65" s="26">
        <v>101863.8</v>
      </c>
      <c r="D65" s="71">
        <v>-101863.8</v>
      </c>
    </row>
    <row r="66" spans="1:4" x14ac:dyDescent="0.2">
      <c r="D66">
        <f>D62+D65</f>
        <v>31473.009999999995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FERMIN CABALLAREO</vt:lpstr>
      <vt:lpstr>CALCULO TRAMITE </vt:lpstr>
      <vt:lpstr>Hoja1</vt:lpstr>
      <vt:lpstr>'FERMIN CABALLAREO'!Área_de_impresión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virgilio carrasco martinez</cp:lastModifiedBy>
  <cp:lastPrinted>2020-07-13T14:42:48Z</cp:lastPrinted>
  <dcterms:created xsi:type="dcterms:W3CDTF">2019-06-05T16:37:07Z</dcterms:created>
  <dcterms:modified xsi:type="dcterms:W3CDTF">2021-11-09T12:18:48Z</dcterms:modified>
</cp:coreProperties>
</file>