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EAF39BD-EBF2-4C37-978F-6AAF16C57DBC}" xr6:coauthVersionLast="45" xr6:coauthVersionMax="45" xr10:uidLastSave="{00000000-0000-0000-0000-000000000000}"/>
  <bookViews>
    <workbookView xWindow="-120" yWindow="-120" windowWidth="15600" windowHeight="11160" activeTab="2" xr2:uid="{00000000-000D-0000-FFFF-FFFF00000000}"/>
  </bookViews>
  <sheets>
    <sheet name="ENERO" sheetId="4" r:id="rId1"/>
    <sheet name="FEBRERO" sheetId="2" r:id="rId2"/>
    <sheet name="MARZO" sheetId="3" r:id="rId3"/>
    <sheet name="CALCULO TRAMITE " sheetId="5" r:id="rId4"/>
  </sheets>
  <externalReferences>
    <externalReference r:id="rId5"/>
  </externalReferences>
  <definedNames>
    <definedName name="_2281_13" localSheetId="0">ENERO!$C$20</definedName>
    <definedName name="_2281_13" localSheetId="1">FEBRERO!#REF!</definedName>
    <definedName name="_2281_13" localSheetId="2">MARZO!#REF!</definedName>
    <definedName name="_2281_13">#REF!</definedName>
    <definedName name="_xlnm._FilterDatabase" localSheetId="2" hidden="1">MARZO!$A$3:$K$33</definedName>
    <definedName name="_xlnm.Print_Area" localSheetId="0">ENERO!$A$1:$L$28</definedName>
    <definedName name="_xlnm.Print_Area" localSheetId="1">FEBRERO!$A$1:$L$52</definedName>
    <definedName name="_xlnm.Print_Area" localSheetId="2">MARZO!$A$1:$L$60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3" l="1"/>
  <c r="J31" i="2"/>
  <c r="J36" i="3"/>
  <c r="J28" i="2"/>
  <c r="K25" i="3"/>
  <c r="J24" i="3"/>
  <c r="J23" i="3"/>
  <c r="J22" i="3"/>
  <c r="J21" i="3"/>
  <c r="J20" i="3"/>
  <c r="J19" i="3"/>
  <c r="J17" i="3"/>
  <c r="J16" i="3"/>
  <c r="J11" i="3"/>
  <c r="J10" i="3"/>
  <c r="J8" i="3"/>
  <c r="F22" i="3"/>
  <c r="K22" i="3" s="1"/>
  <c r="F18" i="3"/>
  <c r="K18" i="3" s="1"/>
  <c r="I13" i="3"/>
  <c r="I12" i="3"/>
  <c r="F10" i="3"/>
  <c r="K10" i="3" s="1"/>
  <c r="I6" i="3"/>
  <c r="F4" i="3"/>
  <c r="K4" i="3" s="1"/>
  <c r="I14" i="3"/>
  <c r="F26" i="3"/>
  <c r="K26" i="3" s="1"/>
  <c r="I27" i="3"/>
  <c r="I28" i="3"/>
  <c r="I15" i="3"/>
  <c r="I5" i="3"/>
  <c r="J5" i="3"/>
  <c r="J6" i="3"/>
  <c r="I7" i="3"/>
  <c r="J7" i="3"/>
  <c r="I8" i="3"/>
  <c r="I9" i="3"/>
  <c r="J9" i="3"/>
  <c r="I11" i="3"/>
  <c r="J12" i="3"/>
  <c r="J13" i="3"/>
  <c r="J14" i="3"/>
  <c r="J15" i="3"/>
  <c r="I16" i="3"/>
  <c r="I17" i="3"/>
  <c r="I18" i="3"/>
  <c r="J18" i="3"/>
  <c r="I19" i="3"/>
  <c r="I20" i="3"/>
  <c r="I21" i="3"/>
  <c r="I23" i="3"/>
  <c r="I24" i="3"/>
  <c r="I25" i="3"/>
  <c r="J25" i="3"/>
  <c r="I26" i="3"/>
  <c r="J26" i="3"/>
  <c r="J27" i="3"/>
  <c r="J28" i="3"/>
  <c r="I29" i="3"/>
  <c r="J29" i="3"/>
  <c r="I30" i="3"/>
  <c r="J30" i="3"/>
  <c r="I31" i="3"/>
  <c r="J31" i="3"/>
  <c r="I32" i="3"/>
  <c r="J32" i="3"/>
  <c r="I33" i="3"/>
  <c r="J33" i="3"/>
  <c r="J4" i="3"/>
  <c r="I4" i="3"/>
  <c r="I7" i="2"/>
  <c r="F29" i="3"/>
  <c r="K29" i="3" s="1"/>
  <c r="F30" i="3"/>
  <c r="K30" i="3" s="1"/>
  <c r="F31" i="3"/>
  <c r="K31" i="3" s="1"/>
  <c r="F32" i="3"/>
  <c r="K32" i="3" s="1"/>
  <c r="F33" i="3"/>
  <c r="K33" i="3" s="1"/>
  <c r="F23" i="3"/>
  <c r="K23" i="3" s="1"/>
  <c r="F12" i="3"/>
  <c r="K12" i="3" s="1"/>
  <c r="F11" i="3"/>
  <c r="K11" i="3" s="1"/>
  <c r="F5" i="3"/>
  <c r="K5" i="3" s="1"/>
  <c r="F6" i="3"/>
  <c r="K6" i="3" s="1"/>
  <c r="F7" i="5"/>
  <c r="H7" i="5" s="1"/>
  <c r="K7" i="4"/>
  <c r="K8" i="4"/>
  <c r="K9" i="4"/>
  <c r="K6" i="4"/>
  <c r="I7" i="4"/>
  <c r="I13" i="4" s="1"/>
  <c r="J18" i="4" s="1"/>
  <c r="I8" i="4"/>
  <c r="I9" i="4"/>
  <c r="I6" i="4"/>
  <c r="F7" i="3"/>
  <c r="K7" i="3" s="1"/>
  <c r="F8" i="3"/>
  <c r="K8" i="3" s="1"/>
  <c r="F9" i="3"/>
  <c r="K9" i="3" s="1"/>
  <c r="F13" i="3"/>
  <c r="K13" i="3" s="1"/>
  <c r="F14" i="3"/>
  <c r="K14" i="3" s="1"/>
  <c r="F15" i="3"/>
  <c r="K15" i="3" s="1"/>
  <c r="F16" i="3"/>
  <c r="K16" i="3" s="1"/>
  <c r="F17" i="3"/>
  <c r="K17" i="3" s="1"/>
  <c r="F19" i="3"/>
  <c r="K19" i="3" s="1"/>
  <c r="F20" i="3"/>
  <c r="K20" i="3" s="1"/>
  <c r="F21" i="3"/>
  <c r="K21" i="3" s="1"/>
  <c r="F24" i="3"/>
  <c r="K24" i="3" s="1"/>
  <c r="F4" i="5"/>
  <c r="H4" i="5" s="1"/>
  <c r="F5" i="5"/>
  <c r="H5" i="5" s="1"/>
  <c r="F6" i="5"/>
  <c r="H6" i="5" s="1"/>
  <c r="F8" i="5"/>
  <c r="H8" i="5" s="1"/>
  <c r="F9" i="5"/>
  <c r="H9" i="5" s="1"/>
  <c r="F10" i="5"/>
  <c r="H10" i="5" s="1"/>
  <c r="F11" i="5"/>
  <c r="H11" i="5" s="1"/>
  <c r="F12" i="5"/>
  <c r="H12" i="5" s="1"/>
  <c r="F13" i="5"/>
  <c r="H13" i="5" s="1"/>
  <c r="F14" i="5"/>
  <c r="H14" i="5" s="1"/>
  <c r="F15" i="5"/>
  <c r="H15" i="5" s="1"/>
  <c r="F16" i="5"/>
  <c r="H16" i="5" s="1"/>
  <c r="F17" i="5"/>
  <c r="H17" i="5" s="1"/>
  <c r="F18" i="5"/>
  <c r="H18" i="5" s="1"/>
  <c r="F19" i="5"/>
  <c r="H19" i="5" s="1"/>
  <c r="F20" i="5"/>
  <c r="H20" i="5" s="1"/>
  <c r="F21" i="5"/>
  <c r="H21" i="5" s="1"/>
  <c r="F22" i="5"/>
  <c r="H22" i="5" s="1"/>
  <c r="F23" i="5"/>
  <c r="H23" i="5" s="1"/>
  <c r="F25" i="5"/>
  <c r="H25" i="5" s="1"/>
  <c r="F26" i="5"/>
  <c r="H26" i="5" s="1"/>
  <c r="F27" i="5"/>
  <c r="H27" i="5" s="1"/>
  <c r="F28" i="5"/>
  <c r="H28" i="5" s="1"/>
  <c r="F29" i="5"/>
  <c r="H29" i="5" s="1"/>
  <c r="F30" i="5"/>
  <c r="H30" i="5" s="1"/>
  <c r="F31" i="5"/>
  <c r="H31" i="5" s="1"/>
  <c r="F32" i="5"/>
  <c r="H32" i="5" s="1"/>
  <c r="F3" i="5"/>
  <c r="H3" i="5" s="1"/>
  <c r="E5" i="2"/>
  <c r="F5" i="2" s="1"/>
  <c r="K5" i="2" s="1"/>
  <c r="E6" i="2"/>
  <c r="J6" i="2" s="1"/>
  <c r="E7" i="2"/>
  <c r="J7" i="2" s="1"/>
  <c r="E8" i="2"/>
  <c r="F8" i="2" s="1"/>
  <c r="K8" i="2" s="1"/>
  <c r="F26" i="2"/>
  <c r="K26" i="2" s="1"/>
  <c r="F25" i="2"/>
  <c r="K25" i="2" s="1"/>
  <c r="F24" i="2"/>
  <c r="K24" i="2" s="1"/>
  <c r="F23" i="2"/>
  <c r="K23" i="2" s="1"/>
  <c r="F22" i="2"/>
  <c r="K22" i="2" s="1"/>
  <c r="F21" i="2"/>
  <c r="K21" i="2" s="1"/>
  <c r="F20" i="2"/>
  <c r="K20" i="2" s="1"/>
  <c r="F19" i="2"/>
  <c r="K19" i="2" s="1"/>
  <c r="F18" i="2"/>
  <c r="K18" i="2" s="1"/>
  <c r="F17" i="2"/>
  <c r="K17" i="2" s="1"/>
  <c r="F16" i="2"/>
  <c r="K16" i="2" s="1"/>
  <c r="F15" i="2"/>
  <c r="K15" i="2" s="1"/>
  <c r="F14" i="2"/>
  <c r="K14" i="2" s="1"/>
  <c r="F13" i="2"/>
  <c r="K13" i="2" s="1"/>
  <c r="F12" i="2"/>
  <c r="K12" i="2" s="1"/>
  <c r="F11" i="2"/>
  <c r="K11" i="2" s="1"/>
  <c r="F10" i="2"/>
  <c r="K10" i="2" s="1"/>
  <c r="F9" i="2"/>
  <c r="J16" i="4"/>
  <c r="I9" i="2"/>
  <c r="K13" i="4" l="1"/>
  <c r="H33" i="5"/>
  <c r="J34" i="3"/>
  <c r="J37" i="3" s="1"/>
  <c r="F28" i="3"/>
  <c r="K28" i="3" s="1"/>
  <c r="F27" i="3"/>
  <c r="K27" i="3" s="1"/>
  <c r="K34" i="3" s="1"/>
  <c r="I22" i="3"/>
  <c r="I10" i="3"/>
  <c r="I34" i="3" s="1"/>
  <c r="J40" i="3" s="1"/>
  <c r="J42" i="3" s="1"/>
  <c r="J32" i="2"/>
  <c r="J34" i="2" s="1"/>
  <c r="K9" i="2"/>
  <c r="J27" i="2"/>
  <c r="J29" i="2" s="1"/>
  <c r="F7" i="2"/>
  <c r="I27" i="2"/>
  <c r="F6" i="2"/>
  <c r="J19" i="4"/>
  <c r="J21" i="4" s="1"/>
  <c r="K6" i="2" l="1"/>
  <c r="K27" i="2" s="1"/>
  <c r="K7" i="2"/>
  <c r="J15" i="4"/>
</calcChain>
</file>

<file path=xl/sharedStrings.xml><?xml version="1.0" encoding="utf-8"?>
<sst xmlns="http://schemas.openxmlformats.org/spreadsheetml/2006/main" count="246" uniqueCount="93">
  <si>
    <t>SERVICIOS REALIZADOS</t>
  </si>
  <si>
    <t>PRECIO UNIDAD</t>
  </si>
  <si>
    <t>A SU NUMERO DE CUENTA</t>
  </si>
  <si>
    <t xml:space="preserve">    IBAN  ENTIDAD</t>
  </si>
  <si>
    <t>TOTAL FACTURA</t>
  </si>
  <si>
    <t>FIRMA Y SELLO</t>
  </si>
  <si>
    <t xml:space="preserve">     OFICINA-DC</t>
  </si>
  <si>
    <t xml:space="preserve">                 C.C.C.</t>
  </si>
  <si>
    <t>ES16    2080</t>
  </si>
  <si>
    <t>3040029356</t>
  </si>
  <si>
    <t xml:space="preserve">  1002    86</t>
  </si>
  <si>
    <t xml:space="preserve">BASE IMPONIBLE </t>
  </si>
  <si>
    <t>I.V.A.</t>
  </si>
  <si>
    <t xml:space="preserve">m² despeje y retirada de mobiliario </t>
  </si>
  <si>
    <t xml:space="preserve">m² levantado carpintería en tabiques mano </t>
  </si>
  <si>
    <t xml:space="preserve">m² apuntalamiento sótano </t>
  </si>
  <si>
    <t xml:space="preserve">m² demolición falso techo suspendido </t>
  </si>
  <si>
    <t>CERTIFICACION A ORIGEN</t>
  </si>
  <si>
    <t>CERTIFICACION ANTERIOR</t>
  </si>
  <si>
    <t>RETENCION 5%</t>
  </si>
  <si>
    <t>m2 picado de yeso</t>
  </si>
  <si>
    <t>m2 Demolicion falso techo suspendido</t>
  </si>
  <si>
    <t>m2 Demolicion falso techo escayola</t>
  </si>
  <si>
    <t>m2 demolicion ladrillo hueco doble</t>
  </si>
  <si>
    <t>m2 demolicion ladrillo macizo</t>
  </si>
  <si>
    <t>ud levantado radiadores</t>
  </si>
  <si>
    <t>m2 levantado instalacion electrica</t>
  </si>
  <si>
    <t>ud levantado instalacion clima</t>
  </si>
  <si>
    <t>ud levantado instalacion ventilacion</t>
  </si>
  <si>
    <t>m2 levantado barandillas/rejas</t>
  </si>
  <si>
    <t>ud levantado aparatos sanitarios</t>
  </si>
  <si>
    <t>ud levantado bañeras</t>
  </si>
  <si>
    <t>m2 Levantado carpinteria en tabiques mano</t>
  </si>
  <si>
    <t>m2 levantado carpinteria en muro mano</t>
  </si>
  <si>
    <t>m2 levantado baldosa</t>
  </si>
  <si>
    <t>ml demolicion peldaño</t>
  </si>
  <si>
    <t>m2 ayudas demolicion forjado</t>
  </si>
  <si>
    <t>m2 demolicion escalera</t>
  </si>
  <si>
    <t>m2 despeje y retirada de mobiliario</t>
  </si>
  <si>
    <t>m2 demolicion recrecido</t>
  </si>
  <si>
    <t>m2 apuntalamiento sotano</t>
  </si>
  <si>
    <t>ud reparaciones de catas</t>
  </si>
  <si>
    <t>MEDICION</t>
  </si>
  <si>
    <t>M2</t>
  </si>
  <si>
    <t>Ud</t>
  </si>
  <si>
    <t>ML</t>
  </si>
  <si>
    <t>Ayudas a replanteo marzo, en limpieza y movimiento de elementos que interfienren PL5-4-3</t>
  </si>
  <si>
    <t>Tapado de huecos forjados PL5, PL4, PL3</t>
  </si>
  <si>
    <t>Revision seguridad y salu marzo</t>
  </si>
  <si>
    <t>Apertura fachada para plataformas</t>
  </si>
  <si>
    <t>Remates-limpieza varios y picados</t>
  </si>
  <si>
    <t>Ayudas a Cerrajero en Subida material ascensor y picados</t>
  </si>
  <si>
    <t>Carga escombro sobre contenedor marzo</t>
  </si>
  <si>
    <t>Apuntalamineto sotano</t>
  </si>
  <si>
    <t>Demolicion recrecido</t>
  </si>
  <si>
    <t>Despeje y retirada de mobiliario</t>
  </si>
  <si>
    <t>Demolicion Escalera</t>
  </si>
  <si>
    <t>Ayudas demolicion forjado</t>
  </si>
  <si>
    <t>Demolicion peldaño</t>
  </si>
  <si>
    <t>Levantado baldosa</t>
  </si>
  <si>
    <t>Levantado carpinteria en tabiques muro mano</t>
  </si>
  <si>
    <t>Levantado carpinteria en tabiques</t>
  </si>
  <si>
    <t>Levantado bañeras</t>
  </si>
  <si>
    <t>Levantado aparatos sanitarios</t>
  </si>
  <si>
    <t>Levantado Barandillas/rejas</t>
  </si>
  <si>
    <t>Levantado Instalacion Ventilacion</t>
  </si>
  <si>
    <t>Levantado Instalacion Clima</t>
  </si>
  <si>
    <t>Levantado Instalacion electrica</t>
  </si>
  <si>
    <t>Levantado Radiadores</t>
  </si>
  <si>
    <t>Demolicion ladrillo macizo</t>
  </si>
  <si>
    <t>Demolicion ladrillo hueco doble</t>
  </si>
  <si>
    <t>Demolicion falso techo escayola</t>
  </si>
  <si>
    <t>Demolicion falso techo suspendido</t>
  </si>
  <si>
    <t>Picado de yeso</t>
  </si>
  <si>
    <t>Montaje plataforma descargas</t>
  </si>
  <si>
    <t>UNIDADES</t>
  </si>
  <si>
    <t>PROFORMA</t>
  </si>
  <si>
    <t>IMPORTES</t>
  </si>
  <si>
    <t>UNIDADES EN TRAMITE</t>
  </si>
  <si>
    <t>IMPORTE EN TRAMITE</t>
  </si>
  <si>
    <t>Reparaciones de Catas</t>
  </si>
  <si>
    <t>m2</t>
  </si>
  <si>
    <t xml:space="preserve">UNIDADES ORIGEN </t>
  </si>
  <si>
    <t xml:space="preserve">UNIDADES ANTERIORES </t>
  </si>
  <si>
    <t xml:space="preserve">CERTIFICACION ANTERIOR </t>
  </si>
  <si>
    <t xml:space="preserve">CERTIFICACION ORIGEN </t>
  </si>
  <si>
    <t>Remates-limpieza varios y picadosUNIVER</t>
  </si>
  <si>
    <t xml:space="preserve">FACTURACION EN TRAMITE </t>
  </si>
  <si>
    <t xml:space="preserve">PRECIO </t>
  </si>
  <si>
    <t xml:space="preserve">TOTAL FACTURA TREAMITE </t>
  </si>
  <si>
    <t>MEDICION MARZO ACUMULADO ( ACTUAL )</t>
  </si>
  <si>
    <t>MEDICION FEBRERO ACUMULADO (ANTERIOR)</t>
  </si>
  <si>
    <t>MEDICION MARZO EN TRAMITE ( 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</si>
</sst>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  <numFmt numFmtId="166" formatCode="dd\-mm\-yy;@"/>
    <numFmt numFmtId="167" formatCode="000"/>
    <numFmt numFmtId="168" formatCode="_-* #,##0\ &quot;Pts&quot;_-;\-* #,##0\ &quot;Pts&quot;_-;_-* &quot;-&quot;\ &quot;Pts&quot;_-;_-@_-"/>
    <numFmt numFmtId="169" formatCode="#,##0.00\ &quot;€&quot;"/>
    <numFmt numFmtId="170" formatCode="#,##0\ &quot;Pts&quot;"/>
    <numFmt numFmtId="171" formatCode="_-* #,##0.00\ &quot;Pts&quot;_-;\-* #,##0.00\ &quot;Pts&quot;_-;_-* &quot;-&quot;??\ &quot;Pts&quot;_-;_-@_-"/>
  </numFmts>
  <fonts count="3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0"/>
      <name val="Times New Roman"/>
      <family val="1"/>
    </font>
    <font>
      <b/>
      <sz val="11"/>
      <color indexed="10"/>
      <name val="Arial"/>
      <family val="2"/>
    </font>
    <font>
      <sz val="8"/>
      <name val="Times New Roman"/>
      <family val="1"/>
    </font>
    <font>
      <b/>
      <i/>
      <sz val="10"/>
      <name val="Arial"/>
      <family val="2"/>
    </font>
    <font>
      <sz val="12"/>
      <name val="Bermuda Solid"/>
    </font>
    <font>
      <sz val="9"/>
      <color indexed="8"/>
      <name val="Calibri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3"/>
      <name val="Century Gothic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36"/>
      <name val="Arial"/>
      <family val="2"/>
    </font>
    <font>
      <b/>
      <sz val="13"/>
      <name val="Century Gothic"/>
      <family val="2"/>
    </font>
    <font>
      <sz val="12"/>
      <color rgb="FF23282C"/>
      <name val="Century Gothic"/>
      <family val="2"/>
    </font>
    <font>
      <sz val="13"/>
      <name val="Arial"/>
      <family val="2"/>
    </font>
    <font>
      <sz val="13"/>
      <color rgb="FF23282C"/>
      <name val="Century Gothic"/>
      <family val="2"/>
    </font>
    <font>
      <b/>
      <sz val="13"/>
      <name val="Arial"/>
      <family val="2"/>
    </font>
    <font>
      <sz val="13"/>
      <name val="Bermuda Solid"/>
    </font>
    <font>
      <sz val="13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164" fontId="0" fillId="0" borderId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/>
    <xf numFmtId="164" fontId="1" fillId="0" borderId="0"/>
  </cellStyleXfs>
  <cellXfs count="258">
    <xf numFmtId="164" fontId="0" fillId="0" borderId="0" xfId="0"/>
    <xf numFmtId="14" fontId="0" fillId="0" borderId="0" xfId="0" applyNumberFormat="1"/>
    <xf numFmtId="164" fontId="7" fillId="0" borderId="0" xfId="0" applyFont="1" applyAlignment="1">
      <alignment horizontal="center"/>
    </xf>
    <xf numFmtId="168" fontId="0" fillId="0" borderId="0" xfId="2" applyFont="1"/>
    <xf numFmtId="164" fontId="10" fillId="0" borderId="0" xfId="0" applyFont="1" applyProtection="1">
      <protection locked="0"/>
    </xf>
    <xf numFmtId="164" fontId="7" fillId="0" borderId="0" xfId="0" applyFont="1"/>
    <xf numFmtId="168" fontId="0" fillId="0" borderId="0" xfId="0" applyNumberFormat="1"/>
    <xf numFmtId="164" fontId="0" fillId="0" borderId="0" xfId="0" applyAlignment="1">
      <alignment horizontal="left"/>
    </xf>
    <xf numFmtId="164" fontId="10" fillId="0" borderId="0" xfId="0" applyFont="1"/>
    <xf numFmtId="49" fontId="12" fillId="0" borderId="0" xfId="0" applyNumberFormat="1" applyFont="1" applyAlignment="1">
      <alignment horizontal="right"/>
    </xf>
    <xf numFmtId="164" fontId="12" fillId="0" borderId="0" xfId="0" applyFont="1"/>
    <xf numFmtId="164" fontId="13" fillId="0" borderId="0" xfId="0" applyFont="1"/>
    <xf numFmtId="164" fontId="9" fillId="0" borderId="9" xfId="0" applyFont="1" applyBorder="1"/>
    <xf numFmtId="164" fontId="9" fillId="0" borderId="10" xfId="0" applyFont="1" applyBorder="1" applyAlignment="1">
      <alignment horizontal="center" vertical="center"/>
    </xf>
    <xf numFmtId="164" fontId="9" fillId="0" borderId="11" xfId="0" applyFont="1" applyBorder="1"/>
    <xf numFmtId="164" fontId="5" fillId="0" borderId="2" xfId="0" applyFont="1" applyBorder="1"/>
    <xf numFmtId="164" fontId="5" fillId="0" borderId="12" xfId="0" applyFont="1" applyBorder="1"/>
    <xf numFmtId="164" fontId="5" fillId="0" borderId="3" xfId="0" applyFont="1" applyBorder="1"/>
    <xf numFmtId="164" fontId="0" fillId="0" borderId="13" xfId="0" applyBorder="1"/>
    <xf numFmtId="1" fontId="14" fillId="0" borderId="0" xfId="0" applyNumberFormat="1" applyFont="1"/>
    <xf numFmtId="1" fontId="14" fillId="0" borderId="5" xfId="0" applyNumberFormat="1" applyFont="1" applyBorder="1"/>
    <xf numFmtId="1" fontId="14" fillId="0" borderId="0" xfId="0" applyNumberFormat="1" applyFont="1" applyProtection="1">
      <protection locked="0"/>
    </xf>
    <xf numFmtId="1" fontId="14" fillId="0" borderId="13" xfId="0" applyNumberFormat="1" applyFont="1" applyBorder="1"/>
    <xf numFmtId="164" fontId="0" fillId="0" borderId="5" xfId="0" applyBorder="1"/>
    <xf numFmtId="164" fontId="0" fillId="0" borderId="14" xfId="0" applyBorder="1"/>
    <xf numFmtId="164" fontId="0" fillId="0" borderId="7" xfId="0" applyBorder="1"/>
    <xf numFmtId="164" fontId="0" fillId="0" borderId="8" xfId="0" applyBorder="1"/>
    <xf numFmtId="164" fontId="15" fillId="0" borderId="0" xfId="0" applyFont="1" applyAlignment="1">
      <alignment vertical="center"/>
    </xf>
    <xf numFmtId="164" fontId="0" fillId="2" borderId="0" xfId="0" applyFill="1"/>
    <xf numFmtId="164" fontId="7" fillId="2" borderId="0" xfId="0" applyFont="1" applyFill="1"/>
    <xf numFmtId="168" fontId="2" fillId="2" borderId="0" xfId="2" applyFill="1"/>
    <xf numFmtId="164" fontId="2" fillId="2" borderId="0" xfId="0" quotePrefix="1" applyFont="1" applyFill="1"/>
    <xf numFmtId="169" fontId="5" fillId="2" borderId="0" xfId="0" applyNumberFormat="1" applyFont="1" applyFill="1"/>
    <xf numFmtId="169" fontId="2" fillId="2" borderId="0" xfId="0" applyNumberFormat="1" applyFont="1" applyFill="1"/>
    <xf numFmtId="169" fontId="2" fillId="2" borderId="0" xfId="0" applyNumberFormat="1" applyFont="1" applyFill="1" applyAlignment="1">
      <alignment horizontal="left"/>
    </xf>
    <xf numFmtId="170" fontId="2" fillId="2" borderId="0" xfId="0" applyNumberFormat="1" applyFont="1" applyFill="1"/>
    <xf numFmtId="164" fontId="2" fillId="2" borderId="0" xfId="0" applyFont="1" applyFill="1"/>
    <xf numFmtId="168" fontId="0" fillId="2" borderId="0" xfId="2" applyFont="1" applyFill="1" applyAlignment="1">
      <alignment horizontal="left"/>
    </xf>
    <xf numFmtId="169" fontId="11" fillId="2" borderId="0" xfId="0" applyNumberFormat="1" applyFont="1" applyFill="1"/>
    <xf numFmtId="49" fontId="0" fillId="2" borderId="0" xfId="1" applyNumberFormat="1" applyFont="1" applyFill="1" applyAlignment="1">
      <alignment horizontal="center"/>
    </xf>
    <xf numFmtId="44" fontId="4" fillId="2" borderId="0" xfId="0" applyNumberFormat="1" applyFont="1" applyFill="1"/>
    <xf numFmtId="168" fontId="0" fillId="2" borderId="0" xfId="2" applyFont="1" applyFill="1" applyAlignment="1">
      <alignment horizontal="center"/>
    </xf>
    <xf numFmtId="164" fontId="5" fillId="0" borderId="0" xfId="0" applyFont="1" applyAlignment="1">
      <alignment horizontal="center"/>
    </xf>
    <xf numFmtId="164" fontId="5" fillId="0" borderId="0" xfId="0" applyFont="1" applyFill="1" applyAlignment="1">
      <alignment horizontal="center"/>
    </xf>
    <xf numFmtId="164" fontId="8" fillId="2" borderId="0" xfId="0" applyFont="1" applyFill="1" applyAlignment="1">
      <alignment horizontal="left" vertical="justify"/>
    </xf>
    <xf numFmtId="164" fontId="0" fillId="0" borderId="0" xfId="0" applyBorder="1"/>
    <xf numFmtId="2" fontId="18" fillId="0" borderId="0" xfId="0" applyNumberFormat="1" applyFont="1" applyBorder="1"/>
    <xf numFmtId="2" fontId="18" fillId="0" borderId="0" xfId="3" applyNumberFormat="1" applyFont="1" applyBorder="1"/>
    <xf numFmtId="2" fontId="18" fillId="0" borderId="0" xfId="3" applyNumberFormat="1" applyFont="1" applyBorder="1" applyProtection="1">
      <protection locked="0"/>
    </xf>
    <xf numFmtId="164" fontId="15" fillId="0" borderId="0" xfId="0" applyFont="1" applyAlignment="1">
      <alignment horizontal="center" vertical="center"/>
    </xf>
    <xf numFmtId="164" fontId="8" fillId="2" borderId="0" xfId="0" applyFont="1" applyFill="1" applyAlignment="1">
      <alignment horizontal="left" vertical="justify"/>
    </xf>
    <xf numFmtId="169" fontId="7" fillId="2" borderId="0" xfId="0" applyNumberFormat="1" applyFont="1" applyFill="1" applyAlignment="1"/>
    <xf numFmtId="169" fontId="7" fillId="2" borderId="0" xfId="0" applyNumberFormat="1" applyFont="1" applyFill="1" applyAlignment="1">
      <alignment horizontal="right"/>
    </xf>
    <xf numFmtId="2" fontId="19" fillId="0" borderId="0" xfId="0" applyNumberFormat="1" applyFont="1" applyAlignment="1">
      <alignment horizontal="right" vertical="center"/>
    </xf>
    <xf numFmtId="164" fontId="19" fillId="0" borderId="0" xfId="0" applyFont="1" applyAlignment="1">
      <alignment horizontal="right" vertical="center"/>
    </xf>
    <xf numFmtId="164" fontId="19" fillId="0" borderId="0" xfId="0" applyFont="1" applyAlignment="1">
      <alignment horizontal="right" vertical="center" wrapText="1"/>
    </xf>
    <xf numFmtId="164" fontId="19" fillId="0" borderId="0" xfId="0" applyFont="1" applyAlignment="1">
      <alignment horizontal="center" vertical="center" wrapText="1"/>
    </xf>
    <xf numFmtId="14" fontId="0" fillId="2" borderId="0" xfId="0" applyNumberFormat="1" applyFill="1" applyAlignment="1">
      <alignment horizontal="left"/>
    </xf>
    <xf numFmtId="164" fontId="7" fillId="2" borderId="0" xfId="0" applyFont="1" applyFill="1" applyAlignment="1">
      <alignment horizontal="right"/>
    </xf>
    <xf numFmtId="170" fontId="0" fillId="2" borderId="0" xfId="0" applyNumberFormat="1" applyFill="1"/>
    <xf numFmtId="164" fontId="19" fillId="0" borderId="0" xfId="0" applyFont="1" applyAlignment="1">
      <alignment horizontal="left" vertical="center" wrapText="1"/>
    </xf>
    <xf numFmtId="164" fontId="19" fillId="0" borderId="0" xfId="0" applyFont="1" applyAlignment="1">
      <alignment horizontal="center" vertical="center" wrapText="1"/>
    </xf>
    <xf numFmtId="164" fontId="9" fillId="0" borderId="10" xfId="0" applyFont="1" applyBorder="1"/>
    <xf numFmtId="1" fontId="14" fillId="0" borderId="0" xfId="0" applyNumberFormat="1" applyFont="1" applyBorder="1"/>
    <xf numFmtId="164" fontId="4" fillId="2" borderId="0" xfId="0" applyFont="1" applyFill="1"/>
    <xf numFmtId="164" fontId="0" fillId="0" borderId="0" xfId="0" applyFill="1"/>
    <xf numFmtId="166" fontId="22" fillId="0" borderId="0" xfId="0" applyNumberFormat="1" applyFont="1" applyAlignment="1">
      <alignment horizontal="center"/>
    </xf>
    <xf numFmtId="2" fontId="19" fillId="0" borderId="0" xfId="0" applyNumberFormat="1" applyFont="1" applyFill="1" applyAlignment="1">
      <alignment horizontal="right" vertical="center"/>
    </xf>
    <xf numFmtId="164" fontId="8" fillId="0" borderId="0" xfId="0" applyFont="1" applyFill="1" applyAlignment="1">
      <alignment horizontal="center" wrapText="1"/>
    </xf>
    <xf numFmtId="0" fontId="0" fillId="0" borderId="0" xfId="0" applyNumberFormat="1"/>
    <xf numFmtId="0" fontId="8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6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3" applyNumberFormat="1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9" fillId="0" borderId="0" xfId="3" applyNumberFormat="1" applyFont="1" applyAlignment="1">
      <alignment horizontal="center" vertical="center"/>
    </xf>
    <xf numFmtId="0" fontId="16" fillId="0" borderId="0" xfId="3" applyNumberFormat="1" applyFont="1" applyAlignment="1">
      <alignment horizontal="center" vertical="center"/>
    </xf>
    <xf numFmtId="0" fontId="6" fillId="0" borderId="0" xfId="3" applyNumberFormat="1" applyFont="1" applyAlignment="1" applyProtection="1">
      <alignment horizontal="center" vertical="center"/>
      <protection locked="0"/>
    </xf>
    <xf numFmtId="0" fontId="9" fillId="0" borderId="0" xfId="3" applyNumberFormat="1" applyFont="1" applyAlignment="1" applyProtection="1">
      <alignment horizontal="center" vertical="center"/>
      <protection locked="0"/>
    </xf>
    <xf numFmtId="0" fontId="2" fillId="0" borderId="0" xfId="0" applyNumberFormat="1" applyFont="1" applyAlignment="1">
      <alignment horizontal="center" vertical="center"/>
    </xf>
    <xf numFmtId="0" fontId="3" fillId="0" borderId="0" xfId="3" applyNumberFormat="1" applyFont="1" applyAlignment="1">
      <alignment horizontal="center" vertical="center"/>
    </xf>
    <xf numFmtId="164" fontId="25" fillId="4" borderId="0" xfId="0" applyFont="1" applyFill="1" applyBorder="1" applyAlignment="1">
      <alignment horizontal="left" vertical="center" wrapText="1"/>
    </xf>
    <xf numFmtId="2" fontId="25" fillId="5" borderId="0" xfId="0" applyNumberFormat="1" applyFont="1" applyFill="1" applyBorder="1" applyAlignment="1">
      <alignment horizontal="center" vertical="center" wrapText="1"/>
    </xf>
    <xf numFmtId="0" fontId="0" fillId="4" borderId="0" xfId="0" applyNumberFormat="1" applyFill="1"/>
    <xf numFmtId="164" fontId="25" fillId="0" borderId="0" xfId="0" applyFont="1" applyFill="1" applyBorder="1" applyAlignment="1">
      <alignment horizontal="left" vertical="center" wrapText="1"/>
    </xf>
    <xf numFmtId="164" fontId="19" fillId="0" borderId="0" xfId="0" applyFont="1" applyFill="1" applyAlignment="1">
      <alignment horizontal="left" vertical="center" wrapText="1"/>
    </xf>
    <xf numFmtId="0" fontId="0" fillId="0" borderId="0" xfId="0" applyNumberFormat="1" applyFill="1"/>
    <xf numFmtId="164" fontId="30" fillId="0" borderId="0" xfId="0" applyFont="1" applyAlignment="1">
      <alignment vertical="center"/>
    </xf>
    <xf numFmtId="164" fontId="0" fillId="0" borderId="0" xfId="0" applyAlignment="1">
      <alignment vertical="center"/>
    </xf>
    <xf numFmtId="164" fontId="0" fillId="2" borderId="0" xfId="0" applyFill="1" applyAlignment="1">
      <alignment vertical="center"/>
    </xf>
    <xf numFmtId="164" fontId="0" fillId="0" borderId="13" xfId="0" applyBorder="1" applyAlignment="1">
      <alignment vertical="center"/>
    </xf>
    <xf numFmtId="164" fontId="0" fillId="0" borderId="14" xfId="0" applyBorder="1" applyAlignment="1">
      <alignment vertical="center"/>
    </xf>
    <xf numFmtId="164" fontId="26" fillId="0" borderId="0" xfId="0" applyFont="1" applyAlignment="1">
      <alignment vertical="center"/>
    </xf>
    <xf numFmtId="164" fontId="5" fillId="0" borderId="12" xfId="0" applyFont="1" applyBorder="1" applyAlignment="1">
      <alignment vertical="center"/>
    </xf>
    <xf numFmtId="164" fontId="0" fillId="0" borderId="0" xfId="0" applyBorder="1" applyAlignment="1">
      <alignment vertical="center"/>
    </xf>
    <xf numFmtId="164" fontId="0" fillId="0" borderId="7" xfId="0" applyBorder="1" applyAlignment="1">
      <alignment vertical="center"/>
    </xf>
    <xf numFmtId="169" fontId="7" fillId="2" borderId="0" xfId="0" applyNumberFormat="1" applyFont="1" applyFill="1" applyAlignment="1">
      <alignment horizontal="right" vertical="center"/>
    </xf>
    <xf numFmtId="164" fontId="4" fillId="2" borderId="0" xfId="0" applyFont="1" applyFill="1" applyAlignment="1">
      <alignment vertical="center"/>
    </xf>
    <xf numFmtId="164" fontId="7" fillId="2" borderId="0" xfId="0" applyFont="1" applyFill="1" applyAlignment="1">
      <alignment horizontal="right" vertical="center"/>
    </xf>
    <xf numFmtId="169" fontId="5" fillId="2" borderId="0" xfId="0" applyNumberFormat="1" applyFont="1" applyFill="1" applyAlignment="1">
      <alignment vertical="center"/>
    </xf>
    <xf numFmtId="44" fontId="4" fillId="2" borderId="0" xfId="0" applyNumberFormat="1" applyFont="1" applyFill="1" applyAlignment="1">
      <alignment vertical="center"/>
    </xf>
    <xf numFmtId="169" fontId="11" fillId="2" borderId="0" xfId="0" applyNumberFormat="1" applyFont="1" applyFill="1" applyAlignment="1">
      <alignment vertical="center"/>
    </xf>
    <xf numFmtId="164" fontId="9" fillId="0" borderId="11" xfId="0" applyFont="1" applyBorder="1" applyAlignment="1">
      <alignment vertical="center"/>
    </xf>
    <xf numFmtId="164" fontId="5" fillId="0" borderId="3" xfId="0" applyFont="1" applyBorder="1" applyAlignment="1">
      <alignment vertical="center"/>
    </xf>
    <xf numFmtId="1" fontId="14" fillId="0" borderId="0" xfId="0" applyNumberFormat="1" applyFont="1" applyAlignment="1">
      <alignment vertical="center"/>
    </xf>
    <xf numFmtId="1" fontId="14" fillId="0" borderId="5" xfId="0" applyNumberFormat="1" applyFont="1" applyBorder="1" applyAlignment="1">
      <alignment vertical="center"/>
    </xf>
    <xf numFmtId="1" fontId="29" fillId="0" borderId="0" xfId="0" applyNumberFormat="1" applyFont="1" applyAlignment="1" applyProtection="1">
      <alignment vertical="center"/>
      <protection locked="0"/>
    </xf>
    <xf numFmtId="164" fontId="0" fillId="0" borderId="5" xfId="0" applyBorder="1" applyAlignment="1">
      <alignment vertical="center"/>
    </xf>
    <xf numFmtId="164" fontId="0" fillId="0" borderId="8" xfId="0" applyBorder="1" applyAlignment="1">
      <alignment vertical="center"/>
    </xf>
    <xf numFmtId="0" fontId="26" fillId="0" borderId="0" xfId="0" applyNumberFormat="1" applyFont="1" applyFill="1" applyAlignment="1">
      <alignment vertical="center"/>
    </xf>
    <xf numFmtId="164" fontId="26" fillId="0" borderId="0" xfId="0" applyFont="1" applyFill="1" applyAlignment="1">
      <alignment vertical="center"/>
    </xf>
    <xf numFmtId="164" fontId="19" fillId="0" borderId="0" xfId="0" applyFont="1" applyFill="1" applyAlignment="1">
      <alignment horizontal="center" vertical="center" wrapText="1"/>
    </xf>
    <xf numFmtId="164" fontId="19" fillId="0" borderId="0" xfId="0" applyNumberFormat="1" applyFont="1" applyFill="1" applyAlignment="1">
      <alignment vertical="center"/>
    </xf>
    <xf numFmtId="164" fontId="19" fillId="0" borderId="0" xfId="0" applyFont="1" applyFill="1" applyAlignment="1">
      <alignment horizontal="right" vertical="center"/>
    </xf>
    <xf numFmtId="169" fontId="2" fillId="0" borderId="0" xfId="0" applyNumberFormat="1" applyFont="1" applyFill="1"/>
    <xf numFmtId="169" fontId="2" fillId="0" borderId="0" xfId="0" applyNumberFormat="1" applyFont="1" applyFill="1" applyAlignment="1">
      <alignment horizontal="left"/>
    </xf>
    <xf numFmtId="164" fontId="0" fillId="0" borderId="0" xfId="0" applyFill="1" applyAlignment="1">
      <alignment vertical="center"/>
    </xf>
    <xf numFmtId="169" fontId="7" fillId="0" borderId="0" xfId="0" applyNumberFormat="1" applyFont="1" applyFill="1" applyAlignment="1">
      <alignment vertical="center"/>
    </xf>
    <xf numFmtId="14" fontId="0" fillId="0" borderId="0" xfId="0" applyNumberFormat="1" applyFill="1" applyAlignment="1">
      <alignment horizontal="left"/>
    </xf>
    <xf numFmtId="164" fontId="2" fillId="0" borderId="0" xfId="0" quotePrefix="1" applyFont="1" applyFill="1"/>
    <xf numFmtId="164" fontId="7" fillId="0" borderId="0" xfId="0" applyFont="1" applyFill="1" applyAlignment="1">
      <alignment vertical="center"/>
    </xf>
    <xf numFmtId="170" fontId="2" fillId="0" borderId="0" xfId="0" applyNumberFormat="1" applyFont="1" applyFill="1"/>
    <xf numFmtId="164" fontId="2" fillId="0" borderId="0" xfId="0" applyFont="1" applyFill="1"/>
    <xf numFmtId="164" fontId="8" fillId="0" borderId="0" xfId="0" applyFont="1" applyFill="1" applyAlignment="1">
      <alignment horizontal="left" vertical="justify"/>
    </xf>
    <xf numFmtId="164" fontId="8" fillId="0" borderId="0" xfId="0" applyFont="1" applyFill="1" applyAlignment="1">
      <alignment horizontal="left" vertical="center"/>
    </xf>
    <xf numFmtId="170" fontId="0" fillId="0" borderId="0" xfId="0" applyNumberFormat="1" applyFill="1"/>
    <xf numFmtId="168" fontId="0" fillId="0" borderId="0" xfId="2" applyFont="1" applyFill="1" applyAlignment="1">
      <alignment horizontal="center"/>
    </xf>
    <xf numFmtId="49" fontId="0" fillId="0" borderId="0" xfId="1" applyNumberFormat="1" applyFont="1" applyFill="1" applyAlignment="1">
      <alignment horizontal="center"/>
    </xf>
    <xf numFmtId="168" fontId="0" fillId="0" borderId="0" xfId="2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right"/>
    </xf>
    <xf numFmtId="164" fontId="13" fillId="0" borderId="0" xfId="0" applyFont="1" applyFill="1"/>
    <xf numFmtId="164" fontId="9" fillId="0" borderId="9" xfId="0" applyFont="1" applyFill="1" applyBorder="1" applyAlignment="1">
      <alignment vertical="center"/>
    </xf>
    <xf numFmtId="164" fontId="9" fillId="0" borderId="10" xfId="0" applyFont="1" applyFill="1" applyBorder="1" applyAlignment="1">
      <alignment vertical="center"/>
    </xf>
    <xf numFmtId="164" fontId="5" fillId="0" borderId="2" xfId="0" applyFont="1" applyFill="1" applyBorder="1" applyAlignment="1">
      <alignment vertical="center"/>
    </xf>
    <xf numFmtId="164" fontId="5" fillId="0" borderId="12" xfId="0" applyFont="1" applyFill="1" applyBorder="1" applyAlignment="1">
      <alignment vertical="center"/>
    </xf>
    <xf numFmtId="164" fontId="0" fillId="0" borderId="13" xfId="0" applyFill="1" applyBorder="1" applyAlignment="1">
      <alignment vertical="center"/>
    </xf>
    <xf numFmtId="164" fontId="0" fillId="0" borderId="0" xfId="0" applyFill="1" applyBorder="1" applyAlignment="1">
      <alignment vertical="center"/>
    </xf>
    <xf numFmtId="1" fontId="14" fillId="0" borderId="13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vertical="center"/>
    </xf>
    <xf numFmtId="164" fontId="17" fillId="4" borderId="0" xfId="0" applyFont="1" applyFill="1" applyAlignment="1">
      <alignment horizontal="center" vertical="center" wrapText="1"/>
    </xf>
    <xf numFmtId="164" fontId="0" fillId="6" borderId="0" xfId="0" applyFill="1" applyAlignment="1">
      <alignment vertical="center" wrapText="1"/>
    </xf>
    <xf numFmtId="164" fontId="0" fillId="5" borderId="0" xfId="0" applyFill="1" applyAlignment="1">
      <alignment vertical="center" wrapText="1"/>
    </xf>
    <xf numFmtId="164" fontId="0" fillId="7" borderId="0" xfId="0" applyFill="1" applyAlignment="1">
      <alignment vertical="center" wrapText="1"/>
    </xf>
    <xf numFmtId="2" fontId="19" fillId="7" borderId="0" xfId="0" applyNumberFormat="1" applyFont="1" applyFill="1" applyAlignment="1">
      <alignment horizontal="right" vertical="center"/>
    </xf>
    <xf numFmtId="2" fontId="0" fillId="0" borderId="0" xfId="0" applyNumberFormat="1" applyAlignment="1">
      <alignment vertical="center"/>
    </xf>
    <xf numFmtId="2" fontId="7" fillId="0" borderId="0" xfId="0" applyNumberFormat="1" applyFont="1" applyFill="1" applyAlignment="1">
      <alignment vertical="center"/>
    </xf>
    <xf numFmtId="2" fontId="0" fillId="0" borderId="0" xfId="0" applyNumberFormat="1" applyFill="1" applyAlignment="1">
      <alignment vertical="center"/>
    </xf>
    <xf numFmtId="2" fontId="8" fillId="0" borderId="0" xfId="0" applyNumberFormat="1" applyFont="1" applyFill="1" applyAlignment="1">
      <alignment horizontal="left" vertical="center"/>
    </xf>
    <xf numFmtId="2" fontId="0" fillId="0" borderId="0" xfId="2" applyNumberFormat="1" applyFont="1" applyFill="1" applyAlignment="1">
      <alignment horizontal="left" vertical="center"/>
    </xf>
    <xf numFmtId="2" fontId="9" fillId="0" borderId="10" xfId="0" applyNumberFormat="1" applyFont="1" applyFill="1" applyBorder="1" applyAlignment="1">
      <alignment vertical="center"/>
    </xf>
    <xf numFmtId="2" fontId="5" fillId="0" borderId="12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2" fontId="14" fillId="0" borderId="0" xfId="0" applyNumberFormat="1" applyFont="1" applyFill="1" applyBorder="1" applyAlignment="1">
      <alignment vertical="center"/>
    </xf>
    <xf numFmtId="2" fontId="0" fillId="0" borderId="0" xfId="0" applyNumberFormat="1" applyBorder="1" applyAlignment="1">
      <alignment vertical="center"/>
    </xf>
    <xf numFmtId="2" fontId="0" fillId="0" borderId="7" xfId="0" applyNumberFormat="1" applyBorder="1" applyAlignment="1">
      <alignment vertical="center"/>
    </xf>
    <xf numFmtId="0" fontId="4" fillId="0" borderId="2" xfId="0" applyNumberFormat="1" applyFont="1" applyBorder="1" applyAlignment="1">
      <alignment horizontal="center" vertical="center"/>
    </xf>
    <xf numFmtId="166" fontId="22" fillId="8" borderId="12" xfId="0" applyNumberFormat="1" applyFont="1" applyFill="1" applyBorder="1" applyAlignment="1">
      <alignment horizontal="center"/>
    </xf>
    <xf numFmtId="166" fontId="22" fillId="8" borderId="3" xfId="0" applyNumberFormat="1" applyFont="1" applyFill="1" applyBorder="1" applyAlignment="1">
      <alignment horizontal="center"/>
    </xf>
    <xf numFmtId="0" fontId="8" fillId="0" borderId="13" xfId="0" applyNumberFormat="1" applyFont="1" applyBorder="1" applyAlignment="1">
      <alignment horizontal="center" vertical="center"/>
    </xf>
    <xf numFmtId="164" fontId="8" fillId="2" borderId="0" xfId="0" applyFont="1" applyFill="1" applyBorder="1" applyAlignment="1">
      <alignment horizontal="left"/>
    </xf>
    <xf numFmtId="164" fontId="8" fillId="2" borderId="0" xfId="0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164" fontId="5" fillId="0" borderId="0" xfId="0" applyFont="1" applyFill="1" applyBorder="1" applyAlignment="1">
      <alignment horizontal="left"/>
    </xf>
    <xf numFmtId="0" fontId="19" fillId="0" borderId="0" xfId="0" applyNumberFormat="1" applyFont="1" applyFill="1" applyBorder="1" applyAlignment="1">
      <alignment vertical="center"/>
    </xf>
    <xf numFmtId="2" fontId="19" fillId="0" borderId="0" xfId="0" applyNumberFormat="1" applyFont="1" applyFill="1" applyBorder="1" applyAlignment="1">
      <alignment horizontal="right" vertical="center"/>
    </xf>
    <xf numFmtId="2" fontId="26" fillId="0" borderId="5" xfId="0" applyNumberFormat="1" applyFont="1" applyFill="1" applyBorder="1" applyAlignment="1">
      <alignment horizontal="center" vertical="center"/>
    </xf>
    <xf numFmtId="164" fontId="19" fillId="0" borderId="0" xfId="0" applyFont="1" applyFill="1" applyBorder="1" applyAlignment="1">
      <alignment horizontal="left" vertical="center" wrapText="1"/>
    </xf>
    <xf numFmtId="164" fontId="19" fillId="0" borderId="7" xfId="0" applyFont="1" applyFill="1" applyBorder="1" applyAlignment="1">
      <alignment horizontal="left" vertical="center" wrapText="1"/>
    </xf>
    <xf numFmtId="0" fontId="19" fillId="0" borderId="7" xfId="0" applyNumberFormat="1" applyFont="1" applyFill="1" applyBorder="1" applyAlignment="1">
      <alignment vertical="center"/>
    </xf>
    <xf numFmtId="2" fontId="19" fillId="0" borderId="7" xfId="0" applyNumberFormat="1" applyFont="1" applyFill="1" applyBorder="1" applyAlignment="1">
      <alignment horizontal="right" vertical="center"/>
    </xf>
    <xf numFmtId="2" fontId="26" fillId="0" borderId="8" xfId="0" applyNumberFormat="1" applyFont="1" applyFill="1" applyBorder="1" applyAlignment="1">
      <alignment horizontal="center" vertical="center"/>
    </xf>
    <xf numFmtId="164" fontId="21" fillId="8" borderId="2" xfId="0" applyFont="1" applyFill="1" applyBorder="1" applyAlignment="1">
      <alignment horizontal="center" vertical="center"/>
    </xf>
    <xf numFmtId="164" fontId="21" fillId="8" borderId="12" xfId="0" applyFont="1" applyFill="1" applyBorder="1" applyAlignment="1">
      <alignment horizontal="center" vertical="center"/>
    </xf>
    <xf numFmtId="164" fontId="21" fillId="8" borderId="3" xfId="0" applyFont="1" applyFill="1" applyBorder="1" applyAlignment="1">
      <alignment horizontal="center" vertical="center"/>
    </xf>
    <xf numFmtId="164" fontId="8" fillId="2" borderId="13" xfId="0" applyFont="1" applyFill="1" applyBorder="1" applyAlignment="1">
      <alignment horizontal="center" vertical="center" wrapText="1"/>
    </xf>
    <xf numFmtId="164" fontId="8" fillId="2" borderId="5" xfId="0" applyFont="1" applyFill="1" applyBorder="1" applyAlignment="1">
      <alignment horizontal="center" vertical="center" wrapText="1"/>
    </xf>
    <xf numFmtId="164" fontId="19" fillId="4" borderId="13" xfId="0" applyFont="1" applyFill="1" applyBorder="1" applyAlignment="1">
      <alignment horizontal="right" vertical="center"/>
    </xf>
    <xf numFmtId="164" fontId="19" fillId="0" borderId="0" xfId="0" applyFont="1" applyBorder="1" applyAlignment="1">
      <alignment horizontal="right" vertical="center"/>
    </xf>
    <xf numFmtId="164" fontId="19" fillId="4" borderId="14" xfId="0" applyFont="1" applyFill="1" applyBorder="1" applyAlignment="1">
      <alignment horizontal="right" vertical="center"/>
    </xf>
    <xf numFmtId="164" fontId="19" fillId="0" borderId="7" xfId="0" applyFont="1" applyBorder="1" applyAlignment="1">
      <alignment horizontal="right" vertical="center"/>
    </xf>
    <xf numFmtId="164" fontId="19" fillId="3" borderId="0" xfId="0" applyFont="1" applyFill="1" applyBorder="1" applyAlignment="1">
      <alignment horizontal="right" vertical="center"/>
    </xf>
    <xf numFmtId="164" fontId="19" fillId="0" borderId="5" xfId="0" applyFont="1" applyBorder="1" applyAlignment="1">
      <alignment vertical="center"/>
    </xf>
    <xf numFmtId="164" fontId="19" fillId="3" borderId="7" xfId="0" applyFont="1" applyFill="1" applyBorder="1" applyAlignment="1">
      <alignment horizontal="right" vertical="center"/>
    </xf>
    <xf numFmtId="164" fontId="19" fillId="0" borderId="8" xfId="0" applyFont="1" applyBorder="1" applyAlignment="1">
      <alignment vertical="center"/>
    </xf>
    <xf numFmtId="164" fontId="24" fillId="8" borderId="9" xfId="0" applyFont="1" applyFill="1" applyBorder="1" applyAlignment="1">
      <alignment horizontal="right" vertical="center"/>
    </xf>
    <xf numFmtId="164" fontId="8" fillId="2" borderId="0" xfId="0" applyFont="1" applyFill="1" applyBorder="1" applyAlignment="1">
      <alignment horizontal="left" vertical="center"/>
    </xf>
    <xf numFmtId="164" fontId="23" fillId="0" borderId="0" xfId="0" applyFont="1" applyAlignment="1">
      <alignment horizontal="center" vertical="center"/>
    </xf>
    <xf numFmtId="166" fontId="22" fillId="8" borderId="2" xfId="0" applyNumberFormat="1" applyFont="1" applyFill="1" applyBorder="1" applyAlignment="1">
      <alignment horizontal="center"/>
    </xf>
    <xf numFmtId="164" fontId="8" fillId="2" borderId="13" xfId="0" applyFont="1" applyFill="1" applyBorder="1" applyAlignment="1">
      <alignment horizontal="left"/>
    </xf>
    <xf numFmtId="164" fontId="25" fillId="0" borderId="13" xfId="0" applyFont="1" applyFill="1" applyBorder="1" applyAlignment="1">
      <alignment horizontal="left" vertical="center" wrapText="1"/>
    </xf>
    <xf numFmtId="164" fontId="27" fillId="0" borderId="13" xfId="0" applyFont="1" applyFill="1" applyBorder="1" applyAlignment="1">
      <alignment horizontal="left" vertical="center" wrapText="1"/>
    </xf>
    <xf numFmtId="164" fontId="25" fillId="0" borderId="14" xfId="0" applyFont="1" applyFill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164" fontId="8" fillId="2" borderId="0" xfId="0" applyFont="1" applyFill="1" applyBorder="1" applyAlignment="1">
      <alignment horizontal="center" wrapText="1"/>
    </xf>
    <xf numFmtId="164" fontId="8" fillId="2" borderId="5" xfId="0" applyFont="1" applyFill="1" applyBorder="1" applyAlignment="1">
      <alignment horizontal="center" wrapText="1"/>
    </xf>
    <xf numFmtId="164" fontId="5" fillId="0" borderId="13" xfId="0" applyFont="1" applyBorder="1" applyAlignment="1">
      <alignment horizontal="left"/>
    </xf>
    <xf numFmtId="164" fontId="5" fillId="0" borderId="0" xfId="0" applyFont="1" applyBorder="1" applyAlignment="1">
      <alignment horizontal="left"/>
    </xf>
    <xf numFmtId="164" fontId="5" fillId="0" borderId="0" xfId="0" applyFont="1" applyBorder="1" applyAlignment="1">
      <alignment horizontal="center"/>
    </xf>
    <xf numFmtId="164" fontId="5" fillId="0" borderId="5" xfId="0" applyFont="1" applyBorder="1" applyAlignment="1">
      <alignment horizontal="center"/>
    </xf>
    <xf numFmtId="164" fontId="19" fillId="0" borderId="13" xfId="0" applyFont="1" applyFill="1" applyBorder="1" applyAlignment="1">
      <alignment vertical="center" wrapText="1"/>
    </xf>
    <xf numFmtId="2" fontId="19" fillId="0" borderId="5" xfId="0" applyNumberFormat="1" applyFont="1" applyFill="1" applyBorder="1" applyAlignment="1">
      <alignment horizontal="right" vertical="center"/>
    </xf>
    <xf numFmtId="164" fontId="19" fillId="0" borderId="13" xfId="0" applyFont="1" applyBorder="1" applyAlignment="1">
      <alignment vertical="center" wrapText="1"/>
    </xf>
    <xf numFmtId="164" fontId="19" fillId="0" borderId="0" xfId="0" applyFont="1" applyBorder="1" applyAlignment="1">
      <alignment horizontal="left" vertical="center" wrapText="1"/>
    </xf>
    <xf numFmtId="2" fontId="19" fillId="0" borderId="0" xfId="0" applyNumberFormat="1" applyFont="1" applyBorder="1" applyAlignment="1">
      <alignment horizontal="right" vertical="center"/>
    </xf>
    <xf numFmtId="164" fontId="19" fillId="0" borderId="14" xfId="0" applyFont="1" applyBorder="1" applyAlignment="1">
      <alignment vertical="center" wrapText="1"/>
    </xf>
    <xf numFmtId="164" fontId="19" fillId="0" borderId="7" xfId="0" applyFont="1" applyBorder="1" applyAlignment="1">
      <alignment horizontal="left" vertical="center" wrapText="1"/>
    </xf>
    <xf numFmtId="2" fontId="19" fillId="0" borderId="7" xfId="0" applyNumberFormat="1" applyFont="1" applyBorder="1" applyAlignment="1">
      <alignment horizontal="right" vertical="center"/>
    </xf>
    <xf numFmtId="2" fontId="19" fillId="0" borderId="8" xfId="0" applyNumberFormat="1" applyFont="1" applyFill="1" applyBorder="1" applyAlignment="1">
      <alignment horizontal="right" vertical="center"/>
    </xf>
    <xf numFmtId="0" fontId="5" fillId="0" borderId="1" xfId="0" applyNumberFormat="1" applyFont="1" applyBorder="1" applyAlignment="1">
      <alignment horizontal="center"/>
    </xf>
    <xf numFmtId="0" fontId="9" fillId="0" borderId="4" xfId="3" applyNumberFormat="1" applyFont="1" applyBorder="1" applyAlignment="1">
      <alignment horizontal="center"/>
    </xf>
    <xf numFmtId="0" fontId="5" fillId="0" borderId="4" xfId="0" applyNumberFormat="1" applyFont="1" applyBorder="1" applyAlignment="1">
      <alignment horizontal="center"/>
    </xf>
    <xf numFmtId="0" fontId="16" fillId="0" borderId="4" xfId="3" applyNumberFormat="1" applyFont="1" applyBorder="1" applyAlignment="1">
      <alignment horizontal="center"/>
    </xf>
    <xf numFmtId="0" fontId="9" fillId="0" borderId="6" xfId="3" applyNumberFormat="1" applyFont="1" applyBorder="1" applyAlignment="1">
      <alignment horizontal="center"/>
    </xf>
    <xf numFmtId="164" fontId="5" fillId="0" borderId="13" xfId="0" applyFont="1" applyFill="1" applyBorder="1" applyAlignment="1">
      <alignment horizontal="center"/>
    </xf>
    <xf numFmtId="164" fontId="0" fillId="0" borderId="0" xfId="0" applyFill="1" applyBorder="1"/>
    <xf numFmtId="164" fontId="19" fillId="0" borderId="5" xfId="0" applyFont="1" applyBorder="1"/>
    <xf numFmtId="164" fontId="0" fillId="3" borderId="0" xfId="0" applyFill="1" applyBorder="1"/>
    <xf numFmtId="164" fontId="0" fillId="3" borderId="7" xfId="0" applyFill="1" applyBorder="1"/>
    <xf numFmtId="164" fontId="19" fillId="0" borderId="8" xfId="0" applyFont="1" applyBorder="1"/>
    <xf numFmtId="164" fontId="24" fillId="0" borderId="9" xfId="0" applyFont="1" applyBorder="1" applyAlignment="1">
      <alignment horizontal="right" vertical="center"/>
    </xf>
    <xf numFmtId="164" fontId="24" fillId="0" borderId="10" xfId="0" applyFont="1" applyBorder="1" applyAlignment="1">
      <alignment horizontal="right" vertical="center"/>
    </xf>
    <xf numFmtId="164" fontId="24" fillId="0" borderId="11" xfId="0" applyFont="1" applyBorder="1"/>
    <xf numFmtId="164" fontId="24" fillId="0" borderId="0" xfId="0" applyFont="1" applyFill="1" applyBorder="1" applyAlignment="1">
      <alignment horizontal="right" vertical="center"/>
    </xf>
    <xf numFmtId="164" fontId="24" fillId="8" borderId="14" xfId="0" applyFont="1" applyFill="1" applyBorder="1" applyAlignment="1">
      <alignment horizontal="right" vertical="center"/>
    </xf>
    <xf numFmtId="164" fontId="24" fillId="8" borderId="7" xfId="0" applyFont="1" applyFill="1" applyBorder="1" applyAlignment="1">
      <alignment horizontal="right" vertical="center"/>
    </xf>
    <xf numFmtId="164" fontId="28" fillId="8" borderId="8" xfId="0" applyFont="1" applyFill="1" applyBorder="1" applyAlignment="1">
      <alignment vertical="center"/>
    </xf>
    <xf numFmtId="167" fontId="4" fillId="0" borderId="13" xfId="0" applyNumberFormat="1" applyFont="1" applyBorder="1" applyAlignment="1">
      <alignment horizontal="right"/>
    </xf>
    <xf numFmtId="49" fontId="4" fillId="0" borderId="0" xfId="0" applyNumberFormat="1" applyFont="1" applyBorder="1" applyAlignment="1">
      <alignment horizontal="right"/>
    </xf>
    <xf numFmtId="166" fontId="4" fillId="0" borderId="0" xfId="0" applyNumberFormat="1" applyFont="1" applyBorder="1" applyAlignment="1">
      <alignment horizontal="right"/>
    </xf>
    <xf numFmtId="49" fontId="18" fillId="0" borderId="13" xfId="3" applyNumberFormat="1" applyFont="1" applyBorder="1" applyAlignment="1">
      <alignment horizontal="left" vertical="center"/>
    </xf>
    <xf numFmtId="164" fontId="19" fillId="0" borderId="0" xfId="0" applyFont="1" applyBorder="1" applyAlignment="1">
      <alignment horizontal="center" vertical="center" wrapText="1"/>
    </xf>
    <xf numFmtId="2" fontId="18" fillId="0" borderId="5" xfId="0" applyNumberFormat="1" applyFont="1" applyBorder="1"/>
    <xf numFmtId="2" fontId="18" fillId="0" borderId="5" xfId="3" applyNumberFormat="1" applyFont="1" applyBorder="1"/>
    <xf numFmtId="2" fontId="18" fillId="0" borderId="5" xfId="3" applyNumberFormat="1" applyFont="1" applyBorder="1" applyProtection="1">
      <protection locked="0"/>
    </xf>
    <xf numFmtId="164" fontId="19" fillId="0" borderId="13" xfId="0" applyFont="1" applyBorder="1" applyAlignment="1">
      <alignment horizontal="left" vertical="center" wrapText="1"/>
    </xf>
    <xf numFmtId="164" fontId="19" fillId="0" borderId="0" xfId="0" applyFont="1" applyBorder="1" applyAlignment="1">
      <alignment horizontal="left" vertical="center" wrapText="1"/>
    </xf>
    <xf numFmtId="164" fontId="19" fillId="3" borderId="0" xfId="0" applyFont="1" applyFill="1" applyBorder="1" applyAlignment="1">
      <alignment horizontal="left" vertical="center" wrapText="1"/>
    </xf>
    <xf numFmtId="2" fontId="19" fillId="0" borderId="5" xfId="0" applyNumberFormat="1" applyFont="1" applyBorder="1" applyAlignment="1">
      <alignment horizontal="right" vertical="center"/>
    </xf>
    <xf numFmtId="164" fontId="19" fillId="0" borderId="14" xfId="0" applyFont="1" applyBorder="1" applyAlignment="1">
      <alignment horizontal="left" vertical="center" wrapText="1"/>
    </xf>
    <xf numFmtId="164" fontId="19" fillId="0" borderId="7" xfId="0" applyFont="1" applyBorder="1" applyAlignment="1">
      <alignment horizontal="left" vertical="center" wrapText="1"/>
    </xf>
    <xf numFmtId="164" fontId="19" fillId="3" borderId="7" xfId="0" applyFont="1" applyFill="1" applyBorder="1" applyAlignment="1">
      <alignment horizontal="left" vertical="center" wrapText="1"/>
    </xf>
    <xf numFmtId="2" fontId="19" fillId="0" borderId="8" xfId="0" applyNumberFormat="1" applyFont="1" applyBorder="1" applyAlignment="1">
      <alignment horizontal="right" vertical="center"/>
    </xf>
    <xf numFmtId="164" fontId="5" fillId="4" borderId="13" xfId="0" applyFont="1" applyFill="1" applyBorder="1" applyAlignment="1">
      <alignment horizontal="center"/>
    </xf>
    <xf numFmtId="164" fontId="18" fillId="4" borderId="13" xfId="0" applyFont="1" applyFill="1" applyBorder="1"/>
    <xf numFmtId="164" fontId="19" fillId="0" borderId="5" xfId="0" applyFont="1" applyBorder="1" applyAlignment="1">
      <alignment horizontal="right" vertical="center"/>
    </xf>
    <xf numFmtId="44" fontId="18" fillId="4" borderId="13" xfId="3" applyNumberFormat="1" applyFont="1" applyFill="1" applyBorder="1"/>
    <xf numFmtId="164" fontId="19" fillId="0" borderId="13" xfId="0" applyFont="1" applyBorder="1" applyAlignment="1">
      <alignment horizontal="right" vertical="center"/>
    </xf>
    <xf numFmtId="164" fontId="19" fillId="0" borderId="14" xfId="0" applyFont="1" applyBorder="1" applyAlignment="1">
      <alignment horizontal="right" vertical="center"/>
    </xf>
    <xf numFmtId="164" fontId="7" fillId="8" borderId="10" xfId="0" applyFont="1" applyFill="1" applyBorder="1"/>
    <xf numFmtId="164" fontId="24" fillId="8" borderId="11" xfId="0" applyFont="1" applyFill="1" applyBorder="1"/>
    <xf numFmtId="0" fontId="9" fillId="0" borderId="0" xfId="3" applyNumberFormat="1" applyFont="1" applyBorder="1" applyAlignment="1">
      <alignment horizontal="center"/>
    </xf>
  </cellXfs>
  <cellStyles count="5">
    <cellStyle name="Moneda" xfId="1" builtinId="4"/>
    <cellStyle name="Moneda [0]" xfId="2" builtinId="7"/>
    <cellStyle name="Normal" xfId="0" builtinId="0"/>
    <cellStyle name="Normal 2" xfId="4" xr:uid="{00000000-0005-0000-0000-000004000000}"/>
    <cellStyle name="Normal_Hoja1" xfId="3" xr:uid="{00000000-0005-0000-0000-000005000000}"/>
  </cellStyles>
  <dxfs count="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80</xdr:col>
      <xdr:colOff>495300</xdr:colOff>
      <xdr:row>65467</xdr:row>
      <xdr:rowOff>161925</xdr:rowOff>
    </xdr:from>
    <xdr:to>
      <xdr:col>80</xdr:col>
      <xdr:colOff>495300</xdr:colOff>
      <xdr:row>65468</xdr:row>
      <xdr:rowOff>4763</xdr:rowOff>
    </xdr:to>
    <xdr:sp macro="" textlink="">
      <xdr:nvSpPr>
        <xdr:cNvPr id="3" name="Text Box 42">
          <a:extLst>
            <a:ext uri="{FF2B5EF4-FFF2-40B4-BE49-F238E27FC236}">
              <a16:creationId xmlns:a16="http://schemas.microsoft.com/office/drawing/2014/main" id="{941D18A2-7276-47E8-AB7A-90DAD4D2B1F6}"/>
            </a:ext>
          </a:extLst>
        </xdr:cNvPr>
        <xdr:cNvSpPr txBox="1">
          <a:spLocks noChangeArrowheads="1"/>
        </xdr:cNvSpPr>
      </xdr:nvSpPr>
      <xdr:spPr bwMode="auto">
        <a:xfrm>
          <a:off x="72180450" y="10612526400"/>
          <a:ext cx="0" cy="47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EDUARD ARCE I LLUPIÀ</a:t>
          </a:r>
          <a:endParaRPr lang="es-E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c/ Joan Blanques, 40 Baixos 2ª.</a:t>
          </a:r>
        </a:p>
        <a:p>
          <a:pPr algn="l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Barcelona - 08012</a:t>
          </a:r>
        </a:p>
        <a:p>
          <a:pPr algn="l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N.I.F. 43497426X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619125</xdr:colOff>
      <xdr:row>38</xdr:row>
      <xdr:rowOff>11906</xdr:rowOff>
    </xdr:from>
    <xdr:to>
      <xdr:col>5</xdr:col>
      <xdr:colOff>952501</xdr:colOff>
      <xdr:row>47</xdr:row>
      <xdr:rowOff>369092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C4F718C-025E-4839-8C6D-61F6F0F6D54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13184981"/>
          <a:ext cx="2633663" cy="195738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80</xdr:col>
      <xdr:colOff>495300</xdr:colOff>
      <xdr:row>65491</xdr:row>
      <xdr:rowOff>161925</xdr:rowOff>
    </xdr:from>
    <xdr:to>
      <xdr:col>80</xdr:col>
      <xdr:colOff>495300</xdr:colOff>
      <xdr:row>65492</xdr:row>
      <xdr:rowOff>4762</xdr:rowOff>
    </xdr:to>
    <xdr:sp macro="" textlink="">
      <xdr:nvSpPr>
        <xdr:cNvPr id="3" name="Text Box 42">
          <a:extLst>
            <a:ext uri="{FF2B5EF4-FFF2-40B4-BE49-F238E27FC236}">
              <a16:creationId xmlns:a16="http://schemas.microsoft.com/office/drawing/2014/main" id="{9939C698-8AE9-4325-B758-56C39AF0E5BB}"/>
            </a:ext>
          </a:extLst>
        </xdr:cNvPr>
        <xdr:cNvSpPr txBox="1">
          <a:spLocks noChangeArrowheads="1"/>
        </xdr:cNvSpPr>
      </xdr:nvSpPr>
      <xdr:spPr bwMode="auto">
        <a:xfrm>
          <a:off x="69027675" y="10612250175"/>
          <a:ext cx="0" cy="47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EDUARD ARCE I LLUPIÀ</a:t>
          </a:r>
          <a:endParaRPr lang="es-E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c/ Joan Blanques, 40 Baixos 2ª.</a:t>
          </a:r>
        </a:p>
        <a:p>
          <a:pPr algn="l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Barcelona - 08012</a:t>
          </a:r>
        </a:p>
        <a:p>
          <a:pPr algn="l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N.I.F. 43497426X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619125</xdr:colOff>
      <xdr:row>46</xdr:row>
      <xdr:rowOff>11906</xdr:rowOff>
    </xdr:from>
    <xdr:to>
      <xdr:col>5</xdr:col>
      <xdr:colOff>809626</xdr:colOff>
      <xdr:row>55</xdr:row>
      <xdr:rowOff>130968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FEB616-ED71-4A37-8776-35FCE49DA77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3461206"/>
          <a:ext cx="2638426" cy="19573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80</xdr:col>
      <xdr:colOff>495300</xdr:colOff>
      <xdr:row>65499</xdr:row>
      <xdr:rowOff>161925</xdr:rowOff>
    </xdr:from>
    <xdr:to>
      <xdr:col>80</xdr:col>
      <xdr:colOff>495300</xdr:colOff>
      <xdr:row>65499</xdr:row>
      <xdr:rowOff>171450</xdr:rowOff>
    </xdr:to>
    <xdr:sp macro="" textlink="">
      <xdr:nvSpPr>
        <xdr:cNvPr id="3" name="Text Box 42">
          <a:extLst>
            <a:ext uri="{FF2B5EF4-FFF2-40B4-BE49-F238E27FC236}">
              <a16:creationId xmlns:a16="http://schemas.microsoft.com/office/drawing/2014/main" id="{A937EAA6-E210-49F0-9AF4-8F690DA5624A}"/>
            </a:ext>
          </a:extLst>
        </xdr:cNvPr>
        <xdr:cNvSpPr txBox="1">
          <a:spLocks noChangeArrowheads="1"/>
        </xdr:cNvSpPr>
      </xdr:nvSpPr>
      <xdr:spPr bwMode="auto">
        <a:xfrm>
          <a:off x="72180450" y="10612526400"/>
          <a:ext cx="0" cy="47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EDUARD ARCE I LLUPIÀ</a:t>
          </a:r>
          <a:endParaRPr lang="es-E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c/ Joan Blanques, 40 Baixos 2ª.</a:t>
          </a:r>
        </a:p>
        <a:p>
          <a:pPr algn="l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Barcelona - 08012</a:t>
          </a:r>
        </a:p>
        <a:p>
          <a:pPr algn="l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N.I.F. 43497426X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\Desktop\ARCONSA\01%20Administracion\02%20Facturacion\CLIENTES\AVANTE\ILLESCAS\Fact%201003-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INICIO"/>
      <sheetName val="FORMA PAGO"/>
      <sheetName val="FACTURA"/>
      <sheetName val="BD CLIENTES"/>
      <sheetName val="HISTÓRICO"/>
      <sheetName val="FRACCIONADOS"/>
      <sheetName val="RECIBOS"/>
      <sheetName val="VARIOS2"/>
      <sheetName val="VARIOS"/>
      <sheetName val="TEXTOS"/>
      <sheetName val="FACTURA SPA"/>
      <sheetName val="FACTURA FRACCIONADA"/>
      <sheetName val="FACTURA FORM"/>
      <sheetName val="FACTURA EXA"/>
      <sheetName val="Hoja1"/>
      <sheetName val="Fact 1003-19"/>
    </sheetNames>
    <definedNames>
      <definedName name="RECIBO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E4212-9ED4-46B3-A240-DEA0305432F2}">
  <sheetPr>
    <pageSetUpPr fitToPage="1"/>
  </sheetPr>
  <dimension ref="A1:S32"/>
  <sheetViews>
    <sheetView showGridLines="0" topLeftCell="D4" zoomScale="80" zoomScaleNormal="80" zoomScalePageLayoutView="80" workbookViewId="0">
      <selection activeCell="B5" sqref="B5"/>
    </sheetView>
  </sheetViews>
  <sheetFormatPr baseColWidth="10" defaultColWidth="12.7109375" defaultRowHeight="12.75"/>
  <cols>
    <col min="1" max="1" width="6.42578125" style="72" customWidth="1"/>
    <col min="2" max="2" width="47.85546875" customWidth="1"/>
    <col min="3" max="3" width="13.42578125" customWidth="1"/>
    <col min="4" max="4" width="18.7109375" customWidth="1"/>
    <col min="5" max="5" width="15.7109375" customWidth="1"/>
    <col min="6" max="6" width="15.28515625" customWidth="1"/>
    <col min="7" max="7" width="7.140625" customWidth="1"/>
    <col min="8" max="8" width="14.28515625" customWidth="1"/>
    <col min="9" max="9" width="20.7109375" customWidth="1"/>
    <col min="10" max="10" width="19" customWidth="1"/>
    <col min="11" max="11" width="19.85546875" customWidth="1"/>
    <col min="14" max="14" width="16.85546875" customWidth="1"/>
    <col min="15" max="15" width="19" customWidth="1"/>
    <col min="16" max="16" width="16" customWidth="1"/>
    <col min="17" max="17" width="14.7109375" bestFit="1" customWidth="1"/>
    <col min="19" max="19" width="14.7109375" bestFit="1" customWidth="1"/>
  </cols>
  <sheetData>
    <row r="1" spans="1:19" ht="45.75" thickBot="1">
      <c r="A1" s="73"/>
      <c r="B1" s="191" t="s">
        <v>76</v>
      </c>
      <c r="C1" s="191"/>
      <c r="D1" s="191"/>
      <c r="E1" s="191"/>
      <c r="F1" s="191"/>
      <c r="G1" s="191"/>
      <c r="H1" s="191"/>
      <c r="I1" s="191"/>
      <c r="J1" s="191"/>
      <c r="K1" s="191"/>
      <c r="N1" s="2"/>
      <c r="O1" s="2"/>
      <c r="P1" s="2"/>
      <c r="Q1" s="2"/>
    </row>
    <row r="2" spans="1:19" ht="35.25">
      <c r="A2" s="74"/>
      <c r="B2" s="192" t="s">
        <v>75</v>
      </c>
      <c r="C2" s="161"/>
      <c r="D2" s="161"/>
      <c r="E2" s="161"/>
      <c r="F2" s="162"/>
      <c r="G2" s="66"/>
      <c r="H2" s="176" t="s">
        <v>77</v>
      </c>
      <c r="I2" s="177"/>
      <c r="J2" s="177"/>
      <c r="K2" s="178"/>
      <c r="N2" s="2"/>
      <c r="O2" s="2"/>
      <c r="P2" s="2"/>
      <c r="Q2" s="2"/>
    </row>
    <row r="3" spans="1:19" ht="17.25" customHeight="1">
      <c r="A3" s="74"/>
      <c r="B3" s="233"/>
      <c r="C3" s="234"/>
      <c r="D3" s="235"/>
      <c r="E3" s="235"/>
      <c r="F3" s="23"/>
      <c r="H3" s="18"/>
      <c r="I3" s="45"/>
      <c r="J3" s="45"/>
      <c r="K3" s="23"/>
      <c r="N3" s="2"/>
      <c r="O3" s="2"/>
      <c r="P3" s="2"/>
      <c r="Q3" s="2"/>
    </row>
    <row r="4" spans="1:19" ht="53.25" customHeight="1" thickBot="1">
      <c r="A4" s="70"/>
      <c r="B4" s="193" t="s">
        <v>0</v>
      </c>
      <c r="C4" s="164" t="s">
        <v>42</v>
      </c>
      <c r="D4" s="200" t="s">
        <v>78</v>
      </c>
      <c r="E4" s="200" t="s">
        <v>83</v>
      </c>
      <c r="F4" s="201" t="s">
        <v>82</v>
      </c>
      <c r="G4" s="68"/>
      <c r="H4" s="179" t="s">
        <v>1</v>
      </c>
      <c r="I4" s="200" t="s">
        <v>79</v>
      </c>
      <c r="J4" s="200" t="s">
        <v>84</v>
      </c>
      <c r="K4" s="201" t="s">
        <v>85</v>
      </c>
      <c r="N4" s="3"/>
      <c r="O4" s="3"/>
      <c r="P4" s="3"/>
      <c r="Q4" s="3"/>
      <c r="R4" s="3"/>
    </row>
    <row r="5" spans="1:19" ht="14.25">
      <c r="A5" s="215"/>
      <c r="B5" s="202"/>
      <c r="C5" s="203"/>
      <c r="D5" s="203"/>
      <c r="E5" s="203"/>
      <c r="F5" s="205"/>
      <c r="G5" s="42"/>
      <c r="H5" s="249"/>
      <c r="I5" s="204"/>
      <c r="J5" s="221"/>
      <c r="K5" s="23"/>
      <c r="N5" s="3"/>
      <c r="O5" s="3"/>
      <c r="P5" s="3"/>
      <c r="Q5" s="3"/>
      <c r="R5" s="3"/>
    </row>
    <row r="6" spans="1:19" ht="20.100000000000001" customHeight="1">
      <c r="A6" s="217">
        <v>1</v>
      </c>
      <c r="B6" s="236" t="s">
        <v>13</v>
      </c>
      <c r="C6" s="237" t="s">
        <v>43</v>
      </c>
      <c r="D6" s="46">
        <v>2580</v>
      </c>
      <c r="E6" s="223"/>
      <c r="F6" s="238">
        <v>2580</v>
      </c>
      <c r="G6" s="67"/>
      <c r="H6" s="250">
        <v>3.6</v>
      </c>
      <c r="I6" s="182">
        <f>D6*H6</f>
        <v>9288</v>
      </c>
      <c r="J6" s="223"/>
      <c r="K6" s="251">
        <f>F6*H6</f>
        <v>9288</v>
      </c>
      <c r="N6" s="3"/>
      <c r="O6" s="3"/>
      <c r="P6" s="3"/>
      <c r="Q6" s="3"/>
      <c r="R6" s="3"/>
    </row>
    <row r="7" spans="1:19" ht="20.100000000000001" customHeight="1">
      <c r="A7" s="216">
        <v>2</v>
      </c>
      <c r="B7" s="236" t="s">
        <v>16</v>
      </c>
      <c r="C7" s="237" t="s">
        <v>43</v>
      </c>
      <c r="D7" s="47">
        <v>452</v>
      </c>
      <c r="E7" s="223"/>
      <c r="F7" s="239">
        <v>452</v>
      </c>
      <c r="G7" s="67"/>
      <c r="H7" s="250">
        <v>2.8</v>
      </c>
      <c r="I7" s="182">
        <f t="shared" ref="I7:I9" si="0">D7*H7</f>
        <v>1265.5999999999999</v>
      </c>
      <c r="J7" s="185"/>
      <c r="K7" s="251">
        <f t="shared" ref="K7:K9" si="1">F7*H7</f>
        <v>1265.5999999999999</v>
      </c>
      <c r="M7" s="4"/>
      <c r="N7" s="3"/>
      <c r="O7" s="55"/>
      <c r="P7" s="54"/>
      <c r="Q7" s="54"/>
      <c r="R7" s="54"/>
    </row>
    <row r="8" spans="1:19" ht="20.100000000000001" customHeight="1">
      <c r="A8" s="216">
        <v>3</v>
      </c>
      <c r="B8" s="236" t="s">
        <v>14</v>
      </c>
      <c r="C8" s="237" t="s">
        <v>43</v>
      </c>
      <c r="D8" s="47">
        <v>288</v>
      </c>
      <c r="E8" s="223"/>
      <c r="F8" s="239">
        <v>288</v>
      </c>
      <c r="G8" s="67"/>
      <c r="H8" s="252">
        <v>6.95</v>
      </c>
      <c r="I8" s="182">
        <f t="shared" si="0"/>
        <v>2001.6000000000001</v>
      </c>
      <c r="J8" s="185"/>
      <c r="K8" s="251">
        <f t="shared" si="1"/>
        <v>2001.6000000000001</v>
      </c>
      <c r="M8" s="4"/>
      <c r="N8" s="3"/>
      <c r="O8" s="55"/>
      <c r="P8" s="54"/>
      <c r="Q8" s="54"/>
      <c r="R8" s="54"/>
    </row>
    <row r="9" spans="1:19" ht="20.100000000000001" customHeight="1">
      <c r="A9" s="218">
        <v>4</v>
      </c>
      <c r="B9" s="236" t="s">
        <v>15</v>
      </c>
      <c r="C9" s="237" t="s">
        <v>43</v>
      </c>
      <c r="D9" s="48">
        <v>220</v>
      </c>
      <c r="E9" s="223"/>
      <c r="F9" s="240">
        <v>220</v>
      </c>
      <c r="G9" s="67"/>
      <c r="H9" s="252">
        <v>1.75</v>
      </c>
      <c r="I9" s="182">
        <f t="shared" si="0"/>
        <v>385</v>
      </c>
      <c r="J9" s="185"/>
      <c r="K9" s="251">
        <f t="shared" si="1"/>
        <v>385</v>
      </c>
      <c r="M9" s="4"/>
      <c r="N9" s="3"/>
      <c r="O9" s="55"/>
      <c r="P9" s="54"/>
      <c r="Q9" s="54"/>
      <c r="R9" s="54"/>
    </row>
    <row r="10" spans="1:19" ht="20.100000000000001" customHeight="1">
      <c r="A10" s="218"/>
      <c r="B10" s="241"/>
      <c r="C10" s="242"/>
      <c r="D10" s="242"/>
      <c r="E10" s="243"/>
      <c r="F10" s="244"/>
      <c r="G10" s="67"/>
      <c r="H10" s="253"/>
      <c r="I10" s="182"/>
      <c r="J10" s="185"/>
      <c r="K10" s="251"/>
      <c r="M10" s="4"/>
      <c r="N10" s="3"/>
      <c r="O10" s="55"/>
      <c r="P10" s="54"/>
      <c r="Q10" s="54"/>
      <c r="R10" s="54"/>
    </row>
    <row r="11" spans="1:19" ht="20.100000000000001" customHeight="1" thickBot="1">
      <c r="A11" s="219"/>
      <c r="B11" s="241"/>
      <c r="C11" s="242"/>
      <c r="D11" s="242"/>
      <c r="E11" s="243"/>
      <c r="F11" s="244"/>
      <c r="G11" s="67"/>
      <c r="H11" s="253"/>
      <c r="I11" s="182"/>
      <c r="J11" s="223"/>
      <c r="K11" s="222"/>
      <c r="M11" s="5"/>
      <c r="N11" s="5"/>
      <c r="O11" s="55"/>
      <c r="P11" s="54"/>
      <c r="Q11" s="54"/>
      <c r="R11" s="54"/>
    </row>
    <row r="12" spans="1:19" ht="20.100000000000001" customHeight="1" thickBot="1">
      <c r="A12" s="216"/>
      <c r="B12" s="245"/>
      <c r="C12" s="246"/>
      <c r="D12" s="246"/>
      <c r="E12" s="247"/>
      <c r="F12" s="248"/>
      <c r="G12" s="67"/>
      <c r="H12" s="254"/>
      <c r="I12" s="25"/>
      <c r="J12" s="187"/>
      <c r="K12" s="225"/>
      <c r="M12" s="1"/>
      <c r="N12" s="3"/>
      <c r="O12" s="55"/>
      <c r="P12" s="54"/>
      <c r="Q12" s="54"/>
      <c r="R12" s="54"/>
      <c r="S12" s="3"/>
    </row>
    <row r="13" spans="1:19" ht="20.100000000000001" customHeight="1" thickBot="1">
      <c r="A13" s="257"/>
      <c r="B13" s="242"/>
      <c r="C13" s="242"/>
      <c r="D13" s="242"/>
      <c r="E13" s="171"/>
      <c r="F13" s="210"/>
      <c r="G13" s="67"/>
      <c r="H13" s="54"/>
      <c r="I13" s="189">
        <f>SUM(I6:I12)</f>
        <v>12940.2</v>
      </c>
      <c r="J13" s="255"/>
      <c r="K13" s="256">
        <f>SUM(K6:K12)</f>
        <v>12940.2</v>
      </c>
      <c r="M13" s="1"/>
      <c r="N13" s="3"/>
      <c r="O13" s="55"/>
      <c r="P13" s="54"/>
      <c r="Q13" s="54"/>
      <c r="R13" s="54"/>
    </row>
    <row r="14" spans="1:19" ht="20.100000000000001" customHeight="1">
      <c r="B14" s="56"/>
      <c r="C14" s="56"/>
      <c r="D14" s="56"/>
      <c r="E14" s="61"/>
      <c r="F14" s="54"/>
      <c r="G14" s="54"/>
      <c r="H14" s="54"/>
      <c r="I14" s="54"/>
      <c r="J14" s="54"/>
      <c r="O14" s="55"/>
      <c r="P14" s="54"/>
      <c r="Q14" s="54"/>
      <c r="R14" s="54"/>
      <c r="S14" s="6"/>
    </row>
    <row r="15" spans="1:19" ht="16.5" customHeight="1">
      <c r="A15" s="75"/>
      <c r="B15" s="33"/>
      <c r="C15" s="33"/>
      <c r="D15" s="34"/>
      <c r="E15" s="34"/>
      <c r="F15" s="28"/>
      <c r="G15" s="51"/>
      <c r="H15" s="52" t="s">
        <v>17</v>
      </c>
      <c r="I15" s="52"/>
      <c r="J15" s="64">
        <f>J18+J16</f>
        <v>12940.2</v>
      </c>
      <c r="O15" s="55"/>
      <c r="P15" s="54"/>
      <c r="Q15" s="54"/>
      <c r="R15" s="54"/>
    </row>
    <row r="16" spans="1:19" ht="15.75" customHeight="1">
      <c r="A16" s="71"/>
      <c r="B16" s="57"/>
      <c r="C16" s="30"/>
      <c r="D16" s="31"/>
      <c r="E16" s="31"/>
      <c r="F16" s="28"/>
      <c r="G16" s="51"/>
      <c r="H16" s="52" t="s">
        <v>18</v>
      </c>
      <c r="I16" s="52"/>
      <c r="J16" s="64">
        <f>SUM(J6:J13)</f>
        <v>0</v>
      </c>
    </row>
    <row r="17" spans="1:14" ht="15.75" customHeight="1">
      <c r="A17" s="71"/>
      <c r="B17" s="33"/>
      <c r="C17" s="33"/>
      <c r="D17" s="34"/>
      <c r="E17" s="34"/>
      <c r="F17" s="29"/>
      <c r="G17" s="29"/>
      <c r="H17" s="58"/>
      <c r="I17" s="58"/>
      <c r="J17" s="32"/>
      <c r="M17" s="4"/>
      <c r="N17" s="7"/>
    </row>
    <row r="18" spans="1:14" ht="16.5" customHeight="1">
      <c r="A18" s="71"/>
      <c r="B18" s="35"/>
      <c r="C18" s="36"/>
      <c r="D18" s="36"/>
      <c r="E18" s="36"/>
      <c r="F18" s="28"/>
      <c r="G18" s="28"/>
      <c r="H18" s="28"/>
      <c r="I18" s="58" t="s">
        <v>11</v>
      </c>
      <c r="J18" s="40">
        <f>I13</f>
        <v>12940.2</v>
      </c>
    </row>
    <row r="19" spans="1:14" ht="15.75" customHeight="1">
      <c r="A19" s="71"/>
      <c r="B19" s="50" t="s">
        <v>2</v>
      </c>
      <c r="C19" s="50"/>
      <c r="D19" s="50"/>
      <c r="E19" s="50"/>
      <c r="F19" s="50"/>
      <c r="G19" s="44"/>
      <c r="H19" s="28"/>
      <c r="I19" s="58" t="s">
        <v>12</v>
      </c>
      <c r="J19" s="40">
        <f>J18*21%</f>
        <v>2717.442</v>
      </c>
    </row>
    <row r="20" spans="1:14" ht="15.75" customHeight="1">
      <c r="A20" s="71"/>
      <c r="B20" s="59" t="s">
        <v>3</v>
      </c>
      <c r="C20" s="37" t="s">
        <v>6</v>
      </c>
      <c r="D20" s="28" t="s">
        <v>7</v>
      </c>
      <c r="E20" s="28"/>
      <c r="F20" s="28"/>
      <c r="G20" s="28"/>
      <c r="H20" s="28"/>
      <c r="I20" s="58" t="s">
        <v>19</v>
      </c>
      <c r="J20" s="38"/>
      <c r="M20" s="8"/>
    </row>
    <row r="21" spans="1:14" ht="15.75" customHeight="1">
      <c r="A21" s="71"/>
      <c r="B21" s="41" t="s">
        <v>8</v>
      </c>
      <c r="C21" s="41" t="s">
        <v>10</v>
      </c>
      <c r="D21" s="39" t="s">
        <v>9</v>
      </c>
      <c r="E21" s="39"/>
      <c r="F21" s="37"/>
      <c r="G21" s="37"/>
      <c r="H21" s="28"/>
      <c r="I21" s="58" t="s">
        <v>4</v>
      </c>
      <c r="J21" s="40">
        <f>SUM(J18:J19)+J17</f>
        <v>15657.642</v>
      </c>
      <c r="M21" s="8"/>
    </row>
    <row r="22" spans="1:14" ht="14.25">
      <c r="A22" s="76"/>
      <c r="B22" s="9"/>
      <c r="C22" s="10"/>
      <c r="D22" s="9"/>
      <c r="E22" s="9"/>
    </row>
    <row r="23" spans="1:14" ht="14.25">
      <c r="A23" s="76"/>
      <c r="B23" s="11"/>
    </row>
    <row r="26" spans="1:14">
      <c r="K26" s="27"/>
      <c r="L26" s="27"/>
      <c r="M26" s="27"/>
    </row>
    <row r="27" spans="1:14">
      <c r="A27" s="49"/>
      <c r="B27" s="49"/>
      <c r="C27" s="49"/>
      <c r="D27" s="49"/>
      <c r="E27" s="49"/>
      <c r="F27" s="49"/>
      <c r="G27" s="49"/>
      <c r="H27" s="49"/>
      <c r="I27" s="49"/>
      <c r="J27" s="49"/>
    </row>
    <row r="28" spans="1:14">
      <c r="A28" s="49"/>
      <c r="B28" s="49"/>
      <c r="C28" s="49"/>
      <c r="D28" s="49"/>
      <c r="E28" s="49"/>
      <c r="F28" s="49"/>
      <c r="G28" s="49"/>
      <c r="H28" s="49"/>
      <c r="I28" s="49"/>
      <c r="J28" s="49"/>
    </row>
    <row r="31" spans="1:14" ht="14.25">
      <c r="A31" s="76"/>
    </row>
    <row r="32" spans="1:14" ht="14.25">
      <c r="A32" s="76"/>
    </row>
  </sheetData>
  <mergeCells count="14">
    <mergeCell ref="A16:A21"/>
    <mergeCell ref="H16:I16"/>
    <mergeCell ref="B19:F19"/>
    <mergeCell ref="A27:J27"/>
    <mergeCell ref="A28:J28"/>
    <mergeCell ref="B2:F2"/>
    <mergeCell ref="H2:K2"/>
    <mergeCell ref="B11:D11"/>
    <mergeCell ref="B12:D12"/>
    <mergeCell ref="B13:D13"/>
    <mergeCell ref="B14:D14"/>
    <mergeCell ref="H15:I15"/>
    <mergeCell ref="B10:D10"/>
    <mergeCell ref="B1:K1"/>
  </mergeCells>
  <conditionalFormatting sqref="A23">
    <cfRule type="cellIs" dxfId="5" priority="2" stopIfTrue="1" operator="equal">
      <formula>0</formula>
    </cfRule>
  </conditionalFormatting>
  <conditionalFormatting sqref="A22">
    <cfRule type="cellIs" dxfId="4" priority="1" stopIfTrue="1" operator="equal">
      <formula>0</formula>
    </cfRule>
  </conditionalFormatting>
  <printOptions horizontalCentered="1"/>
  <pageMargins left="0.39370078740157483" right="0.27559055118110237" top="0.47244094488188981" bottom="0.31" header="0" footer="0"/>
  <pageSetup paperSize="9" scale="46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1387-7D5F-4A6C-977C-A01E3B1DE24F}">
  <sheetPr>
    <pageSetUpPr fitToPage="1"/>
  </sheetPr>
  <dimension ref="A1:S56"/>
  <sheetViews>
    <sheetView showGridLines="0" topLeftCell="E16" zoomScale="80" zoomScaleNormal="80" zoomScalePageLayoutView="80" workbookViewId="0">
      <selection activeCell="K32" sqref="K32"/>
    </sheetView>
  </sheetViews>
  <sheetFormatPr baseColWidth="10" defaultColWidth="12.7109375" defaultRowHeight="12.75"/>
  <cols>
    <col min="1" max="1" width="6.42578125" style="72" customWidth="1"/>
    <col min="2" max="2" width="51.7109375" customWidth="1"/>
    <col min="3" max="3" width="13.85546875" customWidth="1"/>
    <col min="4" max="4" width="16.140625" customWidth="1"/>
    <col min="5" max="6" width="18.42578125" customWidth="1"/>
    <col min="7" max="7" width="7.85546875" customWidth="1"/>
    <col min="8" max="8" width="15.42578125" customWidth="1"/>
    <col min="9" max="9" width="18.7109375" customWidth="1"/>
    <col min="10" max="10" width="19" customWidth="1"/>
    <col min="11" max="11" width="20.28515625" customWidth="1"/>
    <col min="14" max="14" width="16.85546875" customWidth="1"/>
    <col min="15" max="15" width="19" customWidth="1"/>
    <col min="16" max="16" width="16" customWidth="1"/>
    <col min="17" max="17" width="14.7109375" bestFit="1" customWidth="1"/>
    <col min="19" max="19" width="14.7109375" bestFit="1" customWidth="1"/>
  </cols>
  <sheetData>
    <row r="1" spans="1:18" ht="45.75" thickBot="1">
      <c r="A1" s="73"/>
      <c r="B1" s="191" t="s">
        <v>76</v>
      </c>
      <c r="C1" s="191"/>
      <c r="D1" s="191"/>
      <c r="E1" s="191"/>
      <c r="F1" s="191"/>
      <c r="G1" s="191"/>
      <c r="H1" s="191"/>
      <c r="I1" s="191"/>
      <c r="J1" s="191"/>
      <c r="K1" s="191"/>
      <c r="N1" s="2"/>
      <c r="O1" s="2"/>
      <c r="P1" s="2"/>
      <c r="Q1" s="2"/>
    </row>
    <row r="2" spans="1:18" ht="36.75" customHeight="1">
      <c r="A2" s="74"/>
      <c r="B2" s="192" t="s">
        <v>75</v>
      </c>
      <c r="C2" s="161"/>
      <c r="D2" s="161"/>
      <c r="E2" s="161"/>
      <c r="F2" s="162"/>
      <c r="H2" s="176" t="s">
        <v>77</v>
      </c>
      <c r="I2" s="177"/>
      <c r="J2" s="177"/>
      <c r="K2" s="178"/>
      <c r="N2" s="2"/>
      <c r="O2" s="2"/>
      <c r="P2" s="2"/>
      <c r="Q2" s="2"/>
    </row>
    <row r="3" spans="1:18" ht="37.5" customHeight="1" thickBot="1">
      <c r="A3" s="70"/>
      <c r="B3" s="193" t="s">
        <v>0</v>
      </c>
      <c r="C3" s="164" t="s">
        <v>42</v>
      </c>
      <c r="D3" s="200" t="s">
        <v>78</v>
      </c>
      <c r="E3" s="200" t="s">
        <v>83</v>
      </c>
      <c r="F3" s="201" t="s">
        <v>82</v>
      </c>
      <c r="G3" s="68"/>
      <c r="H3" s="179" t="s">
        <v>1</v>
      </c>
      <c r="I3" s="200" t="s">
        <v>79</v>
      </c>
      <c r="J3" s="200" t="s">
        <v>84</v>
      </c>
      <c r="K3" s="201" t="s">
        <v>85</v>
      </c>
      <c r="N3" s="3"/>
      <c r="O3" s="3"/>
      <c r="P3" s="3"/>
      <c r="Q3" s="3"/>
      <c r="R3" s="3"/>
    </row>
    <row r="4" spans="1:18" ht="14.25">
      <c r="A4" s="215"/>
      <c r="B4" s="202"/>
      <c r="C4" s="203"/>
      <c r="D4" s="204"/>
      <c r="E4" s="204"/>
      <c r="F4" s="205"/>
      <c r="G4" s="43"/>
      <c r="H4" s="220"/>
      <c r="I4" s="204"/>
      <c r="J4" s="221"/>
      <c r="K4" s="23"/>
      <c r="N4" s="3"/>
      <c r="O4" s="3"/>
      <c r="P4" s="3"/>
      <c r="Q4" s="3"/>
      <c r="R4" s="3"/>
    </row>
    <row r="5" spans="1:18" ht="20.100000000000001" customHeight="1">
      <c r="A5" s="216">
        <v>1</v>
      </c>
      <c r="B5" s="206" t="s">
        <v>38</v>
      </c>
      <c r="C5" s="171" t="s">
        <v>43</v>
      </c>
      <c r="D5" s="169">
        <v>0</v>
      </c>
      <c r="E5" s="169">
        <f>ENERO!F6</f>
        <v>2580</v>
      </c>
      <c r="F5" s="207">
        <f>E5+D5</f>
        <v>2580</v>
      </c>
      <c r="G5" s="67"/>
      <c r="H5" s="181">
        <v>3.6</v>
      </c>
      <c r="I5" s="45"/>
      <c r="J5" s="185">
        <v>9288</v>
      </c>
      <c r="K5" s="222">
        <f>F5*H5</f>
        <v>9288</v>
      </c>
      <c r="N5" s="3"/>
      <c r="O5" s="3"/>
      <c r="P5" s="3"/>
      <c r="Q5" s="3"/>
      <c r="R5" s="3"/>
    </row>
    <row r="6" spans="1:18" ht="19.5" customHeight="1">
      <c r="A6" s="216">
        <v>2</v>
      </c>
      <c r="B6" s="206" t="s">
        <v>21</v>
      </c>
      <c r="C6" s="171" t="s">
        <v>43</v>
      </c>
      <c r="D6" s="169">
        <v>0</v>
      </c>
      <c r="E6" s="169">
        <f>ENERO!F7</f>
        <v>452</v>
      </c>
      <c r="F6" s="207">
        <f>E6+D6</f>
        <v>452</v>
      </c>
      <c r="G6" s="67"/>
      <c r="H6" s="181">
        <v>2.8</v>
      </c>
      <c r="I6" s="45"/>
      <c r="J6" s="185">
        <f>H6*E6</f>
        <v>1265.5999999999999</v>
      </c>
      <c r="K6" s="222">
        <f>F6*H6</f>
        <v>1265.5999999999999</v>
      </c>
      <c r="M6" s="4"/>
      <c r="N6" s="3"/>
      <c r="O6" s="55"/>
      <c r="P6" s="54"/>
      <c r="Q6" s="54"/>
      <c r="R6" s="54"/>
    </row>
    <row r="7" spans="1:18" ht="33">
      <c r="A7" s="216">
        <v>3</v>
      </c>
      <c r="B7" s="206" t="s">
        <v>32</v>
      </c>
      <c r="C7" s="171" t="s">
        <v>43</v>
      </c>
      <c r="D7" s="169">
        <v>58.3</v>
      </c>
      <c r="E7" s="169">
        <f>ENERO!F8</f>
        <v>288</v>
      </c>
      <c r="F7" s="207">
        <f>E7+D7</f>
        <v>346.3</v>
      </c>
      <c r="G7" s="67"/>
      <c r="H7" s="181">
        <v>6.95</v>
      </c>
      <c r="I7" s="182">
        <f>D7*H7</f>
        <v>405.185</v>
      </c>
      <c r="J7" s="185">
        <f>H7*E7</f>
        <v>2001.6000000000001</v>
      </c>
      <c r="K7" s="222">
        <f>F7*H7</f>
        <v>2406.7850000000003</v>
      </c>
      <c r="M7" s="4"/>
      <c r="N7" s="3"/>
      <c r="O7" s="55"/>
      <c r="P7" s="54"/>
      <c r="Q7" s="54"/>
      <c r="R7" s="54"/>
    </row>
    <row r="8" spans="1:18" ht="20.100000000000001" customHeight="1">
      <c r="A8" s="216">
        <v>4</v>
      </c>
      <c r="B8" s="206" t="s">
        <v>40</v>
      </c>
      <c r="C8" s="171" t="s">
        <v>43</v>
      </c>
      <c r="D8" s="169">
        <v>0</v>
      </c>
      <c r="E8" s="169">
        <f>ENERO!F9</f>
        <v>220</v>
      </c>
      <c r="F8" s="207">
        <f>E8+D8</f>
        <v>220</v>
      </c>
      <c r="G8" s="67"/>
      <c r="H8" s="181">
        <v>1.75</v>
      </c>
      <c r="I8" s="45"/>
      <c r="J8" s="185">
        <v>385</v>
      </c>
      <c r="K8" s="222">
        <f>F8*H8</f>
        <v>385</v>
      </c>
      <c r="M8" s="4"/>
      <c r="N8" s="3"/>
      <c r="O8" s="55"/>
      <c r="P8" s="54"/>
      <c r="Q8" s="54"/>
      <c r="R8" s="54"/>
    </row>
    <row r="9" spans="1:18" ht="20.100000000000001" customHeight="1">
      <c r="A9" s="217">
        <v>5</v>
      </c>
      <c r="B9" s="206" t="s">
        <v>20</v>
      </c>
      <c r="C9" s="171" t="s">
        <v>43</v>
      </c>
      <c r="D9" s="169">
        <v>46.8</v>
      </c>
      <c r="E9" s="169"/>
      <c r="F9" s="207">
        <f>E9+D9</f>
        <v>46.8</v>
      </c>
      <c r="G9" s="67"/>
      <c r="H9" s="181">
        <v>4.3</v>
      </c>
      <c r="I9" s="182">
        <f>D9*H9</f>
        <v>201.23999999999998</v>
      </c>
      <c r="J9" s="223"/>
      <c r="K9" s="222">
        <f>F9*H9</f>
        <v>201.23999999999998</v>
      </c>
      <c r="M9" s="4"/>
      <c r="N9" s="3"/>
      <c r="O9" s="55"/>
      <c r="P9" s="54"/>
      <c r="Q9" s="54"/>
      <c r="R9" s="54"/>
    </row>
    <row r="10" spans="1:18" ht="20.100000000000001" customHeight="1">
      <c r="A10" s="216">
        <v>6</v>
      </c>
      <c r="B10" s="206" t="s">
        <v>22</v>
      </c>
      <c r="C10" s="171" t="s">
        <v>43</v>
      </c>
      <c r="D10" s="169">
        <v>1000.25</v>
      </c>
      <c r="E10" s="169"/>
      <c r="F10" s="207">
        <f>E10+D10</f>
        <v>1000.25</v>
      </c>
      <c r="G10" s="67"/>
      <c r="H10" s="181">
        <v>3.55</v>
      </c>
      <c r="I10" s="182">
        <v>3550.89</v>
      </c>
      <c r="J10" s="185"/>
      <c r="K10" s="222">
        <f>F10*H10</f>
        <v>3550.8874999999998</v>
      </c>
      <c r="M10" s="4"/>
      <c r="N10" s="3"/>
      <c r="O10" s="55"/>
      <c r="P10" s="54"/>
      <c r="Q10" s="54"/>
      <c r="R10" s="54"/>
    </row>
    <row r="11" spans="1:18" ht="20.100000000000001" customHeight="1">
      <c r="A11" s="218">
        <v>7</v>
      </c>
      <c r="B11" s="206" t="s">
        <v>23</v>
      </c>
      <c r="C11" s="171" t="s">
        <v>43</v>
      </c>
      <c r="D11" s="169">
        <v>728</v>
      </c>
      <c r="E11" s="169"/>
      <c r="F11" s="207">
        <f>E11+D11</f>
        <v>728</v>
      </c>
      <c r="G11" s="67"/>
      <c r="H11" s="181">
        <v>5.4</v>
      </c>
      <c r="I11" s="182">
        <v>3931.2</v>
      </c>
      <c r="J11" s="185"/>
      <c r="K11" s="222">
        <f>F11*H11</f>
        <v>3931.2000000000003</v>
      </c>
      <c r="M11" s="4"/>
      <c r="N11" s="3"/>
      <c r="O11" s="55"/>
      <c r="P11" s="54"/>
      <c r="Q11" s="54"/>
      <c r="R11" s="54"/>
    </row>
    <row r="12" spans="1:18" s="5" customFormat="1" ht="20.100000000000001" customHeight="1">
      <c r="A12" s="218">
        <v>8</v>
      </c>
      <c r="B12" s="208" t="s">
        <v>24</v>
      </c>
      <c r="C12" s="209" t="s">
        <v>43</v>
      </c>
      <c r="D12" s="210">
        <v>605</v>
      </c>
      <c r="E12" s="169"/>
      <c r="F12" s="207">
        <f>E12+D12</f>
        <v>605</v>
      </c>
      <c r="G12" s="67"/>
      <c r="H12" s="181">
        <v>5.9</v>
      </c>
      <c r="I12" s="182">
        <v>3569.5</v>
      </c>
      <c r="J12" s="185"/>
      <c r="K12" s="222">
        <f>F12*H12</f>
        <v>3569.5</v>
      </c>
      <c r="O12" s="55"/>
      <c r="P12" s="54"/>
      <c r="Q12" s="54"/>
      <c r="R12" s="54"/>
    </row>
    <row r="13" spans="1:18" ht="20.100000000000001" customHeight="1">
      <c r="A13" s="216">
        <v>9</v>
      </c>
      <c r="B13" s="208" t="s">
        <v>25</v>
      </c>
      <c r="C13" s="209" t="s">
        <v>44</v>
      </c>
      <c r="D13" s="210">
        <v>74</v>
      </c>
      <c r="E13" s="169"/>
      <c r="F13" s="207">
        <f>E13+D13</f>
        <v>74</v>
      </c>
      <c r="G13" s="67"/>
      <c r="H13" s="181">
        <v>4.1500000000000004</v>
      </c>
      <c r="I13" s="182">
        <v>307.10000000000002</v>
      </c>
      <c r="J13" s="185"/>
      <c r="K13" s="222">
        <f>F13*H13</f>
        <v>307.10000000000002</v>
      </c>
      <c r="O13" s="55"/>
      <c r="P13" s="54"/>
      <c r="Q13" s="54"/>
      <c r="R13" s="54"/>
    </row>
    <row r="14" spans="1:18" ht="20.100000000000001" customHeight="1">
      <c r="A14" s="216">
        <v>10</v>
      </c>
      <c r="B14" s="208" t="s">
        <v>26</v>
      </c>
      <c r="C14" s="209" t="s">
        <v>43</v>
      </c>
      <c r="D14" s="210">
        <v>2580</v>
      </c>
      <c r="E14" s="169"/>
      <c r="F14" s="207">
        <f>E14+D14</f>
        <v>2580</v>
      </c>
      <c r="G14" s="67"/>
      <c r="H14" s="181">
        <v>0.95</v>
      </c>
      <c r="I14" s="182">
        <v>2451</v>
      </c>
      <c r="J14" s="185"/>
      <c r="K14" s="222">
        <f>F14*H14</f>
        <v>2451</v>
      </c>
      <c r="O14" s="55"/>
      <c r="P14" s="54"/>
      <c r="Q14" s="54"/>
      <c r="R14" s="54"/>
    </row>
    <row r="15" spans="1:18" ht="20.100000000000001" customHeight="1">
      <c r="A15" s="218">
        <v>11</v>
      </c>
      <c r="B15" s="208" t="s">
        <v>27</v>
      </c>
      <c r="C15" s="209" t="s">
        <v>44</v>
      </c>
      <c r="D15" s="210">
        <v>1</v>
      </c>
      <c r="E15" s="169"/>
      <c r="F15" s="207">
        <f>E15+D15</f>
        <v>1</v>
      </c>
      <c r="G15" s="67"/>
      <c r="H15" s="181">
        <v>406.46</v>
      </c>
      <c r="I15" s="182">
        <v>406.46</v>
      </c>
      <c r="J15" s="185"/>
      <c r="K15" s="222">
        <f>F15*H15</f>
        <v>406.46</v>
      </c>
      <c r="O15" s="55"/>
      <c r="P15" s="54"/>
      <c r="Q15" s="54"/>
      <c r="R15" s="54"/>
    </row>
    <row r="16" spans="1:18" ht="24" customHeight="1">
      <c r="A16" s="216">
        <v>12</v>
      </c>
      <c r="B16" s="208" t="s">
        <v>28</v>
      </c>
      <c r="C16" s="209" t="s">
        <v>44</v>
      </c>
      <c r="D16" s="210">
        <v>1</v>
      </c>
      <c r="E16" s="169"/>
      <c r="F16" s="207">
        <f>E16+D16</f>
        <v>1</v>
      </c>
      <c r="G16" s="67"/>
      <c r="H16" s="181">
        <v>440</v>
      </c>
      <c r="I16" s="182">
        <v>440</v>
      </c>
      <c r="J16" s="185"/>
      <c r="K16" s="222">
        <f>F16*H16</f>
        <v>440</v>
      </c>
      <c r="N16" s="3"/>
      <c r="O16" s="55"/>
      <c r="P16" s="54"/>
      <c r="Q16" s="54"/>
      <c r="R16" s="54"/>
    </row>
    <row r="17" spans="1:19" ht="27" customHeight="1">
      <c r="A17" s="216">
        <v>13</v>
      </c>
      <c r="B17" s="208" t="s">
        <v>29</v>
      </c>
      <c r="C17" s="209" t="s">
        <v>43</v>
      </c>
      <c r="D17" s="210">
        <v>495.53</v>
      </c>
      <c r="E17" s="169"/>
      <c r="F17" s="207">
        <f>E17+D17</f>
        <v>495.53</v>
      </c>
      <c r="G17" s="67"/>
      <c r="H17" s="181">
        <v>4.0999999999999996</v>
      </c>
      <c r="I17" s="182">
        <v>2031.67</v>
      </c>
      <c r="J17" s="185"/>
      <c r="K17" s="222">
        <f>F17*H17</f>
        <v>2031.6729999999998</v>
      </c>
      <c r="O17" s="55"/>
      <c r="P17" s="54"/>
      <c r="Q17" s="54"/>
      <c r="R17" s="54"/>
    </row>
    <row r="18" spans="1:19" ht="20.100000000000001" customHeight="1">
      <c r="A18" s="218">
        <v>14</v>
      </c>
      <c r="B18" s="208" t="s">
        <v>30</v>
      </c>
      <c r="C18" s="209" t="s">
        <v>44</v>
      </c>
      <c r="D18" s="210">
        <v>101</v>
      </c>
      <c r="E18" s="169"/>
      <c r="F18" s="207">
        <f>E18+D18</f>
        <v>101</v>
      </c>
      <c r="G18" s="67"/>
      <c r="H18" s="181">
        <v>14.6</v>
      </c>
      <c r="I18" s="182">
        <v>1474.6</v>
      </c>
      <c r="J18" s="185"/>
      <c r="K18" s="222">
        <f>F18*H18</f>
        <v>1474.6</v>
      </c>
      <c r="M18" s="5"/>
      <c r="N18" s="5"/>
      <c r="O18" s="55"/>
      <c r="P18" s="54"/>
      <c r="Q18" s="54"/>
      <c r="R18" s="54"/>
    </row>
    <row r="19" spans="1:19" ht="20.100000000000001" customHeight="1">
      <c r="A19" s="216">
        <v>15</v>
      </c>
      <c r="B19" s="208" t="s">
        <v>31</v>
      </c>
      <c r="C19" s="209" t="s">
        <v>44</v>
      </c>
      <c r="D19" s="210">
        <v>55</v>
      </c>
      <c r="E19" s="169"/>
      <c r="F19" s="207">
        <f>E19+D19</f>
        <v>55</v>
      </c>
      <c r="G19" s="67"/>
      <c r="H19" s="181">
        <v>16.75</v>
      </c>
      <c r="I19" s="182">
        <v>921.25</v>
      </c>
      <c r="J19" s="185"/>
      <c r="K19" s="222">
        <f>F19*H19</f>
        <v>921.25</v>
      </c>
      <c r="M19" s="5"/>
      <c r="N19" s="5"/>
      <c r="O19" s="55"/>
      <c r="P19" s="54"/>
      <c r="Q19" s="54"/>
      <c r="R19" s="54"/>
    </row>
    <row r="20" spans="1:19" ht="28.5" customHeight="1">
      <c r="A20" s="216">
        <v>16</v>
      </c>
      <c r="B20" s="208" t="s">
        <v>33</v>
      </c>
      <c r="C20" s="209" t="s">
        <v>43</v>
      </c>
      <c r="D20" s="210">
        <v>84.22</v>
      </c>
      <c r="E20" s="169"/>
      <c r="F20" s="207">
        <f>E20+D20</f>
        <v>84.22</v>
      </c>
      <c r="G20" s="67"/>
      <c r="H20" s="181">
        <v>8.15</v>
      </c>
      <c r="I20" s="182">
        <v>686.39</v>
      </c>
      <c r="J20" s="223"/>
      <c r="K20" s="222">
        <f>F20*H20</f>
        <v>686.39300000000003</v>
      </c>
      <c r="M20" s="5"/>
      <c r="N20" s="5"/>
      <c r="O20" s="55"/>
      <c r="P20" s="54"/>
      <c r="Q20" s="54"/>
      <c r="R20" s="54"/>
    </row>
    <row r="21" spans="1:19" ht="20.100000000000001" customHeight="1">
      <c r="A21" s="216">
        <v>17</v>
      </c>
      <c r="B21" s="208" t="s">
        <v>34</v>
      </c>
      <c r="C21" s="209" t="s">
        <v>43</v>
      </c>
      <c r="D21" s="210">
        <v>430</v>
      </c>
      <c r="E21" s="169"/>
      <c r="F21" s="207">
        <f>E21+D21</f>
        <v>430</v>
      </c>
      <c r="G21" s="67"/>
      <c r="H21" s="181">
        <v>4.05</v>
      </c>
      <c r="I21" s="182">
        <v>1741.5</v>
      </c>
      <c r="J21" s="223"/>
      <c r="K21" s="222">
        <f>F21*H21</f>
        <v>1741.5</v>
      </c>
      <c r="L21" s="5"/>
      <c r="M21" s="5"/>
      <c r="N21" s="5"/>
      <c r="O21" s="55"/>
      <c r="P21" s="54"/>
      <c r="Q21" s="54"/>
      <c r="R21" s="54"/>
    </row>
    <row r="22" spans="1:19" ht="20.100000000000001" customHeight="1">
      <c r="A22" s="216">
        <v>18</v>
      </c>
      <c r="B22" s="208" t="s">
        <v>35</v>
      </c>
      <c r="C22" s="209" t="s">
        <v>45</v>
      </c>
      <c r="D22" s="210">
        <v>39.1</v>
      </c>
      <c r="E22" s="169"/>
      <c r="F22" s="207">
        <f>E22+D22</f>
        <v>39.1</v>
      </c>
      <c r="G22" s="67"/>
      <c r="H22" s="181">
        <v>4.8</v>
      </c>
      <c r="I22" s="182">
        <v>187.68</v>
      </c>
      <c r="J22" s="223"/>
      <c r="K22" s="222">
        <f>F22*H22</f>
        <v>187.68</v>
      </c>
      <c r="N22" s="5"/>
      <c r="O22" s="55"/>
      <c r="P22" s="54"/>
      <c r="Q22" s="54"/>
      <c r="R22" s="54"/>
    </row>
    <row r="23" spans="1:19" ht="20.100000000000001" customHeight="1">
      <c r="A23" s="216">
        <v>19</v>
      </c>
      <c r="B23" s="208" t="s">
        <v>36</v>
      </c>
      <c r="C23" s="209" t="s">
        <v>43</v>
      </c>
      <c r="D23" s="210">
        <v>265.3</v>
      </c>
      <c r="E23" s="169"/>
      <c r="F23" s="207">
        <f>E23+D23</f>
        <v>265.3</v>
      </c>
      <c r="G23" s="67"/>
      <c r="H23" s="181">
        <v>11.7</v>
      </c>
      <c r="I23" s="182">
        <v>3104.01</v>
      </c>
      <c r="J23" s="223"/>
      <c r="K23" s="222">
        <f>F23*H23</f>
        <v>3104.0099999999998</v>
      </c>
      <c r="M23" s="5"/>
      <c r="N23" s="5"/>
      <c r="O23" s="55"/>
      <c r="P23" s="54"/>
      <c r="Q23" s="54"/>
      <c r="R23" s="54"/>
    </row>
    <row r="24" spans="1:19" ht="20.100000000000001" customHeight="1">
      <c r="A24" s="216">
        <v>20</v>
      </c>
      <c r="B24" s="208" t="s">
        <v>37</v>
      </c>
      <c r="C24" s="209" t="s">
        <v>43</v>
      </c>
      <c r="D24" s="210">
        <v>25.6</v>
      </c>
      <c r="E24" s="169"/>
      <c r="F24" s="207">
        <f>E24+D24</f>
        <v>25.6</v>
      </c>
      <c r="G24" s="67"/>
      <c r="H24" s="181">
        <v>33.200000000000003</v>
      </c>
      <c r="I24" s="182">
        <v>849.92</v>
      </c>
      <c r="J24" s="223"/>
      <c r="K24" s="222">
        <f>F24*H24</f>
        <v>849.92000000000007</v>
      </c>
      <c r="M24" s="5"/>
      <c r="N24" s="5"/>
      <c r="O24" s="55"/>
      <c r="P24" s="54"/>
      <c r="Q24" s="54"/>
      <c r="R24" s="54"/>
    </row>
    <row r="25" spans="1:19" ht="20.100000000000001" customHeight="1">
      <c r="A25" s="216">
        <v>21</v>
      </c>
      <c r="B25" s="208" t="s">
        <v>39</v>
      </c>
      <c r="C25" s="209" t="s">
        <v>43</v>
      </c>
      <c r="D25" s="210">
        <v>430</v>
      </c>
      <c r="E25" s="169"/>
      <c r="F25" s="207">
        <f>E25+D25</f>
        <v>430</v>
      </c>
      <c r="G25" s="67"/>
      <c r="H25" s="181">
        <v>3.8</v>
      </c>
      <c r="I25" s="182">
        <v>1634</v>
      </c>
      <c r="J25" s="223"/>
      <c r="K25" s="222">
        <f>F25*H25</f>
        <v>1634</v>
      </c>
      <c r="M25" s="1"/>
      <c r="N25" s="3"/>
      <c r="O25" s="55"/>
      <c r="P25" s="54"/>
      <c r="Q25" s="54"/>
      <c r="R25" s="54"/>
      <c r="S25" s="3"/>
    </row>
    <row r="26" spans="1:19" ht="20.100000000000001" customHeight="1" thickBot="1">
      <c r="A26" s="219">
        <v>22</v>
      </c>
      <c r="B26" s="211" t="s">
        <v>41</v>
      </c>
      <c r="C26" s="212" t="s">
        <v>44</v>
      </c>
      <c r="D26" s="213">
        <v>7</v>
      </c>
      <c r="E26" s="174"/>
      <c r="F26" s="214">
        <f>E26+D26</f>
        <v>7</v>
      </c>
      <c r="G26" s="67"/>
      <c r="H26" s="183">
        <v>125</v>
      </c>
      <c r="I26" s="184">
        <v>875</v>
      </c>
      <c r="J26" s="224"/>
      <c r="K26" s="225">
        <f>F26*H26</f>
        <v>875</v>
      </c>
      <c r="M26" s="1"/>
      <c r="N26" s="3"/>
      <c r="O26" s="55"/>
      <c r="P26" s="54"/>
      <c r="Q26" s="54"/>
      <c r="R26" s="54"/>
    </row>
    <row r="27" spans="1:19" ht="20.100000000000001" customHeight="1" thickBot="1">
      <c r="B27" s="61"/>
      <c r="C27" s="61"/>
      <c r="D27" s="54"/>
      <c r="E27" s="53"/>
      <c r="F27" s="54"/>
      <c r="G27" s="54"/>
      <c r="H27" s="54"/>
      <c r="I27" s="226">
        <f>SUM(I5:I26)</f>
        <v>28768.594999999994</v>
      </c>
      <c r="J27" s="227">
        <f>SUM(J5:J26)</f>
        <v>12940.2</v>
      </c>
      <c r="K27" s="228">
        <f>SUM(K4:K26)</f>
        <v>41708.798499999997</v>
      </c>
      <c r="O27" s="55"/>
      <c r="P27" s="54"/>
      <c r="Q27" s="54"/>
      <c r="R27" s="54"/>
      <c r="S27" s="6"/>
    </row>
    <row r="28" spans="1:19" ht="16.5" customHeight="1">
      <c r="A28" s="75"/>
      <c r="B28" s="33"/>
      <c r="C28" s="34"/>
      <c r="D28" s="28"/>
      <c r="E28" s="51"/>
      <c r="F28" s="51"/>
      <c r="G28" s="51"/>
      <c r="H28" s="52" t="s">
        <v>17</v>
      </c>
      <c r="I28" s="52"/>
      <c r="J28" s="64">
        <f>K27</f>
        <v>41708.798499999997</v>
      </c>
      <c r="O28" s="55"/>
      <c r="P28" s="54"/>
      <c r="Q28" s="54"/>
      <c r="R28" s="54"/>
    </row>
    <row r="29" spans="1:19" ht="15.75" customHeight="1">
      <c r="A29" s="71"/>
      <c r="B29" s="57"/>
      <c r="C29" s="31"/>
      <c r="D29" s="28"/>
      <c r="E29" s="51"/>
      <c r="F29" s="51"/>
      <c r="G29" s="51"/>
      <c r="H29" s="52" t="s">
        <v>18</v>
      </c>
      <c r="I29" s="52"/>
      <c r="J29" s="64">
        <f>J27</f>
        <v>12940.2</v>
      </c>
    </row>
    <row r="30" spans="1:19" ht="15.75" customHeight="1">
      <c r="A30" s="71"/>
      <c r="B30" s="33"/>
      <c r="C30" s="34"/>
      <c r="D30" s="29"/>
      <c r="E30" s="29"/>
      <c r="F30" s="29"/>
      <c r="G30" s="29"/>
      <c r="H30" s="58"/>
      <c r="I30" s="58"/>
      <c r="J30" s="32"/>
      <c r="M30" s="4"/>
      <c r="N30" s="7"/>
    </row>
    <row r="31" spans="1:19" ht="16.5" customHeight="1">
      <c r="A31" s="71"/>
      <c r="B31" s="35"/>
      <c r="C31" s="36"/>
      <c r="D31" s="28"/>
      <c r="E31" s="28"/>
      <c r="F31" s="28"/>
      <c r="G31" s="28"/>
      <c r="H31" s="28"/>
      <c r="I31" s="58" t="s">
        <v>11</v>
      </c>
      <c r="J31" s="40">
        <f>SUM(I5:I26)</f>
        <v>28768.594999999994</v>
      </c>
    </row>
    <row r="32" spans="1:19" ht="15.75" customHeight="1">
      <c r="A32" s="71"/>
      <c r="B32" s="50" t="s">
        <v>2</v>
      </c>
      <c r="C32" s="50"/>
      <c r="D32" s="50"/>
      <c r="E32" s="44"/>
      <c r="F32" s="44"/>
      <c r="G32" s="44"/>
      <c r="H32" s="28"/>
      <c r="I32" s="58" t="s">
        <v>12</v>
      </c>
      <c r="J32" s="40">
        <f>J31*21%</f>
        <v>6041.4049499999983</v>
      </c>
    </row>
    <row r="33" spans="1:13" ht="15.75" customHeight="1">
      <c r="A33" s="71"/>
      <c r="B33" s="59" t="s">
        <v>3</v>
      </c>
      <c r="C33" s="28"/>
      <c r="D33" s="28"/>
      <c r="E33" s="28"/>
      <c r="F33" s="28"/>
      <c r="G33" s="28"/>
      <c r="H33" s="28"/>
      <c r="I33" s="58" t="s">
        <v>19</v>
      </c>
      <c r="J33" s="38"/>
      <c r="M33" s="8"/>
    </row>
    <row r="34" spans="1:13" ht="15.75" customHeight="1">
      <c r="A34" s="71"/>
      <c r="B34" s="41" t="s">
        <v>8</v>
      </c>
      <c r="C34" s="39"/>
      <c r="D34" s="37"/>
      <c r="E34" s="37"/>
      <c r="F34" s="37"/>
      <c r="G34" s="37"/>
      <c r="H34" s="28"/>
      <c r="I34" s="58" t="s">
        <v>4</v>
      </c>
      <c r="J34" s="40">
        <f>SUM(J31:J32)+J30</f>
        <v>34809.99994999999</v>
      </c>
      <c r="M34" s="8"/>
    </row>
    <row r="35" spans="1:13" ht="14.25">
      <c r="A35" s="76"/>
      <c r="B35" s="9"/>
      <c r="C35" s="9"/>
    </row>
    <row r="36" spans="1:13" ht="14.25">
      <c r="A36" s="76"/>
      <c r="B36" s="11"/>
    </row>
    <row r="37" spans="1:13" ht="13.5" thickBot="1"/>
    <row r="38" spans="1:13" ht="13.5" customHeight="1" thickBot="1">
      <c r="D38" s="12"/>
      <c r="E38" s="62"/>
      <c r="F38" s="62"/>
      <c r="G38" s="62"/>
      <c r="H38" s="13" t="s">
        <v>5</v>
      </c>
      <c r="I38" s="13"/>
      <c r="J38" s="14"/>
    </row>
    <row r="39" spans="1:13" ht="12" customHeight="1">
      <c r="D39" s="15"/>
      <c r="E39" s="16"/>
      <c r="F39" s="16"/>
      <c r="G39" s="16"/>
      <c r="H39" s="16"/>
      <c r="I39" s="16"/>
      <c r="J39" s="17"/>
    </row>
    <row r="40" spans="1:13" ht="24.75" customHeight="1">
      <c r="D40" s="18"/>
      <c r="E40" s="45"/>
      <c r="F40" s="45"/>
      <c r="G40" s="45"/>
      <c r="H40" s="19"/>
      <c r="I40" s="19"/>
      <c r="J40" s="20"/>
      <c r="K40" s="21"/>
    </row>
    <row r="41" spans="1:13" ht="12.75" customHeight="1">
      <c r="D41" s="22"/>
      <c r="E41" s="63"/>
      <c r="F41" s="63"/>
      <c r="G41" s="63"/>
      <c r="H41" s="19"/>
      <c r="I41" s="19"/>
      <c r="J41" s="20"/>
      <c r="K41" s="21"/>
    </row>
    <row r="42" spans="1:13" ht="12.75" customHeight="1">
      <c r="D42" s="22"/>
      <c r="E42" s="63"/>
      <c r="F42" s="63"/>
      <c r="G42" s="63"/>
      <c r="H42" s="19"/>
      <c r="I42" s="19"/>
      <c r="J42" s="20"/>
      <c r="K42" s="21"/>
    </row>
    <row r="43" spans="1:13">
      <c r="D43" s="18"/>
      <c r="E43" s="45"/>
      <c r="F43" s="45"/>
      <c r="G43" s="45"/>
      <c r="J43" s="23"/>
    </row>
    <row r="44" spans="1:13">
      <c r="D44" s="18"/>
      <c r="E44" s="45"/>
      <c r="F44" s="45"/>
      <c r="G44" s="45"/>
      <c r="J44" s="23"/>
    </row>
    <row r="45" spans="1:13">
      <c r="D45" s="18"/>
      <c r="E45" s="45"/>
      <c r="F45" s="45"/>
      <c r="G45" s="45"/>
      <c r="J45" s="23"/>
    </row>
    <row r="46" spans="1:13">
      <c r="D46" s="18"/>
      <c r="E46" s="45"/>
      <c r="F46" s="45"/>
      <c r="G46" s="45"/>
      <c r="J46" s="23"/>
    </row>
    <row r="47" spans="1:13">
      <c r="D47" s="18"/>
      <c r="E47" s="45"/>
      <c r="F47" s="45"/>
      <c r="G47" s="45"/>
      <c r="J47" s="23"/>
    </row>
    <row r="48" spans="1:13" ht="33" customHeight="1" thickBot="1">
      <c r="D48" s="24"/>
      <c r="E48" s="25"/>
      <c r="F48" s="25"/>
      <c r="G48" s="25"/>
      <c r="H48" s="25"/>
      <c r="I48" s="25"/>
      <c r="J48" s="26"/>
    </row>
    <row r="50" spans="1:13">
      <c r="K50" s="27"/>
      <c r="L50" s="27"/>
      <c r="M50" s="27"/>
    </row>
    <row r="51" spans="1:13">
      <c r="A51" s="49"/>
      <c r="B51" s="49"/>
      <c r="C51" s="49"/>
      <c r="D51" s="49"/>
      <c r="E51" s="49"/>
      <c r="F51" s="49"/>
      <c r="G51" s="49"/>
      <c r="H51" s="49"/>
      <c r="I51" s="49"/>
      <c r="J51" s="49"/>
    </row>
    <row r="52" spans="1:13">
      <c r="A52" s="49"/>
      <c r="B52" s="49"/>
      <c r="C52" s="49"/>
      <c r="D52" s="49"/>
      <c r="E52" s="49"/>
      <c r="F52" s="49"/>
      <c r="G52" s="49"/>
      <c r="H52" s="49"/>
      <c r="I52" s="49"/>
      <c r="J52" s="49"/>
    </row>
    <row r="55" spans="1:13" ht="14.25">
      <c r="A55" s="76"/>
    </row>
    <row r="56" spans="1:13" ht="14.25">
      <c r="A56" s="76"/>
    </row>
  </sheetData>
  <sortState xmlns:xlrd2="http://schemas.microsoft.com/office/spreadsheetml/2017/richdata2" ref="A5:K26">
    <sortCondition ref="A5:A26"/>
  </sortState>
  <mergeCells count="9">
    <mergeCell ref="B2:F2"/>
    <mergeCell ref="H2:K2"/>
    <mergeCell ref="B1:K1"/>
    <mergeCell ref="A51:J51"/>
    <mergeCell ref="A52:J52"/>
    <mergeCell ref="H28:I28"/>
    <mergeCell ref="H29:I29"/>
    <mergeCell ref="A29:A34"/>
    <mergeCell ref="B32:D32"/>
  </mergeCells>
  <phoneticPr fontId="20" type="noConversion"/>
  <conditionalFormatting sqref="A36">
    <cfRule type="cellIs" dxfId="3" priority="2" stopIfTrue="1" operator="equal">
      <formula>0</formula>
    </cfRule>
  </conditionalFormatting>
  <conditionalFormatting sqref="A35">
    <cfRule type="cellIs" dxfId="2" priority="1" stopIfTrue="1" operator="equal">
      <formula>0</formula>
    </cfRule>
  </conditionalFormatting>
  <printOptions horizontalCentered="1"/>
  <pageMargins left="0.39370078740157483" right="0.27559055118110237" top="0.47244094488188981" bottom="0.31" header="0" footer="0"/>
  <pageSetup paperSize="9" scale="44" orientation="portrait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DBE8-120E-4336-ADBF-64DE24B0DE1E}">
  <sheetPr>
    <pageSetUpPr fitToPage="1"/>
  </sheetPr>
  <dimension ref="A1:S64"/>
  <sheetViews>
    <sheetView showGridLines="0" tabSelected="1" topLeftCell="C1" zoomScale="80" zoomScaleNormal="80" zoomScalePageLayoutView="80" workbookViewId="0">
      <selection activeCell="K45" sqref="K45"/>
    </sheetView>
  </sheetViews>
  <sheetFormatPr baseColWidth="10" defaultColWidth="12.7109375" defaultRowHeight="16.5"/>
  <cols>
    <col min="1" max="1" width="6.42578125" style="78" customWidth="1"/>
    <col min="2" max="2" width="54" customWidth="1"/>
    <col min="3" max="3" width="13.85546875" customWidth="1"/>
    <col min="4" max="4" width="16.140625" style="93" customWidth="1"/>
    <col min="5" max="5" width="20.5703125" style="93" bestFit="1" customWidth="1"/>
    <col min="6" max="6" width="20.5703125" style="149" customWidth="1"/>
    <col min="7" max="7" width="6.140625" customWidth="1"/>
    <col min="8" max="9" width="22.28515625" style="93" customWidth="1"/>
    <col min="10" max="10" width="19" style="93" customWidth="1"/>
    <col min="11" max="11" width="21" style="97" customWidth="1"/>
    <col min="14" max="14" width="16.85546875" customWidth="1"/>
    <col min="15" max="15" width="19" customWidth="1"/>
    <col min="16" max="16" width="16" customWidth="1"/>
    <col min="17" max="17" width="14.7109375" bestFit="1" customWidth="1"/>
    <col min="19" max="19" width="14.7109375" bestFit="1" customWidth="1"/>
  </cols>
  <sheetData>
    <row r="1" spans="1:18" ht="45.75" thickBot="1">
      <c r="A1" s="79"/>
      <c r="B1" s="191" t="s">
        <v>76</v>
      </c>
      <c r="C1" s="191"/>
      <c r="D1" s="191"/>
      <c r="E1" s="191"/>
      <c r="F1" s="191"/>
      <c r="G1" s="191"/>
      <c r="H1" s="191"/>
      <c r="I1" s="191"/>
      <c r="J1" s="191"/>
      <c r="K1" s="191"/>
      <c r="N1" s="2"/>
      <c r="O1" s="2"/>
      <c r="P1" s="2"/>
      <c r="Q1" s="2"/>
    </row>
    <row r="2" spans="1:18" ht="51" customHeight="1">
      <c r="A2" s="160"/>
      <c r="B2" s="192" t="s">
        <v>75</v>
      </c>
      <c r="C2" s="161"/>
      <c r="D2" s="161"/>
      <c r="E2" s="161"/>
      <c r="F2" s="162"/>
      <c r="G2" s="66"/>
      <c r="H2" s="176" t="s">
        <v>77</v>
      </c>
      <c r="I2" s="177"/>
      <c r="J2" s="177"/>
      <c r="K2" s="178"/>
      <c r="N2" s="2"/>
      <c r="O2" s="2"/>
      <c r="P2" s="2"/>
      <c r="Q2" s="2"/>
    </row>
    <row r="3" spans="1:18" ht="45" customHeight="1" thickBot="1">
      <c r="A3" s="163"/>
      <c r="B3" s="193" t="s">
        <v>0</v>
      </c>
      <c r="C3" s="190" t="s">
        <v>42</v>
      </c>
      <c r="D3" s="165" t="s">
        <v>78</v>
      </c>
      <c r="E3" s="165" t="s">
        <v>83</v>
      </c>
      <c r="F3" s="166" t="s">
        <v>82</v>
      </c>
      <c r="G3" s="68"/>
      <c r="H3" s="179" t="s">
        <v>1</v>
      </c>
      <c r="I3" s="165" t="s">
        <v>79</v>
      </c>
      <c r="J3" s="165" t="s">
        <v>84</v>
      </c>
      <c r="K3" s="180" t="s">
        <v>85</v>
      </c>
      <c r="N3" s="3"/>
      <c r="O3" s="3"/>
      <c r="P3" s="3"/>
      <c r="Q3" s="3"/>
      <c r="R3" s="3"/>
    </row>
    <row r="4" spans="1:18" ht="17.25">
      <c r="A4" s="197">
        <v>1</v>
      </c>
      <c r="B4" s="194" t="s">
        <v>55</v>
      </c>
      <c r="C4" s="167"/>
      <c r="D4" s="168">
        <v>0</v>
      </c>
      <c r="E4" s="169">
        <v>2580</v>
      </c>
      <c r="F4" s="170">
        <f>E4+D4</f>
        <v>2580</v>
      </c>
      <c r="G4" s="42"/>
      <c r="H4" s="181">
        <v>3.6</v>
      </c>
      <c r="I4" s="182">
        <f>D4*H4</f>
        <v>0</v>
      </c>
      <c r="J4" s="185">
        <f>H4*E4</f>
        <v>9288</v>
      </c>
      <c r="K4" s="186">
        <f>F4*H4</f>
        <v>9288</v>
      </c>
      <c r="N4" s="3"/>
      <c r="O4" s="3"/>
      <c r="P4" s="3"/>
      <c r="Q4" s="3"/>
      <c r="R4" s="3"/>
    </row>
    <row r="5" spans="1:18" ht="49.5" customHeight="1">
      <c r="A5" s="198">
        <v>2</v>
      </c>
      <c r="B5" s="194" t="s">
        <v>72</v>
      </c>
      <c r="C5" s="171" t="s">
        <v>44</v>
      </c>
      <c r="D5" s="168">
        <v>0</v>
      </c>
      <c r="E5" s="169">
        <v>452</v>
      </c>
      <c r="F5" s="170">
        <f t="shared" ref="F5:F33" si="0">E5+D5</f>
        <v>452</v>
      </c>
      <c r="G5" s="67"/>
      <c r="H5" s="181">
        <v>2.8</v>
      </c>
      <c r="I5" s="182">
        <f t="shared" ref="I5:I33" si="1">D5*H5</f>
        <v>0</v>
      </c>
      <c r="J5" s="185">
        <f t="shared" ref="J5:J33" si="2">H5*E5</f>
        <v>1265.5999999999999</v>
      </c>
      <c r="K5" s="186">
        <f t="shared" ref="K5:K33" si="3">F5*H5</f>
        <v>1265.5999999999999</v>
      </c>
      <c r="N5" s="3"/>
      <c r="O5" s="3"/>
      <c r="P5" s="3"/>
      <c r="Q5" s="3"/>
      <c r="R5" s="3"/>
    </row>
    <row r="6" spans="1:18" ht="20.100000000000001" customHeight="1">
      <c r="A6" s="198">
        <v>3</v>
      </c>
      <c r="B6" s="194" t="s">
        <v>61</v>
      </c>
      <c r="C6" s="171" t="s">
        <v>43</v>
      </c>
      <c r="D6" s="168">
        <v>0</v>
      </c>
      <c r="E6" s="169">
        <v>346.3</v>
      </c>
      <c r="F6" s="170">
        <f t="shared" si="0"/>
        <v>346.3</v>
      </c>
      <c r="G6" s="67"/>
      <c r="H6" s="181">
        <v>6.95</v>
      </c>
      <c r="I6" s="182">
        <f t="shared" si="1"/>
        <v>0</v>
      </c>
      <c r="J6" s="185">
        <f t="shared" si="2"/>
        <v>2406.7850000000003</v>
      </c>
      <c r="K6" s="186">
        <f t="shared" si="3"/>
        <v>2406.7850000000003</v>
      </c>
      <c r="M6" s="4"/>
      <c r="N6" s="3"/>
      <c r="O6" s="55"/>
      <c r="P6" s="54"/>
      <c r="Q6" s="54"/>
      <c r="R6" s="54"/>
    </row>
    <row r="7" spans="1:18" ht="32.25" customHeight="1">
      <c r="A7" s="198">
        <v>4</v>
      </c>
      <c r="B7" s="194" t="s">
        <v>53</v>
      </c>
      <c r="C7" s="171" t="s">
        <v>43</v>
      </c>
      <c r="D7" s="168">
        <v>0</v>
      </c>
      <c r="E7" s="169">
        <v>220</v>
      </c>
      <c r="F7" s="170">
        <f t="shared" si="0"/>
        <v>220</v>
      </c>
      <c r="G7" s="67"/>
      <c r="H7" s="181">
        <v>1.75</v>
      </c>
      <c r="I7" s="182">
        <f t="shared" si="1"/>
        <v>0</v>
      </c>
      <c r="J7" s="185">
        <f t="shared" si="2"/>
        <v>385</v>
      </c>
      <c r="K7" s="186">
        <f t="shared" si="3"/>
        <v>385</v>
      </c>
      <c r="M7" s="4"/>
      <c r="N7" s="3"/>
      <c r="O7" s="55"/>
      <c r="P7" s="54"/>
      <c r="Q7" s="54"/>
      <c r="R7" s="54"/>
    </row>
    <row r="8" spans="1:18" ht="20.100000000000001" customHeight="1">
      <c r="A8" s="198">
        <v>5</v>
      </c>
      <c r="B8" s="194" t="s">
        <v>73</v>
      </c>
      <c r="C8" s="171" t="s">
        <v>44</v>
      </c>
      <c r="D8" s="168">
        <v>320</v>
      </c>
      <c r="E8" s="169">
        <v>46.8</v>
      </c>
      <c r="F8" s="170">
        <f>E8+D8</f>
        <v>366.8</v>
      </c>
      <c r="G8" s="67"/>
      <c r="H8" s="181">
        <v>4.3</v>
      </c>
      <c r="I8" s="182">
        <f t="shared" si="1"/>
        <v>1376</v>
      </c>
      <c r="J8" s="185">
        <f>H8*E8</f>
        <v>201.23999999999998</v>
      </c>
      <c r="K8" s="186">
        <f>F8*H8</f>
        <v>1577.24</v>
      </c>
      <c r="M8" s="4"/>
      <c r="N8" s="3"/>
      <c r="O8" s="55"/>
      <c r="P8" s="54"/>
      <c r="Q8" s="54"/>
      <c r="R8" s="54"/>
    </row>
    <row r="9" spans="1:18" ht="20.100000000000001" customHeight="1">
      <c r="A9" s="198">
        <v>6</v>
      </c>
      <c r="B9" s="194" t="s">
        <v>71</v>
      </c>
      <c r="C9" s="171" t="s">
        <v>81</v>
      </c>
      <c r="D9" s="168">
        <v>0</v>
      </c>
      <c r="E9" s="169">
        <v>1000.25</v>
      </c>
      <c r="F9" s="170">
        <f>E9+D9</f>
        <v>1000.25</v>
      </c>
      <c r="G9" s="67"/>
      <c r="H9" s="181">
        <v>3.55</v>
      </c>
      <c r="I9" s="182">
        <f t="shared" si="1"/>
        <v>0</v>
      </c>
      <c r="J9" s="185">
        <f t="shared" si="2"/>
        <v>3550.8874999999998</v>
      </c>
      <c r="K9" s="186">
        <f t="shared" si="3"/>
        <v>3550.8874999999998</v>
      </c>
      <c r="M9" s="4"/>
      <c r="N9" s="3"/>
      <c r="O9" s="55"/>
      <c r="P9" s="54"/>
      <c r="Q9" s="54"/>
      <c r="R9" s="54"/>
    </row>
    <row r="10" spans="1:18" ht="33" customHeight="1">
      <c r="A10" s="198">
        <v>7</v>
      </c>
      <c r="B10" s="195" t="s">
        <v>70</v>
      </c>
      <c r="C10" s="171" t="s">
        <v>43</v>
      </c>
      <c r="D10" s="168">
        <v>1840</v>
      </c>
      <c r="E10" s="169">
        <v>728</v>
      </c>
      <c r="F10" s="170">
        <f>E10+D10</f>
        <v>2568</v>
      </c>
      <c r="G10" s="67"/>
      <c r="H10" s="181">
        <v>5.4</v>
      </c>
      <c r="I10" s="182">
        <f t="shared" si="1"/>
        <v>9936</v>
      </c>
      <c r="J10" s="185">
        <f>H10*E10</f>
        <v>3931.2000000000003</v>
      </c>
      <c r="K10" s="186">
        <f t="shared" si="3"/>
        <v>13867.2</v>
      </c>
      <c r="M10" s="4"/>
      <c r="N10" s="3"/>
      <c r="O10" s="55"/>
      <c r="P10" s="54"/>
      <c r="Q10" s="54"/>
      <c r="R10" s="54"/>
    </row>
    <row r="11" spans="1:18" ht="20.100000000000001" customHeight="1">
      <c r="A11" s="198">
        <v>8</v>
      </c>
      <c r="B11" s="194" t="s">
        <v>69</v>
      </c>
      <c r="C11" s="171" t="s">
        <v>43</v>
      </c>
      <c r="D11" s="168">
        <v>960</v>
      </c>
      <c r="E11" s="169">
        <v>605</v>
      </c>
      <c r="F11" s="170">
        <f>E11+D11</f>
        <v>1565</v>
      </c>
      <c r="G11" s="67"/>
      <c r="H11" s="181">
        <v>5.9</v>
      </c>
      <c r="I11" s="182">
        <f t="shared" si="1"/>
        <v>5664</v>
      </c>
      <c r="J11" s="185">
        <f>H11*E11</f>
        <v>3569.5</v>
      </c>
      <c r="K11" s="186">
        <f t="shared" si="3"/>
        <v>9233.5</v>
      </c>
      <c r="M11" s="4"/>
      <c r="N11" s="3"/>
      <c r="O11" s="55"/>
      <c r="P11" s="54"/>
      <c r="Q11" s="54"/>
      <c r="R11" s="54"/>
    </row>
    <row r="12" spans="1:18" s="5" customFormat="1" ht="20.100000000000001" customHeight="1">
      <c r="A12" s="198">
        <v>9</v>
      </c>
      <c r="B12" s="194" t="s">
        <v>68</v>
      </c>
      <c r="C12" s="171" t="s">
        <v>43</v>
      </c>
      <c r="D12" s="168">
        <v>0</v>
      </c>
      <c r="E12" s="169">
        <v>74</v>
      </c>
      <c r="F12" s="170">
        <f>E12+D12</f>
        <v>74</v>
      </c>
      <c r="G12" s="67"/>
      <c r="H12" s="181">
        <v>4.1500000000000004</v>
      </c>
      <c r="I12" s="182">
        <f t="shared" si="1"/>
        <v>0</v>
      </c>
      <c r="J12" s="185">
        <f t="shared" si="2"/>
        <v>307.10000000000002</v>
      </c>
      <c r="K12" s="186">
        <f t="shared" si="3"/>
        <v>307.10000000000002</v>
      </c>
      <c r="O12" s="55"/>
      <c r="P12" s="54"/>
      <c r="Q12" s="54"/>
      <c r="R12" s="54"/>
    </row>
    <row r="13" spans="1:18" ht="20.100000000000001" customHeight="1">
      <c r="A13" s="198">
        <v>10</v>
      </c>
      <c r="B13" s="194" t="s">
        <v>67</v>
      </c>
      <c r="C13" s="171" t="s">
        <v>44</v>
      </c>
      <c r="D13" s="168">
        <v>0</v>
      </c>
      <c r="E13" s="169">
        <v>2580</v>
      </c>
      <c r="F13" s="170">
        <f>E13+D13</f>
        <v>2580</v>
      </c>
      <c r="G13" s="67"/>
      <c r="H13" s="181">
        <v>0.95</v>
      </c>
      <c r="I13" s="182">
        <f t="shared" si="1"/>
        <v>0</v>
      </c>
      <c r="J13" s="185">
        <f t="shared" si="2"/>
        <v>2451</v>
      </c>
      <c r="K13" s="186">
        <f t="shared" si="3"/>
        <v>2451</v>
      </c>
      <c r="O13" s="55"/>
      <c r="P13" s="54"/>
      <c r="Q13" s="54"/>
      <c r="R13" s="54"/>
    </row>
    <row r="14" spans="1:18" ht="20.100000000000001" customHeight="1">
      <c r="A14" s="198">
        <v>11</v>
      </c>
      <c r="B14" s="194" t="s">
        <v>66</v>
      </c>
      <c r="C14" s="171" t="s">
        <v>43</v>
      </c>
      <c r="D14" s="168">
        <v>0</v>
      </c>
      <c r="E14" s="169">
        <v>1</v>
      </c>
      <c r="F14" s="170">
        <f>E14+D14</f>
        <v>1</v>
      </c>
      <c r="G14" s="67"/>
      <c r="H14" s="181">
        <v>406.46</v>
      </c>
      <c r="I14" s="182">
        <f t="shared" si="1"/>
        <v>0</v>
      </c>
      <c r="J14" s="185">
        <f t="shared" si="2"/>
        <v>406.46</v>
      </c>
      <c r="K14" s="186">
        <f t="shared" si="3"/>
        <v>406.46</v>
      </c>
      <c r="O14" s="55"/>
      <c r="P14" s="54"/>
      <c r="Q14" s="54"/>
      <c r="R14" s="54"/>
    </row>
    <row r="15" spans="1:18" ht="20.100000000000001" customHeight="1">
      <c r="A15" s="198">
        <v>12</v>
      </c>
      <c r="B15" s="194" t="s">
        <v>65</v>
      </c>
      <c r="C15" s="171" t="s">
        <v>44</v>
      </c>
      <c r="D15" s="168">
        <v>0</v>
      </c>
      <c r="E15" s="169">
        <v>1</v>
      </c>
      <c r="F15" s="170">
        <f>E15+D15</f>
        <v>1</v>
      </c>
      <c r="G15" s="67"/>
      <c r="H15" s="181">
        <v>440</v>
      </c>
      <c r="I15" s="182">
        <f t="shared" si="1"/>
        <v>0</v>
      </c>
      <c r="J15" s="185">
        <f t="shared" si="2"/>
        <v>440</v>
      </c>
      <c r="K15" s="186">
        <f t="shared" si="3"/>
        <v>440</v>
      </c>
      <c r="O15" s="55"/>
      <c r="P15" s="54"/>
      <c r="Q15" s="54"/>
      <c r="R15" s="54"/>
    </row>
    <row r="16" spans="1:18" ht="20.100000000000001" customHeight="1">
      <c r="A16" s="198">
        <v>13</v>
      </c>
      <c r="B16" s="194" t="s">
        <v>64</v>
      </c>
      <c r="C16" s="171" t="s">
        <v>43</v>
      </c>
      <c r="D16" s="168">
        <v>52</v>
      </c>
      <c r="E16" s="169">
        <v>495.53</v>
      </c>
      <c r="F16" s="170">
        <f>E16+D16</f>
        <v>547.53</v>
      </c>
      <c r="G16" s="67"/>
      <c r="H16" s="181">
        <v>4.0999999999999996</v>
      </c>
      <c r="I16" s="182">
        <f t="shared" si="1"/>
        <v>213.2</v>
      </c>
      <c r="J16" s="185">
        <f>H16*E16</f>
        <v>2031.6729999999998</v>
      </c>
      <c r="K16" s="186">
        <f t="shared" si="3"/>
        <v>2244.8729999999996</v>
      </c>
      <c r="N16" s="3"/>
      <c r="O16" s="55"/>
      <c r="P16" s="54"/>
      <c r="Q16" s="54"/>
      <c r="R16" s="54"/>
    </row>
    <row r="17" spans="1:19" ht="37.5" customHeight="1">
      <c r="A17" s="198">
        <v>14</v>
      </c>
      <c r="B17" s="194" t="s">
        <v>63</v>
      </c>
      <c r="C17" s="171" t="s">
        <v>43</v>
      </c>
      <c r="D17" s="168">
        <v>9</v>
      </c>
      <c r="E17" s="169">
        <v>101</v>
      </c>
      <c r="F17" s="170">
        <f>E17+D17</f>
        <v>110</v>
      </c>
      <c r="G17" s="67"/>
      <c r="H17" s="181">
        <v>14.6</v>
      </c>
      <c r="I17" s="182">
        <f t="shared" si="1"/>
        <v>131.4</v>
      </c>
      <c r="J17" s="185">
        <f>H17*E17</f>
        <v>1474.6</v>
      </c>
      <c r="K17" s="186">
        <f t="shared" si="3"/>
        <v>1606</v>
      </c>
      <c r="O17" s="55"/>
      <c r="P17" s="54"/>
      <c r="Q17" s="54"/>
      <c r="R17" s="54"/>
    </row>
    <row r="18" spans="1:19" ht="20.100000000000001" customHeight="1">
      <c r="A18" s="198">
        <v>15</v>
      </c>
      <c r="B18" s="194" t="s">
        <v>62</v>
      </c>
      <c r="C18" s="171" t="s">
        <v>43</v>
      </c>
      <c r="D18" s="168">
        <v>0</v>
      </c>
      <c r="E18" s="169">
        <v>55</v>
      </c>
      <c r="F18" s="170">
        <f>E18+D18</f>
        <v>55</v>
      </c>
      <c r="G18" s="67"/>
      <c r="H18" s="181">
        <v>16.75</v>
      </c>
      <c r="I18" s="182">
        <f t="shared" si="1"/>
        <v>0</v>
      </c>
      <c r="J18" s="185">
        <f t="shared" si="2"/>
        <v>921.25</v>
      </c>
      <c r="K18" s="186">
        <f t="shared" si="3"/>
        <v>921.25</v>
      </c>
      <c r="M18" s="5"/>
      <c r="N18" s="5"/>
      <c r="O18" s="55"/>
      <c r="P18" s="54"/>
      <c r="Q18" s="54"/>
      <c r="R18" s="54"/>
    </row>
    <row r="19" spans="1:19" ht="27.75" customHeight="1">
      <c r="A19" s="198">
        <v>16</v>
      </c>
      <c r="B19" s="194" t="s">
        <v>60</v>
      </c>
      <c r="C19" s="171" t="s">
        <v>43</v>
      </c>
      <c r="D19" s="168">
        <v>1.3499999999999943</v>
      </c>
      <c r="E19" s="169">
        <v>84.22</v>
      </c>
      <c r="F19" s="170">
        <f>E19+D19</f>
        <v>85.57</v>
      </c>
      <c r="G19" s="67"/>
      <c r="H19" s="181">
        <v>8.15</v>
      </c>
      <c r="I19" s="182">
        <f t="shared" si="1"/>
        <v>11.002499999999953</v>
      </c>
      <c r="J19" s="185">
        <f>H19*E19</f>
        <v>686.39300000000003</v>
      </c>
      <c r="K19" s="186">
        <f t="shared" si="3"/>
        <v>697.39549999999997</v>
      </c>
      <c r="M19" s="5"/>
      <c r="N19" s="5"/>
      <c r="O19" s="55"/>
      <c r="P19" s="54"/>
      <c r="Q19" s="54"/>
      <c r="R19" s="54"/>
    </row>
    <row r="20" spans="1:19" ht="27" customHeight="1">
      <c r="A20" s="198">
        <v>17</v>
      </c>
      <c r="B20" s="194" t="s">
        <v>59</v>
      </c>
      <c r="C20" s="171" t="s">
        <v>43</v>
      </c>
      <c r="D20" s="168">
        <v>1390</v>
      </c>
      <c r="E20" s="169">
        <v>430</v>
      </c>
      <c r="F20" s="170">
        <f>E20+D20</f>
        <v>1820</v>
      </c>
      <c r="G20" s="67"/>
      <c r="H20" s="181">
        <v>4.05</v>
      </c>
      <c r="I20" s="182">
        <f t="shared" si="1"/>
        <v>5629.5</v>
      </c>
      <c r="J20" s="185">
        <f>H20*E20</f>
        <v>1741.5</v>
      </c>
      <c r="K20" s="186">
        <f t="shared" si="3"/>
        <v>7371</v>
      </c>
      <c r="M20" s="5"/>
      <c r="N20" s="5"/>
      <c r="O20" s="55"/>
      <c r="P20" s="54"/>
      <c r="Q20" s="54"/>
      <c r="R20" s="54"/>
    </row>
    <row r="21" spans="1:19" ht="20.100000000000001" customHeight="1">
      <c r="A21" s="198">
        <v>18</v>
      </c>
      <c r="B21" s="194" t="s">
        <v>58</v>
      </c>
      <c r="C21" s="171" t="s">
        <v>43</v>
      </c>
      <c r="D21" s="168">
        <v>47.999999999999993</v>
      </c>
      <c r="E21" s="169">
        <v>39.1</v>
      </c>
      <c r="F21" s="170">
        <f>E21+D21</f>
        <v>87.1</v>
      </c>
      <c r="G21" s="67"/>
      <c r="H21" s="181">
        <v>4.8</v>
      </c>
      <c r="I21" s="182">
        <f t="shared" si="1"/>
        <v>230.39999999999995</v>
      </c>
      <c r="J21" s="185">
        <f>H21*E21</f>
        <v>187.68</v>
      </c>
      <c r="K21" s="186">
        <f t="shared" si="3"/>
        <v>418.08</v>
      </c>
      <c r="L21" s="5"/>
      <c r="M21" s="5"/>
      <c r="N21" s="5"/>
      <c r="O21" s="55"/>
      <c r="P21" s="54"/>
      <c r="Q21" s="54"/>
      <c r="R21" s="54"/>
    </row>
    <row r="22" spans="1:19" ht="20.100000000000001" customHeight="1">
      <c r="A22" s="198">
        <v>19</v>
      </c>
      <c r="B22" s="194" t="s">
        <v>57</v>
      </c>
      <c r="C22" s="171" t="s">
        <v>43</v>
      </c>
      <c r="D22" s="168">
        <v>26.5</v>
      </c>
      <c r="E22" s="169">
        <v>265.3</v>
      </c>
      <c r="F22" s="170">
        <f>E22+D22</f>
        <v>291.8</v>
      </c>
      <c r="G22" s="67"/>
      <c r="H22" s="181">
        <v>11.7</v>
      </c>
      <c r="I22" s="182">
        <f t="shared" si="1"/>
        <v>310.04999999999995</v>
      </c>
      <c r="J22" s="185">
        <f>H22*E22</f>
        <v>3104.0099999999998</v>
      </c>
      <c r="K22" s="186">
        <f t="shared" si="3"/>
        <v>3414.06</v>
      </c>
      <c r="N22" s="5"/>
      <c r="O22" s="55"/>
      <c r="P22" s="54"/>
      <c r="Q22" s="54"/>
      <c r="R22" s="54"/>
    </row>
    <row r="23" spans="1:19" ht="20.100000000000001" customHeight="1">
      <c r="A23" s="198">
        <v>20</v>
      </c>
      <c r="B23" s="194" t="s">
        <v>56</v>
      </c>
      <c r="C23" s="171" t="s">
        <v>43</v>
      </c>
      <c r="D23" s="168">
        <v>22.25</v>
      </c>
      <c r="E23" s="169">
        <v>25.6</v>
      </c>
      <c r="F23" s="170">
        <f>E23+D23</f>
        <v>47.85</v>
      </c>
      <c r="G23" s="67"/>
      <c r="H23" s="181">
        <v>33.200000000000003</v>
      </c>
      <c r="I23" s="182">
        <f t="shared" si="1"/>
        <v>738.7</v>
      </c>
      <c r="J23" s="185">
        <f>H23*E23</f>
        <v>849.92000000000007</v>
      </c>
      <c r="K23" s="186">
        <f t="shared" si="3"/>
        <v>1588.6200000000001</v>
      </c>
      <c r="M23" s="5"/>
      <c r="N23" s="5"/>
      <c r="O23" s="55"/>
      <c r="P23" s="54"/>
      <c r="Q23" s="54"/>
      <c r="R23" s="54"/>
    </row>
    <row r="24" spans="1:19" ht="20.100000000000001" customHeight="1">
      <c r="A24" s="198">
        <v>21</v>
      </c>
      <c r="B24" s="194" t="s">
        <v>54</v>
      </c>
      <c r="C24" s="171" t="s">
        <v>44</v>
      </c>
      <c r="D24" s="168">
        <v>1190</v>
      </c>
      <c r="E24" s="169">
        <v>430</v>
      </c>
      <c r="F24" s="170">
        <f>E24+D24</f>
        <v>1620</v>
      </c>
      <c r="G24" s="67"/>
      <c r="H24" s="181">
        <v>3.8</v>
      </c>
      <c r="I24" s="182">
        <f t="shared" si="1"/>
        <v>4522</v>
      </c>
      <c r="J24" s="185">
        <f>H24*E24</f>
        <v>1634</v>
      </c>
      <c r="K24" s="186">
        <f t="shared" si="3"/>
        <v>6156</v>
      </c>
      <c r="M24" s="5"/>
      <c r="N24" s="5"/>
      <c r="O24" s="55"/>
      <c r="P24" s="54"/>
      <c r="Q24" s="54"/>
      <c r="R24" s="54"/>
    </row>
    <row r="25" spans="1:19" ht="20.100000000000001" customHeight="1">
      <c r="A25" s="198">
        <v>22</v>
      </c>
      <c r="B25" s="194" t="s">
        <v>80</v>
      </c>
      <c r="C25" s="171" t="s">
        <v>43</v>
      </c>
      <c r="D25" s="168">
        <v>0</v>
      </c>
      <c r="E25" s="169">
        <v>7</v>
      </c>
      <c r="F25" s="170">
        <v>7</v>
      </c>
      <c r="G25" s="67"/>
      <c r="H25" s="181">
        <v>125</v>
      </c>
      <c r="I25" s="182">
        <f t="shared" si="1"/>
        <v>0</v>
      </c>
      <c r="J25" s="185">
        <f t="shared" si="2"/>
        <v>875</v>
      </c>
      <c r="K25" s="186">
        <f t="shared" si="3"/>
        <v>875</v>
      </c>
      <c r="M25" s="1"/>
      <c r="N25" s="3"/>
      <c r="O25" s="55"/>
      <c r="P25" s="54"/>
      <c r="Q25" s="54"/>
      <c r="R25" s="54"/>
      <c r="S25" s="3"/>
    </row>
    <row r="26" spans="1:19" ht="20.100000000000001" customHeight="1">
      <c r="A26" s="198">
        <v>23</v>
      </c>
      <c r="B26" s="194" t="s">
        <v>74</v>
      </c>
      <c r="C26" s="171" t="s">
        <v>44</v>
      </c>
      <c r="D26" s="168">
        <v>4</v>
      </c>
      <c r="E26" s="169"/>
      <c r="F26" s="170">
        <f t="shared" ref="F25:F33" si="4">E26+D26</f>
        <v>4</v>
      </c>
      <c r="G26" s="67"/>
      <c r="H26" s="181">
        <v>107.1</v>
      </c>
      <c r="I26" s="182">
        <f t="shared" si="1"/>
        <v>428.4</v>
      </c>
      <c r="J26" s="185">
        <f t="shared" si="2"/>
        <v>0</v>
      </c>
      <c r="K26" s="186">
        <f t="shared" si="3"/>
        <v>428.4</v>
      </c>
      <c r="M26" s="1"/>
      <c r="N26" s="3"/>
      <c r="O26" s="55"/>
      <c r="P26" s="54"/>
      <c r="Q26" s="54"/>
      <c r="R26" s="54"/>
    </row>
    <row r="27" spans="1:19" ht="55.5" customHeight="1">
      <c r="A27" s="198">
        <v>24</v>
      </c>
      <c r="B27" s="194" t="s">
        <v>46</v>
      </c>
      <c r="C27" s="171" t="s">
        <v>44</v>
      </c>
      <c r="D27" s="168">
        <v>1</v>
      </c>
      <c r="E27" s="169"/>
      <c r="F27" s="170">
        <f t="shared" si="4"/>
        <v>1</v>
      </c>
      <c r="G27" s="67"/>
      <c r="H27" s="181">
        <v>428.4</v>
      </c>
      <c r="I27" s="182">
        <f t="shared" si="1"/>
        <v>428.4</v>
      </c>
      <c r="J27" s="185">
        <f t="shared" si="2"/>
        <v>0</v>
      </c>
      <c r="K27" s="186">
        <f t="shared" si="3"/>
        <v>428.4</v>
      </c>
      <c r="M27" s="1"/>
      <c r="N27" s="3"/>
      <c r="O27" s="55"/>
      <c r="P27" s="54"/>
      <c r="Q27" s="54"/>
      <c r="R27" s="54"/>
    </row>
    <row r="28" spans="1:19" ht="33" customHeight="1">
      <c r="A28" s="198">
        <v>25</v>
      </c>
      <c r="B28" s="194" t="s">
        <v>47</v>
      </c>
      <c r="C28" s="171" t="s">
        <v>43</v>
      </c>
      <c r="D28" s="168">
        <v>1</v>
      </c>
      <c r="E28" s="169"/>
      <c r="F28" s="170">
        <f t="shared" si="4"/>
        <v>1</v>
      </c>
      <c r="G28" s="67"/>
      <c r="H28" s="181">
        <v>1393.75</v>
      </c>
      <c r="I28" s="182">
        <f t="shared" si="1"/>
        <v>1393.75</v>
      </c>
      <c r="J28" s="185">
        <f t="shared" si="2"/>
        <v>0</v>
      </c>
      <c r="K28" s="186">
        <f t="shared" si="3"/>
        <v>1393.75</v>
      </c>
      <c r="M28" s="1"/>
      <c r="N28" s="3"/>
      <c r="O28" s="55"/>
      <c r="P28" s="54"/>
      <c r="Q28" s="54"/>
      <c r="R28" s="54"/>
    </row>
    <row r="29" spans="1:19" ht="25.5" customHeight="1">
      <c r="A29" s="198">
        <v>26</v>
      </c>
      <c r="B29" s="194" t="s">
        <v>48</v>
      </c>
      <c r="C29" s="171" t="s">
        <v>43</v>
      </c>
      <c r="D29" s="168">
        <v>1</v>
      </c>
      <c r="E29" s="169"/>
      <c r="F29" s="170">
        <f t="shared" si="4"/>
        <v>1</v>
      </c>
      <c r="G29" s="67"/>
      <c r="H29" s="181">
        <v>285.60000000000002</v>
      </c>
      <c r="I29" s="182">
        <f t="shared" si="1"/>
        <v>285.60000000000002</v>
      </c>
      <c r="J29" s="185">
        <f t="shared" si="2"/>
        <v>0</v>
      </c>
      <c r="K29" s="186">
        <f t="shared" si="3"/>
        <v>285.60000000000002</v>
      </c>
      <c r="M29" s="1"/>
      <c r="N29" s="3"/>
      <c r="O29" s="55"/>
      <c r="P29" s="54"/>
      <c r="Q29" s="54"/>
      <c r="R29" s="54"/>
    </row>
    <row r="30" spans="1:19" ht="20.100000000000001" customHeight="1">
      <c r="A30" s="198">
        <v>27</v>
      </c>
      <c r="B30" s="194" t="s">
        <v>49</v>
      </c>
      <c r="C30" s="171" t="s">
        <v>43</v>
      </c>
      <c r="D30" s="168">
        <v>4</v>
      </c>
      <c r="E30" s="169"/>
      <c r="F30" s="170">
        <f t="shared" si="4"/>
        <v>4</v>
      </c>
      <c r="G30" s="67"/>
      <c r="H30" s="181">
        <v>71.400000000000006</v>
      </c>
      <c r="I30" s="182">
        <f t="shared" si="1"/>
        <v>285.60000000000002</v>
      </c>
      <c r="J30" s="185">
        <f t="shared" si="2"/>
        <v>0</v>
      </c>
      <c r="K30" s="186">
        <f t="shared" si="3"/>
        <v>285.60000000000002</v>
      </c>
      <c r="M30" s="1"/>
      <c r="N30" s="3"/>
      <c r="O30" s="55"/>
      <c r="P30" s="54"/>
      <c r="Q30" s="54"/>
      <c r="R30" s="54"/>
    </row>
    <row r="31" spans="1:19" ht="20.100000000000001" customHeight="1">
      <c r="A31" s="198">
        <v>28</v>
      </c>
      <c r="B31" s="194" t="s">
        <v>50</v>
      </c>
      <c r="C31" s="171" t="s">
        <v>43</v>
      </c>
      <c r="D31" s="168">
        <v>1</v>
      </c>
      <c r="E31" s="169"/>
      <c r="F31" s="170">
        <f t="shared" si="4"/>
        <v>1</v>
      </c>
      <c r="G31" s="67"/>
      <c r="H31" s="181">
        <v>698.6</v>
      </c>
      <c r="I31" s="182">
        <f t="shared" si="1"/>
        <v>698.6</v>
      </c>
      <c r="J31" s="185">
        <f t="shared" si="2"/>
        <v>0</v>
      </c>
      <c r="K31" s="186">
        <f t="shared" si="3"/>
        <v>698.6</v>
      </c>
      <c r="M31" s="1"/>
      <c r="N31" s="3"/>
      <c r="O31" s="55"/>
      <c r="P31" s="54"/>
      <c r="Q31" s="54"/>
      <c r="R31" s="54"/>
    </row>
    <row r="32" spans="1:19" ht="31.5" customHeight="1">
      <c r="A32" s="198">
        <v>29</v>
      </c>
      <c r="B32" s="194" t="s">
        <v>51</v>
      </c>
      <c r="C32" s="171" t="s">
        <v>43</v>
      </c>
      <c r="D32" s="168">
        <v>1</v>
      </c>
      <c r="E32" s="169"/>
      <c r="F32" s="170">
        <f t="shared" si="4"/>
        <v>1</v>
      </c>
      <c r="G32" s="67"/>
      <c r="H32" s="181">
        <v>428.4</v>
      </c>
      <c r="I32" s="182">
        <f t="shared" si="1"/>
        <v>428.4</v>
      </c>
      <c r="J32" s="185">
        <f t="shared" si="2"/>
        <v>0</v>
      </c>
      <c r="K32" s="186">
        <f t="shared" si="3"/>
        <v>428.4</v>
      </c>
      <c r="M32" s="1"/>
      <c r="N32" s="3"/>
      <c r="O32" s="55"/>
      <c r="P32" s="54"/>
      <c r="Q32" s="54"/>
      <c r="R32" s="54"/>
    </row>
    <row r="33" spans="1:19" ht="31.5" customHeight="1" thickBot="1">
      <c r="A33" s="199">
        <v>30</v>
      </c>
      <c r="B33" s="196" t="s">
        <v>52</v>
      </c>
      <c r="C33" s="172" t="s">
        <v>44</v>
      </c>
      <c r="D33" s="173">
        <v>1</v>
      </c>
      <c r="E33" s="174"/>
      <c r="F33" s="175">
        <f t="shared" si="4"/>
        <v>1</v>
      </c>
      <c r="G33" s="67"/>
      <c r="H33" s="183">
        <v>3043</v>
      </c>
      <c r="I33" s="184">
        <f t="shared" si="1"/>
        <v>3043</v>
      </c>
      <c r="J33" s="187">
        <f t="shared" si="2"/>
        <v>0</v>
      </c>
      <c r="K33" s="188">
        <f t="shared" si="3"/>
        <v>3043</v>
      </c>
      <c r="M33" s="1"/>
      <c r="N33" s="3"/>
      <c r="O33" s="55"/>
      <c r="P33" s="54"/>
      <c r="Q33" s="54"/>
      <c r="R33" s="54"/>
    </row>
    <row r="34" spans="1:19" ht="20.100000000000001" customHeight="1" thickBot="1">
      <c r="A34" s="77"/>
      <c r="B34" s="65"/>
      <c r="C34" s="90"/>
      <c r="D34" s="114"/>
      <c r="E34" s="115"/>
      <c r="F34" s="67"/>
      <c r="G34" s="67"/>
      <c r="H34" s="229"/>
      <c r="I34" s="230">
        <f>SUM(I4:I33)</f>
        <v>35754.002500000002</v>
      </c>
      <c r="J34" s="231">
        <f>SUM(J4:J33)</f>
        <v>41708.798499999997</v>
      </c>
      <c r="K34" s="232">
        <f>SUM(K4:K33)</f>
        <v>77462.801000000007</v>
      </c>
      <c r="M34" s="1"/>
      <c r="N34" s="3"/>
      <c r="O34" s="55"/>
      <c r="P34" s="54"/>
      <c r="Q34" s="54"/>
      <c r="R34" s="54"/>
    </row>
    <row r="35" spans="1:19" ht="20.100000000000001" customHeight="1">
      <c r="B35" s="116"/>
      <c r="C35" s="116"/>
      <c r="D35" s="117"/>
      <c r="E35" s="118"/>
      <c r="F35" s="67"/>
      <c r="G35" s="54"/>
      <c r="H35" s="54"/>
      <c r="I35" s="54"/>
      <c r="J35" s="54"/>
      <c r="O35" s="55"/>
      <c r="P35" s="54"/>
      <c r="Q35" s="54"/>
      <c r="R35" s="54"/>
      <c r="S35" s="6"/>
    </row>
    <row r="36" spans="1:19" ht="16.5" customHeight="1">
      <c r="A36" s="84"/>
      <c r="B36" s="119"/>
      <c r="C36" s="120"/>
      <c r="D36" s="121"/>
      <c r="E36" s="122"/>
      <c r="F36" s="150"/>
      <c r="G36" s="51"/>
      <c r="H36" s="101" t="s">
        <v>17</v>
      </c>
      <c r="I36" s="101"/>
      <c r="J36" s="102">
        <f>K34</f>
        <v>77462.801000000007</v>
      </c>
      <c r="O36" s="55"/>
      <c r="P36" s="54"/>
      <c r="Q36" s="54"/>
      <c r="R36" s="54"/>
    </row>
    <row r="37" spans="1:19" ht="15.75" customHeight="1">
      <c r="A37" s="71"/>
      <c r="B37" s="123"/>
      <c r="C37" s="124"/>
      <c r="D37" s="121"/>
      <c r="E37" s="122"/>
      <c r="F37" s="150"/>
      <c r="G37" s="51"/>
      <c r="H37" s="101" t="s">
        <v>18</v>
      </c>
      <c r="I37" s="101"/>
      <c r="J37" s="102">
        <f>J34</f>
        <v>41708.798499999997</v>
      </c>
    </row>
    <row r="38" spans="1:19" ht="15.75" customHeight="1">
      <c r="A38" s="71"/>
      <c r="B38" s="119"/>
      <c r="C38" s="120"/>
      <c r="D38" s="125"/>
      <c r="E38" s="125"/>
      <c r="F38" s="150"/>
      <c r="G38" s="29"/>
      <c r="H38" s="103"/>
      <c r="I38" s="103"/>
      <c r="J38" s="104"/>
      <c r="M38" s="4"/>
      <c r="N38" s="7"/>
    </row>
    <row r="39" spans="1:19" ht="16.5" customHeight="1">
      <c r="A39" s="71"/>
      <c r="B39" s="126"/>
      <c r="C39" s="127"/>
      <c r="D39" s="121"/>
      <c r="E39" s="121"/>
      <c r="F39" s="151"/>
      <c r="G39" s="28"/>
      <c r="H39" s="94"/>
      <c r="I39" s="103" t="s">
        <v>11</v>
      </c>
      <c r="J39" s="105">
        <f>SUM(I4:I33)</f>
        <v>35754.002500000002</v>
      </c>
    </row>
    <row r="40" spans="1:19" ht="15.75" customHeight="1">
      <c r="A40" s="71"/>
      <c r="B40" s="128" t="s">
        <v>2</v>
      </c>
      <c r="C40" s="128"/>
      <c r="D40" s="128"/>
      <c r="E40" s="129"/>
      <c r="F40" s="152"/>
      <c r="G40" s="44"/>
      <c r="H40" s="94"/>
      <c r="I40" s="103" t="s">
        <v>12</v>
      </c>
      <c r="J40" s="105">
        <f>J39*21%</f>
        <v>7508.3405250000005</v>
      </c>
    </row>
    <row r="41" spans="1:19" ht="15.75" customHeight="1">
      <c r="A41" s="71"/>
      <c r="B41" s="130" t="s">
        <v>3</v>
      </c>
      <c r="C41" s="65"/>
      <c r="D41" s="121"/>
      <c r="E41" s="121"/>
      <c r="F41" s="151"/>
      <c r="G41" s="28"/>
      <c r="H41" s="94"/>
      <c r="I41" s="103" t="s">
        <v>19</v>
      </c>
      <c r="J41" s="106"/>
      <c r="M41" s="8"/>
    </row>
    <row r="42" spans="1:19" ht="15.75" customHeight="1">
      <c r="A42" s="71"/>
      <c r="B42" s="131" t="s">
        <v>8</v>
      </c>
      <c r="C42" s="132"/>
      <c r="D42" s="133"/>
      <c r="E42" s="133"/>
      <c r="F42" s="153"/>
      <c r="G42" s="37"/>
      <c r="H42" s="94"/>
      <c r="I42" s="103" t="s">
        <v>4</v>
      </c>
      <c r="J42" s="105">
        <f>SUM(J39:J40)+J38</f>
        <v>43262.343025000002</v>
      </c>
      <c r="M42" s="8"/>
    </row>
    <row r="43" spans="1:19">
      <c r="A43" s="85"/>
      <c r="B43" s="134"/>
      <c r="C43" s="134"/>
      <c r="D43" s="121"/>
      <c r="E43" s="121"/>
      <c r="F43" s="151"/>
    </row>
    <row r="44" spans="1:19">
      <c r="A44" s="85"/>
      <c r="B44" s="135"/>
      <c r="C44" s="65"/>
      <c r="D44" s="121"/>
      <c r="E44" s="121"/>
      <c r="F44" s="151"/>
    </row>
    <row r="45" spans="1:19" ht="17.25" thickBot="1">
      <c r="B45" s="65"/>
      <c r="C45" s="65"/>
      <c r="D45" s="121"/>
      <c r="E45" s="121"/>
      <c r="F45" s="151"/>
    </row>
    <row r="46" spans="1:19" ht="13.5" customHeight="1" thickBot="1">
      <c r="B46" s="65"/>
      <c r="C46" s="65"/>
      <c r="D46" s="136"/>
      <c r="E46" s="137"/>
      <c r="F46" s="154"/>
      <c r="G46" s="62"/>
      <c r="H46" s="13" t="s">
        <v>5</v>
      </c>
      <c r="I46" s="13"/>
      <c r="J46" s="107"/>
    </row>
    <row r="47" spans="1:19" ht="12" customHeight="1">
      <c r="B47" s="65"/>
      <c r="C47" s="65"/>
      <c r="D47" s="138"/>
      <c r="E47" s="139"/>
      <c r="F47" s="155"/>
      <c r="G47" s="16"/>
      <c r="H47" s="98"/>
      <c r="I47" s="98"/>
      <c r="J47" s="108"/>
    </row>
    <row r="48" spans="1:19" ht="24.75" customHeight="1">
      <c r="B48" s="65"/>
      <c r="C48" s="65"/>
      <c r="D48" s="140"/>
      <c r="E48" s="141"/>
      <c r="F48" s="156"/>
      <c r="G48" s="45"/>
      <c r="H48" s="109"/>
      <c r="I48" s="109"/>
      <c r="J48" s="110"/>
      <c r="K48" s="111"/>
    </row>
    <row r="49" spans="1:13" ht="12.75" customHeight="1">
      <c r="B49" s="65"/>
      <c r="C49" s="65"/>
      <c r="D49" s="142"/>
      <c r="E49" s="143"/>
      <c r="F49" s="157"/>
      <c r="G49" s="63"/>
      <c r="H49" s="109"/>
      <c r="I49" s="109"/>
      <c r="J49" s="110"/>
      <c r="K49" s="111"/>
    </row>
    <row r="50" spans="1:13" ht="12.75" customHeight="1">
      <c r="B50" s="65"/>
      <c r="C50" s="65"/>
      <c r="D50" s="142"/>
      <c r="E50" s="143"/>
      <c r="F50" s="157"/>
      <c r="G50" s="63"/>
      <c r="H50" s="109"/>
      <c r="I50" s="109"/>
      <c r="J50" s="110"/>
      <c r="K50" s="111"/>
    </row>
    <row r="51" spans="1:13">
      <c r="B51" s="65"/>
      <c r="C51" s="65"/>
      <c r="D51" s="140"/>
      <c r="E51" s="141"/>
      <c r="F51" s="156"/>
      <c r="G51" s="45"/>
      <c r="J51" s="112"/>
    </row>
    <row r="52" spans="1:13">
      <c r="B52" s="65"/>
      <c r="C52" s="65"/>
      <c r="D52" s="140"/>
      <c r="E52" s="141"/>
      <c r="F52" s="156"/>
      <c r="G52" s="45"/>
      <c r="J52" s="112"/>
    </row>
    <row r="53" spans="1:13">
      <c r="D53" s="95"/>
      <c r="E53" s="99"/>
      <c r="F53" s="158"/>
      <c r="G53" s="45"/>
      <c r="J53" s="112"/>
    </row>
    <row r="54" spans="1:13">
      <c r="D54" s="95"/>
      <c r="E54" s="99"/>
      <c r="F54" s="158"/>
      <c r="G54" s="45"/>
      <c r="J54" s="112"/>
    </row>
    <row r="55" spans="1:13">
      <c r="D55" s="95"/>
      <c r="E55" s="99"/>
      <c r="F55" s="158"/>
      <c r="G55" s="45"/>
      <c r="J55" s="112"/>
    </row>
    <row r="56" spans="1:13" ht="33" customHeight="1" thickBot="1">
      <c r="D56" s="96"/>
      <c r="E56" s="100"/>
      <c r="F56" s="159"/>
      <c r="G56" s="25"/>
      <c r="H56" s="100"/>
      <c r="I56" s="100"/>
      <c r="J56" s="113"/>
    </row>
    <row r="58" spans="1:13" ht="17.25">
      <c r="K58" s="92"/>
      <c r="L58" s="27"/>
      <c r="M58" s="27"/>
    </row>
    <row r="59" spans="1:13">
      <c r="A59" s="49"/>
      <c r="B59" s="49"/>
      <c r="C59" s="49"/>
      <c r="D59" s="49"/>
      <c r="E59" s="49"/>
      <c r="F59" s="49"/>
      <c r="G59" s="49"/>
      <c r="H59" s="49"/>
      <c r="I59" s="49"/>
      <c r="J59" s="49"/>
    </row>
    <row r="60" spans="1:13">
      <c r="A60" s="49"/>
      <c r="B60" s="49"/>
      <c r="C60" s="49"/>
      <c r="D60" s="49"/>
      <c r="E60" s="49"/>
      <c r="F60" s="49"/>
      <c r="G60" s="49"/>
      <c r="H60" s="49"/>
      <c r="I60" s="49"/>
      <c r="J60" s="49"/>
    </row>
    <row r="63" spans="1:13">
      <c r="A63" s="85"/>
    </row>
    <row r="64" spans="1:13">
      <c r="A64" s="85"/>
    </row>
  </sheetData>
  <autoFilter ref="A3:K33" xr:uid="{22C754C8-324E-41FE-AB71-13E3FEC55820}"/>
  <sortState xmlns:xlrd2="http://schemas.microsoft.com/office/spreadsheetml/2017/richdata2" ref="A8:K33">
    <sortCondition ref="A8:A33"/>
  </sortState>
  <mergeCells count="9">
    <mergeCell ref="H2:K2"/>
    <mergeCell ref="B1:K1"/>
    <mergeCell ref="A37:A42"/>
    <mergeCell ref="H37:I37"/>
    <mergeCell ref="B40:D40"/>
    <mergeCell ref="A59:J59"/>
    <mergeCell ref="A60:J60"/>
    <mergeCell ref="H36:I36"/>
    <mergeCell ref="B2:F2"/>
  </mergeCells>
  <conditionalFormatting sqref="A44">
    <cfRule type="cellIs" dxfId="1" priority="2" stopIfTrue="1" operator="equal">
      <formula>0</formula>
    </cfRule>
  </conditionalFormatting>
  <conditionalFormatting sqref="A43">
    <cfRule type="cellIs" dxfId="0" priority="1" stopIfTrue="1" operator="equal">
      <formula>0</formula>
    </cfRule>
  </conditionalFormatting>
  <printOptions horizontalCentered="1"/>
  <pageMargins left="0.39370078740157483" right="0.27559055118110237" top="0.47244094488188981" bottom="0.31" header="0" footer="0"/>
  <pageSetup paperSize="9" scale="41" orientation="portrait" horizontalDpi="360" verticalDpi="36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FA8B-4F73-4F0A-86F6-816C61DE0DA6}">
  <dimension ref="A1:H62"/>
  <sheetViews>
    <sheetView topLeftCell="C1" workbookViewId="0">
      <selection activeCell="F15" sqref="F15"/>
    </sheetView>
  </sheetViews>
  <sheetFormatPr baseColWidth="10" defaultRowHeight="12.75"/>
  <cols>
    <col min="2" max="2" width="49.5703125" customWidth="1"/>
    <col min="4" max="4" width="24.140625" customWidth="1"/>
    <col min="5" max="5" width="26.5703125" customWidth="1"/>
    <col min="6" max="6" width="22.5703125" customWidth="1"/>
    <col min="8" max="8" width="13.28515625" customWidth="1"/>
  </cols>
  <sheetData>
    <row r="1" spans="1:8" ht="57" customHeight="1">
      <c r="C1" s="144" t="s">
        <v>87</v>
      </c>
      <c r="D1" s="144"/>
      <c r="E1" s="144"/>
      <c r="F1" s="144"/>
      <c r="G1" s="144"/>
      <c r="H1" s="144"/>
    </row>
    <row r="2" spans="1:8" ht="34.5" customHeight="1">
      <c r="D2" s="147" t="s">
        <v>91</v>
      </c>
      <c r="E2" s="146" t="s">
        <v>90</v>
      </c>
      <c r="F2" s="145" t="s">
        <v>92</v>
      </c>
      <c r="G2" s="145" t="s">
        <v>88</v>
      </c>
      <c r="H2" s="145" t="s">
        <v>89</v>
      </c>
    </row>
    <row r="3" spans="1:8" ht="15" customHeight="1">
      <c r="A3" s="91">
        <v>1</v>
      </c>
      <c r="B3" s="86" t="s">
        <v>55</v>
      </c>
      <c r="C3" s="90" t="s">
        <v>44</v>
      </c>
      <c r="D3" s="148">
        <v>2580</v>
      </c>
      <c r="E3" s="87">
        <v>2580</v>
      </c>
      <c r="F3" s="88">
        <f>E3-D3</f>
        <v>0</v>
      </c>
      <c r="H3">
        <f>G3*F3</f>
        <v>0</v>
      </c>
    </row>
    <row r="4" spans="1:8" ht="15" customHeight="1">
      <c r="A4" s="91">
        <v>2</v>
      </c>
      <c r="B4" s="86" t="s">
        <v>72</v>
      </c>
      <c r="C4" s="90" t="s">
        <v>43</v>
      </c>
      <c r="D4" s="148">
        <v>452</v>
      </c>
      <c r="E4" s="87">
        <v>452</v>
      </c>
      <c r="F4" s="88">
        <f>E4-D4</f>
        <v>0</v>
      </c>
      <c r="H4">
        <f t="shared" ref="H4:H32" si="0">G4*F4</f>
        <v>0</v>
      </c>
    </row>
    <row r="5" spans="1:8" ht="15" customHeight="1">
      <c r="A5" s="91">
        <v>3</v>
      </c>
      <c r="B5" s="86" t="s">
        <v>61</v>
      </c>
      <c r="C5" s="90" t="s">
        <v>43</v>
      </c>
      <c r="D5" s="148">
        <v>346.3</v>
      </c>
      <c r="E5" s="87">
        <v>346.3</v>
      </c>
      <c r="F5" s="88">
        <f>E5-D5</f>
        <v>0</v>
      </c>
      <c r="H5">
        <f t="shared" si="0"/>
        <v>0</v>
      </c>
    </row>
    <row r="6" spans="1:8" ht="15" customHeight="1">
      <c r="A6" s="91">
        <v>4</v>
      </c>
      <c r="B6" s="86" t="s">
        <v>53</v>
      </c>
      <c r="C6" s="90" t="s">
        <v>44</v>
      </c>
      <c r="D6" s="148">
        <v>220</v>
      </c>
      <c r="E6" s="87">
        <v>220</v>
      </c>
      <c r="F6" s="88">
        <f>E6-D6</f>
        <v>0</v>
      </c>
      <c r="H6">
        <f t="shared" si="0"/>
        <v>0</v>
      </c>
    </row>
    <row r="7" spans="1:8" ht="15" customHeight="1">
      <c r="A7" s="91">
        <v>5</v>
      </c>
      <c r="B7" s="86" t="s">
        <v>73</v>
      </c>
      <c r="C7" s="90" t="s">
        <v>81</v>
      </c>
      <c r="D7" s="148">
        <v>46.8</v>
      </c>
      <c r="E7" s="87">
        <v>366.8</v>
      </c>
      <c r="F7" s="88">
        <f>E7-D7</f>
        <v>320</v>
      </c>
      <c r="G7">
        <v>4.3</v>
      </c>
      <c r="H7">
        <f t="shared" si="0"/>
        <v>1376</v>
      </c>
    </row>
    <row r="8" spans="1:8" ht="15" customHeight="1">
      <c r="A8" s="91">
        <v>6</v>
      </c>
      <c r="B8" s="86" t="s">
        <v>71</v>
      </c>
      <c r="C8" s="90" t="s">
        <v>43</v>
      </c>
      <c r="D8" s="148">
        <v>1000.25</v>
      </c>
      <c r="E8" s="87">
        <v>1000.25</v>
      </c>
      <c r="F8" s="88">
        <f>E8-D8</f>
        <v>0</v>
      </c>
      <c r="G8">
        <v>3.55</v>
      </c>
      <c r="H8">
        <f t="shared" si="0"/>
        <v>0</v>
      </c>
    </row>
    <row r="9" spans="1:8" ht="15" customHeight="1">
      <c r="A9" s="69">
        <v>7</v>
      </c>
      <c r="B9" s="86" t="s">
        <v>70</v>
      </c>
      <c r="C9" s="60" t="s">
        <v>43</v>
      </c>
      <c r="D9" s="148">
        <v>728</v>
      </c>
      <c r="E9" s="87">
        <v>2568</v>
      </c>
      <c r="F9" s="88">
        <f>E9-D9</f>
        <v>1840</v>
      </c>
      <c r="G9">
        <v>5.4</v>
      </c>
      <c r="H9">
        <f t="shared" si="0"/>
        <v>9936</v>
      </c>
    </row>
    <row r="10" spans="1:8" ht="15" customHeight="1">
      <c r="A10" s="69">
        <v>8</v>
      </c>
      <c r="B10" s="86" t="s">
        <v>69</v>
      </c>
      <c r="C10" s="60" t="s">
        <v>43</v>
      </c>
      <c r="D10" s="148">
        <v>605</v>
      </c>
      <c r="E10" s="87">
        <v>1565</v>
      </c>
      <c r="F10" s="88">
        <f>E10-D10</f>
        <v>960</v>
      </c>
      <c r="G10">
        <v>5.9</v>
      </c>
      <c r="H10">
        <f t="shared" si="0"/>
        <v>5664</v>
      </c>
    </row>
    <row r="11" spans="1:8" ht="15" customHeight="1">
      <c r="A11" s="69">
        <v>9</v>
      </c>
      <c r="B11" s="86" t="s">
        <v>68</v>
      </c>
      <c r="C11" s="60" t="s">
        <v>44</v>
      </c>
      <c r="D11" s="148">
        <v>74</v>
      </c>
      <c r="E11" s="87">
        <v>74</v>
      </c>
      <c r="F11" s="88">
        <f>E11-D11</f>
        <v>0</v>
      </c>
      <c r="H11">
        <f t="shared" si="0"/>
        <v>0</v>
      </c>
    </row>
    <row r="12" spans="1:8" ht="15" customHeight="1">
      <c r="A12" s="69">
        <v>10</v>
      </c>
      <c r="B12" s="86" t="s">
        <v>67</v>
      </c>
      <c r="C12" s="60" t="s">
        <v>43</v>
      </c>
      <c r="D12" s="148">
        <v>2580</v>
      </c>
      <c r="E12" s="87">
        <v>2580</v>
      </c>
      <c r="F12" s="88">
        <f>E12-D12</f>
        <v>0</v>
      </c>
      <c r="H12">
        <f t="shared" si="0"/>
        <v>0</v>
      </c>
    </row>
    <row r="13" spans="1:8" ht="15" customHeight="1">
      <c r="A13" s="69">
        <v>11</v>
      </c>
      <c r="B13" s="86" t="s">
        <v>66</v>
      </c>
      <c r="C13" s="60" t="s">
        <v>44</v>
      </c>
      <c r="D13" s="148">
        <v>1</v>
      </c>
      <c r="E13" s="87">
        <v>1</v>
      </c>
      <c r="F13" s="88">
        <f>E13-D13</f>
        <v>0</v>
      </c>
      <c r="H13">
        <f t="shared" si="0"/>
        <v>0</v>
      </c>
    </row>
    <row r="14" spans="1:8" ht="15" customHeight="1">
      <c r="A14" s="69">
        <v>12</v>
      </c>
      <c r="B14" s="86" t="s">
        <v>65</v>
      </c>
      <c r="C14" s="60" t="s">
        <v>43</v>
      </c>
      <c r="D14" s="148">
        <v>1</v>
      </c>
      <c r="E14" s="87">
        <v>1</v>
      </c>
      <c r="F14" s="88">
        <f>E14-D14</f>
        <v>0</v>
      </c>
      <c r="H14">
        <f t="shared" si="0"/>
        <v>0</v>
      </c>
    </row>
    <row r="15" spans="1:8" ht="15" customHeight="1">
      <c r="A15" s="69">
        <v>13</v>
      </c>
      <c r="B15" s="86" t="s">
        <v>64</v>
      </c>
      <c r="C15" s="60" t="s">
        <v>43</v>
      </c>
      <c r="D15" s="148">
        <v>495.53</v>
      </c>
      <c r="E15" s="87">
        <v>547.53</v>
      </c>
      <c r="F15" s="88">
        <f>E15-D15</f>
        <v>52</v>
      </c>
      <c r="G15">
        <v>4.0999999999999996</v>
      </c>
      <c r="H15">
        <f t="shared" si="0"/>
        <v>213.2</v>
      </c>
    </row>
    <row r="16" spans="1:8" ht="15" customHeight="1">
      <c r="A16" s="69">
        <v>14</v>
      </c>
      <c r="B16" s="86" t="s">
        <v>63</v>
      </c>
      <c r="C16" s="60" t="s">
        <v>43</v>
      </c>
      <c r="D16" s="148">
        <v>101</v>
      </c>
      <c r="E16" s="87">
        <v>110</v>
      </c>
      <c r="F16" s="88">
        <f>E16-D16</f>
        <v>9</v>
      </c>
      <c r="G16">
        <v>14.6</v>
      </c>
      <c r="H16">
        <f t="shared" si="0"/>
        <v>131.4</v>
      </c>
    </row>
    <row r="17" spans="1:8" ht="15" customHeight="1">
      <c r="A17" s="69">
        <v>15</v>
      </c>
      <c r="B17" s="86" t="s">
        <v>62</v>
      </c>
      <c r="C17" s="60" t="s">
        <v>43</v>
      </c>
      <c r="D17" s="148">
        <v>55</v>
      </c>
      <c r="E17" s="87">
        <v>55</v>
      </c>
      <c r="F17" s="88">
        <f>E17-D17</f>
        <v>0</v>
      </c>
      <c r="H17">
        <f t="shared" si="0"/>
        <v>0</v>
      </c>
    </row>
    <row r="18" spans="1:8" ht="15" customHeight="1">
      <c r="A18" s="69">
        <v>16</v>
      </c>
      <c r="B18" s="86" t="s">
        <v>60</v>
      </c>
      <c r="C18" s="60" t="s">
        <v>43</v>
      </c>
      <c r="D18" s="148">
        <v>84.22</v>
      </c>
      <c r="E18" s="87">
        <v>85.57</v>
      </c>
      <c r="F18" s="88">
        <f>E18-D18</f>
        <v>1.3499999999999943</v>
      </c>
      <c r="G18">
        <v>8.15</v>
      </c>
      <c r="H18">
        <f t="shared" si="0"/>
        <v>11.002499999999953</v>
      </c>
    </row>
    <row r="19" spans="1:8" ht="15" customHeight="1">
      <c r="A19" s="69">
        <v>17</v>
      </c>
      <c r="B19" s="86" t="s">
        <v>59</v>
      </c>
      <c r="C19" s="60" t="s">
        <v>43</v>
      </c>
      <c r="D19" s="148">
        <v>430</v>
      </c>
      <c r="E19" s="87">
        <v>1820</v>
      </c>
      <c r="F19" s="88">
        <f>E19-D19</f>
        <v>1390</v>
      </c>
      <c r="G19">
        <v>4.05</v>
      </c>
      <c r="H19">
        <f t="shared" si="0"/>
        <v>5629.5</v>
      </c>
    </row>
    <row r="20" spans="1:8" ht="15" customHeight="1">
      <c r="A20" s="69">
        <v>18</v>
      </c>
      <c r="B20" s="86" t="s">
        <v>58</v>
      </c>
      <c r="C20" s="60" t="s">
        <v>43</v>
      </c>
      <c r="D20" s="148">
        <v>39.1</v>
      </c>
      <c r="E20" s="87">
        <v>87.1</v>
      </c>
      <c r="F20" s="88">
        <f>E20-D20</f>
        <v>47.999999999999993</v>
      </c>
      <c r="G20">
        <v>4.8</v>
      </c>
      <c r="H20">
        <f t="shared" si="0"/>
        <v>230.39999999999995</v>
      </c>
    </row>
    <row r="21" spans="1:8" ht="15" customHeight="1">
      <c r="A21" s="69">
        <v>19</v>
      </c>
      <c r="B21" s="86" t="s">
        <v>57</v>
      </c>
      <c r="C21" s="60" t="s">
        <v>43</v>
      </c>
      <c r="D21" s="148">
        <v>265.3</v>
      </c>
      <c r="E21" s="87">
        <v>291.8</v>
      </c>
      <c r="F21" s="88">
        <f>E21-D21</f>
        <v>26.5</v>
      </c>
      <c r="G21">
        <v>11.7</v>
      </c>
      <c r="H21">
        <f t="shared" si="0"/>
        <v>310.04999999999995</v>
      </c>
    </row>
    <row r="22" spans="1:8" ht="15" customHeight="1">
      <c r="A22" s="69">
        <v>20</v>
      </c>
      <c r="B22" s="86" t="s">
        <v>56</v>
      </c>
      <c r="C22" s="60" t="s">
        <v>44</v>
      </c>
      <c r="D22" s="148">
        <v>25.6</v>
      </c>
      <c r="E22" s="87">
        <v>47.85</v>
      </c>
      <c r="F22" s="88">
        <f>E22-D22</f>
        <v>22.25</v>
      </c>
      <c r="G22">
        <v>33.200000000000003</v>
      </c>
      <c r="H22">
        <f t="shared" si="0"/>
        <v>738.7</v>
      </c>
    </row>
    <row r="23" spans="1:8" ht="15" customHeight="1">
      <c r="A23" s="69">
        <v>21</v>
      </c>
      <c r="B23" s="86" t="s">
        <v>54</v>
      </c>
      <c r="C23" s="60" t="s">
        <v>43</v>
      </c>
      <c r="D23" s="148">
        <v>430</v>
      </c>
      <c r="E23" s="87">
        <v>1620</v>
      </c>
      <c r="F23" s="88">
        <f>E23-D23</f>
        <v>1190</v>
      </c>
      <c r="G23">
        <v>3.8</v>
      </c>
      <c r="H23">
        <f t="shared" si="0"/>
        <v>4522</v>
      </c>
    </row>
    <row r="24" spans="1:8" ht="15" customHeight="1">
      <c r="A24" s="69">
        <v>22</v>
      </c>
      <c r="B24" s="86" t="s">
        <v>80</v>
      </c>
      <c r="C24" s="60" t="s">
        <v>44</v>
      </c>
      <c r="D24" s="148">
        <v>7</v>
      </c>
      <c r="E24" s="87">
        <v>7</v>
      </c>
      <c r="F24" s="88"/>
      <c r="G24">
        <v>125</v>
      </c>
    </row>
    <row r="25" spans="1:8" ht="15" customHeight="1">
      <c r="A25" s="69">
        <v>23</v>
      </c>
      <c r="B25" s="86" t="s">
        <v>74</v>
      </c>
      <c r="C25" s="60" t="s">
        <v>44</v>
      </c>
      <c r="D25" s="148"/>
      <c r="E25" s="87">
        <v>4</v>
      </c>
      <c r="F25" s="88">
        <f>E25-D25</f>
        <v>4</v>
      </c>
      <c r="G25">
        <v>107.1</v>
      </c>
      <c r="H25">
        <f t="shared" si="0"/>
        <v>428.4</v>
      </c>
    </row>
    <row r="26" spans="1:8" ht="15" customHeight="1">
      <c r="A26" s="69">
        <v>24</v>
      </c>
      <c r="B26" s="86" t="s">
        <v>46</v>
      </c>
      <c r="C26" s="60" t="s">
        <v>43</v>
      </c>
      <c r="D26" s="148"/>
      <c r="E26" s="87">
        <v>1</v>
      </c>
      <c r="F26" s="88">
        <f>E26-D26</f>
        <v>1</v>
      </c>
      <c r="G26">
        <v>428.4</v>
      </c>
      <c r="H26">
        <f t="shared" si="0"/>
        <v>428.4</v>
      </c>
    </row>
    <row r="27" spans="1:8" ht="15" customHeight="1">
      <c r="A27" s="69">
        <v>25</v>
      </c>
      <c r="B27" s="86" t="s">
        <v>47</v>
      </c>
      <c r="C27" s="60" t="s">
        <v>43</v>
      </c>
      <c r="D27" s="148"/>
      <c r="E27" s="87">
        <v>1</v>
      </c>
      <c r="F27" s="88">
        <f>E27-D27</f>
        <v>1</v>
      </c>
      <c r="G27">
        <v>1393.75</v>
      </c>
      <c r="H27">
        <f t="shared" si="0"/>
        <v>1393.75</v>
      </c>
    </row>
    <row r="28" spans="1:8" ht="15" customHeight="1">
      <c r="A28" s="69">
        <v>26</v>
      </c>
      <c r="B28" s="86" t="s">
        <v>48</v>
      </c>
      <c r="C28" s="60" t="s">
        <v>43</v>
      </c>
      <c r="D28" s="148"/>
      <c r="E28" s="87">
        <v>1</v>
      </c>
      <c r="F28" s="88">
        <f>E28-D28</f>
        <v>1</v>
      </c>
      <c r="G28">
        <v>285.60000000000002</v>
      </c>
      <c r="H28">
        <f t="shared" si="0"/>
        <v>285.60000000000002</v>
      </c>
    </row>
    <row r="29" spans="1:8" ht="15" customHeight="1">
      <c r="A29" s="69">
        <v>27</v>
      </c>
      <c r="B29" s="86" t="s">
        <v>49</v>
      </c>
      <c r="C29" s="60" t="s">
        <v>43</v>
      </c>
      <c r="D29" s="148"/>
      <c r="E29" s="87">
        <v>4</v>
      </c>
      <c r="F29" s="88">
        <f>E29-D29</f>
        <v>4</v>
      </c>
      <c r="G29">
        <v>71.400000000000006</v>
      </c>
      <c r="H29">
        <f t="shared" si="0"/>
        <v>285.60000000000002</v>
      </c>
    </row>
    <row r="30" spans="1:8" ht="15" customHeight="1">
      <c r="A30" s="69">
        <v>28</v>
      </c>
      <c r="B30" s="86" t="s">
        <v>86</v>
      </c>
      <c r="C30" s="60" t="s">
        <v>43</v>
      </c>
      <c r="D30" s="148"/>
      <c r="E30" s="87">
        <v>1</v>
      </c>
      <c r="F30" s="88">
        <f>E30-D30</f>
        <v>1</v>
      </c>
      <c r="G30">
        <v>698.6</v>
      </c>
      <c r="H30">
        <f t="shared" si="0"/>
        <v>698.6</v>
      </c>
    </row>
    <row r="31" spans="1:8" ht="15" customHeight="1">
      <c r="A31" s="69">
        <v>29</v>
      </c>
      <c r="B31" s="86" t="s">
        <v>51</v>
      </c>
      <c r="C31" s="60" t="s">
        <v>44</v>
      </c>
      <c r="D31" s="148"/>
      <c r="E31" s="87">
        <v>1</v>
      </c>
      <c r="F31" s="88">
        <f>E31-D31</f>
        <v>1</v>
      </c>
      <c r="G31">
        <v>428.4</v>
      </c>
      <c r="H31">
        <f t="shared" si="0"/>
        <v>428.4</v>
      </c>
    </row>
    <row r="32" spans="1:8" ht="15" customHeight="1">
      <c r="A32" s="69">
        <v>30</v>
      </c>
      <c r="B32" s="86" t="s">
        <v>52</v>
      </c>
      <c r="C32" s="60" t="s">
        <v>43</v>
      </c>
      <c r="D32" s="148"/>
      <c r="E32" s="87">
        <v>1</v>
      </c>
      <c r="F32" s="88">
        <f>E32-D32</f>
        <v>1</v>
      </c>
      <c r="G32">
        <v>3043</v>
      </c>
      <c r="H32">
        <f t="shared" si="0"/>
        <v>3043</v>
      </c>
    </row>
    <row r="33" spans="1:8" ht="17.25">
      <c r="A33" s="83"/>
      <c r="B33" s="89"/>
      <c r="H33">
        <f>SUM(H3:H32)</f>
        <v>35754.002500000002</v>
      </c>
    </row>
    <row r="34" spans="1:8" ht="17.25">
      <c r="A34" s="80"/>
      <c r="B34" s="89"/>
    </row>
    <row r="35" spans="1:8" ht="17.25">
      <c r="A35" s="80"/>
      <c r="B35" s="89"/>
    </row>
    <row r="36" spans="1:8" ht="17.25">
      <c r="A36" s="83"/>
      <c r="B36" s="89"/>
    </row>
    <row r="37" spans="1:8" ht="17.25">
      <c r="A37" s="80"/>
      <c r="B37" s="89"/>
    </row>
    <row r="38" spans="1:8" ht="17.25">
      <c r="A38" s="80"/>
      <c r="B38" s="89"/>
    </row>
    <row r="39" spans="1:8" ht="17.25">
      <c r="A39" s="80"/>
      <c r="B39" s="89"/>
    </row>
    <row r="40" spans="1:8" ht="17.25">
      <c r="A40" s="80"/>
      <c r="B40" s="89"/>
    </row>
    <row r="41" spans="1:8" ht="17.25">
      <c r="A41" s="80"/>
      <c r="B41" s="89"/>
    </row>
    <row r="42" spans="1:8" ht="17.25">
      <c r="A42" s="80"/>
      <c r="B42" s="89"/>
    </row>
    <row r="43" spans="1:8" ht="17.25">
      <c r="A43" s="80"/>
      <c r="B43" s="89"/>
    </row>
    <row r="44" spans="1:8" ht="17.25">
      <c r="A44" s="80"/>
      <c r="B44" s="89"/>
    </row>
    <row r="45" spans="1:8" ht="17.25">
      <c r="A45" s="80"/>
      <c r="B45" s="89"/>
    </row>
    <row r="46" spans="1:8" ht="17.25">
      <c r="A46" s="80"/>
      <c r="B46" s="89"/>
    </row>
    <row r="47" spans="1:8" ht="17.25">
      <c r="A47" s="80"/>
      <c r="B47" s="89"/>
    </row>
    <row r="48" spans="1:8" ht="17.25">
      <c r="A48" s="80"/>
      <c r="B48" s="89"/>
    </row>
    <row r="49" spans="1:2" ht="17.25">
      <c r="A49" s="80"/>
      <c r="B49" s="89"/>
    </row>
    <row r="50" spans="1:2" ht="17.25">
      <c r="A50" s="80"/>
      <c r="B50" s="89"/>
    </row>
    <row r="51" spans="1:2" ht="17.25">
      <c r="A51" s="83"/>
      <c r="B51" s="89"/>
    </row>
    <row r="52" spans="1:2" ht="17.25">
      <c r="A52" s="83"/>
      <c r="B52" s="89"/>
    </row>
    <row r="53" spans="1:2" ht="17.25">
      <c r="A53" s="83"/>
      <c r="B53" s="89"/>
    </row>
    <row r="54" spans="1:2" ht="17.25">
      <c r="A54" s="82"/>
      <c r="B54" s="89"/>
    </row>
    <row r="55" spans="1:2" ht="17.25">
      <c r="A55" s="80"/>
      <c r="B55" s="89"/>
    </row>
    <row r="56" spans="1:2" ht="17.25">
      <c r="A56" s="77"/>
      <c r="B56" s="89"/>
    </row>
    <row r="57" spans="1:2" ht="17.25">
      <c r="A57" s="80"/>
      <c r="B57" s="89"/>
    </row>
    <row r="58" spans="1:2" ht="17.25">
      <c r="A58" s="80"/>
      <c r="B58" s="89"/>
    </row>
    <row r="59" spans="1:2" ht="17.25">
      <c r="A59" s="81"/>
      <c r="B59" s="89"/>
    </row>
    <row r="60" spans="1:2" ht="17.25">
      <c r="A60" s="81"/>
      <c r="B60" s="89"/>
    </row>
    <row r="61" spans="1:2" ht="17.25">
      <c r="A61" s="80"/>
      <c r="B61" s="89"/>
    </row>
    <row r="62" spans="1:2" ht="17.25">
      <c r="A62" s="80"/>
      <c r="B62" s="89"/>
    </row>
  </sheetData>
  <mergeCells count="1">
    <mergeCell ref="C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ENERO</vt:lpstr>
      <vt:lpstr>FEBRERO</vt:lpstr>
      <vt:lpstr>MARZO</vt:lpstr>
      <vt:lpstr>CALCULO TRAMITE </vt:lpstr>
      <vt:lpstr>ENERO!_2281_13</vt:lpstr>
      <vt:lpstr>ENERO!Área_de_impresión</vt:lpstr>
      <vt:lpstr>FEBRERO!Área_de_impresión</vt:lpstr>
      <vt:lpstr>MARZO!Área_de_impresión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Virgilio</cp:lastModifiedBy>
  <cp:lastPrinted>2020-04-12T11:40:56Z</cp:lastPrinted>
  <dcterms:created xsi:type="dcterms:W3CDTF">2019-06-05T16:37:07Z</dcterms:created>
  <dcterms:modified xsi:type="dcterms:W3CDTF">2020-04-12T12:28:52Z</dcterms:modified>
</cp:coreProperties>
</file>