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5eae1644970d9898/Documents/Glasgow/Year 4/ENG4110P Individual Project 4/Code/UK-Electricity-Pricing-Solutions/"/>
    </mc:Choice>
  </mc:AlternateContent>
  <xr:revisionPtr revIDLastSave="46" documentId="8_{C0B01242-15B2-475C-AB58-E20B9E96F5BC}" xr6:coauthVersionLast="47" xr6:coauthVersionMax="47" xr10:uidLastSave="{E7D6181A-10B6-43B5-AD2E-EE93CAED952F}"/>
  <bookViews>
    <workbookView xWindow="3660" yWindow="264" windowWidth="19032" windowHeight="12024" firstSheet="4" activeTab="5" xr2:uid="{C74AC0D2-4CF7-4A55-8B73-5DCAC50499A0}"/>
  </bookViews>
  <sheets>
    <sheet name="Cover Sheet" sheetId="2" r:id="rId1"/>
    <sheet name="Contents" sheetId="3" r:id="rId2"/>
    <sheet name="Notes" sheetId="5" r:id="rId3"/>
    <sheet name="Commentary" sheetId="4" r:id="rId4"/>
    <sheet name="Main Table" sheetId="6" r:id="rId5"/>
    <sheet name="Annual" sheetId="7" r:id="rId6"/>
    <sheet name="Quarter" sheetId="8" r:id="rId7"/>
    <sheet name="Calculation" sheetId="9" state="hidden" r:id="rId8"/>
  </sheets>
  <externalReferences>
    <externalReference r:id="rId9"/>
  </externalReferences>
  <definedNames>
    <definedName name="_xlnm.Print_Area" localSheetId="5">Annual!$A:$M</definedName>
    <definedName name="_xlnm.Print_Area" localSheetId="3">Commentary!$A$1:$A$18</definedName>
    <definedName name="_xlnm.Print_Area" localSheetId="4">'Main Table'!$A$1:$P$157</definedName>
    <definedName name="_xlnm.Print_Area" localSheetId="6">Quarter!#REF!,Quarter!$A:$A,Quarter!$AD:$AX</definedName>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 name="Table_5.1_no_footnotesshort">'[1]Main 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25" i="7" l="1"/>
  <c r="AD125" i="7"/>
  <c r="F74" i="7"/>
  <c r="H5" i="9"/>
  <c r="G96" i="9"/>
  <c r="H96" i="9" l="1"/>
  <c r="I5" i="9"/>
  <c r="I96" i="9" s="1"/>
  <c r="E5" i="9"/>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AB113" i="7" s="1"/>
  <c r="Z114" i="7"/>
  <c r="AB114" i="7" s="1"/>
  <c r="Z115" i="7"/>
  <c r="AB115" i="7" s="1"/>
  <c r="Z116" i="7"/>
  <c r="AB116" i="7" s="1"/>
  <c r="Z117" i="7"/>
  <c r="AB117" i="7" s="1"/>
  <c r="Z118" i="7"/>
  <c r="AB118" i="7" s="1"/>
  <c r="Z119" i="7"/>
  <c r="AB119" i="7" s="1"/>
  <c r="Z120" i="7"/>
  <c r="AB120" i="7" s="1"/>
  <c r="Z121" i="7"/>
  <c r="AB121" i="7" s="1"/>
  <c r="Z122" i="7"/>
  <c r="AB122" i="7" s="1"/>
  <c r="Z123" i="7"/>
  <c r="AB123" i="7" s="1"/>
  <c r="Z124" i="7"/>
  <c r="AB124" i="7" s="1"/>
  <c r="Z125" i="7"/>
  <c r="AB125" i="7" s="1"/>
  <c r="Z126" i="7"/>
  <c r="Z127"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AB98" i="7" s="1"/>
  <c r="Z84"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E33" i="9"/>
  <c r="G14" i="9"/>
  <c r="G15" i="9"/>
  <c r="G16" i="9"/>
  <c r="G19" i="9"/>
  <c r="G20" i="9"/>
  <c r="G21" i="9"/>
  <c r="G22" i="9"/>
  <c r="G23" i="9"/>
  <c r="G24" i="9"/>
  <c r="G25" i="9"/>
  <c r="G26" i="9"/>
  <c r="G27" i="9"/>
  <c r="G28" i="9"/>
  <c r="G29" i="9"/>
  <c r="G31" i="9"/>
  <c r="G32" i="9"/>
  <c r="G33" i="9"/>
  <c r="G34" i="9"/>
  <c r="G35" i="9"/>
  <c r="G36" i="9"/>
  <c r="G37" i="9"/>
  <c r="G38" i="9"/>
  <c r="G39"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7" i="9"/>
  <c r="G98" i="9"/>
  <c r="G99" i="9"/>
  <c r="G100" i="9"/>
  <c r="G101" i="9"/>
  <c r="G102" i="9"/>
  <c r="G103" i="9"/>
  <c r="G104" i="9"/>
  <c r="G105" i="9"/>
  <c r="G106" i="9"/>
  <c r="G107" i="9"/>
  <c r="G108" i="9"/>
  <c r="G109" i="9"/>
  <c r="G110" i="9"/>
  <c r="G111" i="9"/>
  <c r="G112" i="9"/>
  <c r="G114" i="9"/>
  <c r="G115" i="9"/>
  <c r="G116" i="9"/>
  <c r="G117" i="9"/>
  <c r="G118" i="9"/>
  <c r="G119" i="9"/>
  <c r="G120" i="9"/>
  <c r="G121" i="9"/>
  <c r="G122" i="9"/>
  <c r="G123" i="9"/>
  <c r="G124" i="9"/>
  <c r="G125" i="9"/>
  <c r="G127" i="9"/>
  <c r="G128" i="9"/>
  <c r="G129" i="9"/>
  <c r="G130" i="9"/>
  <c r="G131" i="9"/>
  <c r="G132" i="9"/>
  <c r="G133" i="9"/>
  <c r="G134" i="9"/>
  <c r="G135" i="9"/>
  <c r="G136" i="9"/>
  <c r="G137" i="9"/>
  <c r="G138" i="9"/>
  <c r="G139" i="9"/>
  <c r="G140" i="9"/>
  <c r="G141" i="9"/>
  <c r="G11" i="9"/>
  <c r="G12" i="9"/>
  <c r="G10" i="9"/>
  <c r="AB127" i="7" l="1"/>
  <c r="AB74" i="7"/>
  <c r="AC74" i="7" s="1"/>
  <c r="AB72" i="7"/>
  <c r="AC72" i="7" s="1"/>
  <c r="AB75" i="7"/>
  <c r="AC75" i="7" s="1"/>
  <c r="AB77" i="7"/>
  <c r="AC77" i="7" s="1"/>
  <c r="AB78" i="7"/>
  <c r="AC78" i="7" s="1"/>
  <c r="AB79" i="7"/>
  <c r="AC79" i="7" s="1"/>
  <c r="AB82" i="7"/>
  <c r="AC82" i="7" s="1"/>
  <c r="AB83" i="7"/>
  <c r="AC83" i="7" s="1"/>
  <c r="AB84" i="7"/>
  <c r="AC84" i="7" s="1"/>
  <c r="AB71" i="7"/>
  <c r="AC71" i="7" s="1"/>
  <c r="AB73" i="7"/>
  <c r="AC73" i="7" s="1"/>
  <c r="AB76" i="7"/>
  <c r="AC76" i="7" s="1"/>
  <c r="AB80" i="7"/>
  <c r="AC80" i="7" s="1"/>
  <c r="AB81" i="7"/>
  <c r="AC81" i="7" s="1"/>
  <c r="H33" i="9"/>
  <c r="H105" i="9"/>
  <c r="H97" i="9"/>
  <c r="H22" i="9"/>
  <c r="H37" i="9"/>
  <c r="H141" i="9"/>
  <c r="H89" i="9"/>
  <c r="H73" i="9"/>
  <c r="H57" i="9"/>
  <c r="H32" i="9"/>
  <c r="H111" i="9"/>
  <c r="H81" i="9"/>
  <c r="H65" i="9"/>
  <c r="H49" i="9"/>
  <c r="H41" i="9"/>
  <c r="H23" i="9"/>
  <c r="H21" i="9"/>
  <c r="H112" i="9"/>
  <c r="H88" i="9"/>
  <c r="H72" i="9"/>
  <c r="H48" i="9"/>
  <c r="H12" i="9"/>
  <c r="H10" i="9"/>
  <c r="H102" i="9"/>
  <c r="H86" i="9"/>
  <c r="H117" i="9"/>
  <c r="H127" i="9"/>
  <c r="H128" i="9"/>
  <c r="H77" i="9"/>
  <c r="E129" i="9"/>
  <c r="E70" i="9"/>
  <c r="E31" i="9"/>
  <c r="E62" i="9"/>
  <c r="E44" i="9"/>
  <c r="E128" i="9"/>
  <c r="E103" i="9"/>
  <c r="E32" i="9"/>
  <c r="E124" i="9"/>
  <c r="E36" i="9"/>
  <c r="E94" i="9"/>
  <c r="E93" i="9"/>
  <c r="E11" i="9"/>
  <c r="E72" i="9"/>
  <c r="H121" i="9"/>
  <c r="H104" i="9"/>
  <c r="H80" i="9"/>
  <c r="H64" i="9"/>
  <c r="H56" i="9"/>
  <c r="H39" i="9"/>
  <c r="H31" i="9"/>
  <c r="H63" i="9"/>
  <c r="H137" i="9"/>
  <c r="H120" i="9"/>
  <c r="H103" i="9"/>
  <c r="H95" i="9"/>
  <c r="H79" i="9"/>
  <c r="H71" i="9"/>
  <c r="H55" i="9"/>
  <c r="H38" i="9"/>
  <c r="H29" i="9"/>
  <c r="H129" i="9"/>
  <c r="H101" i="9"/>
  <c r="H62" i="9"/>
  <c r="H87" i="9"/>
  <c r="E29" i="9"/>
  <c r="E119" i="9"/>
  <c r="E90" i="9"/>
  <c r="E61" i="9"/>
  <c r="H6" i="9"/>
  <c r="H125" i="9"/>
  <c r="H110" i="9"/>
  <c r="H85" i="9"/>
  <c r="H46" i="9"/>
  <c r="H61" i="9"/>
  <c r="E26" i="9"/>
  <c r="E118" i="9"/>
  <c r="E85" i="9"/>
  <c r="E58" i="9"/>
  <c r="H7" i="9"/>
  <c r="H136" i="9"/>
  <c r="H109" i="9"/>
  <c r="H70" i="9"/>
  <c r="H45" i="9"/>
  <c r="H47" i="9"/>
  <c r="E21" i="9"/>
  <c r="E115" i="9"/>
  <c r="E84" i="9"/>
  <c r="E53" i="9"/>
  <c r="H16" i="9"/>
  <c r="H135" i="9"/>
  <c r="H94" i="9"/>
  <c r="H69" i="9"/>
  <c r="H25" i="9"/>
  <c r="E139" i="9"/>
  <c r="E109" i="9"/>
  <c r="E81" i="9"/>
  <c r="E52" i="9"/>
  <c r="H15" i="9"/>
  <c r="H134" i="9"/>
  <c r="H119" i="9"/>
  <c r="H93" i="9"/>
  <c r="H54" i="9"/>
  <c r="H24" i="9"/>
  <c r="E137" i="9"/>
  <c r="E105" i="9"/>
  <c r="E76" i="9"/>
  <c r="E49" i="9"/>
  <c r="H14" i="9"/>
  <c r="H133" i="9"/>
  <c r="H118" i="9"/>
  <c r="H78" i="9"/>
  <c r="H53" i="9"/>
  <c r="I29" i="9"/>
  <c r="I37" i="9"/>
  <c r="I39" i="9"/>
  <c r="I47" i="9"/>
  <c r="I56" i="9"/>
  <c r="I65" i="9"/>
  <c r="I72" i="9"/>
  <c r="I79" i="9"/>
  <c r="I88" i="9"/>
  <c r="I97" i="9"/>
  <c r="I104" i="9"/>
  <c r="I111" i="9"/>
  <c r="I119" i="9"/>
  <c r="I129" i="9"/>
  <c r="I10" i="9"/>
  <c r="I7" i="9"/>
  <c r="I121" i="9"/>
  <c r="J5" i="9"/>
  <c r="J36" i="9" s="1"/>
  <c r="I25" i="9"/>
  <c r="I45" i="9"/>
  <c r="I54" i="9"/>
  <c r="I63" i="9"/>
  <c r="I70" i="9"/>
  <c r="I77" i="9"/>
  <c r="I86" i="9"/>
  <c r="I95" i="9"/>
  <c r="I102" i="9"/>
  <c r="I109" i="9"/>
  <c r="I117" i="9"/>
  <c r="I127" i="9"/>
  <c r="I136" i="9"/>
  <c r="I140" i="9"/>
  <c r="I33" i="9"/>
  <c r="I52" i="9"/>
  <c r="I61" i="9"/>
  <c r="I84" i="9"/>
  <c r="I93" i="9"/>
  <c r="I124" i="9"/>
  <c r="I134" i="9"/>
  <c r="I14" i="9"/>
  <c r="I16" i="9"/>
  <c r="I32" i="9"/>
  <c r="I49" i="9"/>
  <c r="I92" i="9"/>
  <c r="I21" i="9"/>
  <c r="I23" i="9"/>
  <c r="I41" i="9"/>
  <c r="I57" i="9"/>
  <c r="I68" i="9"/>
  <c r="I89" i="9"/>
  <c r="I100" i="9"/>
  <c r="I132" i="9"/>
  <c r="I11" i="9"/>
  <c r="I22" i="9"/>
  <c r="I31" i="9"/>
  <c r="I38" i="9"/>
  <c r="I46" i="9"/>
  <c r="I48" i="9"/>
  <c r="I64" i="9"/>
  <c r="I71" i="9"/>
  <c r="I73" i="9"/>
  <c r="I78" i="9"/>
  <c r="I80" i="9"/>
  <c r="I103" i="9"/>
  <c r="I105" i="9"/>
  <c r="I110" i="9"/>
  <c r="I112" i="9"/>
  <c r="I118" i="9"/>
  <c r="I120" i="9"/>
  <c r="I141" i="9"/>
  <c r="I28" i="9"/>
  <c r="I53" i="9"/>
  <c r="I55" i="9"/>
  <c r="I85" i="9"/>
  <c r="I87" i="9"/>
  <c r="I125" i="9"/>
  <c r="I128" i="9"/>
  <c r="I137" i="9"/>
  <c r="I6" i="9"/>
  <c r="I81" i="9"/>
  <c r="I24" i="9"/>
  <c r="I36" i="9"/>
  <c r="I44" i="9"/>
  <c r="I62" i="9"/>
  <c r="I69" i="9"/>
  <c r="I76" i="9"/>
  <c r="I94" i="9"/>
  <c r="I101" i="9"/>
  <c r="I108" i="9"/>
  <c r="I116" i="9"/>
  <c r="I133" i="9"/>
  <c r="I135" i="9"/>
  <c r="I12" i="9"/>
  <c r="I15" i="9"/>
  <c r="I60" i="9"/>
  <c r="H140" i="9"/>
  <c r="H132" i="9"/>
  <c r="H124" i="9"/>
  <c r="H116" i="9"/>
  <c r="H108" i="9"/>
  <c r="H100" i="9"/>
  <c r="H92" i="9"/>
  <c r="H84" i="9"/>
  <c r="H76" i="9"/>
  <c r="H68" i="9"/>
  <c r="H60" i="9"/>
  <c r="H52" i="9"/>
  <c r="H44" i="9"/>
  <c r="H36" i="9"/>
  <c r="H28" i="9"/>
  <c r="H20" i="9"/>
  <c r="I20" i="9"/>
  <c r="I139" i="9"/>
  <c r="I131" i="9"/>
  <c r="I123" i="9"/>
  <c r="I115" i="9"/>
  <c r="I107" i="9"/>
  <c r="I99" i="9"/>
  <c r="I91" i="9"/>
  <c r="I83" i="9"/>
  <c r="I75" i="9"/>
  <c r="I67" i="9"/>
  <c r="I59" i="9"/>
  <c r="I51" i="9"/>
  <c r="I43" i="9"/>
  <c r="I35" i="9"/>
  <c r="I27" i="9"/>
  <c r="H131" i="9"/>
  <c r="H123" i="9"/>
  <c r="H115" i="9"/>
  <c r="H107" i="9"/>
  <c r="H99" i="9"/>
  <c r="H91" i="9"/>
  <c r="H83" i="9"/>
  <c r="H75" i="9"/>
  <c r="H67" i="9"/>
  <c r="H59" i="9"/>
  <c r="H51" i="9"/>
  <c r="H43" i="9"/>
  <c r="H35" i="9"/>
  <c r="H27" i="9"/>
  <c r="I19" i="9"/>
  <c r="I138" i="9"/>
  <c r="I130" i="9"/>
  <c r="I122" i="9"/>
  <c r="I114" i="9"/>
  <c r="I106" i="9"/>
  <c r="I98" i="9"/>
  <c r="I90" i="9"/>
  <c r="I82" i="9"/>
  <c r="I74" i="9"/>
  <c r="I66" i="9"/>
  <c r="I58" i="9"/>
  <c r="I50" i="9"/>
  <c r="I42" i="9"/>
  <c r="I34" i="9"/>
  <c r="I26" i="9"/>
  <c r="H139" i="9"/>
  <c r="H19" i="9"/>
  <c r="H138" i="9"/>
  <c r="H130" i="9"/>
  <c r="H122" i="9"/>
  <c r="H114" i="9"/>
  <c r="H106" i="9"/>
  <c r="H98" i="9"/>
  <c r="H90" i="9"/>
  <c r="H82" i="9"/>
  <c r="H74" i="9"/>
  <c r="H66" i="9"/>
  <c r="H58" i="9"/>
  <c r="H50" i="9"/>
  <c r="H42" i="9"/>
  <c r="H34" i="9"/>
  <c r="H26" i="9"/>
  <c r="H11" i="9"/>
  <c r="E16" i="9"/>
  <c r="E25" i="9"/>
  <c r="E133" i="9"/>
  <c r="E123" i="9"/>
  <c r="E114" i="9"/>
  <c r="E99" i="9"/>
  <c r="E89" i="9"/>
  <c r="E80" i="9"/>
  <c r="E66" i="9"/>
  <c r="E57" i="9"/>
  <c r="E48" i="9"/>
  <c r="E10" i="9"/>
  <c r="E15" i="9"/>
  <c r="E141" i="9"/>
  <c r="E132" i="9"/>
  <c r="E122" i="9"/>
  <c r="E107" i="9"/>
  <c r="E98" i="9"/>
  <c r="E88" i="9"/>
  <c r="E74" i="9"/>
  <c r="E65" i="9"/>
  <c r="E56" i="9"/>
  <c r="E23" i="9"/>
  <c r="E136" i="9"/>
  <c r="E127" i="9"/>
  <c r="E111" i="9"/>
  <c r="E102" i="9"/>
  <c r="E92" i="9"/>
  <c r="E78" i="9"/>
  <c r="E69" i="9"/>
  <c r="E60" i="9"/>
  <c r="E46" i="9"/>
  <c r="E41" i="9"/>
  <c r="E35" i="9"/>
  <c r="E27" i="9"/>
  <c r="E140" i="9"/>
  <c r="E131" i="9"/>
  <c r="E116" i="9"/>
  <c r="E106" i="9"/>
  <c r="E97" i="9"/>
  <c r="E82" i="9"/>
  <c r="E73" i="9"/>
  <c r="E64" i="9"/>
  <c r="E50" i="9"/>
  <c r="E19" i="9"/>
  <c r="E22" i="9"/>
  <c r="E135" i="9"/>
  <c r="E120" i="9"/>
  <c r="E110" i="9"/>
  <c r="E101" i="9"/>
  <c r="E86" i="9"/>
  <c r="E77" i="9"/>
  <c r="E68" i="9"/>
  <c r="E54" i="9"/>
  <c r="E45" i="9"/>
  <c r="E39" i="9"/>
  <c r="F5" i="9"/>
  <c r="E12" i="9"/>
  <c r="E14" i="9"/>
  <c r="E28" i="9"/>
  <c r="E24" i="9"/>
  <c r="E20" i="9"/>
  <c r="E138" i="9"/>
  <c r="E134" i="9"/>
  <c r="E130" i="9"/>
  <c r="E125" i="9"/>
  <c r="E121" i="9"/>
  <c r="E117" i="9"/>
  <c r="E112" i="9"/>
  <c r="E108" i="9"/>
  <c r="E104" i="9"/>
  <c r="E100" i="9"/>
  <c r="E95" i="9"/>
  <c r="E91" i="9"/>
  <c r="E87" i="9"/>
  <c r="E83" i="9"/>
  <c r="E79" i="9"/>
  <c r="E75" i="9"/>
  <c r="E71" i="9"/>
  <c r="E67" i="9"/>
  <c r="E63" i="9"/>
  <c r="E59" i="9"/>
  <c r="E55" i="9"/>
  <c r="E51" i="9"/>
  <c r="E47" i="9"/>
  <c r="E43" i="9"/>
  <c r="E38" i="9"/>
  <c r="E34" i="9"/>
  <c r="E42" i="9"/>
  <c r="E37" i="9"/>
  <c r="Y127" i="7"/>
  <c r="X127" i="7"/>
  <c r="W127" i="7"/>
  <c r="V127" i="7"/>
  <c r="U127" i="7"/>
  <c r="T127" i="7"/>
  <c r="S127" i="7"/>
  <c r="R127" i="7"/>
  <c r="Q127" i="7"/>
  <c r="P127" i="7"/>
  <c r="O127" i="7"/>
  <c r="N127" i="7"/>
  <c r="M127" i="7"/>
  <c r="L127" i="7"/>
  <c r="K127" i="7"/>
  <c r="J127" i="7"/>
  <c r="I127" i="7"/>
  <c r="H127" i="7"/>
  <c r="G127" i="7"/>
  <c r="F127" i="7"/>
  <c r="E127" i="7"/>
  <c r="D127" i="7"/>
  <c r="C127" i="7"/>
  <c r="Y126" i="7"/>
  <c r="X126" i="7"/>
  <c r="W126" i="7"/>
  <c r="V126" i="7"/>
  <c r="U126" i="7"/>
  <c r="T126" i="7"/>
  <c r="S126" i="7"/>
  <c r="R126" i="7"/>
  <c r="Q126" i="7"/>
  <c r="P126" i="7"/>
  <c r="O126" i="7"/>
  <c r="N126" i="7"/>
  <c r="M126" i="7"/>
  <c r="L126" i="7"/>
  <c r="K126" i="7"/>
  <c r="J126" i="7"/>
  <c r="I126" i="7"/>
  <c r="H126" i="7"/>
  <c r="G126" i="7"/>
  <c r="F126" i="7"/>
  <c r="E126" i="7"/>
  <c r="D126" i="7"/>
  <c r="C126" i="7"/>
  <c r="Y125" i="7"/>
  <c r="X125" i="7"/>
  <c r="W125" i="7"/>
  <c r="V125" i="7"/>
  <c r="U125" i="7"/>
  <c r="T125" i="7"/>
  <c r="S125" i="7"/>
  <c r="R125" i="7"/>
  <c r="Q125" i="7"/>
  <c r="P125" i="7"/>
  <c r="O125" i="7"/>
  <c r="N125" i="7"/>
  <c r="M125" i="7"/>
  <c r="L125" i="7"/>
  <c r="K125" i="7"/>
  <c r="J125" i="7"/>
  <c r="I125" i="7"/>
  <c r="H125" i="7"/>
  <c r="G125" i="7"/>
  <c r="F125" i="7"/>
  <c r="E125" i="7"/>
  <c r="D125" i="7"/>
  <c r="C125" i="7"/>
  <c r="Y124" i="7"/>
  <c r="X124" i="7"/>
  <c r="W124" i="7"/>
  <c r="V124" i="7"/>
  <c r="U124" i="7"/>
  <c r="T124" i="7"/>
  <c r="S124" i="7"/>
  <c r="R124" i="7"/>
  <c r="Q124" i="7"/>
  <c r="P124" i="7"/>
  <c r="O124" i="7"/>
  <c r="N124" i="7"/>
  <c r="M124" i="7"/>
  <c r="L124" i="7"/>
  <c r="K124" i="7"/>
  <c r="J124" i="7"/>
  <c r="I124" i="7"/>
  <c r="H124" i="7"/>
  <c r="G124" i="7"/>
  <c r="F124" i="7"/>
  <c r="E124" i="7"/>
  <c r="D124" i="7"/>
  <c r="C124" i="7"/>
  <c r="Y123" i="7"/>
  <c r="X123" i="7"/>
  <c r="W123" i="7"/>
  <c r="V123" i="7"/>
  <c r="U123" i="7"/>
  <c r="T123" i="7"/>
  <c r="S123" i="7"/>
  <c r="R123" i="7"/>
  <c r="Q123" i="7"/>
  <c r="P123" i="7"/>
  <c r="O123" i="7"/>
  <c r="N123" i="7"/>
  <c r="M123" i="7"/>
  <c r="L123" i="7"/>
  <c r="K123" i="7"/>
  <c r="J123" i="7"/>
  <c r="I123" i="7"/>
  <c r="H123" i="7"/>
  <c r="G123" i="7"/>
  <c r="F123" i="7"/>
  <c r="E123" i="7"/>
  <c r="D123" i="7"/>
  <c r="C123" i="7"/>
  <c r="Q119" i="7"/>
  <c r="R119" i="7"/>
  <c r="S119" i="7"/>
  <c r="T119" i="7"/>
  <c r="U119" i="7"/>
  <c r="V119" i="7"/>
  <c r="W119" i="7"/>
  <c r="X119" i="7"/>
  <c r="Y119" i="7"/>
  <c r="Q120" i="7"/>
  <c r="R120" i="7"/>
  <c r="S120" i="7"/>
  <c r="T120" i="7"/>
  <c r="U120" i="7"/>
  <c r="V120" i="7"/>
  <c r="W120" i="7"/>
  <c r="X120" i="7"/>
  <c r="Y120" i="7"/>
  <c r="Q121" i="7"/>
  <c r="R121" i="7"/>
  <c r="S121" i="7"/>
  <c r="T121" i="7"/>
  <c r="U121" i="7"/>
  <c r="V121" i="7"/>
  <c r="W121" i="7"/>
  <c r="X121" i="7"/>
  <c r="Y121" i="7"/>
  <c r="Q122" i="7"/>
  <c r="R122" i="7"/>
  <c r="S122" i="7"/>
  <c r="T122" i="7"/>
  <c r="U122" i="7"/>
  <c r="V122" i="7"/>
  <c r="W122" i="7"/>
  <c r="X122" i="7"/>
  <c r="Y122" i="7"/>
  <c r="Y118" i="7"/>
  <c r="X118" i="7"/>
  <c r="W118" i="7"/>
  <c r="V118" i="7"/>
  <c r="U118" i="7"/>
  <c r="T118" i="7"/>
  <c r="S118" i="7"/>
  <c r="R118" i="7"/>
  <c r="Q118" i="7"/>
  <c r="P118" i="7"/>
  <c r="O118" i="7"/>
  <c r="N118" i="7"/>
  <c r="M118" i="7"/>
  <c r="L118" i="7"/>
  <c r="K118" i="7"/>
  <c r="J118" i="7"/>
  <c r="I118" i="7"/>
  <c r="H118" i="7"/>
  <c r="G118" i="7"/>
  <c r="F118" i="7"/>
  <c r="E118" i="7"/>
  <c r="D118" i="7"/>
  <c r="C118" i="7"/>
  <c r="Y117" i="7"/>
  <c r="X117" i="7"/>
  <c r="W117" i="7"/>
  <c r="V117" i="7"/>
  <c r="U117" i="7"/>
  <c r="T117" i="7"/>
  <c r="S117" i="7"/>
  <c r="R117" i="7"/>
  <c r="Q117" i="7"/>
  <c r="P117" i="7"/>
  <c r="O117" i="7"/>
  <c r="N117" i="7"/>
  <c r="M117" i="7"/>
  <c r="L117" i="7"/>
  <c r="K117" i="7"/>
  <c r="J117" i="7"/>
  <c r="I117" i="7"/>
  <c r="H117" i="7"/>
  <c r="G117" i="7"/>
  <c r="F117" i="7"/>
  <c r="E117" i="7"/>
  <c r="D117" i="7"/>
  <c r="C117" i="7"/>
  <c r="Y116" i="7"/>
  <c r="X116" i="7"/>
  <c r="W116" i="7"/>
  <c r="V116" i="7"/>
  <c r="U116" i="7"/>
  <c r="T116" i="7"/>
  <c r="S116" i="7"/>
  <c r="R116" i="7"/>
  <c r="Q116" i="7"/>
  <c r="P116" i="7"/>
  <c r="O116" i="7"/>
  <c r="N116" i="7"/>
  <c r="M116" i="7"/>
  <c r="L116" i="7"/>
  <c r="K116" i="7"/>
  <c r="J116" i="7"/>
  <c r="I116" i="7"/>
  <c r="H116" i="7"/>
  <c r="G116" i="7"/>
  <c r="F116" i="7"/>
  <c r="E116" i="7"/>
  <c r="D116" i="7"/>
  <c r="C116" i="7"/>
  <c r="Y115" i="7"/>
  <c r="X115" i="7"/>
  <c r="W115" i="7"/>
  <c r="V115" i="7"/>
  <c r="U115" i="7"/>
  <c r="T115" i="7"/>
  <c r="S115" i="7"/>
  <c r="R115" i="7"/>
  <c r="Q115" i="7"/>
  <c r="P115" i="7"/>
  <c r="O115" i="7"/>
  <c r="N115" i="7"/>
  <c r="M115" i="7"/>
  <c r="L115" i="7"/>
  <c r="K115" i="7"/>
  <c r="J115" i="7"/>
  <c r="I115" i="7"/>
  <c r="H115" i="7"/>
  <c r="G115" i="7"/>
  <c r="F115" i="7"/>
  <c r="E115" i="7"/>
  <c r="D115" i="7"/>
  <c r="C115" i="7"/>
  <c r="Y114" i="7"/>
  <c r="X114" i="7"/>
  <c r="W114" i="7"/>
  <c r="V114" i="7"/>
  <c r="U114" i="7"/>
  <c r="T114" i="7"/>
  <c r="S114" i="7"/>
  <c r="R114" i="7"/>
  <c r="Q114" i="7"/>
  <c r="P114" i="7"/>
  <c r="O114" i="7"/>
  <c r="N114" i="7"/>
  <c r="M114" i="7"/>
  <c r="L114" i="7"/>
  <c r="K114" i="7"/>
  <c r="J114" i="7"/>
  <c r="I114" i="7"/>
  <c r="H114" i="7"/>
  <c r="G114" i="7"/>
  <c r="F114" i="7"/>
  <c r="E114" i="7"/>
  <c r="D114" i="7"/>
  <c r="C114" i="7"/>
  <c r="Y113" i="7"/>
  <c r="X113" i="7"/>
  <c r="W113" i="7"/>
  <c r="V113" i="7"/>
  <c r="U113" i="7"/>
  <c r="T113" i="7"/>
  <c r="S113" i="7"/>
  <c r="R113" i="7"/>
  <c r="Q113" i="7"/>
  <c r="P113" i="7"/>
  <c r="O113" i="7"/>
  <c r="N113" i="7"/>
  <c r="M113" i="7"/>
  <c r="L113" i="7"/>
  <c r="K113" i="7"/>
  <c r="J113" i="7"/>
  <c r="I113" i="7"/>
  <c r="H113" i="7"/>
  <c r="G113" i="7"/>
  <c r="F113" i="7"/>
  <c r="E113" i="7"/>
  <c r="D113" i="7"/>
  <c r="C113" i="7"/>
  <c r="Y112" i="7"/>
  <c r="X112" i="7"/>
  <c r="W112" i="7"/>
  <c r="V112" i="7"/>
  <c r="U112" i="7"/>
  <c r="T112" i="7"/>
  <c r="S112" i="7"/>
  <c r="R112" i="7"/>
  <c r="Q112" i="7"/>
  <c r="P112" i="7"/>
  <c r="O112" i="7"/>
  <c r="N112" i="7"/>
  <c r="M112" i="7"/>
  <c r="L112" i="7"/>
  <c r="K112" i="7"/>
  <c r="J112" i="7"/>
  <c r="I112" i="7"/>
  <c r="H112" i="7"/>
  <c r="G112" i="7"/>
  <c r="F112" i="7"/>
  <c r="E112" i="7"/>
  <c r="D112" i="7"/>
  <c r="C112" i="7"/>
  <c r="Y111" i="7"/>
  <c r="X111" i="7"/>
  <c r="W111" i="7"/>
  <c r="V111" i="7"/>
  <c r="U111" i="7"/>
  <c r="T111" i="7"/>
  <c r="S111" i="7"/>
  <c r="R111" i="7"/>
  <c r="Q111" i="7"/>
  <c r="P111" i="7"/>
  <c r="O111" i="7"/>
  <c r="N111" i="7"/>
  <c r="M111" i="7"/>
  <c r="L111" i="7"/>
  <c r="K111" i="7"/>
  <c r="J111" i="7"/>
  <c r="I111" i="7"/>
  <c r="H111" i="7"/>
  <c r="G111" i="7"/>
  <c r="F111" i="7"/>
  <c r="E111" i="7"/>
  <c r="D111" i="7"/>
  <c r="C111" i="7"/>
  <c r="Y110" i="7"/>
  <c r="X110" i="7"/>
  <c r="W110" i="7"/>
  <c r="V110" i="7"/>
  <c r="U110" i="7"/>
  <c r="T110" i="7"/>
  <c r="S110" i="7"/>
  <c r="R110" i="7"/>
  <c r="Q110" i="7"/>
  <c r="P110" i="7"/>
  <c r="O110" i="7"/>
  <c r="N110" i="7"/>
  <c r="M110" i="7"/>
  <c r="L110" i="7"/>
  <c r="K110" i="7"/>
  <c r="J110" i="7"/>
  <c r="I110" i="7"/>
  <c r="H110" i="7"/>
  <c r="G110" i="7"/>
  <c r="F110" i="7"/>
  <c r="E110" i="7"/>
  <c r="D110" i="7"/>
  <c r="C110" i="7"/>
  <c r="Y109" i="7"/>
  <c r="X109" i="7"/>
  <c r="W109" i="7"/>
  <c r="V109" i="7"/>
  <c r="U109" i="7"/>
  <c r="T109" i="7"/>
  <c r="S109" i="7"/>
  <c r="R109" i="7"/>
  <c r="Q109" i="7"/>
  <c r="Y108" i="7"/>
  <c r="X108" i="7"/>
  <c r="W108" i="7"/>
  <c r="V108" i="7"/>
  <c r="U108" i="7"/>
  <c r="T108" i="7"/>
  <c r="S108" i="7"/>
  <c r="R108" i="7"/>
  <c r="Q108" i="7"/>
  <c r="S107" i="7"/>
  <c r="T107" i="7"/>
  <c r="U107" i="7"/>
  <c r="V107" i="7"/>
  <c r="W107" i="7"/>
  <c r="X107" i="7"/>
  <c r="Y107" i="7"/>
  <c r="Q106" i="7"/>
  <c r="R106" i="7"/>
  <c r="S106" i="7"/>
  <c r="T106" i="7"/>
  <c r="U106" i="7"/>
  <c r="V106" i="7"/>
  <c r="W106" i="7"/>
  <c r="X106" i="7"/>
  <c r="Y106" i="7"/>
  <c r="Y105" i="7"/>
  <c r="X105" i="7"/>
  <c r="W105" i="7"/>
  <c r="V105" i="7"/>
  <c r="U105" i="7"/>
  <c r="T105" i="7"/>
  <c r="S105" i="7"/>
  <c r="R105" i="7"/>
  <c r="Q105" i="7"/>
  <c r="P105" i="7"/>
  <c r="O105" i="7"/>
  <c r="N105" i="7"/>
  <c r="M105" i="7"/>
  <c r="L105" i="7"/>
  <c r="K105" i="7"/>
  <c r="J105" i="7"/>
  <c r="I105" i="7"/>
  <c r="H105" i="7"/>
  <c r="G105" i="7"/>
  <c r="F105" i="7"/>
  <c r="E105" i="7"/>
  <c r="D105" i="7"/>
  <c r="C105" i="7"/>
  <c r="Y104" i="7"/>
  <c r="X104" i="7"/>
  <c r="W104" i="7"/>
  <c r="V104" i="7"/>
  <c r="U104" i="7"/>
  <c r="T104" i="7"/>
  <c r="S104" i="7"/>
  <c r="R104" i="7"/>
  <c r="Q104" i="7"/>
  <c r="P104" i="7"/>
  <c r="O104" i="7"/>
  <c r="N104" i="7"/>
  <c r="M104" i="7"/>
  <c r="L104" i="7"/>
  <c r="K104" i="7"/>
  <c r="J104" i="7"/>
  <c r="I104" i="7"/>
  <c r="H104" i="7"/>
  <c r="G104" i="7"/>
  <c r="F104" i="7"/>
  <c r="E104" i="7"/>
  <c r="D104" i="7"/>
  <c r="C104" i="7"/>
  <c r="Y103" i="7"/>
  <c r="X103" i="7"/>
  <c r="W103" i="7"/>
  <c r="V103" i="7"/>
  <c r="U103" i="7"/>
  <c r="T103" i="7"/>
  <c r="S103" i="7"/>
  <c r="R103" i="7"/>
  <c r="Q103" i="7"/>
  <c r="P103" i="7"/>
  <c r="O103" i="7"/>
  <c r="N103" i="7"/>
  <c r="M103" i="7"/>
  <c r="L103" i="7"/>
  <c r="K103" i="7"/>
  <c r="J103" i="7"/>
  <c r="I103" i="7"/>
  <c r="H103" i="7"/>
  <c r="G103" i="7"/>
  <c r="F103" i="7"/>
  <c r="E103" i="7"/>
  <c r="D103" i="7"/>
  <c r="C103" i="7"/>
  <c r="Y102" i="7"/>
  <c r="X102" i="7"/>
  <c r="W102" i="7"/>
  <c r="V102" i="7"/>
  <c r="U102" i="7"/>
  <c r="T102" i="7"/>
  <c r="S102" i="7"/>
  <c r="R102" i="7"/>
  <c r="Q102" i="7"/>
  <c r="P102" i="7"/>
  <c r="O102" i="7"/>
  <c r="N102" i="7"/>
  <c r="M102" i="7"/>
  <c r="L102" i="7"/>
  <c r="K102" i="7"/>
  <c r="J102" i="7"/>
  <c r="I102" i="7"/>
  <c r="H102" i="7"/>
  <c r="G102" i="7"/>
  <c r="F102" i="7"/>
  <c r="E102" i="7"/>
  <c r="D102" i="7"/>
  <c r="C102" i="7"/>
  <c r="Y101" i="7"/>
  <c r="X101" i="7"/>
  <c r="W101" i="7"/>
  <c r="V101" i="7"/>
  <c r="U101" i="7"/>
  <c r="T101" i="7"/>
  <c r="S101" i="7"/>
  <c r="R101" i="7"/>
  <c r="Q101" i="7"/>
  <c r="P101" i="7"/>
  <c r="O101" i="7"/>
  <c r="N101" i="7"/>
  <c r="M101" i="7"/>
  <c r="L101" i="7"/>
  <c r="K101" i="7"/>
  <c r="J101" i="7"/>
  <c r="I101" i="7"/>
  <c r="H101" i="7"/>
  <c r="G101" i="7"/>
  <c r="F101" i="7"/>
  <c r="E101" i="7"/>
  <c r="D101" i="7"/>
  <c r="C101" i="7"/>
  <c r="Y100" i="7"/>
  <c r="X100" i="7"/>
  <c r="W100" i="7"/>
  <c r="V100" i="7"/>
  <c r="U100" i="7"/>
  <c r="T100" i="7"/>
  <c r="S100" i="7"/>
  <c r="R100" i="7"/>
  <c r="Q100" i="7"/>
  <c r="P100" i="7"/>
  <c r="O100" i="7"/>
  <c r="N100" i="7"/>
  <c r="M100" i="7"/>
  <c r="L100" i="7"/>
  <c r="K100" i="7"/>
  <c r="J100" i="7"/>
  <c r="I100" i="7"/>
  <c r="H100" i="7"/>
  <c r="G100" i="7"/>
  <c r="F100" i="7"/>
  <c r="E100" i="7"/>
  <c r="D100" i="7"/>
  <c r="C100" i="7"/>
  <c r="Y99" i="7"/>
  <c r="X99" i="7"/>
  <c r="W99" i="7"/>
  <c r="V99" i="7"/>
  <c r="U99" i="7"/>
  <c r="T99" i="7"/>
  <c r="S99" i="7"/>
  <c r="R99" i="7"/>
  <c r="Q99" i="7"/>
  <c r="P99" i="7"/>
  <c r="O99" i="7"/>
  <c r="N99" i="7"/>
  <c r="M99" i="7"/>
  <c r="L99" i="7"/>
  <c r="K99" i="7"/>
  <c r="J99" i="7"/>
  <c r="I99" i="7"/>
  <c r="H99" i="7"/>
  <c r="G99" i="7"/>
  <c r="F99" i="7"/>
  <c r="E99" i="7"/>
  <c r="D99" i="7"/>
  <c r="C99" i="7"/>
  <c r="Y98" i="7"/>
  <c r="X98" i="7"/>
  <c r="W98" i="7"/>
  <c r="V98" i="7"/>
  <c r="U98" i="7"/>
  <c r="T98" i="7"/>
  <c r="S98" i="7"/>
  <c r="R98" i="7"/>
  <c r="Q98" i="7"/>
  <c r="P98" i="7"/>
  <c r="O98" i="7"/>
  <c r="N98" i="7"/>
  <c r="M98" i="7"/>
  <c r="L98" i="7"/>
  <c r="K98" i="7"/>
  <c r="J98" i="7"/>
  <c r="I98" i="7"/>
  <c r="H98" i="7"/>
  <c r="G98" i="7"/>
  <c r="F98" i="7"/>
  <c r="E98" i="7"/>
  <c r="D98" i="7"/>
  <c r="C98" i="7"/>
  <c r="Y96" i="7"/>
  <c r="X96" i="7"/>
  <c r="W96" i="7"/>
  <c r="V96" i="7"/>
  <c r="U96" i="7"/>
  <c r="T96" i="7"/>
  <c r="S96" i="7"/>
  <c r="R96" i="7"/>
  <c r="Q96" i="7"/>
  <c r="P96" i="7"/>
  <c r="O96" i="7"/>
  <c r="N96" i="7"/>
  <c r="M96" i="7"/>
  <c r="L96" i="7"/>
  <c r="K96" i="7"/>
  <c r="J96" i="7"/>
  <c r="I96" i="7"/>
  <c r="H96" i="7"/>
  <c r="G96" i="7"/>
  <c r="F96" i="7"/>
  <c r="E96" i="7"/>
  <c r="D96" i="7"/>
  <c r="C96" i="7"/>
  <c r="Y97" i="7"/>
  <c r="X97" i="7"/>
  <c r="W97" i="7"/>
  <c r="V97" i="7"/>
  <c r="U97" i="7"/>
  <c r="T97" i="7"/>
  <c r="S97" i="7"/>
  <c r="R97" i="7"/>
  <c r="T95" i="7"/>
  <c r="U95" i="7"/>
  <c r="V95" i="7"/>
  <c r="W95" i="7"/>
  <c r="X95" i="7"/>
  <c r="Y95" i="7"/>
  <c r="O93" i="7"/>
  <c r="P93" i="7"/>
  <c r="Q93" i="7"/>
  <c r="R93" i="7"/>
  <c r="S93" i="7"/>
  <c r="T93" i="7"/>
  <c r="U93" i="7"/>
  <c r="V93" i="7"/>
  <c r="W93" i="7"/>
  <c r="X93" i="7"/>
  <c r="Y93" i="7"/>
  <c r="O94" i="7"/>
  <c r="P94" i="7"/>
  <c r="Q94" i="7"/>
  <c r="R94" i="7"/>
  <c r="S94" i="7"/>
  <c r="T94" i="7"/>
  <c r="U94" i="7"/>
  <c r="V94" i="7"/>
  <c r="W94" i="7"/>
  <c r="X94" i="7"/>
  <c r="Y94" i="7"/>
  <c r="L92" i="7"/>
  <c r="M92" i="7"/>
  <c r="N92" i="7"/>
  <c r="O92" i="7"/>
  <c r="P92" i="7"/>
  <c r="Q92" i="7"/>
  <c r="R92" i="7"/>
  <c r="S92" i="7"/>
  <c r="T92" i="7"/>
  <c r="U92" i="7"/>
  <c r="V92" i="7"/>
  <c r="W92" i="7"/>
  <c r="X92" i="7"/>
  <c r="Y92" i="7"/>
  <c r="C88" i="7"/>
  <c r="D88" i="7"/>
  <c r="E88" i="7"/>
  <c r="F88" i="7"/>
  <c r="G88" i="7"/>
  <c r="H88" i="7"/>
  <c r="I88" i="7"/>
  <c r="J88" i="7"/>
  <c r="K88" i="7"/>
  <c r="L88" i="7"/>
  <c r="M88" i="7"/>
  <c r="N88" i="7"/>
  <c r="O88" i="7"/>
  <c r="P88" i="7"/>
  <c r="Q88" i="7"/>
  <c r="R88" i="7"/>
  <c r="S88" i="7"/>
  <c r="T88" i="7"/>
  <c r="U88" i="7"/>
  <c r="V88" i="7"/>
  <c r="W88" i="7"/>
  <c r="X88" i="7"/>
  <c r="Y88" i="7"/>
  <c r="C89" i="7"/>
  <c r="D89" i="7"/>
  <c r="E89" i="7"/>
  <c r="F89" i="7"/>
  <c r="G89" i="7"/>
  <c r="H89" i="7"/>
  <c r="I89" i="7"/>
  <c r="J89" i="7"/>
  <c r="K89" i="7"/>
  <c r="L89" i="7"/>
  <c r="M89" i="7"/>
  <c r="N89" i="7"/>
  <c r="O89" i="7"/>
  <c r="P89" i="7"/>
  <c r="Q89" i="7"/>
  <c r="R89" i="7"/>
  <c r="S89" i="7"/>
  <c r="T89" i="7"/>
  <c r="U89" i="7"/>
  <c r="V89" i="7"/>
  <c r="W89" i="7"/>
  <c r="X89" i="7"/>
  <c r="Y89" i="7"/>
  <c r="C90" i="7"/>
  <c r="D90" i="7"/>
  <c r="E90" i="7"/>
  <c r="F90" i="7"/>
  <c r="G90" i="7"/>
  <c r="H90" i="7"/>
  <c r="I90" i="7"/>
  <c r="J90" i="7"/>
  <c r="K90" i="7"/>
  <c r="L90" i="7"/>
  <c r="M90" i="7"/>
  <c r="N90" i="7"/>
  <c r="O90" i="7"/>
  <c r="P90" i="7"/>
  <c r="Q90" i="7"/>
  <c r="R90" i="7"/>
  <c r="S90" i="7"/>
  <c r="T90" i="7"/>
  <c r="U90" i="7"/>
  <c r="V90" i="7"/>
  <c r="W90" i="7"/>
  <c r="X90" i="7"/>
  <c r="Y90" i="7"/>
  <c r="C91" i="7"/>
  <c r="D91" i="7"/>
  <c r="E91" i="7"/>
  <c r="F91" i="7"/>
  <c r="G91" i="7"/>
  <c r="H91" i="7"/>
  <c r="I91" i="7"/>
  <c r="J91" i="7"/>
  <c r="K91" i="7"/>
  <c r="L91" i="7"/>
  <c r="M91" i="7"/>
  <c r="N91" i="7"/>
  <c r="O91" i="7"/>
  <c r="P91" i="7"/>
  <c r="Q91" i="7"/>
  <c r="R91" i="7"/>
  <c r="S91" i="7"/>
  <c r="T91" i="7"/>
  <c r="U91" i="7"/>
  <c r="V91" i="7"/>
  <c r="W91" i="7"/>
  <c r="X91" i="7"/>
  <c r="Y91" i="7"/>
  <c r="Y87" i="7"/>
  <c r="X87" i="7"/>
  <c r="W87" i="7"/>
  <c r="V87" i="7"/>
  <c r="U87" i="7"/>
  <c r="T87" i="7"/>
  <c r="S87" i="7"/>
  <c r="R87" i="7"/>
  <c r="Q87" i="7"/>
  <c r="P87" i="7"/>
  <c r="O87" i="7"/>
  <c r="N87" i="7"/>
  <c r="M87" i="7"/>
  <c r="L87" i="7"/>
  <c r="K87" i="7"/>
  <c r="J87" i="7"/>
  <c r="I87" i="7"/>
  <c r="H87" i="7"/>
  <c r="G87" i="7"/>
  <c r="F87" i="7"/>
  <c r="E87" i="7"/>
  <c r="D87" i="7"/>
  <c r="C87" i="7"/>
  <c r="Y84" i="7"/>
  <c r="X84" i="7"/>
  <c r="W84" i="7"/>
  <c r="V84" i="7"/>
  <c r="U84" i="7"/>
  <c r="T84" i="7"/>
  <c r="S84" i="7"/>
  <c r="R84" i="7"/>
  <c r="Q84" i="7"/>
  <c r="P84" i="7"/>
  <c r="O84" i="7"/>
  <c r="N84" i="7"/>
  <c r="M84" i="7"/>
  <c r="L84" i="7"/>
  <c r="K84" i="7"/>
  <c r="J84" i="7"/>
  <c r="I84" i="7"/>
  <c r="H84" i="7"/>
  <c r="G84" i="7"/>
  <c r="F84" i="7"/>
  <c r="E84" i="7"/>
  <c r="D84" i="7"/>
  <c r="C84" i="7"/>
  <c r="Y83" i="7"/>
  <c r="X83" i="7"/>
  <c r="W83" i="7"/>
  <c r="V83" i="7"/>
  <c r="U83" i="7"/>
  <c r="T83" i="7"/>
  <c r="S83" i="7"/>
  <c r="R83" i="7"/>
  <c r="Q83" i="7"/>
  <c r="P83" i="7"/>
  <c r="O83" i="7"/>
  <c r="N83" i="7"/>
  <c r="M83" i="7"/>
  <c r="L83" i="7"/>
  <c r="K83" i="7"/>
  <c r="J83" i="7"/>
  <c r="I83" i="7"/>
  <c r="H83" i="7"/>
  <c r="G83" i="7"/>
  <c r="F83" i="7"/>
  <c r="E83" i="7"/>
  <c r="D83" i="7"/>
  <c r="C83" i="7"/>
  <c r="Y82" i="7"/>
  <c r="X82" i="7"/>
  <c r="W82" i="7"/>
  <c r="V82" i="7"/>
  <c r="U82" i="7"/>
  <c r="T82" i="7"/>
  <c r="S82" i="7"/>
  <c r="R82" i="7"/>
  <c r="Q82" i="7"/>
  <c r="P82" i="7"/>
  <c r="O82" i="7"/>
  <c r="N82" i="7"/>
  <c r="M82" i="7"/>
  <c r="L82" i="7"/>
  <c r="K82" i="7"/>
  <c r="J82" i="7"/>
  <c r="I82" i="7"/>
  <c r="H82" i="7"/>
  <c r="G82" i="7"/>
  <c r="F82" i="7"/>
  <c r="E82" i="7"/>
  <c r="D82" i="7"/>
  <c r="C82" i="7"/>
  <c r="Y81" i="7"/>
  <c r="X81" i="7"/>
  <c r="W81" i="7"/>
  <c r="V81" i="7"/>
  <c r="U81" i="7"/>
  <c r="T81" i="7"/>
  <c r="S81" i="7"/>
  <c r="R81" i="7"/>
  <c r="Q81" i="7"/>
  <c r="P81" i="7"/>
  <c r="O81" i="7"/>
  <c r="N81" i="7"/>
  <c r="M81" i="7"/>
  <c r="L81" i="7"/>
  <c r="K81" i="7"/>
  <c r="J81" i="7"/>
  <c r="I81" i="7"/>
  <c r="H81" i="7"/>
  <c r="G81" i="7"/>
  <c r="F81" i="7"/>
  <c r="E81" i="7"/>
  <c r="D81" i="7"/>
  <c r="C81" i="7"/>
  <c r="O77" i="7"/>
  <c r="P77" i="7"/>
  <c r="Q77" i="7"/>
  <c r="R77" i="7"/>
  <c r="S77" i="7"/>
  <c r="T77" i="7"/>
  <c r="U77" i="7"/>
  <c r="V77" i="7"/>
  <c r="W77" i="7"/>
  <c r="X77" i="7"/>
  <c r="Y77" i="7"/>
  <c r="O78" i="7"/>
  <c r="P78" i="7"/>
  <c r="Q78" i="7"/>
  <c r="R78" i="7"/>
  <c r="S78" i="7"/>
  <c r="T78" i="7"/>
  <c r="U78" i="7"/>
  <c r="V78" i="7"/>
  <c r="W78" i="7"/>
  <c r="X78" i="7"/>
  <c r="Y78" i="7"/>
  <c r="O79" i="7"/>
  <c r="P79" i="7"/>
  <c r="Q79" i="7"/>
  <c r="R79" i="7"/>
  <c r="S79" i="7"/>
  <c r="T79" i="7"/>
  <c r="U79" i="7"/>
  <c r="V79" i="7"/>
  <c r="W79" i="7"/>
  <c r="X79" i="7"/>
  <c r="Y79" i="7"/>
  <c r="O80" i="7"/>
  <c r="P80" i="7"/>
  <c r="Q80" i="7"/>
  <c r="R80" i="7"/>
  <c r="S80" i="7"/>
  <c r="T80" i="7"/>
  <c r="U80" i="7"/>
  <c r="V80" i="7"/>
  <c r="W80" i="7"/>
  <c r="X80" i="7"/>
  <c r="Y80" i="7"/>
  <c r="Y76" i="7"/>
  <c r="X76" i="7"/>
  <c r="W76" i="7"/>
  <c r="V76" i="7"/>
  <c r="U76" i="7"/>
  <c r="T76" i="7"/>
  <c r="S76" i="7"/>
  <c r="R76" i="7"/>
  <c r="Q76" i="7"/>
  <c r="P76" i="7"/>
  <c r="O76" i="7"/>
  <c r="N76" i="7"/>
  <c r="M76" i="7"/>
  <c r="L76" i="7"/>
  <c r="K76" i="7"/>
  <c r="J76" i="7"/>
  <c r="I76" i="7"/>
  <c r="H76" i="7"/>
  <c r="G76" i="7"/>
  <c r="F76" i="7"/>
  <c r="E76" i="7"/>
  <c r="D76" i="7"/>
  <c r="C76" i="7"/>
  <c r="Y75" i="7"/>
  <c r="X75" i="7"/>
  <c r="W75" i="7"/>
  <c r="V75" i="7"/>
  <c r="U75" i="7"/>
  <c r="T75" i="7"/>
  <c r="S75" i="7"/>
  <c r="R75" i="7"/>
  <c r="Q75" i="7"/>
  <c r="P75" i="7"/>
  <c r="O75" i="7"/>
  <c r="N75" i="7"/>
  <c r="M75" i="7"/>
  <c r="L75" i="7"/>
  <c r="K75" i="7"/>
  <c r="J75" i="7"/>
  <c r="I75" i="7"/>
  <c r="H75" i="7"/>
  <c r="G75" i="7"/>
  <c r="F75" i="7"/>
  <c r="E75" i="7"/>
  <c r="D75" i="7"/>
  <c r="C75" i="7"/>
  <c r="Y74" i="7"/>
  <c r="X74" i="7"/>
  <c r="W74" i="7"/>
  <c r="V74" i="7"/>
  <c r="U74" i="7"/>
  <c r="T74" i="7"/>
  <c r="S74" i="7"/>
  <c r="R74" i="7"/>
  <c r="Q74" i="7"/>
  <c r="P74" i="7"/>
  <c r="O74" i="7"/>
  <c r="N74" i="7"/>
  <c r="M74" i="7"/>
  <c r="L74" i="7"/>
  <c r="K74" i="7"/>
  <c r="J74" i="7"/>
  <c r="I74" i="7"/>
  <c r="H74" i="7"/>
  <c r="G74" i="7"/>
  <c r="E74" i="7"/>
  <c r="D74" i="7"/>
  <c r="C74" i="7"/>
  <c r="Y73" i="7"/>
  <c r="X73" i="7"/>
  <c r="W73" i="7"/>
  <c r="V73" i="7"/>
  <c r="U73" i="7"/>
  <c r="T73" i="7"/>
  <c r="S73" i="7"/>
  <c r="R73" i="7"/>
  <c r="Q73" i="7"/>
  <c r="P73" i="7"/>
  <c r="O73" i="7"/>
  <c r="N73" i="7"/>
  <c r="M73" i="7"/>
  <c r="L73" i="7"/>
  <c r="K73" i="7"/>
  <c r="J73" i="7"/>
  <c r="I73" i="7"/>
  <c r="H73" i="7"/>
  <c r="G73" i="7"/>
  <c r="F73" i="7"/>
  <c r="E73" i="7"/>
  <c r="D73" i="7"/>
  <c r="C73" i="7"/>
  <c r="Y72" i="7"/>
  <c r="X72" i="7"/>
  <c r="W72" i="7"/>
  <c r="V72" i="7"/>
  <c r="U72" i="7"/>
  <c r="T72" i="7"/>
  <c r="S72" i="7"/>
  <c r="R72" i="7"/>
  <c r="Q72" i="7"/>
  <c r="P72" i="7"/>
  <c r="O72" i="7"/>
  <c r="N72" i="7"/>
  <c r="M72" i="7"/>
  <c r="L72" i="7"/>
  <c r="K72" i="7"/>
  <c r="J72" i="7"/>
  <c r="I72" i="7"/>
  <c r="H72" i="7"/>
  <c r="G72" i="7"/>
  <c r="F72" i="7"/>
  <c r="E72" i="7"/>
  <c r="D72" i="7"/>
  <c r="C72" i="7"/>
  <c r="Y71" i="7"/>
  <c r="X71" i="7"/>
  <c r="W71" i="7"/>
  <c r="V71" i="7"/>
  <c r="U71" i="7"/>
  <c r="T71" i="7"/>
  <c r="S71" i="7"/>
  <c r="R71" i="7"/>
  <c r="Q71" i="7"/>
  <c r="P71" i="7"/>
  <c r="O71" i="7"/>
  <c r="N71" i="7"/>
  <c r="M71" i="7"/>
  <c r="L71" i="7"/>
  <c r="K71" i="7"/>
  <c r="J71" i="7"/>
  <c r="I71" i="7"/>
  <c r="H71" i="7"/>
  <c r="G71" i="7"/>
  <c r="F71" i="7"/>
  <c r="E71" i="7"/>
  <c r="D71" i="7"/>
  <c r="C71" i="7"/>
  <c r="Y70" i="7"/>
  <c r="X70" i="7"/>
  <c r="W70" i="7"/>
  <c r="V70" i="7"/>
  <c r="U70" i="7"/>
  <c r="T70" i="7"/>
  <c r="S70" i="7"/>
  <c r="R70" i="7"/>
  <c r="Q70" i="7"/>
  <c r="P70" i="7"/>
  <c r="O70" i="7"/>
  <c r="N70" i="7"/>
  <c r="M70" i="7"/>
  <c r="L70" i="7"/>
  <c r="K70" i="7"/>
  <c r="J70" i="7"/>
  <c r="I70" i="7"/>
  <c r="H70" i="7"/>
  <c r="G70" i="7"/>
  <c r="F70" i="7"/>
  <c r="E70" i="7"/>
  <c r="D70" i="7"/>
  <c r="C70" i="7"/>
  <c r="Y69" i="7"/>
  <c r="X69" i="7"/>
  <c r="W69" i="7"/>
  <c r="V69" i="7"/>
  <c r="U69" i="7"/>
  <c r="T69" i="7"/>
  <c r="S69" i="7"/>
  <c r="R69" i="7"/>
  <c r="Q69" i="7"/>
  <c r="P69" i="7"/>
  <c r="O69" i="7"/>
  <c r="N69" i="7"/>
  <c r="M69" i="7"/>
  <c r="L69" i="7"/>
  <c r="K69" i="7"/>
  <c r="J69" i="7"/>
  <c r="I69" i="7"/>
  <c r="H69" i="7"/>
  <c r="G69" i="7"/>
  <c r="F69" i="7"/>
  <c r="E69" i="7"/>
  <c r="D69" i="7"/>
  <c r="C69" i="7"/>
  <c r="Y68" i="7"/>
  <c r="X68" i="7"/>
  <c r="W68" i="7"/>
  <c r="V68" i="7"/>
  <c r="U68" i="7"/>
  <c r="T68" i="7"/>
  <c r="S68" i="7"/>
  <c r="R68" i="7"/>
  <c r="Q68" i="7"/>
  <c r="P68" i="7"/>
  <c r="O68" i="7"/>
  <c r="N68" i="7"/>
  <c r="M68" i="7"/>
  <c r="L68" i="7"/>
  <c r="K68" i="7"/>
  <c r="J68" i="7"/>
  <c r="I68" i="7"/>
  <c r="H68" i="7"/>
  <c r="G68" i="7"/>
  <c r="F68" i="7"/>
  <c r="E68" i="7"/>
  <c r="D68" i="7"/>
  <c r="C68" i="7"/>
  <c r="Y67" i="7"/>
  <c r="X67" i="7"/>
  <c r="W67" i="7"/>
  <c r="V67" i="7"/>
  <c r="U67" i="7"/>
  <c r="T67" i="7"/>
  <c r="S67" i="7"/>
  <c r="R67" i="7"/>
  <c r="Q67" i="7"/>
  <c r="Y66" i="7"/>
  <c r="X66" i="7"/>
  <c r="W66" i="7"/>
  <c r="V66" i="7"/>
  <c r="U66" i="7"/>
  <c r="T66" i="7"/>
  <c r="S66" i="7"/>
  <c r="R66" i="7"/>
  <c r="Q66" i="7"/>
  <c r="S65" i="7"/>
  <c r="T65" i="7"/>
  <c r="U65" i="7"/>
  <c r="V65" i="7"/>
  <c r="W65" i="7"/>
  <c r="X65" i="7"/>
  <c r="Y65" i="7"/>
  <c r="Q64" i="7"/>
  <c r="R64" i="7"/>
  <c r="S64" i="7"/>
  <c r="T64" i="7"/>
  <c r="U64" i="7"/>
  <c r="V64" i="7"/>
  <c r="W64" i="7"/>
  <c r="X64" i="7"/>
  <c r="Y64" i="7"/>
  <c r="C58" i="7"/>
  <c r="D58" i="7"/>
  <c r="E58" i="7"/>
  <c r="F58" i="7"/>
  <c r="G58" i="7"/>
  <c r="H58" i="7"/>
  <c r="I58" i="7"/>
  <c r="J58" i="7"/>
  <c r="K58" i="7"/>
  <c r="L58" i="7"/>
  <c r="M58" i="7"/>
  <c r="N58" i="7"/>
  <c r="O58" i="7"/>
  <c r="P58" i="7"/>
  <c r="Q58" i="7"/>
  <c r="R58" i="7"/>
  <c r="S58" i="7"/>
  <c r="T58" i="7"/>
  <c r="U58" i="7"/>
  <c r="V58" i="7"/>
  <c r="W58" i="7"/>
  <c r="X58" i="7"/>
  <c r="Y58" i="7"/>
  <c r="C59" i="7"/>
  <c r="D59" i="7"/>
  <c r="E59" i="7"/>
  <c r="F59" i="7"/>
  <c r="G59" i="7"/>
  <c r="H59" i="7"/>
  <c r="I59" i="7"/>
  <c r="J59" i="7"/>
  <c r="K59" i="7"/>
  <c r="L59" i="7"/>
  <c r="M59" i="7"/>
  <c r="N59" i="7"/>
  <c r="O59" i="7"/>
  <c r="P59" i="7"/>
  <c r="Q59" i="7"/>
  <c r="R59" i="7"/>
  <c r="S59" i="7"/>
  <c r="T59" i="7"/>
  <c r="U59" i="7"/>
  <c r="V59" i="7"/>
  <c r="W59" i="7"/>
  <c r="X59" i="7"/>
  <c r="Y59" i="7"/>
  <c r="C60" i="7"/>
  <c r="D60" i="7"/>
  <c r="E60" i="7"/>
  <c r="F60" i="7"/>
  <c r="G60" i="7"/>
  <c r="H60" i="7"/>
  <c r="I60" i="7"/>
  <c r="J60" i="7"/>
  <c r="K60" i="7"/>
  <c r="L60" i="7"/>
  <c r="M60" i="7"/>
  <c r="N60" i="7"/>
  <c r="O60" i="7"/>
  <c r="P60" i="7"/>
  <c r="Q60" i="7"/>
  <c r="R60" i="7"/>
  <c r="S60" i="7"/>
  <c r="T60" i="7"/>
  <c r="U60" i="7"/>
  <c r="V60" i="7"/>
  <c r="W60" i="7"/>
  <c r="X60" i="7"/>
  <c r="Y60" i="7"/>
  <c r="C61" i="7"/>
  <c r="D61" i="7"/>
  <c r="E61" i="7"/>
  <c r="F61" i="7"/>
  <c r="G61" i="7"/>
  <c r="H61" i="7"/>
  <c r="I61" i="7"/>
  <c r="J61" i="7"/>
  <c r="K61" i="7"/>
  <c r="L61" i="7"/>
  <c r="M61" i="7"/>
  <c r="N61" i="7"/>
  <c r="O61" i="7"/>
  <c r="P61" i="7"/>
  <c r="Q61" i="7"/>
  <c r="R61" i="7"/>
  <c r="S61" i="7"/>
  <c r="T61" i="7"/>
  <c r="U61" i="7"/>
  <c r="V61" i="7"/>
  <c r="W61" i="7"/>
  <c r="X61" i="7"/>
  <c r="Y61" i="7"/>
  <c r="C62" i="7"/>
  <c r="D62" i="7"/>
  <c r="E62" i="7"/>
  <c r="F62" i="7"/>
  <c r="G62" i="7"/>
  <c r="H62" i="7"/>
  <c r="I62" i="7"/>
  <c r="J62" i="7"/>
  <c r="K62" i="7"/>
  <c r="L62" i="7"/>
  <c r="M62" i="7"/>
  <c r="N62" i="7"/>
  <c r="O62" i="7"/>
  <c r="P62" i="7"/>
  <c r="Q62" i="7"/>
  <c r="R62" i="7"/>
  <c r="S62" i="7"/>
  <c r="T62" i="7"/>
  <c r="U62" i="7"/>
  <c r="V62" i="7"/>
  <c r="W62" i="7"/>
  <c r="X62" i="7"/>
  <c r="Y62" i="7"/>
  <c r="C63" i="7"/>
  <c r="D63" i="7"/>
  <c r="E63" i="7"/>
  <c r="F63" i="7"/>
  <c r="G63" i="7"/>
  <c r="H63" i="7"/>
  <c r="I63" i="7"/>
  <c r="J63" i="7"/>
  <c r="K63" i="7"/>
  <c r="L63" i="7"/>
  <c r="M63" i="7"/>
  <c r="N63" i="7"/>
  <c r="O63" i="7"/>
  <c r="P63" i="7"/>
  <c r="Q63" i="7"/>
  <c r="R63" i="7"/>
  <c r="S63" i="7"/>
  <c r="T63" i="7"/>
  <c r="U63" i="7"/>
  <c r="V63" i="7"/>
  <c r="W63" i="7"/>
  <c r="X63" i="7"/>
  <c r="Y63" i="7"/>
  <c r="R56" i="7"/>
  <c r="S56" i="7"/>
  <c r="T56" i="7"/>
  <c r="U56" i="7"/>
  <c r="V56" i="7"/>
  <c r="W56" i="7"/>
  <c r="X56" i="7"/>
  <c r="Y56" i="7"/>
  <c r="Y57" i="7"/>
  <c r="X57" i="7"/>
  <c r="W57" i="7"/>
  <c r="V57" i="7"/>
  <c r="U57" i="7"/>
  <c r="T57" i="7"/>
  <c r="S57" i="7"/>
  <c r="R57" i="7"/>
  <c r="Q57" i="7"/>
  <c r="P57" i="7"/>
  <c r="O57" i="7"/>
  <c r="N57" i="7"/>
  <c r="M57" i="7"/>
  <c r="L57" i="7"/>
  <c r="K57" i="7"/>
  <c r="J57" i="7"/>
  <c r="I57" i="7"/>
  <c r="H57" i="7"/>
  <c r="G57" i="7"/>
  <c r="F57" i="7"/>
  <c r="E57" i="7"/>
  <c r="D57" i="7"/>
  <c r="C57" i="7"/>
  <c r="Y55" i="7"/>
  <c r="X55" i="7"/>
  <c r="W55" i="7"/>
  <c r="V55" i="7"/>
  <c r="U55" i="7"/>
  <c r="T55" i="7"/>
  <c r="S55" i="7"/>
  <c r="R55" i="7"/>
  <c r="Q55" i="7"/>
  <c r="P55" i="7"/>
  <c r="O55" i="7"/>
  <c r="N55" i="7"/>
  <c r="M55" i="7"/>
  <c r="L55" i="7"/>
  <c r="K55" i="7"/>
  <c r="J55" i="7"/>
  <c r="I55" i="7"/>
  <c r="H55" i="7"/>
  <c r="G55" i="7"/>
  <c r="F55" i="7"/>
  <c r="E55" i="7"/>
  <c r="D55" i="7"/>
  <c r="C55" i="7"/>
  <c r="T54" i="7"/>
  <c r="U54" i="7"/>
  <c r="V54" i="7"/>
  <c r="W54" i="7"/>
  <c r="X54" i="7"/>
  <c r="Y54" i="7"/>
  <c r="Q53" i="7"/>
  <c r="R53" i="7"/>
  <c r="S53" i="7"/>
  <c r="T53" i="7"/>
  <c r="U53" i="7"/>
  <c r="V53" i="7"/>
  <c r="W53" i="7"/>
  <c r="X53" i="7"/>
  <c r="Y53" i="7"/>
  <c r="O52" i="7"/>
  <c r="P52" i="7"/>
  <c r="Q52" i="7"/>
  <c r="R52" i="7"/>
  <c r="S52" i="7"/>
  <c r="T52" i="7"/>
  <c r="U52" i="7"/>
  <c r="V52" i="7"/>
  <c r="W52" i="7"/>
  <c r="X52" i="7"/>
  <c r="Y52" i="7"/>
  <c r="L51" i="7"/>
  <c r="M51" i="7"/>
  <c r="N51" i="7"/>
  <c r="O51" i="7"/>
  <c r="P51" i="7"/>
  <c r="Q51" i="7"/>
  <c r="R51" i="7"/>
  <c r="S51" i="7"/>
  <c r="T51" i="7"/>
  <c r="U51" i="7"/>
  <c r="V51" i="7"/>
  <c r="W51" i="7"/>
  <c r="X51" i="7"/>
  <c r="Y51" i="7"/>
  <c r="C47" i="7"/>
  <c r="D47" i="7"/>
  <c r="E47" i="7"/>
  <c r="F47" i="7"/>
  <c r="G47" i="7"/>
  <c r="H47" i="7"/>
  <c r="I47" i="7"/>
  <c r="J47" i="7"/>
  <c r="K47" i="7"/>
  <c r="L47" i="7"/>
  <c r="M47" i="7"/>
  <c r="N47" i="7"/>
  <c r="O47" i="7"/>
  <c r="P47" i="7"/>
  <c r="Q47" i="7"/>
  <c r="R47" i="7"/>
  <c r="S47" i="7"/>
  <c r="T47" i="7"/>
  <c r="U47" i="7"/>
  <c r="V47" i="7"/>
  <c r="W47" i="7"/>
  <c r="X47" i="7"/>
  <c r="Y47" i="7"/>
  <c r="C48" i="7"/>
  <c r="D48" i="7"/>
  <c r="E48" i="7"/>
  <c r="F48" i="7"/>
  <c r="G48" i="7"/>
  <c r="H48" i="7"/>
  <c r="I48" i="7"/>
  <c r="J48" i="7"/>
  <c r="K48" i="7"/>
  <c r="L48" i="7"/>
  <c r="M48" i="7"/>
  <c r="N48" i="7"/>
  <c r="O48" i="7"/>
  <c r="P48" i="7"/>
  <c r="Q48" i="7"/>
  <c r="R48" i="7"/>
  <c r="S48" i="7"/>
  <c r="T48" i="7"/>
  <c r="U48" i="7"/>
  <c r="V48" i="7"/>
  <c r="W48" i="7"/>
  <c r="X48" i="7"/>
  <c r="Y48" i="7"/>
  <c r="C49" i="7"/>
  <c r="D49" i="7"/>
  <c r="E49" i="7"/>
  <c r="F49" i="7"/>
  <c r="G49" i="7"/>
  <c r="H49" i="7"/>
  <c r="I49" i="7"/>
  <c r="J49" i="7"/>
  <c r="K49" i="7"/>
  <c r="L49" i="7"/>
  <c r="M49" i="7"/>
  <c r="N49" i="7"/>
  <c r="O49" i="7"/>
  <c r="P49" i="7"/>
  <c r="Q49" i="7"/>
  <c r="R49" i="7"/>
  <c r="S49" i="7"/>
  <c r="T49" i="7"/>
  <c r="U49" i="7"/>
  <c r="V49" i="7"/>
  <c r="W49" i="7"/>
  <c r="X49" i="7"/>
  <c r="Y49" i="7"/>
  <c r="C50" i="7"/>
  <c r="D50" i="7"/>
  <c r="E50" i="7"/>
  <c r="F50" i="7"/>
  <c r="G50" i="7"/>
  <c r="H50" i="7"/>
  <c r="I50" i="7"/>
  <c r="J50" i="7"/>
  <c r="K50" i="7"/>
  <c r="L50" i="7"/>
  <c r="M50" i="7"/>
  <c r="N50" i="7"/>
  <c r="O50" i="7"/>
  <c r="P50" i="7"/>
  <c r="Q50" i="7"/>
  <c r="R50" i="7"/>
  <c r="S50" i="7"/>
  <c r="T50" i="7"/>
  <c r="U50" i="7"/>
  <c r="V50" i="7"/>
  <c r="W50" i="7"/>
  <c r="X50" i="7"/>
  <c r="Y50" i="7"/>
  <c r="Y46" i="7"/>
  <c r="X46" i="7"/>
  <c r="W46" i="7"/>
  <c r="V46" i="7"/>
  <c r="U46" i="7"/>
  <c r="T46" i="7"/>
  <c r="S46" i="7"/>
  <c r="R46" i="7"/>
  <c r="Q46" i="7"/>
  <c r="P46" i="7"/>
  <c r="O46" i="7"/>
  <c r="N46" i="7"/>
  <c r="M46" i="7"/>
  <c r="L46" i="7"/>
  <c r="K46" i="7"/>
  <c r="J46" i="7"/>
  <c r="I46" i="7"/>
  <c r="H46" i="7"/>
  <c r="G46" i="7"/>
  <c r="F46" i="7"/>
  <c r="E46" i="7"/>
  <c r="D46" i="7"/>
  <c r="C46" i="7"/>
  <c r="Y43" i="7"/>
  <c r="X43" i="7"/>
  <c r="W43" i="7"/>
  <c r="V43" i="7"/>
  <c r="U43" i="7"/>
  <c r="T43" i="7"/>
  <c r="S43" i="7"/>
  <c r="R43" i="7"/>
  <c r="Q43" i="7"/>
  <c r="P43" i="7"/>
  <c r="O43" i="7"/>
  <c r="N43" i="7"/>
  <c r="M43" i="7"/>
  <c r="L43" i="7"/>
  <c r="K43" i="7"/>
  <c r="J43" i="7"/>
  <c r="I43" i="7"/>
  <c r="H43" i="7"/>
  <c r="G43" i="7"/>
  <c r="F43" i="7"/>
  <c r="E43" i="7"/>
  <c r="D43" i="7"/>
  <c r="C43" i="7"/>
  <c r="Y42" i="7"/>
  <c r="X42" i="7"/>
  <c r="W42" i="7"/>
  <c r="V42" i="7"/>
  <c r="U42" i="7"/>
  <c r="T42" i="7"/>
  <c r="S42" i="7"/>
  <c r="R42" i="7"/>
  <c r="Q42" i="7"/>
  <c r="P42" i="7"/>
  <c r="O42" i="7"/>
  <c r="N42" i="7"/>
  <c r="M42" i="7"/>
  <c r="L42" i="7"/>
  <c r="K42" i="7"/>
  <c r="J42" i="7"/>
  <c r="I42" i="7"/>
  <c r="H42" i="7"/>
  <c r="G42" i="7"/>
  <c r="F42" i="7"/>
  <c r="E42" i="7"/>
  <c r="D42" i="7"/>
  <c r="C42" i="7"/>
  <c r="Y41" i="7"/>
  <c r="X41" i="7"/>
  <c r="W41" i="7"/>
  <c r="V41" i="7"/>
  <c r="U41" i="7"/>
  <c r="T41" i="7"/>
  <c r="S41" i="7"/>
  <c r="R41" i="7"/>
  <c r="Q41" i="7"/>
  <c r="P41" i="7"/>
  <c r="O41" i="7"/>
  <c r="N41" i="7"/>
  <c r="M41" i="7"/>
  <c r="L41" i="7"/>
  <c r="K41" i="7"/>
  <c r="J41" i="7"/>
  <c r="I41" i="7"/>
  <c r="H41" i="7"/>
  <c r="G41" i="7"/>
  <c r="F41" i="7"/>
  <c r="E41" i="7"/>
  <c r="D41" i="7"/>
  <c r="C41" i="7"/>
  <c r="Y40" i="7"/>
  <c r="X40" i="7"/>
  <c r="W40" i="7"/>
  <c r="V40" i="7"/>
  <c r="U40" i="7"/>
  <c r="T40" i="7"/>
  <c r="S40" i="7"/>
  <c r="R40" i="7"/>
  <c r="Q40" i="7"/>
  <c r="P40" i="7"/>
  <c r="O40" i="7"/>
  <c r="N40" i="7"/>
  <c r="M40" i="7"/>
  <c r="L40" i="7"/>
  <c r="K40" i="7"/>
  <c r="J40" i="7"/>
  <c r="I40" i="7"/>
  <c r="H40" i="7"/>
  <c r="G40" i="7"/>
  <c r="F40" i="7"/>
  <c r="E40" i="7"/>
  <c r="D40" i="7"/>
  <c r="C40" i="7"/>
  <c r="Q39" i="7"/>
  <c r="R39" i="7"/>
  <c r="S39" i="7"/>
  <c r="T39" i="7"/>
  <c r="U39" i="7"/>
  <c r="V39" i="7"/>
  <c r="W39" i="7"/>
  <c r="X39" i="7"/>
  <c r="Y39" i="7"/>
  <c r="C31" i="7"/>
  <c r="D31" i="7"/>
  <c r="E31" i="7"/>
  <c r="F31" i="7"/>
  <c r="G31" i="7"/>
  <c r="H31" i="7"/>
  <c r="I31" i="7"/>
  <c r="J31" i="7"/>
  <c r="K31" i="7"/>
  <c r="L31" i="7"/>
  <c r="M31" i="7"/>
  <c r="N31" i="7"/>
  <c r="O31" i="7"/>
  <c r="P31" i="7"/>
  <c r="Q31" i="7"/>
  <c r="R31" i="7"/>
  <c r="S31" i="7"/>
  <c r="T31" i="7"/>
  <c r="U31" i="7"/>
  <c r="V31" i="7"/>
  <c r="W31" i="7"/>
  <c r="X31" i="7"/>
  <c r="Y31" i="7"/>
  <c r="C32" i="7"/>
  <c r="D32" i="7"/>
  <c r="E32" i="7"/>
  <c r="F32" i="7"/>
  <c r="G32" i="7"/>
  <c r="H32" i="7"/>
  <c r="I32" i="7"/>
  <c r="J32" i="7"/>
  <c r="K32" i="7"/>
  <c r="L32" i="7"/>
  <c r="M32" i="7"/>
  <c r="N32" i="7"/>
  <c r="O32" i="7"/>
  <c r="P32" i="7"/>
  <c r="Q32" i="7"/>
  <c r="R32" i="7"/>
  <c r="S32" i="7"/>
  <c r="T32" i="7"/>
  <c r="U32" i="7"/>
  <c r="V32" i="7"/>
  <c r="W32" i="7"/>
  <c r="X32" i="7"/>
  <c r="Y32" i="7"/>
  <c r="C33" i="7"/>
  <c r="D33" i="7"/>
  <c r="E33" i="7"/>
  <c r="F33" i="7"/>
  <c r="G33" i="7"/>
  <c r="H33" i="7"/>
  <c r="I33" i="7"/>
  <c r="J33" i="7"/>
  <c r="K33" i="7"/>
  <c r="L33" i="7"/>
  <c r="M33" i="7"/>
  <c r="N33" i="7"/>
  <c r="O33" i="7"/>
  <c r="P33" i="7"/>
  <c r="Q33" i="7"/>
  <c r="R33" i="7"/>
  <c r="S33" i="7"/>
  <c r="T33" i="7"/>
  <c r="U33" i="7"/>
  <c r="V33" i="7"/>
  <c r="W33" i="7"/>
  <c r="X33" i="7"/>
  <c r="Y33" i="7"/>
  <c r="C34" i="7"/>
  <c r="D34" i="7"/>
  <c r="E34" i="7"/>
  <c r="F34" i="7"/>
  <c r="G34" i="7"/>
  <c r="H34" i="7"/>
  <c r="I34" i="7"/>
  <c r="J34" i="7"/>
  <c r="K34" i="7"/>
  <c r="L34" i="7"/>
  <c r="M34" i="7"/>
  <c r="N34" i="7"/>
  <c r="O34" i="7"/>
  <c r="P34" i="7"/>
  <c r="Q34" i="7"/>
  <c r="R34" i="7"/>
  <c r="S34" i="7"/>
  <c r="T34" i="7"/>
  <c r="U34" i="7"/>
  <c r="V34" i="7"/>
  <c r="W34" i="7"/>
  <c r="X34" i="7"/>
  <c r="Y34" i="7"/>
  <c r="C35" i="7"/>
  <c r="D35" i="7"/>
  <c r="E35" i="7"/>
  <c r="F35" i="7"/>
  <c r="G35" i="7"/>
  <c r="H35" i="7"/>
  <c r="I35" i="7"/>
  <c r="J35" i="7"/>
  <c r="K35" i="7"/>
  <c r="L35" i="7"/>
  <c r="M35" i="7"/>
  <c r="N35" i="7"/>
  <c r="O35" i="7"/>
  <c r="P35" i="7"/>
  <c r="Q35" i="7"/>
  <c r="R35" i="7"/>
  <c r="S35" i="7"/>
  <c r="T35" i="7"/>
  <c r="U35" i="7"/>
  <c r="V35" i="7"/>
  <c r="W35" i="7"/>
  <c r="X35" i="7"/>
  <c r="Y35" i="7"/>
  <c r="C36" i="7"/>
  <c r="D36" i="7"/>
  <c r="E36" i="7"/>
  <c r="F36" i="7"/>
  <c r="G36" i="7"/>
  <c r="H36" i="7"/>
  <c r="I36" i="7"/>
  <c r="J36" i="7"/>
  <c r="K36" i="7"/>
  <c r="L36" i="7"/>
  <c r="M36" i="7"/>
  <c r="N36" i="7"/>
  <c r="O36" i="7"/>
  <c r="P36" i="7"/>
  <c r="Q36" i="7"/>
  <c r="R36" i="7"/>
  <c r="S36" i="7"/>
  <c r="T36" i="7"/>
  <c r="U36" i="7"/>
  <c r="V36" i="7"/>
  <c r="W36" i="7"/>
  <c r="X36" i="7"/>
  <c r="Y36" i="7"/>
  <c r="C37" i="7"/>
  <c r="D37" i="7"/>
  <c r="E37" i="7"/>
  <c r="F37" i="7"/>
  <c r="G37" i="7"/>
  <c r="H37" i="7"/>
  <c r="I37" i="7"/>
  <c r="J37" i="7"/>
  <c r="K37" i="7"/>
  <c r="L37" i="7"/>
  <c r="M37" i="7"/>
  <c r="N37" i="7"/>
  <c r="O37" i="7"/>
  <c r="P37" i="7"/>
  <c r="Q37" i="7"/>
  <c r="R37" i="7"/>
  <c r="S37" i="7"/>
  <c r="T37" i="7"/>
  <c r="U37" i="7"/>
  <c r="V37" i="7"/>
  <c r="W37" i="7"/>
  <c r="X37" i="7"/>
  <c r="Y37" i="7"/>
  <c r="C38" i="7"/>
  <c r="D38" i="7"/>
  <c r="E38" i="7"/>
  <c r="F38" i="7"/>
  <c r="G38" i="7"/>
  <c r="H38" i="7"/>
  <c r="I38" i="7"/>
  <c r="J38" i="7"/>
  <c r="K38" i="7"/>
  <c r="L38" i="7"/>
  <c r="M38" i="7"/>
  <c r="N38" i="7"/>
  <c r="O38" i="7"/>
  <c r="P38" i="7"/>
  <c r="Q38" i="7"/>
  <c r="R38" i="7"/>
  <c r="S38" i="7"/>
  <c r="T38" i="7"/>
  <c r="U38" i="7"/>
  <c r="V38" i="7"/>
  <c r="W38" i="7"/>
  <c r="X38" i="7"/>
  <c r="Y38" i="7"/>
  <c r="Y30" i="7"/>
  <c r="X30" i="7"/>
  <c r="W30" i="7"/>
  <c r="V30" i="7"/>
  <c r="U30" i="7"/>
  <c r="T30" i="7"/>
  <c r="S30" i="7"/>
  <c r="R30" i="7"/>
  <c r="Q30" i="7"/>
  <c r="P30" i="7"/>
  <c r="O30" i="7"/>
  <c r="N30" i="7"/>
  <c r="M30" i="7"/>
  <c r="L30" i="7"/>
  <c r="K30" i="7"/>
  <c r="J30" i="7"/>
  <c r="I30" i="7"/>
  <c r="H30" i="7"/>
  <c r="G30" i="7"/>
  <c r="F30" i="7"/>
  <c r="E30" i="7"/>
  <c r="D30" i="7"/>
  <c r="C30" i="7"/>
  <c r="Q29" i="7"/>
  <c r="R29" i="7"/>
  <c r="S29" i="7"/>
  <c r="T29" i="7"/>
  <c r="U29" i="7"/>
  <c r="V29" i="7"/>
  <c r="W29" i="7"/>
  <c r="X29" i="7"/>
  <c r="Y29" i="7"/>
  <c r="C23" i="7"/>
  <c r="D23" i="7"/>
  <c r="E23" i="7"/>
  <c r="F23" i="7"/>
  <c r="G23" i="7"/>
  <c r="H23" i="7"/>
  <c r="I23" i="7"/>
  <c r="J23" i="7"/>
  <c r="K23" i="7"/>
  <c r="L23" i="7"/>
  <c r="M23" i="7"/>
  <c r="N23" i="7"/>
  <c r="O23" i="7"/>
  <c r="P23" i="7"/>
  <c r="Q23" i="7"/>
  <c r="R23" i="7"/>
  <c r="S23" i="7"/>
  <c r="T23" i="7"/>
  <c r="U23" i="7"/>
  <c r="V23" i="7"/>
  <c r="W23" i="7"/>
  <c r="X23" i="7"/>
  <c r="Y23" i="7"/>
  <c r="C24" i="7"/>
  <c r="D24" i="7"/>
  <c r="E24" i="7"/>
  <c r="F24" i="7"/>
  <c r="G24" i="7"/>
  <c r="H24" i="7"/>
  <c r="I24" i="7"/>
  <c r="J24" i="7"/>
  <c r="K24" i="7"/>
  <c r="L24" i="7"/>
  <c r="M24" i="7"/>
  <c r="N24" i="7"/>
  <c r="O24" i="7"/>
  <c r="P24" i="7"/>
  <c r="Q24" i="7"/>
  <c r="R24" i="7"/>
  <c r="S24" i="7"/>
  <c r="T24" i="7"/>
  <c r="U24" i="7"/>
  <c r="V24" i="7"/>
  <c r="W24" i="7"/>
  <c r="X24" i="7"/>
  <c r="Y24" i="7"/>
  <c r="C25" i="7"/>
  <c r="D25" i="7"/>
  <c r="E25" i="7"/>
  <c r="F25" i="7"/>
  <c r="G25" i="7"/>
  <c r="H25" i="7"/>
  <c r="I25" i="7"/>
  <c r="J25" i="7"/>
  <c r="K25" i="7"/>
  <c r="L25" i="7"/>
  <c r="M25" i="7"/>
  <c r="N25" i="7"/>
  <c r="O25" i="7"/>
  <c r="P25" i="7"/>
  <c r="Q25" i="7"/>
  <c r="R25" i="7"/>
  <c r="S25" i="7"/>
  <c r="T25" i="7"/>
  <c r="U25" i="7"/>
  <c r="V25" i="7"/>
  <c r="W25" i="7"/>
  <c r="X25" i="7"/>
  <c r="Y25" i="7"/>
  <c r="C26" i="7"/>
  <c r="D26" i="7"/>
  <c r="E26" i="7"/>
  <c r="F26" i="7"/>
  <c r="G26" i="7"/>
  <c r="H26" i="7"/>
  <c r="I26" i="7"/>
  <c r="J26" i="7"/>
  <c r="K26" i="7"/>
  <c r="L26" i="7"/>
  <c r="M26" i="7"/>
  <c r="N26" i="7"/>
  <c r="O26" i="7"/>
  <c r="P26" i="7"/>
  <c r="Q26" i="7"/>
  <c r="R26" i="7"/>
  <c r="S26" i="7"/>
  <c r="T26" i="7"/>
  <c r="U26" i="7"/>
  <c r="V26" i="7"/>
  <c r="W26" i="7"/>
  <c r="X26" i="7"/>
  <c r="Y26" i="7"/>
  <c r="C27" i="7"/>
  <c r="D27" i="7"/>
  <c r="E27" i="7"/>
  <c r="F27" i="7"/>
  <c r="G27" i="7"/>
  <c r="H27" i="7"/>
  <c r="I27" i="7"/>
  <c r="J27" i="7"/>
  <c r="K27" i="7"/>
  <c r="L27" i="7"/>
  <c r="M27" i="7"/>
  <c r="N27" i="7"/>
  <c r="O27" i="7"/>
  <c r="P27" i="7"/>
  <c r="Q27" i="7"/>
  <c r="R27" i="7"/>
  <c r="S27" i="7"/>
  <c r="T27" i="7"/>
  <c r="U27" i="7"/>
  <c r="V27" i="7"/>
  <c r="W27" i="7"/>
  <c r="X27" i="7"/>
  <c r="Y27" i="7"/>
  <c r="C28" i="7"/>
  <c r="D28" i="7"/>
  <c r="E28" i="7"/>
  <c r="F28" i="7"/>
  <c r="G28" i="7"/>
  <c r="H28" i="7"/>
  <c r="I28" i="7"/>
  <c r="J28" i="7"/>
  <c r="K28" i="7"/>
  <c r="L28" i="7"/>
  <c r="M28" i="7"/>
  <c r="N28" i="7"/>
  <c r="O28" i="7"/>
  <c r="P28" i="7"/>
  <c r="Q28" i="7"/>
  <c r="R28" i="7"/>
  <c r="S28" i="7"/>
  <c r="T28" i="7"/>
  <c r="U28" i="7"/>
  <c r="V28" i="7"/>
  <c r="W28" i="7"/>
  <c r="X28" i="7"/>
  <c r="Y28" i="7"/>
  <c r="Y22" i="7"/>
  <c r="X22" i="7"/>
  <c r="W22" i="7"/>
  <c r="V22" i="7"/>
  <c r="U22" i="7"/>
  <c r="T22" i="7"/>
  <c r="S22" i="7"/>
  <c r="R22" i="7"/>
  <c r="Q22" i="7"/>
  <c r="P22" i="7"/>
  <c r="O22" i="7"/>
  <c r="N22" i="7"/>
  <c r="M22" i="7"/>
  <c r="L22" i="7"/>
  <c r="K22" i="7"/>
  <c r="J22" i="7"/>
  <c r="I22" i="7"/>
  <c r="H22" i="7"/>
  <c r="G22" i="7"/>
  <c r="F22" i="7"/>
  <c r="E22" i="7"/>
  <c r="D22" i="7"/>
  <c r="C22" i="7"/>
  <c r="R21" i="7"/>
  <c r="S21" i="7"/>
  <c r="T21" i="7"/>
  <c r="U21" i="7"/>
  <c r="V21" i="7"/>
  <c r="W21" i="7"/>
  <c r="X21" i="7"/>
  <c r="Y21" i="7"/>
  <c r="Y20" i="7"/>
  <c r="X20" i="7"/>
  <c r="W20" i="7"/>
  <c r="V20" i="7"/>
  <c r="U20" i="7"/>
  <c r="T20" i="7"/>
  <c r="S20" i="7"/>
  <c r="R20" i="7"/>
  <c r="Q20" i="7"/>
  <c r="P20" i="7"/>
  <c r="O20" i="7"/>
  <c r="N20" i="7"/>
  <c r="M20" i="7"/>
  <c r="L20" i="7"/>
  <c r="K20" i="7"/>
  <c r="J20" i="7"/>
  <c r="I20" i="7"/>
  <c r="H20" i="7"/>
  <c r="G20" i="7"/>
  <c r="F20" i="7"/>
  <c r="E20" i="7"/>
  <c r="D20" i="7"/>
  <c r="C20" i="7"/>
  <c r="T19" i="7"/>
  <c r="U19" i="7"/>
  <c r="V19" i="7"/>
  <c r="W19" i="7"/>
  <c r="X19" i="7"/>
  <c r="Y19" i="7"/>
  <c r="L18" i="7"/>
  <c r="M18" i="7"/>
  <c r="N18" i="7"/>
  <c r="O18" i="7"/>
  <c r="P18" i="7"/>
  <c r="Q18" i="7"/>
  <c r="R18" i="7"/>
  <c r="S18" i="7"/>
  <c r="T18" i="7"/>
  <c r="U18" i="7"/>
  <c r="V18" i="7"/>
  <c r="W18" i="7"/>
  <c r="X18" i="7"/>
  <c r="Y18" i="7"/>
  <c r="C13" i="7"/>
  <c r="D13" i="7"/>
  <c r="E13" i="7"/>
  <c r="F13" i="7"/>
  <c r="G13" i="7"/>
  <c r="H13" i="7"/>
  <c r="I13" i="7"/>
  <c r="J13" i="7"/>
  <c r="K13" i="7"/>
  <c r="L13" i="7"/>
  <c r="M13" i="7"/>
  <c r="N13" i="7"/>
  <c r="O13" i="7"/>
  <c r="P13" i="7"/>
  <c r="Q13" i="7"/>
  <c r="R13" i="7"/>
  <c r="S13" i="7"/>
  <c r="T13" i="7"/>
  <c r="U13" i="7"/>
  <c r="V13" i="7"/>
  <c r="W13" i="7"/>
  <c r="X13" i="7"/>
  <c r="Y13" i="7"/>
  <c r="C14" i="7"/>
  <c r="D14" i="7"/>
  <c r="E14" i="7"/>
  <c r="F14" i="7"/>
  <c r="G14" i="7"/>
  <c r="H14" i="7"/>
  <c r="I14" i="7"/>
  <c r="J14" i="7"/>
  <c r="K14" i="7"/>
  <c r="L14" i="7"/>
  <c r="M14" i="7"/>
  <c r="N14" i="7"/>
  <c r="O14" i="7"/>
  <c r="P14" i="7"/>
  <c r="Q14" i="7"/>
  <c r="R14" i="7"/>
  <c r="S14" i="7"/>
  <c r="T14" i="7"/>
  <c r="U14" i="7"/>
  <c r="V14" i="7"/>
  <c r="W14" i="7"/>
  <c r="X14" i="7"/>
  <c r="Y14" i="7"/>
  <c r="C15" i="7"/>
  <c r="D15" i="7"/>
  <c r="E15" i="7"/>
  <c r="F15" i="7"/>
  <c r="G15" i="7"/>
  <c r="H15" i="7"/>
  <c r="I15" i="7"/>
  <c r="J15" i="7"/>
  <c r="K15" i="7"/>
  <c r="L15" i="7"/>
  <c r="M15" i="7"/>
  <c r="N15" i="7"/>
  <c r="O15" i="7"/>
  <c r="P15" i="7"/>
  <c r="Q15" i="7"/>
  <c r="R15" i="7"/>
  <c r="S15" i="7"/>
  <c r="T15" i="7"/>
  <c r="U15" i="7"/>
  <c r="V15" i="7"/>
  <c r="W15" i="7"/>
  <c r="X15" i="7"/>
  <c r="Y15" i="7"/>
  <c r="C16" i="7"/>
  <c r="D16" i="7"/>
  <c r="E16" i="7"/>
  <c r="F16" i="7"/>
  <c r="G16" i="7"/>
  <c r="H16" i="7"/>
  <c r="I16" i="7"/>
  <c r="J16" i="7"/>
  <c r="K16" i="7"/>
  <c r="L16" i="7"/>
  <c r="M16" i="7"/>
  <c r="N16" i="7"/>
  <c r="O16" i="7"/>
  <c r="P16" i="7"/>
  <c r="Q16" i="7"/>
  <c r="R16" i="7"/>
  <c r="S16" i="7"/>
  <c r="T16" i="7"/>
  <c r="U16" i="7"/>
  <c r="V16" i="7"/>
  <c r="W16" i="7"/>
  <c r="X16" i="7"/>
  <c r="Y16" i="7"/>
  <c r="C17" i="7"/>
  <c r="D17" i="7"/>
  <c r="E17" i="7"/>
  <c r="F17" i="7"/>
  <c r="G17" i="7"/>
  <c r="H17" i="7"/>
  <c r="I17" i="7"/>
  <c r="J17" i="7"/>
  <c r="K17" i="7"/>
  <c r="L17" i="7"/>
  <c r="M17" i="7"/>
  <c r="N17" i="7"/>
  <c r="O17" i="7"/>
  <c r="P17" i="7"/>
  <c r="Q17" i="7"/>
  <c r="R17" i="7"/>
  <c r="S17" i="7"/>
  <c r="T17" i="7"/>
  <c r="U17" i="7"/>
  <c r="V17" i="7"/>
  <c r="W17" i="7"/>
  <c r="X17" i="7"/>
  <c r="Y17" i="7"/>
  <c r="C8" i="7"/>
  <c r="D8" i="7"/>
  <c r="E8" i="7"/>
  <c r="F8" i="7"/>
  <c r="G8" i="7"/>
  <c r="H8" i="7"/>
  <c r="I8" i="7"/>
  <c r="J8" i="7"/>
  <c r="K8" i="7"/>
  <c r="L8" i="7"/>
  <c r="M8" i="7"/>
  <c r="N8" i="7"/>
  <c r="O8" i="7"/>
  <c r="P8" i="7"/>
  <c r="Q8" i="7"/>
  <c r="R8" i="7"/>
  <c r="S8" i="7"/>
  <c r="T8" i="7"/>
  <c r="U8" i="7"/>
  <c r="V8" i="7"/>
  <c r="W8" i="7"/>
  <c r="X8" i="7"/>
  <c r="Y8" i="7"/>
  <c r="C9" i="7"/>
  <c r="D9" i="7"/>
  <c r="E9" i="7"/>
  <c r="F9" i="7"/>
  <c r="G9" i="7"/>
  <c r="H9" i="7"/>
  <c r="I9" i="7"/>
  <c r="J9" i="7"/>
  <c r="K9" i="7"/>
  <c r="L9" i="7"/>
  <c r="M9" i="7"/>
  <c r="N9" i="7"/>
  <c r="O9" i="7"/>
  <c r="P9" i="7"/>
  <c r="Q9" i="7"/>
  <c r="R9" i="7"/>
  <c r="S9" i="7"/>
  <c r="T9" i="7"/>
  <c r="U9" i="7"/>
  <c r="V9" i="7"/>
  <c r="W9" i="7"/>
  <c r="X9" i="7"/>
  <c r="Y9" i="7"/>
  <c r="C10" i="7"/>
  <c r="D10" i="7"/>
  <c r="E10" i="7"/>
  <c r="F10" i="7"/>
  <c r="G10" i="7"/>
  <c r="H10" i="7"/>
  <c r="I10" i="7"/>
  <c r="J10" i="7"/>
  <c r="K10" i="7"/>
  <c r="L10" i="7"/>
  <c r="M10" i="7"/>
  <c r="N10" i="7"/>
  <c r="O10" i="7"/>
  <c r="P10" i="7"/>
  <c r="Q10" i="7"/>
  <c r="R10" i="7"/>
  <c r="S10" i="7"/>
  <c r="T10" i="7"/>
  <c r="U10" i="7"/>
  <c r="V10" i="7"/>
  <c r="W10" i="7"/>
  <c r="X10" i="7"/>
  <c r="Y10" i="7"/>
  <c r="C11" i="7"/>
  <c r="D11" i="7"/>
  <c r="E11" i="7"/>
  <c r="F11" i="7"/>
  <c r="G11" i="7"/>
  <c r="H11" i="7"/>
  <c r="I11" i="7"/>
  <c r="J11" i="7"/>
  <c r="K11" i="7"/>
  <c r="L11" i="7"/>
  <c r="M11" i="7"/>
  <c r="N11" i="7"/>
  <c r="O11" i="7"/>
  <c r="P11" i="7"/>
  <c r="Q11" i="7"/>
  <c r="R11" i="7"/>
  <c r="S11" i="7"/>
  <c r="T11" i="7"/>
  <c r="U11" i="7"/>
  <c r="V11" i="7"/>
  <c r="W11" i="7"/>
  <c r="X11" i="7"/>
  <c r="Y11" i="7"/>
  <c r="C12" i="7"/>
  <c r="D12" i="7"/>
  <c r="E12" i="7"/>
  <c r="F12" i="7"/>
  <c r="G12" i="7"/>
  <c r="H12" i="7"/>
  <c r="I12" i="7"/>
  <c r="J12" i="7"/>
  <c r="K12" i="7"/>
  <c r="L12" i="7"/>
  <c r="M12" i="7"/>
  <c r="N12" i="7"/>
  <c r="O12" i="7"/>
  <c r="P12" i="7"/>
  <c r="Q12" i="7"/>
  <c r="R12" i="7"/>
  <c r="S12" i="7"/>
  <c r="T12" i="7"/>
  <c r="U12" i="7"/>
  <c r="V12" i="7"/>
  <c r="W12" i="7"/>
  <c r="X12" i="7"/>
  <c r="Y12" i="7"/>
  <c r="Y7" i="7"/>
  <c r="X7" i="7"/>
  <c r="W7" i="7"/>
  <c r="V7" i="7"/>
  <c r="U7" i="7"/>
  <c r="T7" i="7"/>
  <c r="S7" i="7"/>
  <c r="R7" i="7"/>
  <c r="Q7" i="7"/>
  <c r="P7" i="7"/>
  <c r="O7" i="7"/>
  <c r="N7" i="7"/>
  <c r="M7" i="7"/>
  <c r="L7" i="7"/>
  <c r="K7" i="7"/>
  <c r="J7" i="7"/>
  <c r="I7" i="7"/>
  <c r="H7" i="7"/>
  <c r="G7" i="7"/>
  <c r="F7" i="7"/>
  <c r="E7" i="7"/>
  <c r="D7" i="7"/>
  <c r="C7" i="7"/>
  <c r="F23" i="6"/>
  <c r="G23" i="6"/>
  <c r="J131" i="9" l="1"/>
  <c r="J96" i="9"/>
  <c r="J75" i="9"/>
  <c r="J11" i="9"/>
  <c r="J35" i="9"/>
  <c r="J139" i="9"/>
  <c r="J123" i="9"/>
  <c r="J42" i="9"/>
  <c r="J74" i="9"/>
  <c r="J106" i="9"/>
  <c r="J19" i="9"/>
  <c r="J27" i="9"/>
  <c r="J91" i="9"/>
  <c r="J59" i="9"/>
  <c r="J50" i="9"/>
  <c r="J82" i="9"/>
  <c r="J114" i="9"/>
  <c r="J43" i="9"/>
  <c r="J99" i="9"/>
  <c r="J115" i="9"/>
  <c r="J67" i="9"/>
  <c r="J138" i="9"/>
  <c r="J26" i="9"/>
  <c r="J58" i="9"/>
  <c r="J90" i="9"/>
  <c r="J122" i="9"/>
  <c r="J83" i="9"/>
  <c r="J107" i="9"/>
  <c r="J51" i="9"/>
  <c r="J34" i="9"/>
  <c r="J66" i="9"/>
  <c r="J98" i="9"/>
  <c r="J130" i="9"/>
  <c r="K5" i="9"/>
  <c r="K96" i="9" s="1"/>
  <c r="J22" i="9"/>
  <c r="J32" i="9"/>
  <c r="J49" i="9"/>
  <c r="J60" i="9"/>
  <c r="J81" i="9"/>
  <c r="J92" i="9"/>
  <c r="J121" i="9"/>
  <c r="J12" i="9"/>
  <c r="J20" i="9"/>
  <c r="J29" i="9"/>
  <c r="J37" i="9"/>
  <c r="J39" i="9"/>
  <c r="J47" i="9"/>
  <c r="J56" i="9"/>
  <c r="J65" i="9"/>
  <c r="J72" i="9"/>
  <c r="J79" i="9"/>
  <c r="J88" i="9"/>
  <c r="J97" i="9"/>
  <c r="J104" i="9"/>
  <c r="J111" i="9"/>
  <c r="J119" i="9"/>
  <c r="J129" i="9"/>
  <c r="J10" i="9"/>
  <c r="J7" i="9"/>
  <c r="J133" i="9"/>
  <c r="J25" i="9"/>
  <c r="J45" i="9"/>
  <c r="J54" i="9"/>
  <c r="J63" i="9"/>
  <c r="J70" i="9"/>
  <c r="J77" i="9"/>
  <c r="J86" i="9"/>
  <c r="J95" i="9"/>
  <c r="J102" i="9"/>
  <c r="J109" i="9"/>
  <c r="J117" i="9"/>
  <c r="J127" i="9"/>
  <c r="J136" i="9"/>
  <c r="J140" i="9"/>
  <c r="J69" i="9"/>
  <c r="J108" i="9"/>
  <c r="J15" i="9"/>
  <c r="J33" i="9"/>
  <c r="J52" i="9"/>
  <c r="J61" i="9"/>
  <c r="J84" i="9"/>
  <c r="J93" i="9"/>
  <c r="J124" i="9"/>
  <c r="J134" i="9"/>
  <c r="J14" i="9"/>
  <c r="J16" i="9"/>
  <c r="J44" i="9"/>
  <c r="J21" i="9"/>
  <c r="J23" i="9"/>
  <c r="J41" i="9"/>
  <c r="J57" i="9"/>
  <c r="J68" i="9"/>
  <c r="J89" i="9"/>
  <c r="J100" i="9"/>
  <c r="J132" i="9"/>
  <c r="J94" i="9"/>
  <c r="J116" i="9"/>
  <c r="J135" i="9"/>
  <c r="J31" i="9"/>
  <c r="J38" i="9"/>
  <c r="J46" i="9"/>
  <c r="J48" i="9"/>
  <c r="J64" i="9"/>
  <c r="J71" i="9"/>
  <c r="J73" i="9"/>
  <c r="J78" i="9"/>
  <c r="J80" i="9"/>
  <c r="J103" i="9"/>
  <c r="J105" i="9"/>
  <c r="J110" i="9"/>
  <c r="J112" i="9"/>
  <c r="J118" i="9"/>
  <c r="J120" i="9"/>
  <c r="J141" i="9"/>
  <c r="J62" i="9"/>
  <c r="J101" i="9"/>
  <c r="J28" i="9"/>
  <c r="J53" i="9"/>
  <c r="J55" i="9"/>
  <c r="J85" i="9"/>
  <c r="J87" i="9"/>
  <c r="J125" i="9"/>
  <c r="J128" i="9"/>
  <c r="J137" i="9"/>
  <c r="J6" i="9"/>
  <c r="J24" i="9"/>
  <c r="J76" i="9"/>
  <c r="F37" i="9"/>
  <c r="F48" i="9"/>
  <c r="F57" i="9"/>
  <c r="F66" i="9"/>
  <c r="F71" i="9"/>
  <c r="F80" i="9"/>
  <c r="F89" i="9"/>
  <c r="F99" i="9"/>
  <c r="F114" i="9"/>
  <c r="F123" i="9"/>
  <c r="F133" i="9"/>
  <c r="F138" i="9"/>
  <c r="F25" i="9"/>
  <c r="F32" i="9"/>
  <c r="F38" i="9"/>
  <c r="F44" i="9"/>
  <c r="F53" i="9"/>
  <c r="F62" i="9"/>
  <c r="F67" i="9"/>
  <c r="F76" i="9"/>
  <c r="F85" i="9"/>
  <c r="F94" i="9"/>
  <c r="F100" i="9"/>
  <c r="F109" i="9"/>
  <c r="F119" i="9"/>
  <c r="F129" i="9"/>
  <c r="F134" i="9"/>
  <c r="F21" i="9"/>
  <c r="F31" i="9"/>
  <c r="F33" i="9"/>
  <c r="F49" i="9"/>
  <c r="F58" i="9"/>
  <c r="F63" i="9"/>
  <c r="F72" i="9"/>
  <c r="F81" i="9"/>
  <c r="F90" i="9"/>
  <c r="F95" i="9"/>
  <c r="F105" i="9"/>
  <c r="F115" i="9"/>
  <c r="F124" i="9"/>
  <c r="F130" i="9"/>
  <c r="F139" i="9"/>
  <c r="F26" i="9"/>
  <c r="F11" i="9"/>
  <c r="F24" i="9"/>
  <c r="F34" i="9"/>
  <c r="F39" i="9"/>
  <c r="F45" i="9"/>
  <c r="F54" i="9"/>
  <c r="F59" i="9"/>
  <c r="F68" i="9"/>
  <c r="F77" i="9"/>
  <c r="F86" i="9"/>
  <c r="F91" i="9"/>
  <c r="F101" i="9"/>
  <c r="F110" i="9"/>
  <c r="F120" i="9"/>
  <c r="F125" i="9"/>
  <c r="F135" i="9"/>
  <c r="F22" i="9"/>
  <c r="F19" i="9"/>
  <c r="F12" i="9"/>
  <c r="F141" i="9"/>
  <c r="F50" i="9"/>
  <c r="F55" i="9"/>
  <c r="F64" i="9"/>
  <c r="F73" i="9"/>
  <c r="F82" i="9"/>
  <c r="F87" i="9"/>
  <c r="F97" i="9"/>
  <c r="F106" i="9"/>
  <c r="F116" i="9"/>
  <c r="F121" i="9"/>
  <c r="F131" i="9"/>
  <c r="F140" i="9"/>
  <c r="F27" i="9"/>
  <c r="F14" i="9"/>
  <c r="F10" i="9"/>
  <c r="F35" i="9"/>
  <c r="F41" i="9"/>
  <c r="F46" i="9"/>
  <c r="F51" i="9"/>
  <c r="F60" i="9"/>
  <c r="F69" i="9"/>
  <c r="F78" i="9"/>
  <c r="F83" i="9"/>
  <c r="F92" i="9"/>
  <c r="F102" i="9"/>
  <c r="F111" i="9"/>
  <c r="F117" i="9"/>
  <c r="F127" i="9"/>
  <c r="F136" i="9"/>
  <c r="F23" i="9"/>
  <c r="F28" i="9"/>
  <c r="F132" i="9"/>
  <c r="F42" i="9"/>
  <c r="F47" i="9"/>
  <c r="F56" i="9"/>
  <c r="F65" i="9"/>
  <c r="F74" i="9"/>
  <c r="F79" i="9"/>
  <c r="F88" i="9"/>
  <c r="F98" i="9"/>
  <c r="F107" i="9"/>
  <c r="F112" i="9"/>
  <c r="F122" i="9"/>
  <c r="F15" i="9"/>
  <c r="F36" i="9"/>
  <c r="F43" i="9"/>
  <c r="F52" i="9"/>
  <c r="F61" i="9"/>
  <c r="F70" i="9"/>
  <c r="F75" i="9"/>
  <c r="F84" i="9"/>
  <c r="F93" i="9"/>
  <c r="F103" i="9"/>
  <c r="F108" i="9"/>
  <c r="F118" i="9"/>
  <c r="F128" i="9"/>
  <c r="F137" i="9"/>
  <c r="F20" i="9"/>
  <c r="F29" i="9"/>
  <c r="F104" i="9"/>
  <c r="F16" i="9"/>
  <c r="F67" i="6"/>
  <c r="C66" i="6"/>
  <c r="F128" i="6"/>
  <c r="C37" i="6"/>
  <c r="C126" i="6"/>
  <c r="F13" i="6"/>
  <c r="F70" i="6"/>
  <c r="F131" i="6"/>
  <c r="F66" i="6"/>
  <c r="C73" i="6"/>
  <c r="F120" i="6"/>
  <c r="C147" i="6"/>
  <c r="F149" i="6"/>
  <c r="F54" i="6"/>
  <c r="C115" i="6"/>
  <c r="C31" i="6"/>
  <c r="C145" i="6"/>
  <c r="F9" i="6"/>
  <c r="F36" i="6"/>
  <c r="C143" i="6"/>
  <c r="F8" i="6"/>
  <c r="F91" i="6"/>
  <c r="C11" i="6"/>
  <c r="C123" i="6"/>
  <c r="F73" i="6"/>
  <c r="F42" i="6"/>
  <c r="C81" i="6"/>
  <c r="C54" i="6"/>
  <c r="F136" i="6"/>
  <c r="F15" i="6"/>
  <c r="C13" i="6"/>
  <c r="C71" i="6"/>
  <c r="C68" i="6"/>
  <c r="F74" i="6"/>
  <c r="F60" i="6"/>
  <c r="F135" i="6"/>
  <c r="C23" i="6"/>
  <c r="C40" i="6"/>
  <c r="C148" i="6"/>
  <c r="F82" i="6"/>
  <c r="F59" i="6"/>
  <c r="F134" i="6"/>
  <c r="F14" i="6"/>
  <c r="C28" i="6"/>
  <c r="C130" i="6"/>
  <c r="C138" i="6"/>
  <c r="C30" i="6"/>
  <c r="C12" i="6"/>
  <c r="F24" i="6"/>
  <c r="C25" i="6"/>
  <c r="F71" i="6"/>
  <c r="F38" i="6"/>
  <c r="C127" i="6"/>
  <c r="C129" i="6"/>
  <c r="F129" i="6"/>
  <c r="F47" i="6"/>
  <c r="C15" i="6"/>
  <c r="C60" i="6"/>
  <c r="F113" i="6"/>
  <c r="C59" i="6"/>
  <c r="C36" i="6"/>
  <c r="F112" i="6"/>
  <c r="C58" i="6"/>
  <c r="C91" i="6"/>
  <c r="C47" i="6"/>
  <c r="F139" i="6"/>
  <c r="F127" i="6"/>
  <c r="F65" i="6"/>
  <c r="F80" i="6"/>
  <c r="F69" i="6"/>
  <c r="C131" i="6"/>
  <c r="C113" i="6"/>
  <c r="C87" i="6"/>
  <c r="C72" i="6"/>
  <c r="C32" i="6"/>
  <c r="F34" i="6"/>
  <c r="D128" i="6"/>
  <c r="F52" i="6"/>
  <c r="F121" i="6"/>
  <c r="D143" i="6"/>
  <c r="F150" i="6"/>
  <c r="F151" i="6"/>
  <c r="C35" i="6"/>
  <c r="F137" i="6"/>
  <c r="F29" i="6"/>
  <c r="C133" i="6"/>
  <c r="C8" i="6"/>
  <c r="C52" i="6"/>
  <c r="F79" i="6"/>
  <c r="C124" i="6"/>
  <c r="C132" i="6"/>
  <c r="F147" i="6"/>
  <c r="C38" i="6"/>
  <c r="C116" i="6"/>
  <c r="F146" i="6"/>
  <c r="F84" i="6"/>
  <c r="F122" i="6"/>
  <c r="C121" i="6"/>
  <c r="F118" i="6"/>
  <c r="C42" i="6"/>
  <c r="F43" i="6"/>
  <c r="C74" i="6"/>
  <c r="F142" i="6"/>
  <c r="C128" i="6"/>
  <c r="C149" i="6"/>
  <c r="C146" i="6"/>
  <c r="F77" i="6"/>
  <c r="C125" i="6"/>
  <c r="C64" i="6"/>
  <c r="C77" i="6"/>
  <c r="F16" i="6"/>
  <c r="F61" i="6"/>
  <c r="C21" i="6"/>
  <c r="C78" i="6"/>
  <c r="F124" i="6"/>
  <c r="C24" i="6"/>
  <c r="F87" i="6"/>
  <c r="C18" i="6"/>
  <c r="C39" i="6"/>
  <c r="F57" i="6"/>
  <c r="C137" i="6"/>
  <c r="C27" i="6"/>
  <c r="F78" i="6"/>
  <c r="F41" i="6"/>
  <c r="C65" i="6"/>
  <c r="F123" i="6"/>
  <c r="C19" i="6"/>
  <c r="F141" i="6"/>
  <c r="C55" i="6"/>
  <c r="C56" i="6"/>
  <c r="C112" i="6"/>
  <c r="F51" i="6"/>
  <c r="C34" i="6"/>
  <c r="C41" i="6"/>
  <c r="C14" i="6"/>
  <c r="F17" i="6"/>
  <c r="F133" i="6"/>
  <c r="F132" i="6"/>
  <c r="F62" i="6"/>
  <c r="F28" i="6"/>
  <c r="F64" i="6"/>
  <c r="F85" i="6"/>
  <c r="F21" i="6"/>
  <c r="C75" i="6"/>
  <c r="C135" i="6"/>
  <c r="F115" i="6"/>
  <c r="C29" i="6"/>
  <c r="F35" i="6"/>
  <c r="F81" i="6"/>
  <c r="F75" i="6"/>
  <c r="F55" i="6"/>
  <c r="C17" i="6"/>
  <c r="F39" i="6"/>
  <c r="F126" i="6"/>
  <c r="C22" i="6"/>
  <c r="F86" i="6"/>
  <c r="C51" i="6"/>
  <c r="F31" i="6"/>
  <c r="F19" i="6"/>
  <c r="C83" i="6"/>
  <c r="C139" i="6"/>
  <c r="F148" i="6"/>
  <c r="C117" i="6"/>
  <c r="F76" i="6"/>
  <c r="F33" i="6"/>
  <c r="C20" i="6"/>
  <c r="C67" i="6"/>
  <c r="C122" i="6"/>
  <c r="C80" i="6"/>
  <c r="C16" i="6"/>
  <c r="F63" i="6"/>
  <c r="F117" i="6"/>
  <c r="F138" i="6"/>
  <c r="D52" i="6"/>
  <c r="C82" i="6"/>
  <c r="C114" i="6"/>
  <c r="C69" i="6"/>
  <c r="F11" i="6"/>
  <c r="C120" i="6"/>
  <c r="C141" i="6"/>
  <c r="F68" i="6"/>
  <c r="F27" i="6"/>
  <c r="C53" i="6"/>
  <c r="F50" i="6"/>
  <c r="F37" i="6"/>
  <c r="C142" i="6"/>
  <c r="C70" i="6"/>
  <c r="C136" i="6"/>
  <c r="C10" i="6"/>
  <c r="F140" i="6"/>
  <c r="C79" i="6"/>
  <c r="C43" i="6"/>
  <c r="C144" i="6"/>
  <c r="C150" i="6"/>
  <c r="C140" i="6"/>
  <c r="F12" i="6"/>
  <c r="C50" i="6"/>
  <c r="F116" i="6"/>
  <c r="C134" i="6"/>
  <c r="F18" i="6"/>
  <c r="C86" i="6"/>
  <c r="C119" i="6"/>
  <c r="F58" i="6"/>
  <c r="F114" i="6"/>
  <c r="F30" i="6"/>
  <c r="C111" i="6"/>
  <c r="C26" i="6"/>
  <c r="F143" i="6"/>
  <c r="C85" i="6"/>
  <c r="F83" i="6"/>
  <c r="C76" i="6"/>
  <c r="C62" i="6"/>
  <c r="F72" i="6"/>
  <c r="F111" i="6"/>
  <c r="F26" i="6"/>
  <c r="F32" i="6"/>
  <c r="F40" i="6"/>
  <c r="F53" i="6"/>
  <c r="C33" i="6"/>
  <c r="F144" i="6"/>
  <c r="C57" i="6"/>
  <c r="F145" i="6"/>
  <c r="C61" i="6"/>
  <c r="F125" i="6"/>
  <c r="F22" i="6"/>
  <c r="C9" i="6"/>
  <c r="F10" i="6"/>
  <c r="C84" i="6"/>
  <c r="D82" i="6"/>
  <c r="C63" i="6"/>
  <c r="F130" i="6"/>
  <c r="H23" i="6"/>
  <c r="F56" i="6"/>
  <c r="F119" i="6"/>
  <c r="F20" i="6"/>
  <c r="C151" i="6"/>
  <c r="C118" i="6"/>
  <c r="F25" i="6"/>
  <c r="C99" i="6" l="1"/>
  <c r="K133" i="9"/>
  <c r="K139" i="9"/>
  <c r="K12" i="9"/>
  <c r="K15" i="9"/>
  <c r="K85" i="9"/>
  <c r="K22" i="9"/>
  <c r="K51" i="9"/>
  <c r="K83" i="9"/>
  <c r="K123" i="9"/>
  <c r="K29" i="9"/>
  <c r="K37" i="9"/>
  <c r="K47" i="9"/>
  <c r="K65" i="9"/>
  <c r="K72" i="9"/>
  <c r="K79" i="9"/>
  <c r="K97" i="9"/>
  <c r="K104" i="9"/>
  <c r="K111" i="9"/>
  <c r="K119" i="9"/>
  <c r="K131" i="9"/>
  <c r="K10" i="9"/>
  <c r="K7" i="9"/>
  <c r="K125" i="9"/>
  <c r="K25" i="9"/>
  <c r="K54" i="9"/>
  <c r="K86" i="9"/>
  <c r="K127" i="9"/>
  <c r="K136" i="9"/>
  <c r="K53" i="9"/>
  <c r="K27" i="9"/>
  <c r="K33" i="9"/>
  <c r="K61" i="9"/>
  <c r="K93" i="9"/>
  <c r="K134" i="9"/>
  <c r="K11" i="9"/>
  <c r="K14" i="9"/>
  <c r="K16" i="9"/>
  <c r="K6" i="9"/>
  <c r="K21" i="9"/>
  <c r="K35" i="9"/>
  <c r="K43" i="9"/>
  <c r="K57" i="9"/>
  <c r="K89" i="9"/>
  <c r="K38" i="9"/>
  <c r="K46" i="9"/>
  <c r="K59" i="9"/>
  <c r="K64" i="9"/>
  <c r="K71" i="9"/>
  <c r="K78" i="9"/>
  <c r="K91" i="9"/>
  <c r="K103" i="9"/>
  <c r="K110" i="9"/>
  <c r="K118" i="9"/>
  <c r="K141" i="9"/>
  <c r="K137" i="9"/>
  <c r="K23" i="9"/>
  <c r="K73" i="9"/>
  <c r="K120" i="9"/>
  <c r="K49" i="9"/>
  <c r="K95" i="9"/>
  <c r="K140" i="9"/>
  <c r="K76" i="9"/>
  <c r="K55" i="9"/>
  <c r="K115" i="9"/>
  <c r="K32" i="9"/>
  <c r="K20" i="9"/>
  <c r="K34" i="9"/>
  <c r="K31" i="9"/>
  <c r="K80" i="9"/>
  <c r="K128" i="9"/>
  <c r="K56" i="9"/>
  <c r="K102" i="9"/>
  <c r="K116" i="9"/>
  <c r="K52" i="9"/>
  <c r="K19" i="9"/>
  <c r="K114" i="9"/>
  <c r="K82" i="9"/>
  <c r="K50" i="9"/>
  <c r="K108" i="9"/>
  <c r="K84" i="9"/>
  <c r="K98" i="9"/>
  <c r="K39" i="9"/>
  <c r="K87" i="9"/>
  <c r="K135" i="9"/>
  <c r="K63" i="9"/>
  <c r="K107" i="9"/>
  <c r="K92" i="9"/>
  <c r="K28" i="9"/>
  <c r="K62" i="9"/>
  <c r="K117" i="9"/>
  <c r="K130" i="9"/>
  <c r="K48" i="9"/>
  <c r="K94" i="9"/>
  <c r="L5" i="9"/>
  <c r="L96" i="9" s="1"/>
  <c r="K70" i="9"/>
  <c r="K109" i="9"/>
  <c r="K132" i="9"/>
  <c r="K68" i="9"/>
  <c r="K138" i="9"/>
  <c r="K106" i="9"/>
  <c r="K74" i="9"/>
  <c r="K42" i="9"/>
  <c r="K99" i="9"/>
  <c r="K67" i="9"/>
  <c r="K105" i="9"/>
  <c r="K41" i="9"/>
  <c r="K81" i="9"/>
  <c r="K121" i="9"/>
  <c r="K124" i="9"/>
  <c r="K60" i="9"/>
  <c r="K75" i="9"/>
  <c r="K44" i="9"/>
  <c r="K77" i="9"/>
  <c r="K69" i="9"/>
  <c r="K112" i="9"/>
  <c r="K45" i="9"/>
  <c r="K88" i="9"/>
  <c r="K129" i="9"/>
  <c r="K100" i="9"/>
  <c r="K36" i="9"/>
  <c r="K122" i="9"/>
  <c r="K90" i="9"/>
  <c r="K58" i="9"/>
  <c r="K26" i="9"/>
  <c r="K24" i="9"/>
  <c r="K101" i="9"/>
  <c r="K66" i="9"/>
  <c r="F46" i="6"/>
  <c r="F105" i="6"/>
  <c r="E52" i="6"/>
  <c r="E82" i="6"/>
  <c r="E128" i="6"/>
  <c r="E143" i="6"/>
  <c r="F99" i="6"/>
  <c r="F101" i="6"/>
  <c r="C100" i="6"/>
  <c r="C105" i="6"/>
  <c r="C88" i="6"/>
  <c r="C98" i="6"/>
  <c r="C103" i="6"/>
  <c r="C102" i="6"/>
  <c r="C95" i="6"/>
  <c r="C104" i="6"/>
  <c r="C89" i="6"/>
  <c r="C97" i="6"/>
  <c r="F45" i="6"/>
  <c r="F89" i="6"/>
  <c r="F97" i="6"/>
  <c r="F103" i="6"/>
  <c r="C46" i="6"/>
  <c r="F44" i="6"/>
  <c r="F90" i="6"/>
  <c r="F94" i="6"/>
  <c r="F102" i="6"/>
  <c r="F96" i="6"/>
  <c r="F104" i="6"/>
  <c r="C90" i="6"/>
  <c r="C94" i="6"/>
  <c r="C101" i="6"/>
  <c r="C44" i="6"/>
  <c r="F88" i="6"/>
  <c r="F98" i="6"/>
  <c r="C45" i="6"/>
  <c r="C96" i="6"/>
  <c r="F95" i="6"/>
  <c r="F100" i="6"/>
  <c r="L100" i="9" l="1"/>
  <c r="L36" i="9"/>
  <c r="L19" i="9"/>
  <c r="L108" i="9"/>
  <c r="L140" i="9"/>
  <c r="L76" i="9"/>
  <c r="L116" i="9"/>
  <c r="L52" i="9"/>
  <c r="L132" i="9"/>
  <c r="L44" i="9"/>
  <c r="L92" i="9"/>
  <c r="L28" i="9"/>
  <c r="L84" i="9"/>
  <c r="L20" i="9"/>
  <c r="L124" i="9"/>
  <c r="L60" i="9"/>
  <c r="L68" i="9"/>
  <c r="L54" i="9"/>
  <c r="L91" i="9"/>
  <c r="L127" i="9"/>
  <c r="L62" i="9"/>
  <c r="L99" i="9"/>
  <c r="L32" i="9"/>
  <c r="L139" i="9"/>
  <c r="L109" i="9"/>
  <c r="L14" i="9"/>
  <c r="L7" i="9"/>
  <c r="L103" i="9"/>
  <c r="L56" i="9"/>
  <c r="L38" i="9"/>
  <c r="L51" i="9"/>
  <c r="L59" i="9"/>
  <c r="L93" i="9"/>
  <c r="L23" i="9"/>
  <c r="L67" i="9"/>
  <c r="L101" i="9"/>
  <c r="L34" i="9"/>
  <c r="L110" i="9"/>
  <c r="L33" i="9"/>
  <c r="L131" i="9"/>
  <c r="L43" i="9"/>
  <c r="L61" i="9"/>
  <c r="L97" i="9"/>
  <c r="L31" i="9"/>
  <c r="L69" i="9"/>
  <c r="L105" i="9"/>
  <c r="L41" i="9"/>
  <c r="L16" i="9"/>
  <c r="L121" i="9"/>
  <c r="L27" i="9"/>
  <c r="L134" i="9"/>
  <c r="L63" i="9"/>
  <c r="L49" i="9"/>
  <c r="L46" i="9"/>
  <c r="L64" i="9"/>
  <c r="L70" i="9"/>
  <c r="L48" i="9"/>
  <c r="L115" i="9"/>
  <c r="L107" i="9"/>
  <c r="L90" i="9"/>
  <c r="L65" i="9"/>
  <c r="L104" i="9"/>
  <c r="L39" i="9"/>
  <c r="L73" i="9"/>
  <c r="L112" i="9"/>
  <c r="L37" i="9"/>
  <c r="L88" i="9"/>
  <c r="L6" i="9"/>
  <c r="L35" i="9"/>
  <c r="L11" i="9"/>
  <c r="L135" i="9"/>
  <c r="L117" i="9"/>
  <c r="L82" i="9"/>
  <c r="L75" i="9"/>
  <c r="L95" i="9"/>
  <c r="L136" i="9"/>
  <c r="L72" i="9"/>
  <c r="L106" i="9"/>
  <c r="L42" i="9"/>
  <c r="L80" i="9"/>
  <c r="L120" i="9"/>
  <c r="L58" i="9"/>
  <c r="L128" i="9"/>
  <c r="L25" i="9"/>
  <c r="L85" i="9"/>
  <c r="L77" i="9"/>
  <c r="L53" i="9"/>
  <c r="L66" i="9"/>
  <c r="L118" i="9"/>
  <c r="L81" i="9"/>
  <c r="L74" i="9"/>
  <c r="L111" i="9"/>
  <c r="M5" i="9"/>
  <c r="M96" i="9" s="1"/>
  <c r="L138" i="9"/>
  <c r="L78" i="9"/>
  <c r="L125" i="9"/>
  <c r="L79" i="9"/>
  <c r="L114" i="9"/>
  <c r="L50" i="9"/>
  <c r="L87" i="9"/>
  <c r="L24" i="9"/>
  <c r="L123" i="9"/>
  <c r="L22" i="9"/>
  <c r="L89" i="9"/>
  <c r="L133" i="9"/>
  <c r="L83" i="9"/>
  <c r="L129" i="9"/>
  <c r="L137" i="9"/>
  <c r="L122" i="9"/>
  <c r="L130" i="9"/>
  <c r="L29" i="9"/>
  <c r="L98" i="9"/>
  <c r="L12" i="9"/>
  <c r="L102" i="9"/>
  <c r="L10" i="9"/>
  <c r="L15" i="9"/>
  <c r="L45" i="9"/>
  <c r="L141" i="9"/>
  <c r="L21" i="9"/>
  <c r="L57" i="9"/>
  <c r="L71" i="9"/>
  <c r="L47" i="9"/>
  <c r="L86" i="9"/>
  <c r="L119" i="9"/>
  <c r="L55" i="9"/>
  <c r="L94" i="9"/>
  <c r="L26" i="9"/>
  <c r="F106" i="6"/>
  <c r="C107" i="6"/>
  <c r="C108" i="6"/>
  <c r="F108" i="6"/>
  <c r="C106" i="6"/>
  <c r="F107" i="6"/>
  <c r="H41" i="6"/>
  <c r="I151" i="6"/>
  <c r="I23" i="6"/>
  <c r="D51" i="6"/>
  <c r="I86" i="6"/>
  <c r="D113" i="6"/>
  <c r="G19" i="6"/>
  <c r="G115" i="6"/>
  <c r="G22" i="6"/>
  <c r="G41" i="6"/>
  <c r="D17" i="6"/>
  <c r="G114" i="6"/>
  <c r="G70" i="6"/>
  <c r="I41" i="6"/>
  <c r="D151" i="6"/>
  <c r="G26" i="6"/>
  <c r="D20" i="6"/>
  <c r="D115" i="6"/>
  <c r="H54" i="6"/>
  <c r="H9" i="6"/>
  <c r="H119" i="6"/>
  <c r="D142" i="6"/>
  <c r="G52" i="6"/>
  <c r="H55" i="6"/>
  <c r="H131" i="6"/>
  <c r="H126" i="6"/>
  <c r="D73" i="6"/>
  <c r="D121" i="6"/>
  <c r="D56" i="6"/>
  <c r="D38" i="6"/>
  <c r="D87" i="6"/>
  <c r="H16" i="6"/>
  <c r="H15" i="6"/>
  <c r="D74" i="6"/>
  <c r="G43" i="6"/>
  <c r="H30" i="6"/>
  <c r="H135" i="6"/>
  <c r="H58" i="6"/>
  <c r="G8" i="6"/>
  <c r="H64" i="6"/>
  <c r="I76" i="6"/>
  <c r="G57" i="6"/>
  <c r="D14" i="6"/>
  <c r="G80" i="6"/>
  <c r="H122" i="6"/>
  <c r="H149" i="6"/>
  <c r="H17" i="6"/>
  <c r="H13" i="6"/>
  <c r="G120" i="6"/>
  <c r="H132" i="6"/>
  <c r="G77" i="6"/>
  <c r="H75" i="6"/>
  <c r="D60" i="6"/>
  <c r="D70" i="6"/>
  <c r="H71" i="6"/>
  <c r="H22" i="6"/>
  <c r="D40" i="6"/>
  <c r="H81" i="6"/>
  <c r="D124" i="6"/>
  <c r="D80" i="6"/>
  <c r="G10" i="6"/>
  <c r="H151" i="6"/>
  <c r="D116" i="6"/>
  <c r="D57" i="6"/>
  <c r="G82" i="6"/>
  <c r="D18" i="6"/>
  <c r="H40" i="6"/>
  <c r="D34" i="6"/>
  <c r="D59" i="6"/>
  <c r="H12" i="6"/>
  <c r="G54" i="6"/>
  <c r="G117" i="6"/>
  <c r="H73" i="6"/>
  <c r="D83" i="6"/>
  <c r="H129" i="6"/>
  <c r="G76" i="6"/>
  <c r="H14" i="6"/>
  <c r="G143" i="6"/>
  <c r="G140" i="6"/>
  <c r="I140" i="6"/>
  <c r="D72" i="6"/>
  <c r="G47" i="6"/>
  <c r="G127" i="6"/>
  <c r="D76" i="6"/>
  <c r="D11" i="6"/>
  <c r="G145" i="6"/>
  <c r="G78" i="6"/>
  <c r="G121" i="6"/>
  <c r="D138" i="6"/>
  <c r="D16" i="6"/>
  <c r="D133" i="6"/>
  <c r="G15" i="6"/>
  <c r="D130" i="6"/>
  <c r="D35" i="6"/>
  <c r="G119" i="6"/>
  <c r="H66" i="6"/>
  <c r="D86" i="6"/>
  <c r="G144" i="6"/>
  <c r="H67" i="6"/>
  <c r="D146" i="6"/>
  <c r="D81" i="6"/>
  <c r="D19" i="6"/>
  <c r="D31" i="6"/>
  <c r="D61" i="6"/>
  <c r="D25" i="6"/>
  <c r="H33" i="6"/>
  <c r="I59" i="6"/>
  <c r="G51" i="6"/>
  <c r="H125" i="6"/>
  <c r="H86" i="6"/>
  <c r="H39" i="6"/>
  <c r="D8" i="6"/>
  <c r="H130" i="6"/>
  <c r="H141" i="6"/>
  <c r="G56" i="6"/>
  <c r="D84" i="6"/>
  <c r="D114" i="6"/>
  <c r="H56" i="6"/>
  <c r="I138" i="6"/>
  <c r="G66" i="6"/>
  <c r="G87" i="6"/>
  <c r="D131" i="6"/>
  <c r="D147" i="6"/>
  <c r="H148" i="6"/>
  <c r="I22" i="6"/>
  <c r="G116" i="6"/>
  <c r="D62" i="6"/>
  <c r="G25" i="6"/>
  <c r="D148" i="6"/>
  <c r="H70" i="6"/>
  <c r="H18" i="6"/>
  <c r="H114" i="6"/>
  <c r="D30" i="6"/>
  <c r="G128" i="6"/>
  <c r="G68" i="6"/>
  <c r="H53" i="6"/>
  <c r="D112" i="6"/>
  <c r="G28" i="6"/>
  <c r="H57" i="6"/>
  <c r="G112" i="6"/>
  <c r="D37" i="6"/>
  <c r="G83" i="6"/>
  <c r="D68" i="6"/>
  <c r="G38" i="6"/>
  <c r="H34" i="6"/>
  <c r="D41" i="6"/>
  <c r="D21" i="6"/>
  <c r="D69" i="6"/>
  <c r="H113" i="6"/>
  <c r="G37" i="6"/>
  <c r="D53" i="6"/>
  <c r="G138" i="6"/>
  <c r="D12" i="6"/>
  <c r="G13" i="6"/>
  <c r="H123" i="6"/>
  <c r="D78" i="6"/>
  <c r="D22" i="6"/>
  <c r="G32" i="6"/>
  <c r="G71" i="6"/>
  <c r="G151" i="6"/>
  <c r="H78" i="6"/>
  <c r="H79" i="6"/>
  <c r="H142" i="6"/>
  <c r="G18" i="6"/>
  <c r="G53" i="6"/>
  <c r="D141" i="6"/>
  <c r="G124" i="6"/>
  <c r="G142" i="6"/>
  <c r="H112" i="6"/>
  <c r="D125" i="6"/>
  <c r="I35" i="6"/>
  <c r="G63" i="6"/>
  <c r="G61" i="6"/>
  <c r="D140" i="6"/>
  <c r="H143" i="6"/>
  <c r="H74" i="6"/>
  <c r="D23" i="6"/>
  <c r="G42" i="6"/>
  <c r="D63" i="6"/>
  <c r="G148" i="6"/>
  <c r="H91" i="6"/>
  <c r="H84" i="6"/>
  <c r="D43" i="6"/>
  <c r="G62" i="6"/>
  <c r="D111" i="6"/>
  <c r="D150" i="6"/>
  <c r="H72" i="6"/>
  <c r="H115" i="6"/>
  <c r="G137" i="6"/>
  <c r="H144" i="6"/>
  <c r="H29" i="6"/>
  <c r="H120" i="6"/>
  <c r="H52" i="6"/>
  <c r="H138" i="6"/>
  <c r="H147" i="6"/>
  <c r="G118" i="6"/>
  <c r="G123" i="6"/>
  <c r="H20" i="6"/>
  <c r="H146" i="6"/>
  <c r="G141" i="6"/>
  <c r="G122" i="6"/>
  <c r="G65" i="6"/>
  <c r="D58" i="6"/>
  <c r="D64" i="6"/>
  <c r="G150" i="6"/>
  <c r="H136" i="6"/>
  <c r="G84" i="6"/>
  <c r="I136" i="6"/>
  <c r="H32" i="6"/>
  <c r="D119" i="6"/>
  <c r="H140" i="6"/>
  <c r="D120" i="6"/>
  <c r="I21" i="6"/>
  <c r="G135" i="6"/>
  <c r="H37" i="6"/>
  <c r="G72" i="6"/>
  <c r="H134" i="6"/>
  <c r="D33" i="6"/>
  <c r="D29" i="6"/>
  <c r="G75" i="6"/>
  <c r="G134" i="6"/>
  <c r="G147" i="6"/>
  <c r="H10" i="6"/>
  <c r="D71" i="6"/>
  <c r="D36" i="6"/>
  <c r="D122" i="6"/>
  <c r="G9" i="6"/>
  <c r="G132" i="6"/>
  <c r="D50" i="6"/>
  <c r="D79" i="6"/>
  <c r="H116" i="6"/>
  <c r="G67" i="6"/>
  <c r="I85" i="6"/>
  <c r="D126" i="6"/>
  <c r="D145" i="6"/>
  <c r="D55" i="6"/>
  <c r="G133" i="6"/>
  <c r="G17" i="6"/>
  <c r="H51" i="6"/>
  <c r="H83" i="6"/>
  <c r="G33" i="6"/>
  <c r="H26" i="6"/>
  <c r="D13" i="6"/>
  <c r="D144" i="6"/>
  <c r="G64" i="6"/>
  <c r="G113" i="6"/>
  <c r="G12" i="6"/>
  <c r="H60" i="6"/>
  <c r="D47" i="6"/>
  <c r="G91" i="6"/>
  <c r="D127" i="6"/>
  <c r="H117" i="6"/>
  <c r="G130" i="6"/>
  <c r="D123" i="6"/>
  <c r="G50" i="6"/>
  <c r="G40" i="6"/>
  <c r="H128" i="6"/>
  <c r="G21" i="6"/>
  <c r="G14" i="6"/>
  <c r="D39" i="6"/>
  <c r="H65" i="6"/>
  <c r="G27" i="6"/>
  <c r="G86" i="6"/>
  <c r="G126" i="6"/>
  <c r="H38" i="6"/>
  <c r="D91" i="6"/>
  <c r="I144" i="6"/>
  <c r="G58" i="6"/>
  <c r="G20" i="6"/>
  <c r="H62" i="6"/>
  <c r="D149" i="6"/>
  <c r="H82" i="6"/>
  <c r="G34" i="6"/>
  <c r="D137" i="6"/>
  <c r="G39" i="6"/>
  <c r="D28" i="6"/>
  <c r="G149" i="6"/>
  <c r="H19" i="6"/>
  <c r="H111" i="6"/>
  <c r="H76" i="6"/>
  <c r="D42" i="6"/>
  <c r="H127" i="6"/>
  <c r="D32" i="6"/>
  <c r="H87" i="6"/>
  <c r="H61" i="6"/>
  <c r="H8" i="6"/>
  <c r="H63" i="6"/>
  <c r="D67" i="6"/>
  <c r="G73" i="6"/>
  <c r="G60" i="6"/>
  <c r="H121" i="6"/>
  <c r="G139" i="6"/>
  <c r="H31" i="6"/>
  <c r="H28" i="6"/>
  <c r="H27" i="6"/>
  <c r="G55" i="6"/>
  <c r="H36" i="6"/>
  <c r="D129" i="6"/>
  <c r="H11" i="6"/>
  <c r="D118" i="6"/>
  <c r="H69" i="6"/>
  <c r="G31" i="6"/>
  <c r="D54" i="6"/>
  <c r="G16" i="6"/>
  <c r="G129" i="6"/>
  <c r="G35" i="6"/>
  <c r="G36" i="6"/>
  <c r="G74" i="6"/>
  <c r="H50" i="6"/>
  <c r="D136" i="6"/>
  <c r="H77" i="6"/>
  <c r="G81" i="6"/>
  <c r="H47" i="6"/>
  <c r="D10" i="6"/>
  <c r="G85" i="6"/>
  <c r="H59" i="6"/>
  <c r="D26" i="6"/>
  <c r="D27" i="6"/>
  <c r="H25" i="6"/>
  <c r="G29" i="6"/>
  <c r="D134" i="6"/>
  <c r="H137" i="6"/>
  <c r="G79" i="6"/>
  <c r="D77" i="6"/>
  <c r="D132" i="6"/>
  <c r="H118" i="6"/>
  <c r="H150" i="6"/>
  <c r="D9" i="6"/>
  <c r="H24" i="6"/>
  <c r="D85" i="6"/>
  <c r="D65" i="6"/>
  <c r="G125" i="6"/>
  <c r="G111" i="6"/>
  <c r="H35" i="6"/>
  <c r="G136" i="6"/>
  <c r="H133" i="6"/>
  <c r="H21" i="6"/>
  <c r="G69" i="6"/>
  <c r="G24" i="6"/>
  <c r="D117" i="6"/>
  <c r="D75" i="6"/>
  <c r="H139" i="6"/>
  <c r="G59" i="6"/>
  <c r="G30" i="6"/>
  <c r="D24" i="6"/>
  <c r="D66" i="6"/>
  <c r="G131" i="6"/>
  <c r="H42" i="6"/>
  <c r="D15" i="6"/>
  <c r="H145" i="6"/>
  <c r="H43" i="6"/>
  <c r="H68" i="6"/>
  <c r="D139" i="6"/>
  <c r="G11" i="6"/>
  <c r="H124" i="6"/>
  <c r="H80" i="6"/>
  <c r="G146" i="6"/>
  <c r="H85" i="6"/>
  <c r="D135" i="6"/>
  <c r="J23" i="6"/>
  <c r="E11" i="6" l="1"/>
  <c r="E122" i="6"/>
  <c r="E31" i="6"/>
  <c r="G45" i="6"/>
  <c r="E69" i="6"/>
  <c r="E26" i="6"/>
  <c r="E112" i="6"/>
  <c r="E126" i="6"/>
  <c r="E144" i="6"/>
  <c r="E23" i="6"/>
  <c r="E15" i="6"/>
  <c r="D96" i="6"/>
  <c r="E96" i="6" s="1"/>
  <c r="E77" i="6"/>
  <c r="E138" i="6"/>
  <c r="E73" i="6"/>
  <c r="E131" i="6"/>
  <c r="E13" i="6"/>
  <c r="E68" i="6"/>
  <c r="D101" i="6"/>
  <c r="E101" i="6" s="1"/>
  <c r="E91" i="6"/>
  <c r="E147" i="6"/>
  <c r="E80" i="6"/>
  <c r="D99" i="6"/>
  <c r="E99" i="6" s="1"/>
  <c r="E141" i="6"/>
  <c r="E76" i="6"/>
  <c r="D95" i="6"/>
  <c r="E95" i="6" s="1"/>
  <c r="E119" i="6"/>
  <c r="E124" i="6"/>
  <c r="E18" i="6"/>
  <c r="E65" i="6"/>
  <c r="E53" i="6"/>
  <c r="E83" i="6"/>
  <c r="D89" i="6"/>
  <c r="E89" i="6" s="1"/>
  <c r="E78" i="6"/>
  <c r="D97" i="6"/>
  <c r="E97" i="6" s="1"/>
  <c r="D94" i="6"/>
  <c r="E75" i="6"/>
  <c r="D90" i="6"/>
  <c r="E90" i="6" s="1"/>
  <c r="E120" i="6"/>
  <c r="E140" i="6"/>
  <c r="G102" i="6"/>
  <c r="E133" i="6"/>
  <c r="G99" i="6"/>
  <c r="E148" i="6"/>
  <c r="E114" i="6"/>
  <c r="E71" i="6"/>
  <c r="E35" i="6"/>
  <c r="E12" i="6"/>
  <c r="E24" i="6"/>
  <c r="E22" i="6"/>
  <c r="E41" i="6"/>
  <c r="D45" i="6"/>
  <c r="E45" i="6" s="1"/>
  <c r="E37" i="6"/>
  <c r="E38" i="6"/>
  <c r="E123" i="6"/>
  <c r="E9" i="6"/>
  <c r="E50" i="6"/>
  <c r="E149" i="6"/>
  <c r="E56" i="6"/>
  <c r="E20" i="6"/>
  <c r="G97" i="6"/>
  <c r="G89" i="6"/>
  <c r="E27" i="6"/>
  <c r="E55" i="6"/>
  <c r="E129" i="6"/>
  <c r="E135" i="6"/>
  <c r="E115" i="6"/>
  <c r="G96" i="6"/>
  <c r="E17" i="6"/>
  <c r="E66" i="6"/>
  <c r="E132" i="6"/>
  <c r="G88" i="6"/>
  <c r="G98" i="6"/>
  <c r="E130" i="6"/>
  <c r="E25" i="6"/>
  <c r="E30" i="6"/>
  <c r="E32" i="6"/>
  <c r="E72" i="6"/>
  <c r="E87" i="6"/>
  <c r="D105" i="6"/>
  <c r="E105" i="6" s="1"/>
  <c r="E113" i="6"/>
  <c r="E151" i="6"/>
  <c r="E134" i="6"/>
  <c r="E57" i="6"/>
  <c r="E111" i="6"/>
  <c r="E63" i="6"/>
  <c r="E127" i="6"/>
  <c r="E79" i="6"/>
  <c r="D88" i="6"/>
  <c r="E88" i="6" s="1"/>
  <c r="D98" i="6"/>
  <c r="E98" i="6" s="1"/>
  <c r="E60" i="6"/>
  <c r="D100" i="6"/>
  <c r="E100" i="6" s="1"/>
  <c r="E81" i="6"/>
  <c r="E54" i="6"/>
  <c r="G105" i="6"/>
  <c r="E47" i="6"/>
  <c r="E61" i="6"/>
  <c r="E40" i="6"/>
  <c r="G100" i="6"/>
  <c r="E142" i="6"/>
  <c r="E85" i="6"/>
  <c r="D103" i="6"/>
  <c r="E103" i="6" s="1"/>
  <c r="E116" i="6"/>
  <c r="E125" i="6"/>
  <c r="E29" i="6"/>
  <c r="E8" i="6"/>
  <c r="G44" i="6"/>
  <c r="G104" i="6"/>
  <c r="E117" i="6"/>
  <c r="G95" i="6"/>
  <c r="E118" i="6"/>
  <c r="E150" i="6"/>
  <c r="E136" i="6"/>
  <c r="E137" i="6"/>
  <c r="E59" i="6"/>
  <c r="G101" i="6"/>
  <c r="E70" i="6"/>
  <c r="E145" i="6"/>
  <c r="G46" i="6"/>
  <c r="E42" i="6"/>
  <c r="D46" i="6"/>
  <c r="E46" i="6" s="1"/>
  <c r="E34" i="6"/>
  <c r="G90" i="6"/>
  <c r="G94" i="6"/>
  <c r="E62" i="6"/>
  <c r="E121" i="6"/>
  <c r="E28" i="6"/>
  <c r="E51" i="6"/>
  <c r="E19" i="6"/>
  <c r="E58" i="6"/>
  <c r="E146" i="6"/>
  <c r="E64" i="6"/>
  <c r="E39" i="6"/>
  <c r="D44" i="6"/>
  <c r="E44" i="6" s="1"/>
  <c r="D104" i="6"/>
  <c r="E104" i="6" s="1"/>
  <c r="E86" i="6"/>
  <c r="E36" i="6"/>
  <c r="E10" i="6"/>
  <c r="G103" i="6"/>
  <c r="E74" i="6"/>
  <c r="E14" i="6"/>
  <c r="E43" i="6"/>
  <c r="E139" i="6"/>
  <c r="E16" i="6"/>
  <c r="E33" i="6"/>
  <c r="E84" i="6"/>
  <c r="D102" i="6"/>
  <c r="E102" i="6" s="1"/>
  <c r="E67" i="6"/>
  <c r="E21" i="6"/>
  <c r="M22" i="9"/>
  <c r="M74" i="9"/>
  <c r="M114" i="9"/>
  <c r="M48" i="9"/>
  <c r="M87" i="9"/>
  <c r="M130" i="9"/>
  <c r="M29" i="9"/>
  <c r="M79" i="9"/>
  <c r="M119" i="9"/>
  <c r="M50" i="9"/>
  <c r="M94" i="9"/>
  <c r="M49" i="9"/>
  <c r="M58" i="9"/>
  <c r="M78" i="9"/>
  <c r="M77" i="9"/>
  <c r="M19" i="9"/>
  <c r="M90" i="9"/>
  <c r="M83" i="9"/>
  <c r="M75" i="9"/>
  <c r="M35" i="9"/>
  <c r="M84" i="9"/>
  <c r="M138" i="9"/>
  <c r="M111" i="9"/>
  <c r="M64" i="9"/>
  <c r="M123" i="9"/>
  <c r="M37" i="9"/>
  <c r="M27" i="9"/>
  <c r="M38" i="9"/>
  <c r="M86" i="9"/>
  <c r="M127" i="9"/>
  <c r="M55" i="9"/>
  <c r="M101" i="9"/>
  <c r="M117" i="9"/>
  <c r="M141" i="9"/>
  <c r="M103" i="9"/>
  <c r="M102" i="9"/>
  <c r="M26" i="9"/>
  <c r="M33" i="9"/>
  <c r="M14" i="9"/>
  <c r="M115" i="9"/>
  <c r="M132" i="9"/>
  <c r="M59" i="9"/>
  <c r="M99" i="9"/>
  <c r="M15" i="9"/>
  <c r="M20" i="9"/>
  <c r="M42" i="9"/>
  <c r="M7" i="9"/>
  <c r="M92" i="9"/>
  <c r="M10" i="9"/>
  <c r="M47" i="9"/>
  <c r="M93" i="9"/>
  <c r="M134" i="9"/>
  <c r="M62" i="9"/>
  <c r="M105" i="9"/>
  <c r="M118" i="9"/>
  <c r="M16" i="9"/>
  <c r="M21" i="9"/>
  <c r="M45" i="9"/>
  <c r="M34" i="9"/>
  <c r="M98" i="9"/>
  <c r="M25" i="9"/>
  <c r="M124" i="9"/>
  <c r="M68" i="9"/>
  <c r="M131" i="9"/>
  <c r="M108" i="9"/>
  <c r="M71" i="9"/>
  <c r="M128" i="9"/>
  <c r="M88" i="9"/>
  <c r="M6" i="9"/>
  <c r="M107" i="9"/>
  <c r="M54" i="9"/>
  <c r="M97" i="9"/>
  <c r="M23" i="9"/>
  <c r="M69" i="9"/>
  <c r="M112" i="9"/>
  <c r="M125" i="9"/>
  <c r="M41" i="9"/>
  <c r="M85" i="9"/>
  <c r="M46" i="9"/>
  <c r="M56" i="9"/>
  <c r="M129" i="9"/>
  <c r="M137" i="9"/>
  <c r="M116" i="9"/>
  <c r="M100" i="9"/>
  <c r="M140" i="9"/>
  <c r="M44" i="9"/>
  <c r="M12" i="9"/>
  <c r="M91" i="9"/>
  <c r="M82" i="9"/>
  <c r="M81" i="9"/>
  <c r="M139" i="9"/>
  <c r="M136" i="9"/>
  <c r="M61" i="9"/>
  <c r="M104" i="9"/>
  <c r="M31" i="9"/>
  <c r="M73" i="9"/>
  <c r="M120" i="9"/>
  <c r="M24" i="9"/>
  <c r="M109" i="9"/>
  <c r="M133" i="9"/>
  <c r="M70" i="9"/>
  <c r="M57" i="9"/>
  <c r="M53" i="9"/>
  <c r="M95" i="9"/>
  <c r="M60" i="9"/>
  <c r="M11" i="9"/>
  <c r="M76" i="9"/>
  <c r="M36" i="9"/>
  <c r="M135" i="9"/>
  <c r="M52" i="9"/>
  <c r="N5" i="9"/>
  <c r="N96" i="9" s="1"/>
  <c r="M89" i="9"/>
  <c r="M66" i="9"/>
  <c r="M43" i="9"/>
  <c r="M65" i="9"/>
  <c r="M106" i="9"/>
  <c r="M39" i="9"/>
  <c r="M80" i="9"/>
  <c r="M122" i="9"/>
  <c r="M110" i="9"/>
  <c r="M63" i="9"/>
  <c r="M67" i="9"/>
  <c r="M72" i="9"/>
  <c r="M121" i="9"/>
  <c r="M51" i="9"/>
  <c r="M32" i="9"/>
  <c r="M28" i="9"/>
  <c r="H99" i="6"/>
  <c r="H44" i="6"/>
  <c r="H94" i="6"/>
  <c r="H90" i="6"/>
  <c r="H97" i="6"/>
  <c r="H100" i="6"/>
  <c r="H95" i="6"/>
  <c r="H101" i="6"/>
  <c r="H103" i="6"/>
  <c r="H102" i="6"/>
  <c r="H104" i="6"/>
  <c r="H105" i="6"/>
  <c r="H46" i="6"/>
  <c r="H88" i="6"/>
  <c r="H98" i="6"/>
  <c r="H89" i="6"/>
  <c r="H96" i="6"/>
  <c r="H45" i="6"/>
  <c r="J138" i="6"/>
  <c r="I141" i="6"/>
  <c r="J27" i="6"/>
  <c r="I120" i="6"/>
  <c r="J78" i="6"/>
  <c r="I83" i="6"/>
  <c r="J145" i="6"/>
  <c r="I57" i="6"/>
  <c r="J73" i="6"/>
  <c r="I24" i="6"/>
  <c r="I70" i="6"/>
  <c r="J10" i="6"/>
  <c r="J74" i="6"/>
  <c r="J68" i="6"/>
  <c r="J52" i="6"/>
  <c r="J64" i="6"/>
  <c r="I129" i="6"/>
  <c r="J80" i="6"/>
  <c r="I68" i="6"/>
  <c r="I20" i="6"/>
  <c r="I60" i="6"/>
  <c r="J125" i="6"/>
  <c r="J119" i="6"/>
  <c r="I119" i="6"/>
  <c r="J55" i="6"/>
  <c r="I38" i="6"/>
  <c r="J35" i="6"/>
  <c r="J86" i="6"/>
  <c r="J37" i="6"/>
  <c r="J144" i="6"/>
  <c r="I36" i="6"/>
  <c r="J139" i="6"/>
  <c r="I54" i="6"/>
  <c r="J47" i="6"/>
  <c r="I133" i="6"/>
  <c r="I50" i="6"/>
  <c r="J127" i="6"/>
  <c r="J72" i="6"/>
  <c r="I135" i="6"/>
  <c r="J34" i="6"/>
  <c r="J76" i="6"/>
  <c r="J40" i="6"/>
  <c r="I67" i="6"/>
  <c r="I131" i="6"/>
  <c r="J126" i="6"/>
  <c r="J17" i="6"/>
  <c r="I124" i="6"/>
  <c r="I10" i="6"/>
  <c r="I80" i="6"/>
  <c r="J151" i="6"/>
  <c r="J54" i="6"/>
  <c r="J123" i="6"/>
  <c r="J129" i="6"/>
  <c r="I122" i="6"/>
  <c r="J15" i="6"/>
  <c r="J112" i="6"/>
  <c r="J79" i="6"/>
  <c r="J137" i="6"/>
  <c r="I139" i="6"/>
  <c r="J31" i="6"/>
  <c r="I40" i="6"/>
  <c r="J149" i="6"/>
  <c r="J63" i="6"/>
  <c r="I64" i="6"/>
  <c r="I142" i="6"/>
  <c r="I128" i="6"/>
  <c r="J61" i="6"/>
  <c r="J75" i="6"/>
  <c r="J18" i="6"/>
  <c r="I62" i="6"/>
  <c r="I29" i="6"/>
  <c r="I63" i="6"/>
  <c r="J16" i="6"/>
  <c r="J85" i="6"/>
  <c r="J19" i="6"/>
  <c r="I34" i="6"/>
  <c r="I42" i="6"/>
  <c r="I53" i="6"/>
  <c r="I72" i="6"/>
  <c r="I13" i="6"/>
  <c r="J11" i="6"/>
  <c r="I39" i="6"/>
  <c r="I81" i="6"/>
  <c r="J33" i="6"/>
  <c r="K23" i="6"/>
  <c r="J24" i="6"/>
  <c r="J22" i="6"/>
  <c r="I116" i="6"/>
  <c r="J69" i="6"/>
  <c r="I31" i="6"/>
  <c r="J58" i="6"/>
  <c r="I15" i="6"/>
  <c r="I143" i="6"/>
  <c r="I126" i="6"/>
  <c r="J141" i="6"/>
  <c r="J12" i="6"/>
  <c r="J131" i="6"/>
  <c r="I147" i="6"/>
  <c r="J135" i="6"/>
  <c r="J43" i="6"/>
  <c r="I27" i="6"/>
  <c r="J121" i="6"/>
  <c r="I12" i="6"/>
  <c r="I28" i="6"/>
  <c r="J128" i="6"/>
  <c r="I9" i="6"/>
  <c r="J29" i="6"/>
  <c r="J122" i="6"/>
  <c r="J83" i="6"/>
  <c r="I78" i="6"/>
  <c r="J118" i="6"/>
  <c r="I69" i="6"/>
  <c r="J57" i="6"/>
  <c r="J87" i="6"/>
  <c r="I26" i="6"/>
  <c r="J66" i="6"/>
  <c r="J60" i="6"/>
  <c r="I132" i="6"/>
  <c r="I84" i="6"/>
  <c r="J9" i="6"/>
  <c r="J53" i="6"/>
  <c r="J36" i="6"/>
  <c r="J25" i="6"/>
  <c r="I66" i="6"/>
  <c r="I16" i="6"/>
  <c r="J136" i="6"/>
  <c r="I75" i="6"/>
  <c r="I79" i="6"/>
  <c r="I121" i="6"/>
  <c r="I8" i="6"/>
  <c r="J8" i="6"/>
  <c r="I51" i="6"/>
  <c r="I43" i="6"/>
  <c r="I148" i="6"/>
  <c r="J59" i="6"/>
  <c r="J134" i="6"/>
  <c r="I113" i="6"/>
  <c r="I145" i="6"/>
  <c r="I114" i="6"/>
  <c r="J113" i="6"/>
  <c r="I82" i="6"/>
  <c r="J39" i="6"/>
  <c r="I77" i="6"/>
  <c r="J120" i="6"/>
  <c r="J77" i="6"/>
  <c r="J82" i="6"/>
  <c r="I33" i="6"/>
  <c r="I127" i="6"/>
  <c r="I112" i="6"/>
  <c r="J115" i="6"/>
  <c r="J116" i="6"/>
  <c r="I32" i="6"/>
  <c r="J81" i="6"/>
  <c r="I30" i="6"/>
  <c r="I91" i="6"/>
  <c r="I65" i="6"/>
  <c r="I25" i="6"/>
  <c r="J20" i="6"/>
  <c r="J117" i="6"/>
  <c r="J32" i="6"/>
  <c r="I130" i="6"/>
  <c r="J150" i="6"/>
  <c r="J147" i="6"/>
  <c r="I118" i="6"/>
  <c r="J26" i="6"/>
  <c r="I125" i="6"/>
  <c r="J143" i="6"/>
  <c r="J146" i="6"/>
  <c r="I52" i="6"/>
  <c r="I55" i="6"/>
  <c r="I117" i="6"/>
  <c r="I111" i="6"/>
  <c r="I149" i="6"/>
  <c r="J91" i="6"/>
  <c r="J142" i="6"/>
  <c r="I17" i="6"/>
  <c r="I58" i="6"/>
  <c r="J67" i="6"/>
  <c r="J38" i="6"/>
  <c r="I115" i="6"/>
  <c r="J111" i="6"/>
  <c r="I61" i="6"/>
  <c r="J65" i="6"/>
  <c r="I47" i="6"/>
  <c r="I37" i="6"/>
  <c r="J148" i="6"/>
  <c r="I134" i="6"/>
  <c r="I150" i="6"/>
  <c r="J42" i="6"/>
  <c r="J21" i="6"/>
  <c r="J51" i="6"/>
  <c r="I19" i="6"/>
  <c r="J140" i="6"/>
  <c r="I146" i="6"/>
  <c r="I74" i="6"/>
  <c r="J114" i="6"/>
  <c r="I123" i="6"/>
  <c r="J50" i="6"/>
  <c r="I73" i="6"/>
  <c r="J71" i="6"/>
  <c r="J62" i="6"/>
  <c r="J56" i="6"/>
  <c r="J130" i="6"/>
  <c r="J41" i="6"/>
  <c r="J124" i="6"/>
  <c r="J30" i="6"/>
  <c r="I71" i="6"/>
  <c r="J133" i="6"/>
  <c r="J84" i="6"/>
  <c r="I56" i="6"/>
  <c r="I11" i="6"/>
  <c r="J14" i="6"/>
  <c r="I18" i="6"/>
  <c r="J28" i="6"/>
  <c r="I137" i="6"/>
  <c r="J70" i="6"/>
  <c r="I14" i="6"/>
  <c r="I87" i="6"/>
  <c r="J132" i="6"/>
  <c r="J13" i="6"/>
  <c r="D108" i="6" l="1"/>
  <c r="E108" i="6" s="1"/>
  <c r="G106" i="6"/>
  <c r="G107" i="6"/>
  <c r="E94" i="6"/>
  <c r="G108" i="6"/>
  <c r="D107" i="6"/>
  <c r="E107" i="6" s="1"/>
  <c r="D106" i="6"/>
  <c r="N46" i="9"/>
  <c r="N89" i="9"/>
  <c r="N29" i="9"/>
  <c r="N79" i="9"/>
  <c r="N119" i="9"/>
  <c r="N56" i="9"/>
  <c r="N49" i="9"/>
  <c r="N58" i="9"/>
  <c r="N121" i="9"/>
  <c r="N88" i="9"/>
  <c r="N14" i="9"/>
  <c r="N136" i="9"/>
  <c r="N108" i="9"/>
  <c r="N60" i="9"/>
  <c r="N91" i="9"/>
  <c r="N92" i="9"/>
  <c r="N53" i="9"/>
  <c r="N38" i="9"/>
  <c r="N86" i="9"/>
  <c r="N23" i="9"/>
  <c r="N63" i="9"/>
  <c r="N82" i="9"/>
  <c r="N120" i="9"/>
  <c r="N6" i="9"/>
  <c r="N95" i="9"/>
  <c r="N45" i="9"/>
  <c r="N135" i="9"/>
  <c r="N139" i="9"/>
  <c r="N52" i="9"/>
  <c r="N27" i="9"/>
  <c r="N84" i="9"/>
  <c r="N57" i="9"/>
  <c r="N98" i="9"/>
  <c r="N47" i="9"/>
  <c r="N93" i="9"/>
  <c r="N31" i="9"/>
  <c r="N73" i="9"/>
  <c r="N117" i="9"/>
  <c r="N141" i="9"/>
  <c r="N21" i="9"/>
  <c r="N105" i="9"/>
  <c r="N55" i="9"/>
  <c r="N94" i="9"/>
  <c r="N75" i="9"/>
  <c r="N115" i="9"/>
  <c r="N76" i="9"/>
  <c r="N123" i="9"/>
  <c r="N64" i="9"/>
  <c r="N103" i="9"/>
  <c r="N54" i="9"/>
  <c r="N97" i="9"/>
  <c r="N39" i="9"/>
  <c r="N90" i="9"/>
  <c r="N130" i="9"/>
  <c r="N16" i="9"/>
  <c r="N112" i="9"/>
  <c r="N122" i="9"/>
  <c r="N62" i="9"/>
  <c r="N102" i="9"/>
  <c r="N20" i="9"/>
  <c r="N51" i="9"/>
  <c r="N28" i="9"/>
  <c r="N59" i="9"/>
  <c r="N66" i="9"/>
  <c r="N110" i="9"/>
  <c r="N61" i="9"/>
  <c r="N104" i="9"/>
  <c r="N42" i="9"/>
  <c r="N137" i="9"/>
  <c r="N134" i="9"/>
  <c r="N133" i="9"/>
  <c r="N25" i="9"/>
  <c r="N127" i="9"/>
  <c r="N70" i="9"/>
  <c r="N32" i="9"/>
  <c r="N43" i="9"/>
  <c r="N107" i="9"/>
  <c r="N131" i="9"/>
  <c r="N44" i="9"/>
  <c r="N71" i="9"/>
  <c r="N118" i="9"/>
  <c r="N65" i="9"/>
  <c r="N106" i="9"/>
  <c r="N26" i="9"/>
  <c r="N15" i="9"/>
  <c r="N7" i="9"/>
  <c r="N41" i="9"/>
  <c r="N33" i="9"/>
  <c r="N129" i="9"/>
  <c r="N81" i="9"/>
  <c r="N128" i="9"/>
  <c r="N83" i="9"/>
  <c r="N140" i="9"/>
  <c r="N67" i="9"/>
  <c r="N36" i="9"/>
  <c r="N78" i="9"/>
  <c r="N125" i="9"/>
  <c r="N72" i="9"/>
  <c r="N111" i="9"/>
  <c r="N34" i="9"/>
  <c r="N101" i="9"/>
  <c r="O5" i="9"/>
  <c r="O96" i="9" s="1"/>
  <c r="N50" i="9"/>
  <c r="N69" i="9"/>
  <c r="N138" i="9"/>
  <c r="N24" i="9"/>
  <c r="N87" i="9"/>
  <c r="N124" i="9"/>
  <c r="N132" i="9"/>
  <c r="N11" i="9"/>
  <c r="N99" i="9"/>
  <c r="N85" i="9"/>
  <c r="N22" i="9"/>
  <c r="N74" i="9"/>
  <c r="N114" i="9"/>
  <c r="N48" i="9"/>
  <c r="N12" i="9"/>
  <c r="N37" i="9"/>
  <c r="N109" i="9"/>
  <c r="N80" i="9"/>
  <c r="N10" i="9"/>
  <c r="N77" i="9"/>
  <c r="N19" i="9"/>
  <c r="N116" i="9"/>
  <c r="N68" i="9"/>
  <c r="N100" i="9"/>
  <c r="N35" i="9"/>
  <c r="I105" i="6"/>
  <c r="I46" i="6"/>
  <c r="I44" i="6"/>
  <c r="I103" i="6"/>
  <c r="I100" i="6"/>
  <c r="I104" i="6"/>
  <c r="I95" i="6"/>
  <c r="I101" i="6"/>
  <c r="I45" i="6"/>
  <c r="I98" i="6"/>
  <c r="I88" i="6"/>
  <c r="I90" i="6"/>
  <c r="I94" i="6"/>
  <c r="I102" i="6"/>
  <c r="I89" i="6"/>
  <c r="I97" i="6"/>
  <c r="I96" i="6"/>
  <c r="I99" i="6"/>
  <c r="H106" i="6"/>
  <c r="H107" i="6"/>
  <c r="H108" i="6"/>
  <c r="J46" i="6"/>
  <c r="J88" i="6"/>
  <c r="J98" i="6"/>
  <c r="J103" i="6"/>
  <c r="J100" i="6"/>
  <c r="J95" i="6"/>
  <c r="J96" i="6"/>
  <c r="J44" i="6"/>
  <c r="J89" i="6"/>
  <c r="J97" i="6"/>
  <c r="J105" i="6"/>
  <c r="J45" i="6"/>
  <c r="J99" i="6"/>
  <c r="J90" i="6"/>
  <c r="J94" i="6"/>
  <c r="J101" i="6"/>
  <c r="J102" i="6"/>
  <c r="J104" i="6"/>
  <c r="K132" i="6"/>
  <c r="K148" i="6"/>
  <c r="K75" i="6"/>
  <c r="K50" i="6"/>
  <c r="K84" i="6"/>
  <c r="K29" i="6"/>
  <c r="K56" i="6"/>
  <c r="K61" i="6"/>
  <c r="K123" i="6"/>
  <c r="K74" i="6"/>
  <c r="K71" i="6"/>
  <c r="K141" i="6"/>
  <c r="K68" i="6"/>
  <c r="K91" i="6"/>
  <c r="K66" i="6"/>
  <c r="K34" i="6"/>
  <c r="K128" i="6"/>
  <c r="K81" i="6"/>
  <c r="K85" i="6"/>
  <c r="K125" i="6"/>
  <c r="K124" i="6"/>
  <c r="K62" i="6"/>
  <c r="K36" i="6"/>
  <c r="K37" i="6"/>
  <c r="K32" i="6"/>
  <c r="K60" i="6"/>
  <c r="K8" i="6"/>
  <c r="K53" i="6"/>
  <c r="K135" i="6"/>
  <c r="K72" i="6"/>
  <c r="K130" i="6"/>
  <c r="K151" i="6"/>
  <c r="K83" i="6"/>
  <c r="K55" i="6"/>
  <c r="K76" i="6"/>
  <c r="K127" i="6"/>
  <c r="K116" i="6"/>
  <c r="L23" i="6"/>
  <c r="K131" i="6"/>
  <c r="K70" i="6"/>
  <c r="K15" i="6"/>
  <c r="K12" i="6"/>
  <c r="K126" i="6"/>
  <c r="K117" i="6"/>
  <c r="K35" i="6"/>
  <c r="K79" i="6"/>
  <c r="K112" i="6"/>
  <c r="K13" i="6"/>
  <c r="K27" i="6"/>
  <c r="K11" i="6"/>
  <c r="K147" i="6"/>
  <c r="K78" i="6"/>
  <c r="K47" i="6"/>
  <c r="K82" i="6"/>
  <c r="K119" i="6"/>
  <c r="K63" i="6"/>
  <c r="K14" i="6"/>
  <c r="K150" i="6"/>
  <c r="K57" i="6"/>
  <c r="K28" i="6"/>
  <c r="K33" i="6"/>
  <c r="K20" i="6"/>
  <c r="K40" i="6"/>
  <c r="K43" i="6"/>
  <c r="K22" i="6"/>
  <c r="K41" i="6"/>
  <c r="K145" i="6"/>
  <c r="K137" i="6"/>
  <c r="K51" i="6"/>
  <c r="K38" i="6"/>
  <c r="K144" i="6"/>
  <c r="K64" i="6"/>
  <c r="K17" i="6"/>
  <c r="K16" i="6"/>
  <c r="K146" i="6"/>
  <c r="K31" i="6"/>
  <c r="K140" i="6"/>
  <c r="K142" i="6"/>
  <c r="K54" i="6"/>
  <c r="K111" i="6"/>
  <c r="K129" i="6"/>
  <c r="K42" i="6"/>
  <c r="K87" i="6"/>
  <c r="K73" i="6"/>
  <c r="K52" i="6"/>
  <c r="K113" i="6"/>
  <c r="K25" i="6"/>
  <c r="K58" i="6"/>
  <c r="K59" i="6"/>
  <c r="K118" i="6"/>
  <c r="K121" i="6"/>
  <c r="K67" i="6"/>
  <c r="K80" i="6"/>
  <c r="K86" i="6"/>
  <c r="K133" i="6"/>
  <c r="K139" i="6"/>
  <c r="K26" i="6"/>
  <c r="K122" i="6"/>
  <c r="K9" i="6"/>
  <c r="K24" i="6"/>
  <c r="K149" i="6"/>
  <c r="K10" i="6"/>
  <c r="K134" i="6"/>
  <c r="K18" i="6"/>
  <c r="K39" i="6"/>
  <c r="K77" i="6"/>
  <c r="K19" i="6"/>
  <c r="K115" i="6"/>
  <c r="K69" i="6"/>
  <c r="K136" i="6"/>
  <c r="K138" i="6"/>
  <c r="K30" i="6"/>
  <c r="K143" i="6"/>
  <c r="K65" i="6"/>
  <c r="K120" i="6"/>
  <c r="K21" i="6"/>
  <c r="K114" i="6"/>
  <c r="E106" i="6" l="1"/>
  <c r="O21" i="9"/>
  <c r="O71" i="9"/>
  <c r="O125" i="9"/>
  <c r="O65" i="9"/>
  <c r="O119" i="9"/>
  <c r="O41" i="9"/>
  <c r="O39" i="9"/>
  <c r="O121" i="9"/>
  <c r="O102" i="9"/>
  <c r="O129" i="9"/>
  <c r="O50" i="9"/>
  <c r="O74" i="9"/>
  <c r="O114" i="9"/>
  <c r="O51" i="9"/>
  <c r="O75" i="9"/>
  <c r="O20" i="9"/>
  <c r="O26" i="9"/>
  <c r="O25" i="9"/>
  <c r="O78" i="9"/>
  <c r="O133" i="9"/>
  <c r="O72" i="9"/>
  <c r="O127" i="9"/>
  <c r="O6" i="9"/>
  <c r="O109" i="9"/>
  <c r="O23" i="9"/>
  <c r="O128" i="9"/>
  <c r="O134" i="9"/>
  <c r="O100" i="9"/>
  <c r="O19" i="9"/>
  <c r="O91" i="9"/>
  <c r="O76" i="9"/>
  <c r="O131" i="9"/>
  <c r="O33" i="9"/>
  <c r="O85" i="9"/>
  <c r="O22" i="9"/>
  <c r="O79" i="9"/>
  <c r="O45" i="9"/>
  <c r="O48" i="9"/>
  <c r="O49" i="9"/>
  <c r="O24" i="9"/>
  <c r="O135" i="9"/>
  <c r="O10" i="9"/>
  <c r="O92" i="9"/>
  <c r="O106" i="9"/>
  <c r="O98" i="9"/>
  <c r="O27" i="9"/>
  <c r="O122" i="9"/>
  <c r="O67" i="9"/>
  <c r="O37" i="9"/>
  <c r="O89" i="9"/>
  <c r="O29" i="9"/>
  <c r="O86" i="9"/>
  <c r="O55" i="9"/>
  <c r="O56" i="9"/>
  <c r="O117" i="9"/>
  <c r="O31" i="9"/>
  <c r="O69" i="9"/>
  <c r="O12" i="9"/>
  <c r="O44" i="9"/>
  <c r="O42" i="9"/>
  <c r="O108" i="9"/>
  <c r="O90" i="9"/>
  <c r="O140" i="9"/>
  <c r="O58" i="9"/>
  <c r="O46" i="9"/>
  <c r="O38" i="9"/>
  <c r="O93" i="9"/>
  <c r="O62" i="9"/>
  <c r="O63" i="9"/>
  <c r="P5" i="9"/>
  <c r="O32" i="9"/>
  <c r="O80" i="9"/>
  <c r="O14" i="9"/>
  <c r="O36" i="9"/>
  <c r="O123" i="9"/>
  <c r="O52" i="9"/>
  <c r="O124" i="9"/>
  <c r="O34" i="9"/>
  <c r="O130" i="9"/>
  <c r="O53" i="9"/>
  <c r="O103" i="9"/>
  <c r="O47" i="9"/>
  <c r="O97" i="9"/>
  <c r="O70" i="9"/>
  <c r="O73" i="9"/>
  <c r="O120" i="9"/>
  <c r="O77" i="9"/>
  <c r="O88" i="9"/>
  <c r="O101" i="9"/>
  <c r="O83" i="9"/>
  <c r="O59" i="9"/>
  <c r="O99" i="9"/>
  <c r="O116" i="9"/>
  <c r="O66" i="9"/>
  <c r="O84" i="9"/>
  <c r="O57" i="9"/>
  <c r="O110" i="9"/>
  <c r="O54" i="9"/>
  <c r="O104" i="9"/>
  <c r="O81" i="9"/>
  <c r="O137" i="9"/>
  <c r="O141" i="9"/>
  <c r="O87" i="9"/>
  <c r="O95" i="9"/>
  <c r="O7" i="9"/>
  <c r="O82" i="9"/>
  <c r="O132" i="9"/>
  <c r="O35" i="9"/>
  <c r="O60" i="9"/>
  <c r="O138" i="9"/>
  <c r="O107" i="9"/>
  <c r="O64" i="9"/>
  <c r="O118" i="9"/>
  <c r="O61" i="9"/>
  <c r="O111" i="9"/>
  <c r="O136" i="9"/>
  <c r="O15" i="9"/>
  <c r="O16" i="9"/>
  <c r="O94" i="9"/>
  <c r="O105" i="9"/>
  <c r="O112" i="9"/>
  <c r="O68" i="9"/>
  <c r="O115" i="9"/>
  <c r="O11" i="9"/>
  <c r="O139" i="9"/>
  <c r="O28" i="9"/>
  <c r="O43" i="9"/>
  <c r="I106" i="6"/>
  <c r="I107" i="6"/>
  <c r="I108" i="6"/>
  <c r="J106" i="6"/>
  <c r="J107" i="6"/>
  <c r="J108" i="6"/>
  <c r="K102" i="6"/>
  <c r="K100" i="6"/>
  <c r="K46" i="6"/>
  <c r="K99" i="6"/>
  <c r="K44" i="6"/>
  <c r="K95" i="6"/>
  <c r="K101" i="6"/>
  <c r="K103" i="6"/>
  <c r="K88" i="6"/>
  <c r="K98" i="6"/>
  <c r="K89" i="6"/>
  <c r="K97" i="6"/>
  <c r="K105" i="6"/>
  <c r="K45" i="6"/>
  <c r="K104" i="6"/>
  <c r="K96" i="6"/>
  <c r="K90" i="6"/>
  <c r="K94" i="6"/>
  <c r="L72" i="6"/>
  <c r="L112" i="6"/>
  <c r="L59" i="6"/>
  <c r="L79" i="6"/>
  <c r="L76" i="6"/>
  <c r="L140" i="6"/>
  <c r="L83" i="6"/>
  <c r="L52" i="6"/>
  <c r="L25" i="6"/>
  <c r="L9" i="6"/>
  <c r="L40" i="6"/>
  <c r="L148" i="6"/>
  <c r="L121" i="6"/>
  <c r="L26" i="6"/>
  <c r="L127" i="6"/>
  <c r="L50" i="6"/>
  <c r="L111" i="6"/>
  <c r="L114" i="6"/>
  <c r="L126" i="6"/>
  <c r="L125" i="6"/>
  <c r="L39" i="6"/>
  <c r="L60" i="6"/>
  <c r="L63" i="6"/>
  <c r="L54" i="6"/>
  <c r="L134" i="6"/>
  <c r="L42" i="6"/>
  <c r="L116" i="6"/>
  <c r="L145" i="6"/>
  <c r="L32" i="6"/>
  <c r="L130" i="6"/>
  <c r="L28" i="6"/>
  <c r="L137" i="6"/>
  <c r="L119" i="6"/>
  <c r="L38" i="6"/>
  <c r="L15" i="6"/>
  <c r="L87" i="6"/>
  <c r="L27" i="6"/>
  <c r="L150" i="6"/>
  <c r="L141" i="6"/>
  <c r="L135" i="6"/>
  <c r="L151" i="6"/>
  <c r="L19" i="6"/>
  <c r="L122" i="6"/>
  <c r="L41" i="6"/>
  <c r="L70" i="6"/>
  <c r="L144" i="6"/>
  <c r="L81" i="6"/>
  <c r="L68" i="6"/>
  <c r="L75" i="6"/>
  <c r="L138" i="6"/>
  <c r="L47" i="6"/>
  <c r="L18" i="6"/>
  <c r="L149" i="6"/>
  <c r="L133" i="6"/>
  <c r="L35" i="6"/>
  <c r="L113" i="6"/>
  <c r="L56" i="6"/>
  <c r="L80" i="6"/>
  <c r="L73" i="6"/>
  <c r="L120" i="6"/>
  <c r="L34" i="6"/>
  <c r="L123" i="6"/>
  <c r="L62" i="6"/>
  <c r="L22" i="6"/>
  <c r="L12" i="6"/>
  <c r="L13" i="6"/>
  <c r="L85" i="6"/>
  <c r="L67" i="6"/>
  <c r="L147" i="6"/>
  <c r="L91" i="6"/>
  <c r="L143" i="6"/>
  <c r="L84" i="6"/>
  <c r="L20" i="6"/>
  <c r="L117" i="6"/>
  <c r="L131" i="6"/>
  <c r="L124" i="6"/>
  <c r="L128" i="6"/>
  <c r="L43" i="6"/>
  <c r="L55" i="6"/>
  <c r="L37" i="6"/>
  <c r="L129" i="6"/>
  <c r="L10" i="6"/>
  <c r="L71" i="6"/>
  <c r="L21" i="6"/>
  <c r="L65" i="6"/>
  <c r="L16" i="6"/>
  <c r="L78" i="6"/>
  <c r="L64" i="6"/>
  <c r="L136" i="6"/>
  <c r="L29" i="6"/>
  <c r="L33" i="6"/>
  <c r="L118" i="6"/>
  <c r="L132" i="6"/>
  <c r="L57" i="6"/>
  <c r="L82" i="6"/>
  <c r="L8" i="6"/>
  <c r="L24" i="6"/>
  <c r="L61" i="6"/>
  <c r="L51" i="6"/>
  <c r="L139" i="6"/>
  <c r="L14" i="6"/>
  <c r="L142" i="6"/>
  <c r="L115" i="6"/>
  <c r="L31" i="6"/>
  <c r="L11" i="6"/>
  <c r="L58" i="6"/>
  <c r="L36" i="6"/>
  <c r="L30" i="6"/>
  <c r="L69" i="6"/>
  <c r="L146" i="6"/>
  <c r="L77" i="6"/>
  <c r="L66" i="6"/>
  <c r="L17" i="6"/>
  <c r="L86" i="6"/>
  <c r="L53" i="6"/>
  <c r="L74" i="6"/>
  <c r="M23" i="6"/>
  <c r="P96" i="9" l="1"/>
  <c r="P45" i="9"/>
  <c r="P95" i="9"/>
  <c r="P33" i="9"/>
  <c r="P85" i="9"/>
  <c r="P38" i="9"/>
  <c r="P120" i="9"/>
  <c r="P127" i="9"/>
  <c r="P50" i="9"/>
  <c r="P49" i="9"/>
  <c r="P102" i="9"/>
  <c r="P37" i="9"/>
  <c r="P89" i="9"/>
  <c r="P69" i="9"/>
  <c r="P55" i="9"/>
  <c r="P48" i="9"/>
  <c r="P72" i="9"/>
  <c r="P23" i="9"/>
  <c r="P128" i="9"/>
  <c r="P20" i="9"/>
  <c r="P36" i="9"/>
  <c r="P106" i="9"/>
  <c r="P139" i="9"/>
  <c r="P130" i="9"/>
  <c r="P108" i="9"/>
  <c r="P103" i="9"/>
  <c r="P79" i="9"/>
  <c r="P31" i="9"/>
  <c r="P35" i="9"/>
  <c r="P140" i="9"/>
  <c r="P47" i="9"/>
  <c r="P56" i="9"/>
  <c r="P109" i="9"/>
  <c r="P46" i="9"/>
  <c r="P80" i="9"/>
  <c r="P62" i="9"/>
  <c r="P54" i="9"/>
  <c r="P24" i="9"/>
  <c r="P133" i="9"/>
  <c r="P123" i="9"/>
  <c r="P99" i="9"/>
  <c r="P124" i="9"/>
  <c r="P66" i="9"/>
  <c r="P131" i="9"/>
  <c r="P100" i="9"/>
  <c r="P63" i="9"/>
  <c r="P53" i="9"/>
  <c r="P86" i="9"/>
  <c r="P16" i="9"/>
  <c r="P59" i="9"/>
  <c r="P42" i="9"/>
  <c r="P92" i="9"/>
  <c r="P7" i="9"/>
  <c r="P117" i="9"/>
  <c r="P61" i="9"/>
  <c r="P41" i="9"/>
  <c r="P76" i="9"/>
  <c r="P141" i="9"/>
  <c r="P70" i="9"/>
  <c r="P121" i="9"/>
  <c r="P57" i="9"/>
  <c r="P110" i="9"/>
  <c r="P93" i="9"/>
  <c r="P104" i="9"/>
  <c r="P73" i="9"/>
  <c r="P101" i="9"/>
  <c r="P32" i="9"/>
  <c r="P135" i="9"/>
  <c r="P98" i="9"/>
  <c r="P138" i="9"/>
  <c r="P60" i="9"/>
  <c r="P115" i="9"/>
  <c r="P107" i="9"/>
  <c r="P52" i="9"/>
  <c r="P25" i="9"/>
  <c r="P14" i="9"/>
  <c r="P12" i="9"/>
  <c r="P132" i="9"/>
  <c r="P26" i="9"/>
  <c r="P68" i="9"/>
  <c r="P77" i="9"/>
  <c r="P129" i="9"/>
  <c r="P64" i="9"/>
  <c r="P118" i="9"/>
  <c r="P105" i="9"/>
  <c r="P125" i="9"/>
  <c r="P97" i="9"/>
  <c r="P112" i="9"/>
  <c r="P87" i="9"/>
  <c r="P6" i="9"/>
  <c r="P34" i="9"/>
  <c r="P74" i="9"/>
  <c r="P44" i="9"/>
  <c r="P51" i="9"/>
  <c r="P43" i="9"/>
  <c r="P83" i="9"/>
  <c r="P29" i="9"/>
  <c r="P15" i="9"/>
  <c r="P39" i="9"/>
  <c r="P91" i="9"/>
  <c r="P82" i="9"/>
  <c r="P67" i="9"/>
  <c r="P27" i="9"/>
  <c r="P81" i="9"/>
  <c r="P21" i="9"/>
  <c r="P71" i="9"/>
  <c r="P22" i="9"/>
  <c r="P10" i="9"/>
  <c r="P136" i="9"/>
  <c r="P137" i="9"/>
  <c r="P134" i="9"/>
  <c r="P94" i="9"/>
  <c r="P119" i="9"/>
  <c r="P11" i="9"/>
  <c r="P84" i="9"/>
  <c r="P75" i="9"/>
  <c r="P90" i="9"/>
  <c r="P19" i="9"/>
  <c r="P122" i="9"/>
  <c r="P88" i="9"/>
  <c r="P78" i="9"/>
  <c r="P65" i="9"/>
  <c r="P111" i="9"/>
  <c r="P114" i="9"/>
  <c r="P58" i="9"/>
  <c r="P28" i="9"/>
  <c r="P116" i="9"/>
  <c r="L101" i="6"/>
  <c r="L44" i="6"/>
  <c r="L90" i="6"/>
  <c r="L94" i="6"/>
  <c r="L89" i="6"/>
  <c r="L97" i="6"/>
  <c r="L95" i="6"/>
  <c r="L99" i="6"/>
  <c r="L100" i="6"/>
  <c r="L103" i="6"/>
  <c r="L104" i="6"/>
  <c r="L88" i="6"/>
  <c r="L98" i="6"/>
  <c r="L45" i="6"/>
  <c r="L102" i="6"/>
  <c r="L105" i="6"/>
  <c r="L96" i="6"/>
  <c r="L46" i="6"/>
  <c r="K107" i="6"/>
  <c r="K108" i="6"/>
  <c r="K106" i="6"/>
  <c r="M56" i="6"/>
  <c r="M17" i="6"/>
  <c r="M76" i="6"/>
  <c r="M34" i="6"/>
  <c r="M114" i="6"/>
  <c r="M11" i="6"/>
  <c r="M37" i="6"/>
  <c r="M40" i="6"/>
  <c r="M126" i="6"/>
  <c r="M64" i="6"/>
  <c r="M143" i="6"/>
  <c r="M74" i="6"/>
  <c r="M136" i="6"/>
  <c r="M58" i="6"/>
  <c r="M128" i="6"/>
  <c r="M52" i="6"/>
  <c r="M47" i="6"/>
  <c r="M111" i="6"/>
  <c r="M66" i="6"/>
  <c r="M31" i="6"/>
  <c r="M62" i="6"/>
  <c r="M18" i="6"/>
  <c r="M65" i="6"/>
  <c r="M51" i="6"/>
  <c r="M28" i="6"/>
  <c r="M148" i="6"/>
  <c r="M50" i="6"/>
  <c r="M21" i="6"/>
  <c r="M127" i="6"/>
  <c r="M73" i="6"/>
  <c r="M75" i="6"/>
  <c r="M118" i="6"/>
  <c r="M147" i="6"/>
  <c r="M124" i="6"/>
  <c r="M79" i="6"/>
  <c r="M141" i="6"/>
  <c r="M112" i="6"/>
  <c r="M113" i="6"/>
  <c r="M16" i="6"/>
  <c r="M59" i="6"/>
  <c r="M24" i="6"/>
  <c r="M129" i="6"/>
  <c r="M33" i="6"/>
  <c r="M20" i="6"/>
  <c r="M87" i="6"/>
  <c r="M86" i="6"/>
  <c r="M77" i="6"/>
  <c r="M139" i="6"/>
  <c r="M134" i="6"/>
  <c r="M32" i="6"/>
  <c r="M149" i="6"/>
  <c r="M146" i="6"/>
  <c r="M150" i="6"/>
  <c r="M133" i="6"/>
  <c r="M53" i="6"/>
  <c r="M14" i="6"/>
  <c r="M122" i="6"/>
  <c r="M117" i="6"/>
  <c r="M25" i="6"/>
  <c r="M41" i="6"/>
  <c r="M69" i="6"/>
  <c r="M123" i="6"/>
  <c r="M84" i="6"/>
  <c r="M151" i="6"/>
  <c r="M10" i="6"/>
  <c r="M35" i="6"/>
  <c r="M132" i="6"/>
  <c r="M27" i="6"/>
  <c r="M70" i="6"/>
  <c r="M22" i="6"/>
  <c r="M81" i="6"/>
  <c r="M91" i="6"/>
  <c r="M60" i="6"/>
  <c r="M29" i="6"/>
  <c r="M30" i="6"/>
  <c r="M43" i="6"/>
  <c r="M140" i="6"/>
  <c r="M67" i="6"/>
  <c r="M142" i="6"/>
  <c r="M54" i="6"/>
  <c r="M8" i="6"/>
  <c r="M121" i="6"/>
  <c r="M82" i="6"/>
  <c r="M38" i="6"/>
  <c r="M137" i="6"/>
  <c r="M83" i="6"/>
  <c r="M135" i="6"/>
  <c r="N135" i="6"/>
  <c r="M72" i="6"/>
  <c r="M120" i="6"/>
  <c r="M138" i="6"/>
  <c r="M71" i="6"/>
  <c r="M85" i="6"/>
  <c r="M144" i="6"/>
  <c r="M80" i="6"/>
  <c r="M68" i="6"/>
  <c r="M57" i="6"/>
  <c r="M39" i="6"/>
  <c r="M131" i="6"/>
  <c r="M9" i="6"/>
  <c r="M130" i="6"/>
  <c r="M19" i="6"/>
  <c r="M78" i="6"/>
  <c r="M116" i="6"/>
  <c r="M119" i="6"/>
  <c r="M61" i="6"/>
  <c r="M36" i="6"/>
  <c r="M63" i="6"/>
  <c r="M13" i="6"/>
  <c r="M26" i="6"/>
  <c r="M15" i="6"/>
  <c r="M115" i="6"/>
  <c r="M12" i="6"/>
  <c r="M125" i="6"/>
  <c r="M145" i="6"/>
  <c r="M55" i="6"/>
  <c r="M42" i="6"/>
  <c r="N23" i="6"/>
  <c r="L107" i="6" l="1"/>
  <c r="L106" i="6"/>
  <c r="M100" i="6"/>
  <c r="M45" i="6"/>
  <c r="M88" i="6"/>
  <c r="M98" i="6"/>
  <c r="M101" i="6"/>
  <c r="M96" i="6"/>
  <c r="M46" i="6"/>
  <c r="M102" i="6"/>
  <c r="M44" i="6"/>
  <c r="M95" i="6"/>
  <c r="M99" i="6"/>
  <c r="M90" i="6"/>
  <c r="M94" i="6"/>
  <c r="M105" i="6"/>
  <c r="M103" i="6"/>
  <c r="M89" i="6"/>
  <c r="M97" i="6"/>
  <c r="M104" i="6"/>
  <c r="L108" i="6"/>
  <c r="N112" i="6"/>
  <c r="N122" i="6"/>
  <c r="N141" i="6"/>
  <c r="N131" i="6"/>
  <c r="N119" i="6"/>
  <c r="N63" i="6"/>
  <c r="N121" i="6"/>
  <c r="N39" i="6"/>
  <c r="N72" i="6"/>
  <c r="N16" i="6"/>
  <c r="N65" i="6"/>
  <c r="N128" i="6"/>
  <c r="N132" i="6"/>
  <c r="N21" i="6"/>
  <c r="N27" i="6"/>
  <c r="N148" i="6"/>
  <c r="N43" i="6"/>
  <c r="N126" i="6"/>
  <c r="N32" i="6"/>
  <c r="N42" i="6"/>
  <c r="N60" i="6"/>
  <c r="N134" i="6"/>
  <c r="N75" i="6"/>
  <c r="N129" i="6"/>
  <c r="N51" i="6"/>
  <c r="N145" i="6"/>
  <c r="N76" i="6"/>
  <c r="N52" i="6"/>
  <c r="N115" i="6"/>
  <c r="N55" i="6"/>
  <c r="N53" i="6"/>
  <c r="N86" i="6"/>
  <c r="N36" i="6"/>
  <c r="N9" i="6"/>
  <c r="N80" i="6"/>
  <c r="N146" i="6"/>
  <c r="N68" i="6"/>
  <c r="N64" i="6"/>
  <c r="N87" i="6"/>
  <c r="N74" i="6"/>
  <c r="N66" i="6"/>
  <c r="N15" i="6"/>
  <c r="N56" i="6"/>
  <c r="N28" i="6"/>
  <c r="N30" i="6"/>
  <c r="N130" i="6"/>
  <c r="N84" i="6"/>
  <c r="N82" i="6"/>
  <c r="N144" i="6"/>
  <c r="N20" i="6"/>
  <c r="N40" i="6"/>
  <c r="N81" i="6"/>
  <c r="N69" i="6"/>
  <c r="N47" i="6"/>
  <c r="N118" i="6"/>
  <c r="N54" i="6"/>
  <c r="N58" i="6"/>
  <c r="N139" i="6"/>
  <c r="N73" i="6"/>
  <c r="N13" i="6"/>
  <c r="N78" i="6"/>
  <c r="N83" i="6"/>
  <c r="N26" i="6"/>
  <c r="N24" i="6"/>
  <c r="N59" i="6"/>
  <c r="N79" i="6"/>
  <c r="N150" i="6"/>
  <c r="N67" i="6"/>
  <c r="N138" i="6"/>
  <c r="N123" i="6"/>
  <c r="N142" i="6"/>
  <c r="N33" i="6"/>
  <c r="N143" i="6"/>
  <c r="N117" i="6"/>
  <c r="N137" i="6"/>
  <c r="N61" i="6"/>
  <c r="N70" i="6"/>
  <c r="N25" i="6"/>
  <c r="N57" i="6"/>
  <c r="N124" i="6"/>
  <c r="N140" i="6"/>
  <c r="N113" i="6"/>
  <c r="N151" i="6"/>
  <c r="N62" i="6"/>
  <c r="N38" i="6"/>
  <c r="N10" i="6"/>
  <c r="N120" i="6"/>
  <c r="N50" i="6"/>
  <c r="N8" i="6"/>
  <c r="N35" i="6"/>
  <c r="N91" i="6"/>
  <c r="N114" i="6"/>
  <c r="N77" i="6"/>
  <c r="N37" i="6"/>
  <c r="N19" i="6"/>
  <c r="N133" i="6"/>
  <c r="N12" i="6"/>
  <c r="N125" i="6"/>
  <c r="N34" i="6"/>
  <c r="N31" i="6"/>
  <c r="N41" i="6"/>
  <c r="N22" i="6"/>
  <c r="N149" i="6"/>
  <c r="N147" i="6"/>
  <c r="N18" i="6"/>
  <c r="N136" i="6"/>
  <c r="N11" i="6"/>
  <c r="N17" i="6"/>
  <c r="N85" i="6"/>
  <c r="N127" i="6"/>
  <c r="N14" i="6"/>
  <c r="N71" i="6"/>
  <c r="N111" i="6"/>
  <c r="N116" i="6"/>
  <c r="N29" i="6"/>
  <c r="N101" i="6" l="1"/>
  <c r="O101" i="6" s="1"/>
  <c r="N46" i="6"/>
  <c r="O34" i="6"/>
  <c r="O147" i="6"/>
  <c r="O25" i="6"/>
  <c r="O71" i="6"/>
  <c r="O20" i="6"/>
  <c r="O60" i="6"/>
  <c r="O19" i="6"/>
  <c r="O51" i="6"/>
  <c r="O67" i="6"/>
  <c r="O62" i="6"/>
  <c r="N103" i="6"/>
  <c r="O103" i="6" s="1"/>
  <c r="O85" i="6"/>
  <c r="O120" i="6"/>
  <c r="O135" i="6"/>
  <c r="O150" i="6"/>
  <c r="O113" i="6"/>
  <c r="O128" i="6"/>
  <c r="O143" i="6"/>
  <c r="O29" i="6"/>
  <c r="O27" i="6"/>
  <c r="O22" i="6"/>
  <c r="O31" i="6"/>
  <c r="O64" i="6"/>
  <c r="O21" i="6"/>
  <c r="O66" i="6"/>
  <c r="O69" i="6"/>
  <c r="O72" i="6"/>
  <c r="O87" i="6"/>
  <c r="N105" i="6"/>
  <c r="O105" i="6" s="1"/>
  <c r="O122" i="6"/>
  <c r="N99" i="6"/>
  <c r="O99" i="6" s="1"/>
  <c r="O80" i="6"/>
  <c r="O115" i="6"/>
  <c r="O130" i="6"/>
  <c r="O145" i="6"/>
  <c r="O8" i="6"/>
  <c r="O70" i="6"/>
  <c r="O138" i="6"/>
  <c r="O53" i="6"/>
  <c r="O10" i="6"/>
  <c r="O32" i="6"/>
  <c r="N44" i="6"/>
  <c r="O38" i="6"/>
  <c r="O9" i="6"/>
  <c r="O30" i="6"/>
  <c r="O57" i="6"/>
  <c r="N95" i="6"/>
  <c r="O95" i="6" s="1"/>
  <c r="O76" i="6"/>
  <c r="N90" i="6"/>
  <c r="N94" i="6"/>
  <c r="O75" i="6"/>
  <c r="O125" i="6"/>
  <c r="O140" i="6"/>
  <c r="N102" i="6"/>
  <c r="O102" i="6" s="1"/>
  <c r="O84" i="6"/>
  <c r="O119" i="6"/>
  <c r="O134" i="6"/>
  <c r="O149" i="6"/>
  <c r="O24" i="6"/>
  <c r="O74" i="6"/>
  <c r="O82" i="6"/>
  <c r="O12" i="6"/>
  <c r="O35" i="6"/>
  <c r="O42" i="6"/>
  <c r="O11" i="6"/>
  <c r="O65" i="6"/>
  <c r="N89" i="6"/>
  <c r="O78" i="6"/>
  <c r="N97" i="6"/>
  <c r="O77" i="6"/>
  <c r="N96" i="6"/>
  <c r="O96" i="6" s="1"/>
  <c r="O112" i="6"/>
  <c r="O127" i="6"/>
  <c r="O142" i="6"/>
  <c r="N104" i="6"/>
  <c r="O104" i="6" s="1"/>
  <c r="O86" i="6"/>
  <c r="O121" i="6"/>
  <c r="O136" i="6"/>
  <c r="O151" i="6"/>
  <c r="O63" i="6"/>
  <c r="O54" i="6"/>
  <c r="O124" i="6"/>
  <c r="O26" i="6"/>
  <c r="O39" i="6"/>
  <c r="O13" i="6"/>
  <c r="N45" i="6"/>
  <c r="O37" i="6"/>
  <c r="O73" i="6"/>
  <c r="O52" i="6"/>
  <c r="N88" i="6"/>
  <c r="N98" i="6"/>
  <c r="O79" i="6"/>
  <c r="O114" i="6"/>
  <c r="O129" i="6"/>
  <c r="O144" i="6"/>
  <c r="O91" i="6"/>
  <c r="O123" i="6"/>
  <c r="O137" i="6"/>
  <c r="O40" i="6"/>
  <c r="O117" i="6"/>
  <c r="O50" i="6"/>
  <c r="O14" i="6"/>
  <c r="O47" i="6"/>
  <c r="O28" i="6"/>
  <c r="O16" i="6"/>
  <c r="O43" i="6"/>
  <c r="O15" i="6"/>
  <c r="O41" i="6"/>
  <c r="O58" i="6"/>
  <c r="O55" i="6"/>
  <c r="N100" i="6"/>
  <c r="O100" i="6" s="1"/>
  <c r="O81" i="6"/>
  <c r="O116" i="6"/>
  <c r="O131" i="6"/>
  <c r="O146" i="6"/>
  <c r="O139" i="6"/>
  <c r="O23" i="6"/>
  <c r="O132" i="6"/>
  <c r="O59" i="6"/>
  <c r="O36" i="6"/>
  <c r="O56" i="6"/>
  <c r="O33" i="6"/>
  <c r="O18" i="6"/>
  <c r="O17" i="6"/>
  <c r="O61" i="6"/>
  <c r="O68" i="6"/>
  <c r="O83" i="6"/>
  <c r="O118" i="6"/>
  <c r="O133" i="6"/>
  <c r="O148" i="6"/>
  <c r="O111" i="6"/>
  <c r="O126" i="6"/>
  <c r="O141" i="6"/>
  <c r="M108" i="6"/>
  <c r="M106" i="6"/>
  <c r="M107" i="6"/>
  <c r="O89" i="6" l="1"/>
  <c r="O88" i="6"/>
  <c r="O90" i="6"/>
  <c r="O45" i="6"/>
  <c r="O44" i="6"/>
  <c r="O46" i="6"/>
  <c r="N107" i="6"/>
  <c r="O97" i="6"/>
  <c r="O98" i="6"/>
  <c r="O106" i="6" s="1"/>
  <c r="N106" i="6"/>
  <c r="O94" i="6"/>
  <c r="O108" i="6" s="1"/>
  <c r="N108" i="6"/>
  <c r="O107" i="6" l="1"/>
</calcChain>
</file>

<file path=xl/sharedStrings.xml><?xml version="1.0" encoding="utf-8"?>
<sst xmlns="http://schemas.openxmlformats.org/spreadsheetml/2006/main" count="3408" uniqueCount="297">
  <si>
    <t>Fuel used in electricity generation and electricity supplied</t>
  </si>
  <si>
    <t>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</si>
  <si>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</si>
  <si>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t xml:space="preserve">This data was published on </t>
    </r>
    <r>
      <rPr>
        <b/>
        <sz val="12"/>
        <color indexed="8"/>
        <rFont val="Calibri"/>
        <family val="2"/>
      </rPr>
      <t>Thursday 22nd December 2022</t>
    </r>
    <r>
      <rPr>
        <sz val="12"/>
        <color indexed="8"/>
        <rFont val="Calibri"/>
        <family val="2"/>
      </rPr>
      <t xml:space="preserve">
The next publication date is </t>
    </r>
    <r>
      <rPr>
        <b/>
        <sz val="12"/>
        <color rgb="FF000000"/>
        <rFont val="Calibri"/>
        <family val="2"/>
      </rPr>
      <t>Thursday 30th March 2023</t>
    </r>
  </si>
  <si>
    <t>Data period</t>
  </si>
  <si>
    <r>
      <t xml:space="preserve">This spreadsheet contains quarterly data including </t>
    </r>
    <r>
      <rPr>
        <b/>
        <sz val="12"/>
        <rFont val="Calibri"/>
        <family val="2"/>
      </rPr>
      <t xml:space="preserve">new data for quarter 3 2022 </t>
    </r>
  </si>
  <si>
    <t xml:space="preserve">Revisions </t>
  </si>
  <si>
    <t>The revisions period is for quarter 1  and quarter 2 2022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</si>
  <si>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</si>
  <si>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</si>
  <si>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</si>
  <si>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</si>
  <si>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</si>
  <si>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</si>
  <si>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</si>
  <si>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</si>
  <si>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</si>
  <si>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</si>
  <si>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</si>
  <si>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</si>
  <si>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</si>
  <si>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electricitystatistics@beis.gov.uk</t>
  </si>
  <si>
    <t>0776 757 3907</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</si>
  <si>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</si>
  <si>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</si>
  <si>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</si>
  <si>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</si>
  <si>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</si>
  <si>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</si>
  <si>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</si>
  <si>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</si>
  <si>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</si>
  <si>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</si>
  <si>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</si>
  <si>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</si>
  <si>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</si>
  <si>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</si>
  <si>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</si>
  <si>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Main tables in Mtoe, TWh and percentage shares</t>
  </si>
  <si>
    <t>Main tables (Mtoe, TWh, %)</t>
  </si>
  <si>
    <t>Annual data from 1998 to 2021, in Mtoe and TWh</t>
  </si>
  <si>
    <t>Annual (Mtoe, TWh)</t>
  </si>
  <si>
    <t>Quarterly data from Quarter 1 1998 to Quarter 3 2022, in Mtoe and TWh</t>
  </si>
  <si>
    <t>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</si>
  <si>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</si>
  <si>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</si>
  <si>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</si>
  <si>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Description</t>
  </si>
  <si>
    <t>Note 1</t>
  </si>
  <si>
    <t>The amount of electricity generated is linked to levels of consumer demand. See Energy Trends table 5.2 for detailed electricity consumption data.</t>
  </si>
  <si>
    <t>Note 2</t>
  </si>
  <si>
    <t>In this table, 'renewable' energy includes wind, solar, hydro and bioenergy, 'low carbon' energy includes wind, solar, hydro, bioenergy and nuclear and 'fossil fuels' include coal, oil and gas.</t>
  </si>
  <si>
    <t xml:space="preserve">Note 3 </t>
  </si>
  <si>
    <t>Information on weather conditions is taken from Energy Trends section 7.</t>
  </si>
  <si>
    <t>Note 4</t>
  </si>
  <si>
    <t>For more information on renewable capacity and generation see Energy Trends table 6.1.</t>
  </si>
  <si>
    <t>Note 5</t>
  </si>
  <si>
    <t xml:space="preserve">A statutory outage occurs when a reactor is shut down for maintenance, which is planned in advance with the National Grid to manage the impact on the national electricity supply. </t>
  </si>
  <si>
    <t>Note 6</t>
  </si>
  <si>
    <t>This column refers to the percentage change between the most recent quarter and the same quarter a year earlier; the symbol '(+)' represents a positive percentage change greater than 100%.</t>
  </si>
  <si>
    <t>Note 7</t>
  </si>
  <si>
    <t>This column refers to the percentage point change between the most recent quarter and the same quarter a year earlier.</t>
  </si>
  <si>
    <t>Note 8</t>
  </si>
  <si>
    <t>Major Power Producer oil use in M tonnes does not include 'other fossil' use. In all other parts of the table, 'other fossil' use is included in oil.</t>
  </si>
  <si>
    <t>Note 9</t>
  </si>
  <si>
    <t>In this table, the wind category includes wave and tidal for other generators and all generators.</t>
  </si>
  <si>
    <t>Note 10</t>
  </si>
  <si>
    <t>Up to quarter 4 2006, bioenergy includes non-biodegradable wastes. This is included in 'Other fuels' from quarter 1 2007 onwards for other generators and from quarter 1 2013 onwards for Major Power Producers (as it is not considered a renewable source).</t>
  </si>
  <si>
    <t>Note 11</t>
  </si>
  <si>
    <t>Electricity supplied refers to that supplied net of electricity used in generation</t>
  </si>
  <si>
    <t>Note 12</t>
  </si>
  <si>
    <t>Supply from pumped storage is usually negative as electricity used in pumping is deducted from the net supply.</t>
  </si>
  <si>
    <t>Note 13</t>
  </si>
  <si>
    <t>In this table, 'renewable' energy includes wind, solar, hydro and bioenergy, 'low carbon' energy includes wind, solar, hydro, bioenergy and nuclear and 'fossil fuels' includes coal, oil and gas.</t>
  </si>
  <si>
    <t>In the latest quarter</t>
  </si>
  <si>
    <t>Increased generation as the UK remained a net exporter of electricity</t>
  </si>
  <si>
    <t>UK electricity generation totalled 77.7 TWh in Quarter 3 2022, an increase of 14 per cent compared to a year ago. This was despite a 3.9 per cent decline in demand over the same period. The difference between generation and demand came as a result of high electricity exports, as the UK continued to be a net exporter of electricity in Quarter 3, with net exports of 4.9 TWh. The high level of exports was driven by increased demand in France due to reduced nuclear output there. Fuel consumption in Quarter 3 2022 totalled 14 Mtoe, an increase of 2.6 per cent compared to Quarter 3 2021, with increases in all fuels apart from coal which continued its general downward trend.</t>
  </si>
  <si>
    <t>Increased generation from low carbon sources but greater increase in fossil fuel generation</t>
  </si>
  <si>
    <t xml:space="preserve">UK renewable electricity generation totalled 28.2 TWh in Quarter 3 2022, an increase of 18 per cent on a year ago. Despite the increase, generation from renewables remains below that from fossil fuels. The increase in renewable generation was primarily driven by wind generation, which rose by a third to 13.5 TWh. This reflects higher average wind speeds compared to the unusually low values in Quarter 3 2021, as well as increased wind capacity. Solar generation rose 20 per cent compared to a year ago to reach 4.8 TWh, with higher average daily sun hours in Quarter 3 2022 than in the same period last year. Hydro generation rose by 9.3 per cent to 0.72 TWh with average rainfall in key hydro areas up on a year ago. Bioenergy generation remained relatively consistent at 9.2 TWh. Overall this saw renewable generation make up a 36.3 per cent share of electricity generated in Quarter 3 2022, a 1.1 percentage point increase on a year ago. 
UK low carbon electricity generation represented a 50.3 per cent share of electricity generation in Quarter 3 2022, a decrease of 0.5 percentage points on a year ago. This came despite increased renewable generation and nuclear generation also increasing 2.4 per cent year on year to 10.9 TWh. The UK's remaining nuclear generators operated at higher utilisation following the closure of Hunterston B in January 2022 and Hinkley Point B ceasing generation and moving to the defueling phase from August 2022, which together have seen the UK's operational nuclear capacity reduce by 25 per cent. The fact that the share of electricity generated from low carbon generators has fallen is a reflection of the greater relative increase in fossil fuel generation. </t>
  </si>
  <si>
    <t>Fossil fuel generation up with gas generation at its highest Quarter 3 figure since 2011</t>
  </si>
  <si>
    <t>UK fossil fuel generation totalled 36.2 TWh in Quarter 3 2022, a 16 per cent increase compared to the same period in 2021. Gas generation drove the rise, increasing 17 per cent to 34.3 TWh, the highest Quarter 3 figure for gas generation since 2011. This comes as gas plants were needed to meet the total demand for electricity, including the demand for exports. This means that the share of electricity generation by gas increased by 1.0 percentage point year on year, with gas the  single largest source of UK electricity generation at 44.2 per cent in Quarter 3. Coal generation meanwhile totalled 1.5 TWh, down 0.7 per cent year on year. Overall this saw fossil fuel generation make up 46.6 per cent of electricity generated in Quarter 3 2022, a 0.5 percentage point increase on a year ago.</t>
  </si>
  <si>
    <t>Table 5.1 Fuel used in electricity generation and electricity supplied main tables</t>
  </si>
  <si>
    <t>This worksheet contains four tables presented next to each other vertically. The title of each new table is presented on the row beneath the last row of the preceding table.</t>
  </si>
  <si>
    <t>Some cells refer to notes which can be found on the notes worksheet.</t>
  </si>
  <si>
    <t>In table 1, the first six rows of data use different units of measurement to the rest of the table. The correct units of measurement for each row are included in cells B8 to B13.</t>
  </si>
  <si>
    <t>Figures in this table are rounded to four decimal places. Therefore, totals may not equal the exact sum of their constituents.</t>
  </si>
  <si>
    <t>Fuel used in electricity generation main table (Mtoe)</t>
  </si>
  <si>
    <t>Generator type</t>
  </si>
  <si>
    <t>Fuel</t>
  </si>
  <si>
    <t>2020</t>
  </si>
  <si>
    <t>2021 [provisional]</t>
  </si>
  <si>
    <t>Annual per cent change</t>
  </si>
  <si>
    <t>2020
3rd quarter</t>
  </si>
  <si>
    <t>2020 4th quarter</t>
  </si>
  <si>
    <t>2021
1st quarter</t>
  </si>
  <si>
    <t>2021 2nd quarter</t>
  </si>
  <si>
    <t>2021 3rd quarter</t>
  </si>
  <si>
    <t>2021 4th quarter</t>
  </si>
  <si>
    <t>2022
1st quarter</t>
  </si>
  <si>
    <t>2022
2nd quarter</t>
  </si>
  <si>
    <t>2022
3rd quarter
[provisional]</t>
  </si>
  <si>
    <t>Per cent change
[note 6]</t>
  </si>
  <si>
    <t>Major power producers</t>
  </si>
  <si>
    <t>Coal (M tonnes)</t>
  </si>
  <si>
    <t>Oil (M tonnes) [note 8]</t>
  </si>
  <si>
    <t>Gas (TWh)</t>
  </si>
  <si>
    <t>Other generators</t>
  </si>
  <si>
    <t>Oil (M tonnes)</t>
  </si>
  <si>
    <t xml:space="preserve">Coal </t>
  </si>
  <si>
    <t>Oil [note 8]</t>
  </si>
  <si>
    <t>Gas</t>
  </si>
  <si>
    <t>Nuclear</t>
  </si>
  <si>
    <t>Hydro (natural flow)</t>
  </si>
  <si>
    <t>Wind</t>
  </si>
  <si>
    <t>Solar</t>
  </si>
  <si>
    <t>Bioenergy</t>
  </si>
  <si>
    <t>Other fuels</t>
  </si>
  <si>
    <t>Net imports</t>
  </si>
  <si>
    <t>Total major power producers</t>
  </si>
  <si>
    <t>Coal</t>
  </si>
  <si>
    <t>Oil</t>
  </si>
  <si>
    <t>Wind [note 9]</t>
  </si>
  <si>
    <t>Total other generators</t>
  </si>
  <si>
    <t>All generating companies</t>
  </si>
  <si>
    <t>Bioenergy [note 10]</t>
  </si>
  <si>
    <t>Renewables [note 13]</t>
  </si>
  <si>
    <t>Low carbon [note 13]</t>
  </si>
  <si>
    <t>Fossil fuels [note 13]</t>
  </si>
  <si>
    <t>Total all generating companies</t>
  </si>
  <si>
    <t>Electricity generated by fuel main table (TWh)</t>
  </si>
  <si>
    <t>2021</t>
  </si>
  <si>
    <t>Total wind</t>
  </si>
  <si>
    <t>Onshore wind</t>
  </si>
  <si>
    <t>Offshore wind</t>
  </si>
  <si>
    <t>Pumped storage</t>
  </si>
  <si>
    <t>Shoreline wave / tidal</t>
  </si>
  <si>
    <t>Shares of electricity generated by fuel main table (%)</t>
  </si>
  <si>
    <t>Annual percentage point change</t>
  </si>
  <si>
    <t>Percentage point change
[note 7]</t>
  </si>
  <si>
    <t>Total wind [note 9]</t>
  </si>
  <si>
    <t>Pumped Storage</t>
  </si>
  <si>
    <t>Renewable generation share [note 13]</t>
  </si>
  <si>
    <t>Low carbon generation share [note 13]</t>
  </si>
  <si>
    <t>Fossil fuel generation share [note 13]</t>
  </si>
  <si>
    <t>Electricity supplied by fuel main table (TWh) [note 11]</t>
  </si>
  <si>
    <t>Pumped storage (net supply)</t>
  </si>
  <si>
    <t>Pumped storage (net supply) [note 12]</t>
  </si>
  <si>
    <t>Table 5.1 Fuel used in electricity generation and electricity supplied 1998 to 2021</t>
  </si>
  <si>
    <t>This worksheet contains three tables presented next to each other vertically. The title of each new table is presented on the row beneath the last row of the preceding table.</t>
  </si>
  <si>
    <t>Figures in this table are rounded to four decimal places. Therefore, totals may not equal the exact sum of their constituents. The symbol '[x]' indicates where data is not available.</t>
  </si>
  <si>
    <t>Table 5a: fuel used in electricity generation 1998 to 2021 (Mtoe)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</si>
  <si>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</si>
  <si>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</si>
  <si>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</si>
  <si>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</si>
  <si>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</si>
  <si>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</si>
  <si>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</si>
  <si>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</si>
  <si>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</si>
  <si>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</si>
  <si>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</si>
  <si>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</si>
  <si>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</si>
  <si>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</si>
  <si>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</si>
  <si>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</si>
  <si>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</si>
  <si>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</si>
  <si>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</si>
  <si>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</si>
  <si>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</si>
  <si>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</si>
  <si>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[x]</t>
  </si>
  <si>
    <t xml:space="preserve">Hydro (natural flow) </t>
  </si>
  <si>
    <t>Table 5b: Electricity generated by fuel 1998 to 2021 (TWh)</t>
  </si>
  <si>
    <t>Table 5c: electricity supplied by fuel 1998 to 2021 (TWh)</t>
  </si>
  <si>
    <t>Table 5.1 Fuel used in electricity generation and electricity supplied quarter 1 1998 to quarter 1 2022</t>
  </si>
  <si>
    <t>In table 1, the first six rows of data use different units of measurement to the rest of the table. The correct units of measurement for each row are included in cells B7 to B12.</t>
  </si>
  <si>
    <t>Table 5.1a: fuel used in electricity generation quarter 1 1998 to quarter 1 2022 (Mtoe)</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</si>
  <si>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</si>
  <si>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</si>
  <si>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</si>
  <si>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</si>
  <si>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</si>
  <si>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</si>
  <si>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</si>
  <si>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</si>
  <si>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</si>
  <si>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</si>
  <si>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</si>
  <si>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</si>
  <si>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</si>
  <si>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</si>
  <si>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</si>
  <si>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</si>
  <si>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</si>
  <si>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</si>
  <si>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</si>
  <si>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</si>
  <si>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</si>
  <si>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</si>
  <si>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</si>
  <si>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</si>
  <si>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</si>
  <si>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</si>
  <si>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</si>
  <si>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</si>
  <si>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</si>
  <si>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</si>
  <si>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</si>
  <si>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</si>
  <si>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</si>
  <si>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</si>
  <si>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</si>
  <si>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</si>
  <si>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</si>
  <si>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</si>
  <si>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</si>
  <si>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</si>
  <si>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</si>
  <si>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</si>
  <si>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</si>
  <si>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</si>
  <si>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</si>
  <si>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</si>
  <si>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</si>
  <si>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</si>
  <si>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</si>
  <si>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</si>
  <si>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</si>
  <si>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</si>
  <si>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</si>
  <si>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</si>
  <si>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</si>
  <si>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</si>
  <si>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</si>
  <si>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</si>
  <si>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</si>
  <si>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</si>
  <si>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</si>
  <si>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</si>
  <si>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</si>
  <si>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</si>
  <si>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</si>
  <si>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</si>
  <si>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</si>
  <si>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</si>
  <si>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</si>
  <si>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</si>
  <si>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</si>
  <si>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</si>
  <si>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</si>
  <si>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</si>
  <si>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</si>
  <si>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</si>
  <si>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</si>
  <si>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</si>
  <si>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</si>
  <si>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</si>
  <si>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</si>
  <si>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</si>
  <si>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</si>
  <si>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</si>
  <si>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</si>
  <si>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</si>
  <si>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</si>
  <si>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</si>
  <si>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</si>
  <si>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</si>
  <si>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</si>
  <si>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</si>
  <si>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</si>
  <si>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</si>
  <si>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</si>
  <si>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</si>
  <si>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</si>
  <si>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Quarter 2 2022</t>
  </si>
  <si>
    <t>Quarter 3 2022 [provisional]</t>
  </si>
  <si>
    <t>Table 5.1b: electricity generated by fuel Quarter 1 1998 to Quarter 1 2022 (TWh)</t>
  </si>
  <si>
    <t>Table 5.1c: electricity supplied by fuel Quarter 1 1998 to Quarter 1 2022 (TWh)</t>
  </si>
  <si>
    <t>Year</t>
  </si>
  <si>
    <t>Quarter</t>
  </si>
  <si>
    <t>Annual!</t>
  </si>
  <si>
    <t>Quarter!</t>
  </si>
  <si>
    <t>FUEL USED</t>
  </si>
  <si>
    <t>Coal                           (M tonnes)</t>
  </si>
  <si>
    <t>Oil                              (M tonnes)</t>
  </si>
  <si>
    <t>Gas                            (TWh)</t>
  </si>
  <si>
    <t>Coal                          (M tonnes)</t>
  </si>
  <si>
    <t>Oil                             (M tonnes)</t>
  </si>
  <si>
    <t>Gas                           (TWh)</t>
  </si>
  <si>
    <t>Major power producers (Mtoe)</t>
  </si>
  <si>
    <t>ELECTRICITY GENERATED (TWh)</t>
  </si>
  <si>
    <t>of which onshore</t>
  </si>
  <si>
    <t>of which offshore</t>
  </si>
  <si>
    <t>ELECTRICITY SUPPLIED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</si>
</sst>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_-&quot;£&quot;* #,##0.00_-;\-&quot;£&quot;* #,##0.00_-;_-&quot;£&quot;* &quot;-&quot;??_-;_-@_-"/>
    <numFmt numFmtId="165" formatCode="_-* #,##0.00_-;\-* #,##0.00_-;_-* &quot;-&quot;??_-;_-@_-"/>
    <numFmt numFmtId="166" formatCode="[$-F800]dddd\,\ mmmm\ dd\,\ yyyy"/>
    <numFmt numFmtId="167" formatCode="0.0"/>
    <numFmt numFmtId="168" formatCode="#,##0.00\r;\-#,##0.00\r;&quot;-&quot;\ "/>
    <numFmt numFmtId="169" formatCode="#,##0.00;\-#,##0.00;\-"/>
    <numFmt numFmtId="170" formatCode="#,##0.0;\-#,##0.0;\-"/>
    <numFmt numFmtId="171" formatCode="#,##0.00\ ;\-#,##0.00\ "/>
    <numFmt numFmtId="172" formatCode="\+#,##0.0\ ;\-#,##0.0\ ;&quot;-&quot;\ "/>
    <numFmt numFmtId="173" formatCode="0.0000"/>
    <numFmt numFmtId="174" formatCode="#,##0.00\ ;\-#,##0.00\ ;&quot;- &quot;"/>
    <numFmt numFmtId="175" formatCode="#,##0.00_ ;\-#,##0.00\ "/>
    <numFmt numFmtId="176" formatCode="#,##0.00\ ;\-#,##0.00\ ;\-\ "/>
    <numFmt numFmtId="177" formatCode="#,##0.00\r;\-#,##0.00\r;\-\r"/>
    <numFmt numFmtId="178" formatCode="0.0%"/>
    <numFmt numFmtId="179" formatCode="#,##0;\-#,##0;\-"/>
    <numFmt numFmtId="180" formatCode="\+0.0;\-0.0;0.0"/>
    <numFmt numFmtId="181" formatCode="0;;;@"/>
    <numFmt numFmtId="182" formatCode="#,##0.00\ "/>
    <numFmt numFmtId="183" formatCode="#,##0.00\r;\-#,##0.00\r;&quot;-r&quot;"/>
    <numFmt numFmtId="184" formatCode="0.000"/>
  </numFmts>
  <fonts count="45" x14ac:knownFonts="1">
    <font>
      <sz val="11"/>
      <color theme="1"/>
      <name val="Calibri"/>
      <family val="2"/>
      <scheme val="minor"/>
    </font>
    <font>
      <b/>
      <sz val="20"/>
      <name val="Calibri"/>
      <family val="2"/>
    </font>
    <font>
      <sz val="10"/>
      <name val="MS Sans Serif"/>
    </font>
    <font>
      <sz val="12"/>
      <name val="Arial"/>
      <family val="2"/>
    </font>
    <font>
      <sz val="12"/>
      <name val="Calibri"/>
      <family val="2"/>
    </font>
    <font>
      <b/>
      <sz val="16"/>
      <name val="Calibri"/>
      <family val="2"/>
    </font>
    <font>
      <sz val="12"/>
      <color theme="1"/>
      <name val="Calibri"/>
      <family val="2"/>
      <scheme val="minor"/>
    </font>
    <font>
      <b/>
      <sz val="12"/>
      <color indexed="8"/>
      <name val="Calibri"/>
      <family val="2"/>
    </font>
    <font>
      <sz val="12"/>
      <color indexed="8"/>
      <name val="Calibri"/>
      <family val="2"/>
    </font>
    <font>
      <b/>
      <sz val="12"/>
      <name val="Calibri"/>
      <family val="2"/>
    </font>
    <font>
      <b/>
      <sz val="14"/>
      <name val="Arial"/>
      <family val="2"/>
    </font>
    <font>
      <sz val="12"/>
      <name val="MS Sans Serif"/>
      <family val="2"/>
    </font>
    <font>
      <u/>
      <sz val="10"/>
      <color indexed="12"/>
      <name val="MS Sans Serif"/>
      <family val="2"/>
    </font>
    <font>
      <u/>
      <sz val="12"/>
      <color indexed="12"/>
      <name val="Calibri"/>
      <family val="2"/>
      <scheme val="minor"/>
    </font>
    <font>
      <u/>
      <sz val="12"/>
      <name val="Arial"/>
      <family val="2"/>
    </font>
    <font>
      <u/>
      <sz val="12"/>
      <color indexed="12"/>
      <name val="Arial"/>
      <family val="2"/>
    </font>
    <font>
      <b/>
      <sz val="14"/>
      <name val="Calibri"/>
      <family val="2"/>
    </font>
    <font>
      <u/>
      <sz val="10"/>
      <color indexed="12"/>
      <name val="Arial"/>
      <family val="2"/>
    </font>
    <font>
      <sz val="10"/>
      <name val="MS Sans Serif"/>
      <family val="2"/>
    </font>
    <font>
      <sz val="14"/>
      <color theme="1"/>
      <name val="Arial"/>
      <family val="2"/>
    </font>
    <font>
      <sz val="10"/>
      <color theme="1"/>
      <name val="Arial"/>
      <family val="2"/>
    </font>
    <font>
      <sz val="10"/>
      <name val="Arial"/>
      <family val="2"/>
    </font>
    <font>
      <sz val="12"/>
      <color rgb="FFFF0000"/>
      <name val="Arial"/>
      <family val="2"/>
    </font>
    <font>
      <i/>
      <sz val="10"/>
      <color theme="1"/>
      <name val="MS Sans Serif"/>
      <family val="2"/>
    </font>
    <font>
      <sz val="11"/>
      <color theme="1"/>
      <name val="Arial"/>
      <family val="2"/>
    </font>
    <font>
      <sz val="10"/>
      <color theme="1"/>
      <name val="MS Sans Serif"/>
    </font>
    <font>
      <sz val="10"/>
      <name val="Arial"/>
      <family val="2"/>
    </font>
    <font>
      <b/>
      <sz val="22"/>
      <name val="Arial"/>
      <family val="2"/>
    </font>
    <font>
      <sz val="7.5"/>
      <name val="Arial"/>
      <family val="2"/>
    </font>
    <font>
      <sz val="9"/>
      <name val="Arial"/>
      <family val="2"/>
    </font>
    <font>
      <b/>
      <sz val="9"/>
      <name val="Arial"/>
      <family val="2"/>
    </font>
    <font>
      <i/>
      <sz val="9"/>
      <name val="Arial"/>
      <family val="2"/>
    </font>
    <font>
      <b/>
      <sz val="10"/>
      <name val="Arial"/>
      <family val="2"/>
    </font>
    <font>
      <sz val="12"/>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0"/>
      <name val="Arial"/>
      <family val="2"/>
    </font>
    <font>
      <b/>
      <sz val="18"/>
      <color theme="3"/>
      <name val="Calibri Light"/>
      <family val="2"/>
      <scheme val="major"/>
    </font>
    <font>
      <sz val="8"/>
      <name val="Calibri"/>
      <family val="2"/>
      <scheme val="minor"/>
    </font>
    <font>
      <sz val="11"/>
      <color theme="1"/>
      <name val="Calibri"/>
      <family val="2"/>
      <scheme val="minor"/>
    </font>
    <font>
      <b/>
      <sz val="12"/>
      <color rgb="FF000000"/>
      <name val="Calibri"/>
      <family val="2"/>
    </font>
    <font>
      <sz val="12"/>
      <color rgb="FF000000"/>
      <name val="Calibri"/>
      <family val="2"/>
    </font>
    <font>
      <u/>
      <sz val="11"/>
      <color theme="10"/>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FF"/>
        <bgColor rgb="FFFFFFFF"/>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style="thin">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2">
    <xf numFmtId="0" fontId="0" fillId="0" borderId="0"/>
    <xf numFmtId="0" fontId="1" fillId="0" borderId="1" applyNumberFormat="0" applyFill="0" applyBorder="0" applyProtection="0">
      <alignment horizontal="left" vertical="center"/>
    </xf>
    <xf numFmtId="0" fontId="2" fillId="0" borderId="0"/>
    <xf numFmtId="0" fontId="4" fillId="0" borderId="0" applyNumberFormat="0" applyFill="0" applyBorder="0" applyProtection="0">
      <alignment horizontal="left" vertical="center"/>
    </xf>
    <xf numFmtId="0" fontId="5" fillId="0" borderId="0" applyNumberFormat="0" applyFill="0" applyProtection="0">
      <alignment horizontal="left"/>
    </xf>
    <xf numFmtId="0" fontId="3" fillId="0" borderId="0"/>
    <xf numFmtId="0" fontId="12" fillId="0" borderId="0" applyNumberFormat="0" applyFill="0" applyBorder="0" applyAlignment="0" applyProtection="0">
      <alignment vertical="top"/>
      <protection locked="0"/>
    </xf>
    <xf numFmtId="0" fontId="16" fillId="0" borderId="2" applyNumberFormat="0" applyFill="0" applyBorder="0" applyProtection="0">
      <alignment horizontal="left" vertical="center"/>
    </xf>
    <xf numFmtId="0" fontId="17" fillId="0" borderId="0" applyNumberFormat="0" applyFill="0" applyBorder="0" applyAlignment="0" applyProtection="0">
      <alignment vertical="top"/>
      <protection locked="0"/>
    </xf>
    <xf numFmtId="0" fontId="18"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37" fillId="0" borderId="0"/>
    <xf numFmtId="165" fontId="21" fillId="0" borderId="0" applyFont="0" applyFill="0" applyBorder="0" applyAlignment="0" applyProtection="0"/>
    <xf numFmtId="165" fontId="21" fillId="0" borderId="0" applyFont="0" applyFill="0" applyBorder="0" applyAlignment="0" applyProtection="0"/>
    <xf numFmtId="164" fontId="3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21" fillId="0" borderId="0"/>
    <xf numFmtId="0" fontId="21" fillId="0" borderId="0"/>
    <xf numFmtId="0" fontId="6" fillId="0" borderId="0">
      <alignment vertical="center"/>
    </xf>
    <xf numFmtId="0" fontId="21" fillId="0" borderId="0"/>
    <xf numFmtId="9" fontId="3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0" fontId="42" fillId="0" borderId="0" applyNumberFormat="0" applyBorder="0" applyProtection="0">
      <alignment vertical="center" wrapText="1"/>
    </xf>
    <xf numFmtId="0" fontId="43" fillId="0" borderId="0" applyNumberFormat="0" applyFill="0" applyBorder="0" applyAlignment="0" applyProtection="0"/>
  </cellStyleXfs>
  <cellXfs count="224">
    <xf numFmtId="0" fontId="0" fillId="0" borderId="0" xfId="0"/>
    <xf numFmtId="0" fontId="1" fillId="0" borderId="0" xfId="1" applyFill="1" applyBorder="1">
      <alignment horizontal="left" vertical="center"/>
    </xf>
    <xf numFmtId="0" fontId="3" fillId="0" borderId="0" xfId="2" applyFont="1"/>
    <xf numFmtId="0" fontId="4" fillId="0" borderId="0" xfId="3" applyFill="1" applyAlignment="1">
      <alignment horizontal="left" vertical="center" wrapText="1"/>
    </xf>
    <xf numFmtId="0" fontId="5" fillId="0" borderId="0" xfId="4" applyFill="1">
      <alignment horizontal="left"/>
    </xf>
    <xf numFmtId="0" fontId="6" fillId="0" borderId="0" xfId="3" applyFont="1" applyFill="1" applyBorder="1" applyAlignment="1">
      <alignment vertical="center" wrapText="1"/>
    </xf>
    <xf numFmtId="0" fontId="4" fillId="0" borderId="0" xfId="3" applyFill="1" applyBorder="1">
      <alignment horizontal="left" vertical="center"/>
    </xf>
    <xf numFmtId="0" fontId="10" fillId="0" borderId="0" xfId="2" applyFont="1"/>
    <xf numFmtId="0" fontId="11" fillId="0" borderId="0" xfId="2" applyFont="1"/>
    <xf numFmtId="166" fontId="3" fillId="0" borderId="0" xfId="5" applyNumberFormat="1" applyAlignment="1">
      <alignment horizontal="left"/>
    </xf>
    <xf numFmtId="0" fontId="6" fillId="0" borderId="0" xfId="3" applyFont="1" applyFill="1" applyAlignment="1">
      <alignment vertical="center" wrapText="1"/>
    </xf>
    <xf numFmtId="0" fontId="13" fillId="0" borderId="0" xfId="6" applyFont="1" applyFill="1" applyAlignment="1" applyProtection="1">
      <alignment vertical="center" wrapText="1"/>
    </xf>
    <xf numFmtId="0" fontId="14" fillId="0" borderId="0" xfId="2" applyFont="1"/>
    <xf numFmtId="0" fontId="3" fillId="0" borderId="0" xfId="2" applyFont="1" applyAlignment="1">
      <alignment horizontal="left"/>
    </xf>
    <xf numFmtId="0" fontId="15" fillId="0" borderId="0" xfId="6" applyFont="1" applyFill="1" applyAlignment="1" applyProtection="1"/>
    <xf numFmtId="0" fontId="4" fillId="0" borderId="0" xfId="3" applyFill="1">
      <alignment horizontal="left" vertical="center"/>
    </xf>
    <xf numFmtId="0" fontId="16" fillId="0" borderId="0" xfId="7" applyFill="1" applyBorder="1">
      <alignment horizontal="left" vertical="center"/>
    </xf>
    <xf numFmtId="0" fontId="3" fillId="0" borderId="0" xfId="2" applyFont="1" applyAlignment="1">
      <alignment wrapText="1"/>
    </xf>
    <xf numFmtId="0" fontId="2" fillId="0" borderId="0" xfId="2" applyAlignment="1">
      <alignment wrapText="1"/>
    </xf>
    <xf numFmtId="0" fontId="15" fillId="0" borderId="0" xfId="8" applyFont="1" applyFill="1" applyAlignment="1" applyProtection="1"/>
    <xf numFmtId="0" fontId="13" fillId="0" borderId="0" xfId="6" applyFont="1" applyFill="1" applyAlignment="1" applyProtection="1">
      <alignment vertical="center"/>
    </xf>
    <xf numFmtId="0" fontId="4" fillId="0" borderId="0" xfId="3" applyFill="1" applyAlignment="1">
      <alignment vertical="center"/>
    </xf>
    <xf numFmtId="0" fontId="4" fillId="0" borderId="0" xfId="3" applyFill="1" applyAlignment="1">
      <alignment wrapText="1"/>
    </xf>
    <xf numFmtId="0" fontId="3" fillId="0" borderId="0" xfId="9" applyFont="1"/>
    <xf numFmtId="0" fontId="15" fillId="0" borderId="0" xfId="8" applyFont="1" applyFill="1" applyAlignment="1" applyProtection="1">
      <alignment horizontal="left"/>
    </xf>
    <xf numFmtId="0" fontId="3" fillId="0" borderId="0" xfId="5"/>
    <xf numFmtId="0" fontId="15" fillId="0" borderId="0" xfId="6" applyFont="1" applyFill="1" applyAlignment="1" applyProtection="1">
      <alignment horizontal="left"/>
    </xf>
    <xf numFmtId="0" fontId="3" fillId="0" borderId="0" xfId="2" applyFont="1" applyAlignment="1">
      <alignment horizontal="right"/>
    </xf>
    <xf numFmtId="0" fontId="1" fillId="0" borderId="0" xfId="1" applyBorder="1">
      <alignment horizontal="left" vertical="center"/>
    </xf>
    <xf numFmtId="0" fontId="2" fillId="0" borderId="0" xfId="2"/>
    <xf numFmtId="0" fontId="4" fillId="0" borderId="0" xfId="3" applyAlignment="1">
      <alignment vertical="center" wrapText="1"/>
    </xf>
    <xf numFmtId="0" fontId="4" fillId="0" borderId="0" xfId="3" applyAlignment="1">
      <alignment vertical="center"/>
    </xf>
    <xf numFmtId="0" fontId="5" fillId="0" borderId="0" xfId="4" applyAlignment="1"/>
    <xf numFmtId="0" fontId="5" fillId="0" borderId="0" xfId="4" applyFill="1" applyAlignment="1"/>
    <xf numFmtId="0" fontId="13" fillId="0" borderId="0" xfId="6" applyFont="1" applyAlignment="1" applyProtection="1">
      <alignment vertical="center"/>
    </xf>
    <xf numFmtId="0" fontId="2" fillId="0" borderId="0" xfId="2" applyAlignment="1">
      <alignment vertical="center"/>
    </xf>
    <xf numFmtId="0" fontId="4" fillId="0" borderId="0" xfId="3" applyFill="1" applyAlignment="1">
      <alignment vertical="center" wrapText="1"/>
    </xf>
    <xf numFmtId="0" fontId="29" fillId="0" borderId="0" xfId="10" applyFont="1"/>
    <xf numFmtId="0" fontId="30" fillId="3" borderId="9" xfId="10" applyFont="1" applyFill="1" applyBorder="1" applyAlignment="1">
      <alignment horizontal="center"/>
    </xf>
    <xf numFmtId="0" fontId="30" fillId="3" borderId="6" xfId="10" applyFont="1" applyFill="1" applyBorder="1" applyAlignment="1">
      <alignment horizontal="center"/>
    </xf>
    <xf numFmtId="0" fontId="30" fillId="3" borderId="10" xfId="10" applyFont="1" applyFill="1" applyBorder="1" applyAlignment="1">
      <alignment horizontal="center"/>
    </xf>
    <xf numFmtId="0" fontId="30" fillId="3" borderId="4" xfId="10" applyFont="1" applyFill="1" applyBorder="1" applyAlignment="1">
      <alignment horizontal="center"/>
    </xf>
    <xf numFmtId="0" fontId="30" fillId="4" borderId="0" xfId="10" applyFont="1" applyFill="1"/>
    <xf numFmtId="1" fontId="30" fillId="4" borderId="0" xfId="10" applyNumberFormat="1" applyFont="1" applyFill="1"/>
    <xf numFmtId="0" fontId="30" fillId="0" borderId="0" xfId="10" applyFont="1"/>
    <xf numFmtId="0" fontId="30" fillId="0" borderId="0" xfId="10" applyFont="1" applyAlignment="1">
      <alignment horizontal="left"/>
    </xf>
    <xf numFmtId="164" fontId="29" fillId="0" borderId="0" xfId="11" applyFont="1" applyAlignment="1">
      <alignment horizontal="left"/>
    </xf>
    <xf numFmtId="0" fontId="31" fillId="0" borderId="0" xfId="10" applyFont="1" applyAlignment="1">
      <alignment horizontal="left"/>
    </xf>
    <xf numFmtId="0" fontId="29" fillId="0" borderId="0" xfId="10" applyFont="1" applyAlignment="1">
      <alignment horizontal="left"/>
    </xf>
    <xf numFmtId="0" fontId="21" fillId="0" borderId="0" xfId="10" applyFont="1" applyAlignment="1">
      <alignment horizontal="left" vertical="center"/>
    </xf>
    <xf numFmtId="0" fontId="29" fillId="0" borderId="0" xfId="10" applyFont="1" applyAlignment="1">
      <alignment vertical="center"/>
    </xf>
    <xf numFmtId="0" fontId="29" fillId="0" borderId="0" xfId="10" applyFont="1" applyAlignment="1">
      <alignment vertical="center" wrapText="1"/>
    </xf>
    <xf numFmtId="0" fontId="4" fillId="0" borderId="0" xfId="3" applyFill="1" applyBorder="1" applyAlignment="1">
      <alignment vertical="center"/>
    </xf>
    <xf numFmtId="0" fontId="27" fillId="0" borderId="0" xfId="10" applyFont="1" applyAlignment="1">
      <alignment vertical="center"/>
    </xf>
    <xf numFmtId="0" fontId="26" fillId="0" borderId="0" xfId="10"/>
    <xf numFmtId="0" fontId="28" fillId="0" borderId="0" xfId="10" applyFont="1"/>
    <xf numFmtId="0" fontId="21" fillId="0" borderId="0" xfId="10" applyFont="1"/>
    <xf numFmtId="174" fontId="35" fillId="0" borderId="0" xfId="10" applyNumberFormat="1" applyFont="1" applyAlignment="1" applyProtection="1">
      <alignment horizontal="right"/>
      <protection hidden="1"/>
    </xf>
    <xf numFmtId="0" fontId="33" fillId="0" borderId="0" xfId="10" applyFont="1"/>
    <xf numFmtId="0" fontId="33" fillId="0" borderId="0" xfId="10" applyFont="1" applyAlignment="1">
      <alignment horizontal="left"/>
    </xf>
    <xf numFmtId="169" fontId="35" fillId="0" borderId="0" xfId="10" applyNumberFormat="1" applyFont="1" applyAlignment="1" applyProtection="1">
      <alignment horizontal="right"/>
      <protection hidden="1"/>
    </xf>
    <xf numFmtId="175" fontId="35" fillId="0" borderId="0" xfId="10" applyNumberFormat="1" applyFont="1" applyAlignment="1" applyProtection="1">
      <alignment horizontal="right"/>
      <protection hidden="1"/>
    </xf>
    <xf numFmtId="176" fontId="35" fillId="0" borderId="0" xfId="10" applyNumberFormat="1" applyFont="1" applyAlignment="1" applyProtection="1">
      <alignment horizontal="right"/>
      <protection hidden="1"/>
    </xf>
    <xf numFmtId="0" fontId="34" fillId="0" borderId="0" xfId="10" applyFont="1" applyAlignment="1">
      <alignment horizontal="left"/>
    </xf>
    <xf numFmtId="176" fontId="36" fillId="0" borderId="0" xfId="10" applyNumberFormat="1" applyFont="1" applyAlignment="1" applyProtection="1">
      <alignment horizontal="right"/>
      <protection hidden="1"/>
    </xf>
    <xf numFmtId="174" fontId="36" fillId="0" borderId="0" xfId="10" applyNumberFormat="1" applyFont="1" applyAlignment="1" applyProtection="1">
      <alignment horizontal="right"/>
      <protection hidden="1"/>
    </xf>
    <xf numFmtId="177" fontId="35" fillId="0" borderId="0" xfId="10" applyNumberFormat="1" applyFont="1" applyAlignment="1" applyProtection="1">
      <alignment horizontal="right"/>
      <protection hidden="1"/>
    </xf>
    <xf numFmtId="169" fontId="36" fillId="0" borderId="0" xfId="10" applyNumberFormat="1" applyFont="1" applyAlignment="1" applyProtection="1">
      <alignment horizontal="right"/>
      <protection hidden="1"/>
    </xf>
    <xf numFmtId="2" fontId="29" fillId="0" borderId="0" xfId="10" applyNumberFormat="1" applyFont="1" applyAlignment="1">
      <alignment horizontal="center" vertical="center"/>
    </xf>
    <xf numFmtId="167" fontId="29" fillId="0" borderId="0" xfId="10" applyNumberFormat="1" applyFont="1" applyAlignment="1" applyProtection="1">
      <alignment horizontal="center"/>
      <protection hidden="1"/>
    </xf>
    <xf numFmtId="179" fontId="29" fillId="0" borderId="0" xfId="10" applyNumberFormat="1" applyFont="1" applyAlignment="1">
      <alignment horizontal="center" vertical="center"/>
    </xf>
    <xf numFmtId="167" fontId="33" fillId="0" borderId="0" xfId="13" applyNumberFormat="1" applyFont="1" applyFill="1" applyBorder="1" applyAlignment="1">
      <alignment horizontal="right" vertical="center"/>
    </xf>
    <xf numFmtId="0" fontId="33" fillId="0" borderId="0" xfId="10" applyFont="1" applyAlignment="1">
      <alignment horizontal="right"/>
    </xf>
    <xf numFmtId="170" fontId="33" fillId="0" borderId="0" xfId="10" applyNumberFormat="1" applyFont="1" applyAlignment="1">
      <alignment horizontal="right"/>
    </xf>
    <xf numFmtId="0" fontId="33" fillId="0" borderId="0" xfId="10" applyFont="1" applyAlignment="1">
      <alignment vertical="center"/>
    </xf>
    <xf numFmtId="0" fontId="33" fillId="0" borderId="5" xfId="10" applyFont="1" applyBorder="1" applyAlignment="1">
      <alignment horizontal="left"/>
    </xf>
    <xf numFmtId="0" fontId="34" fillId="0" borderId="5" xfId="10" applyFont="1" applyBorder="1" applyAlignment="1">
      <alignment horizontal="left"/>
    </xf>
    <xf numFmtId="169" fontId="35" fillId="0" borderId="14" xfId="10" applyNumberFormat="1" applyFont="1" applyBorder="1" applyAlignment="1" applyProtection="1">
      <alignment horizontal="right"/>
      <protection hidden="1"/>
    </xf>
    <xf numFmtId="176" fontId="35" fillId="0" borderId="14" xfId="10" applyNumberFormat="1" applyFont="1" applyBorder="1" applyAlignment="1" applyProtection="1">
      <alignment horizontal="right"/>
      <protection hidden="1"/>
    </xf>
    <xf numFmtId="176" fontId="36" fillId="0" borderId="14" xfId="10" applyNumberFormat="1" applyFont="1" applyBorder="1" applyAlignment="1" applyProtection="1">
      <alignment horizontal="right"/>
      <protection hidden="1"/>
    </xf>
    <xf numFmtId="170" fontId="33" fillId="2" borderId="5" xfId="10" applyNumberFormat="1" applyFont="1" applyFill="1" applyBorder="1" applyAlignment="1" applyProtection="1">
      <alignment horizontal="right"/>
      <protection hidden="1"/>
    </xf>
    <xf numFmtId="170" fontId="34" fillId="2" borderId="5" xfId="10" applyNumberFormat="1" applyFont="1" applyFill="1" applyBorder="1" applyAlignment="1" applyProtection="1">
      <alignment horizontal="right"/>
      <protection hidden="1"/>
    </xf>
    <xf numFmtId="170" fontId="35" fillId="2" borderId="5" xfId="10" applyNumberFormat="1" applyFont="1" applyFill="1" applyBorder="1" applyAlignment="1" applyProtection="1">
      <alignment horizontal="right"/>
      <protection hidden="1"/>
    </xf>
    <xf numFmtId="169" fontId="35" fillId="0" borderId="11" xfId="10" applyNumberFormat="1" applyFont="1" applyBorder="1" applyAlignment="1" applyProtection="1">
      <alignment horizontal="right"/>
      <protection hidden="1"/>
    </xf>
    <xf numFmtId="169" fontId="35" fillId="0" borderId="12" xfId="10" applyNumberFormat="1" applyFont="1" applyBorder="1" applyAlignment="1" applyProtection="1">
      <alignment horizontal="right"/>
      <protection hidden="1"/>
    </xf>
    <xf numFmtId="170" fontId="33" fillId="2" borderId="13" xfId="10" applyNumberFormat="1" applyFont="1" applyFill="1" applyBorder="1" applyAlignment="1" applyProtection="1">
      <alignment horizontal="right"/>
      <protection hidden="1"/>
    </xf>
    <xf numFmtId="2" fontId="35" fillId="0" borderId="12" xfId="10" applyNumberFormat="1" applyFont="1" applyBorder="1" applyAlignment="1" applyProtection="1">
      <alignment horizontal="right"/>
      <protection hidden="1"/>
    </xf>
    <xf numFmtId="171" fontId="35" fillId="0" borderId="12" xfId="10" applyNumberFormat="1" applyFont="1" applyBorder="1" applyAlignment="1" applyProtection="1">
      <alignment horizontal="right"/>
      <protection hidden="1"/>
    </xf>
    <xf numFmtId="0" fontId="33" fillId="0" borderId="8" xfId="10" applyFont="1" applyBorder="1" applyAlignment="1">
      <alignment horizontal="left"/>
    </xf>
    <xf numFmtId="176" fontId="35" fillId="0" borderId="15" xfId="10" applyNumberFormat="1" applyFont="1" applyBorder="1" applyAlignment="1" applyProtection="1">
      <alignment horizontal="right"/>
      <protection hidden="1"/>
    </xf>
    <xf numFmtId="176" fontId="35" fillId="0" borderId="7" xfId="10" applyNumberFormat="1" applyFont="1" applyBorder="1" applyAlignment="1" applyProtection="1">
      <alignment horizontal="right"/>
      <protection hidden="1"/>
    </xf>
    <xf numFmtId="170" fontId="33" fillId="2" borderId="8" xfId="10" applyNumberFormat="1" applyFont="1" applyFill="1" applyBorder="1" applyAlignment="1" applyProtection="1">
      <alignment horizontal="right"/>
      <protection hidden="1"/>
    </xf>
    <xf numFmtId="169" fontId="35" fillId="0" borderId="7" xfId="10" applyNumberFormat="1" applyFont="1" applyBorder="1" applyAlignment="1" applyProtection="1">
      <alignment horizontal="right"/>
      <protection hidden="1"/>
    </xf>
    <xf numFmtId="174" fontId="35" fillId="0" borderId="7" xfId="10" applyNumberFormat="1" applyFont="1" applyBorder="1" applyAlignment="1" applyProtection="1">
      <alignment horizontal="right"/>
      <protection hidden="1"/>
    </xf>
    <xf numFmtId="175" fontId="35" fillId="0" borderId="7" xfId="10" applyNumberFormat="1" applyFont="1" applyBorder="1" applyAlignment="1" applyProtection="1">
      <alignment horizontal="right"/>
      <protection hidden="1"/>
    </xf>
    <xf numFmtId="49" fontId="33" fillId="0" borderId="5" xfId="10" applyNumberFormat="1" applyFont="1" applyBorder="1" applyAlignment="1">
      <alignment horizontal="left"/>
    </xf>
    <xf numFmtId="0" fontId="33" fillId="0" borderId="5" xfId="10" quotePrefix="1" applyFont="1" applyBorder="1" applyAlignment="1">
      <alignment horizontal="left"/>
    </xf>
    <xf numFmtId="174" fontId="35" fillId="0" borderId="14" xfId="10" applyNumberFormat="1" applyFont="1" applyBorder="1" applyAlignment="1" applyProtection="1">
      <alignment horizontal="right"/>
      <protection hidden="1"/>
    </xf>
    <xf numFmtId="174" fontId="36" fillId="0" borderId="14" xfId="10" applyNumberFormat="1" applyFont="1" applyBorder="1" applyAlignment="1" applyProtection="1">
      <alignment horizontal="right"/>
      <protection hidden="1"/>
    </xf>
    <xf numFmtId="0" fontId="35" fillId="0" borderId="14" xfId="10" applyFont="1" applyBorder="1" applyAlignment="1" applyProtection="1">
      <alignment horizontal="right"/>
      <protection hidden="1"/>
    </xf>
    <xf numFmtId="167" fontId="33" fillId="2" borderId="5" xfId="10" applyNumberFormat="1" applyFont="1" applyFill="1" applyBorder="1" applyAlignment="1" applyProtection="1">
      <alignment horizontal="right"/>
      <protection hidden="1"/>
    </xf>
    <xf numFmtId="167" fontId="34" fillId="2" borderId="5" xfId="10" applyNumberFormat="1" applyFont="1" applyFill="1" applyBorder="1" applyAlignment="1" applyProtection="1">
      <alignment horizontal="right"/>
      <protection hidden="1"/>
    </xf>
    <xf numFmtId="167" fontId="35" fillId="2" borderId="5" xfId="10" applyNumberFormat="1" applyFont="1" applyFill="1" applyBorder="1" applyAlignment="1" applyProtection="1">
      <alignment horizontal="right"/>
      <protection hidden="1"/>
    </xf>
    <xf numFmtId="167" fontId="33" fillId="0" borderId="14" xfId="13" applyNumberFormat="1" applyFont="1" applyFill="1" applyBorder="1" applyAlignment="1">
      <alignment horizontal="right" vertical="center"/>
    </xf>
    <xf numFmtId="180" fontId="33" fillId="2" borderId="5" xfId="10" applyNumberFormat="1" applyFont="1" applyFill="1" applyBorder="1" applyAlignment="1" applyProtection="1">
      <alignment horizontal="right" vertical="center"/>
      <protection hidden="1"/>
    </xf>
    <xf numFmtId="167" fontId="34" fillId="0" borderId="14" xfId="13" applyNumberFormat="1" applyFont="1" applyFill="1" applyBorder="1" applyAlignment="1">
      <alignment horizontal="right" vertical="center"/>
    </xf>
    <xf numFmtId="167" fontId="34" fillId="0" borderId="0" xfId="13" applyNumberFormat="1" applyFont="1" applyFill="1" applyBorder="1" applyAlignment="1">
      <alignment horizontal="right" vertical="center"/>
    </xf>
    <xf numFmtId="180" fontId="34" fillId="2" borderId="5" xfId="10" applyNumberFormat="1" applyFont="1" applyFill="1" applyBorder="1" applyAlignment="1" applyProtection="1">
      <alignment horizontal="right" vertical="center"/>
      <protection hidden="1"/>
    </xf>
    <xf numFmtId="0" fontId="33" fillId="0" borderId="5" xfId="10" applyFont="1" applyBorder="1"/>
    <xf numFmtId="0" fontId="34" fillId="0" borderId="5" xfId="10" applyFont="1" applyBorder="1"/>
    <xf numFmtId="167" fontId="34" fillId="0" borderId="0" xfId="13" applyNumberFormat="1" applyFont="1" applyFill="1" applyBorder="1" applyAlignment="1">
      <alignment horizontal="right"/>
    </xf>
    <xf numFmtId="0" fontId="33" fillId="0" borderId="7" xfId="10" applyFont="1" applyBorder="1"/>
    <xf numFmtId="172" fontId="33" fillId="2" borderId="12" xfId="10" applyNumberFormat="1" applyFont="1" applyFill="1" applyBorder="1" applyAlignment="1" applyProtection="1">
      <alignment horizontal="right"/>
      <protection hidden="1"/>
    </xf>
    <xf numFmtId="172" fontId="33" fillId="2" borderId="0" xfId="10" applyNumberFormat="1" applyFont="1" applyFill="1" applyAlignment="1" applyProtection="1">
      <alignment horizontal="right"/>
      <protection hidden="1"/>
    </xf>
    <xf numFmtId="172" fontId="33" fillId="2" borderId="7" xfId="10" applyNumberFormat="1" applyFont="1" applyFill="1" applyBorder="1" applyAlignment="1" applyProtection="1">
      <alignment horizontal="right"/>
      <protection hidden="1"/>
    </xf>
    <xf numFmtId="172" fontId="34" fillId="2" borderId="0" xfId="10" applyNumberFormat="1" applyFont="1" applyFill="1" applyAlignment="1" applyProtection="1">
      <alignment horizontal="right"/>
      <protection hidden="1"/>
    </xf>
    <xf numFmtId="0" fontId="33" fillId="0" borderId="7" xfId="10" applyFont="1" applyBorder="1" applyAlignment="1">
      <alignment horizontal="left" wrapText="1"/>
    </xf>
    <xf numFmtId="0" fontId="33" fillId="0" borderId="8" xfId="10" applyFont="1" applyBorder="1" applyAlignment="1">
      <alignment horizontal="left" wrapText="1"/>
    </xf>
    <xf numFmtId="0" fontId="34" fillId="0" borderId="15" xfId="10" applyFont="1" applyBorder="1" applyAlignment="1">
      <alignment horizontal="right" wrapText="1"/>
    </xf>
    <xf numFmtId="0" fontId="34" fillId="0" borderId="7" xfId="10" applyFont="1" applyBorder="1" applyAlignment="1">
      <alignment horizontal="right" wrapText="1"/>
    </xf>
    <xf numFmtId="0" fontId="33" fillId="2" borderId="8" xfId="10" applyFont="1" applyFill="1" applyBorder="1" applyAlignment="1">
      <alignment horizontal="right" wrapText="1"/>
    </xf>
    <xf numFmtId="0" fontId="33" fillId="2" borderId="7" xfId="10" applyFont="1" applyFill="1" applyBorder="1" applyAlignment="1">
      <alignment horizontal="right" wrapText="1"/>
    </xf>
    <xf numFmtId="170" fontId="36" fillId="2" borderId="5" xfId="10" applyNumberFormat="1" applyFont="1" applyFill="1" applyBorder="1" applyAlignment="1" applyProtection="1">
      <alignment horizontal="right"/>
      <protection hidden="1"/>
    </xf>
    <xf numFmtId="167" fontId="33" fillId="2" borderId="8" xfId="10" applyNumberFormat="1" applyFont="1" applyFill="1" applyBorder="1" applyAlignment="1" applyProtection="1">
      <alignment horizontal="right" wrapText="1"/>
      <protection hidden="1"/>
    </xf>
    <xf numFmtId="179" fontId="33" fillId="2" borderId="7" xfId="10" applyNumberFormat="1" applyFont="1" applyFill="1" applyBorder="1" applyAlignment="1">
      <alignment horizontal="right" wrapText="1"/>
    </xf>
    <xf numFmtId="167" fontId="36" fillId="2" borderId="5" xfId="10" applyNumberFormat="1" applyFont="1" applyFill="1" applyBorder="1" applyAlignment="1" applyProtection="1">
      <alignment horizontal="right"/>
      <protection hidden="1"/>
    </xf>
    <xf numFmtId="180" fontId="33" fillId="2" borderId="0" xfId="10" applyNumberFormat="1" applyFont="1" applyFill="1" applyAlignment="1" applyProtection="1">
      <alignment horizontal="right" vertical="center"/>
      <protection hidden="1"/>
    </xf>
    <xf numFmtId="180" fontId="34" fillId="2" borderId="0" xfId="13" applyNumberFormat="1" applyFont="1" applyFill="1" applyBorder="1" applyAlignment="1">
      <alignment horizontal="right" vertical="center"/>
    </xf>
    <xf numFmtId="172" fontId="33" fillId="2" borderId="8" xfId="10" applyNumberFormat="1" applyFont="1" applyFill="1" applyBorder="1" applyAlignment="1" applyProtection="1">
      <alignment horizontal="right" wrapText="1"/>
      <protection hidden="1"/>
    </xf>
    <xf numFmtId="172" fontId="33" fillId="2" borderId="7" xfId="10" applyNumberFormat="1" applyFont="1" applyFill="1" applyBorder="1" applyAlignment="1" applyProtection="1">
      <alignment horizontal="right" wrapText="1"/>
      <protection hidden="1"/>
    </xf>
    <xf numFmtId="172" fontId="33" fillId="2" borderId="0" xfId="10" applyNumberFormat="1" applyFont="1" applyFill="1" applyAlignment="1" applyProtection="1">
      <alignment horizontal="right" vertical="center"/>
      <protection hidden="1"/>
    </xf>
    <xf numFmtId="172" fontId="33" fillId="2" borderId="0" xfId="10" applyNumberFormat="1" applyFont="1" applyFill="1" applyAlignment="1" applyProtection="1">
      <alignment horizontal="right" vertical="top"/>
      <protection hidden="1"/>
    </xf>
    <xf numFmtId="0" fontId="17" fillId="0" borderId="0" xfId="6" applyFont="1" applyFill="1" applyBorder="1" applyAlignment="1" applyProtection="1"/>
    <xf numFmtId="2" fontId="35" fillId="0" borderId="0" xfId="10" applyNumberFormat="1" applyFont="1" applyAlignment="1" applyProtection="1">
      <alignment horizontal="right"/>
      <protection hidden="1"/>
    </xf>
    <xf numFmtId="2" fontId="36" fillId="0" borderId="0" xfId="10" applyNumberFormat="1" applyFont="1" applyAlignment="1" applyProtection="1">
      <alignment horizontal="right"/>
      <protection hidden="1"/>
    </xf>
    <xf numFmtId="0" fontId="4" fillId="0" borderId="0" xfId="3" applyFill="1" applyBorder="1" applyAlignment="1">
      <alignment vertical="center" wrapText="1"/>
    </xf>
    <xf numFmtId="0" fontId="33" fillId="0" borderId="12" xfId="10" applyFont="1" applyBorder="1" applyAlignment="1">
      <alignment horizontal="left" wrapText="1"/>
    </xf>
    <xf numFmtId="0" fontId="33" fillId="0" borderId="13" xfId="11" applyNumberFormat="1" applyFont="1" applyFill="1" applyBorder="1" applyAlignment="1">
      <alignment horizontal="left" wrapText="1"/>
    </xf>
    <xf numFmtId="164" fontId="33" fillId="0" borderId="0" xfId="11" applyFont="1" applyFill="1" applyBorder="1" applyAlignment="1">
      <alignment wrapText="1"/>
    </xf>
    <xf numFmtId="0" fontId="33" fillId="0" borderId="5" xfId="11" applyNumberFormat="1" applyFont="1" applyFill="1" applyBorder="1" applyAlignment="1">
      <alignment horizontal="left" wrapText="1"/>
    </xf>
    <xf numFmtId="0" fontId="33" fillId="0" borderId="0" xfId="10" applyFont="1" applyAlignment="1">
      <alignment horizontal="left" wrapText="1"/>
    </xf>
    <xf numFmtId="0" fontId="33" fillId="0" borderId="5" xfId="10" applyFont="1" applyBorder="1" applyAlignment="1">
      <alignment horizontal="left" wrapText="1"/>
    </xf>
    <xf numFmtId="0" fontId="33" fillId="0" borderId="0" xfId="10" applyFont="1" applyAlignment="1">
      <alignment wrapText="1"/>
    </xf>
    <xf numFmtId="0" fontId="33" fillId="0" borderId="7" xfId="10" applyFont="1" applyBorder="1" applyAlignment="1">
      <alignment wrapText="1"/>
    </xf>
    <xf numFmtId="178" fontId="33" fillId="0" borderId="0" xfId="12" applyNumberFormat="1" applyFont="1" applyFill="1" applyBorder="1" applyAlignment="1">
      <alignment wrapText="1"/>
    </xf>
    <xf numFmtId="0" fontId="34" fillId="0" borderId="5" xfId="10" applyFont="1" applyBorder="1" applyAlignment="1">
      <alignment horizontal="left" wrapText="1"/>
    </xf>
    <xf numFmtId="183" fontId="35" fillId="0" borderId="0" xfId="10" applyNumberFormat="1" applyFont="1" applyAlignment="1" applyProtection="1">
      <alignment horizontal="right"/>
      <protection hidden="1"/>
    </xf>
    <xf numFmtId="0" fontId="5" fillId="0" borderId="0" xfId="4" applyFill="1" applyAlignment="1">
      <alignment horizontal="left" vertical="center"/>
    </xf>
    <xf numFmtId="0" fontId="32" fillId="0" borderId="0" xfId="10" applyFont="1" applyAlignment="1">
      <alignment horizontal="center"/>
    </xf>
    <xf numFmtId="181" fontId="32" fillId="0" borderId="0" xfId="10" applyNumberFormat="1" applyFont="1" applyAlignment="1">
      <alignment horizontal="center"/>
    </xf>
    <xf numFmtId="0" fontId="9" fillId="0" borderId="7" xfId="3" applyFont="1" applyBorder="1" applyAlignment="1">
      <alignment horizontal="left"/>
    </xf>
    <xf numFmtId="0" fontId="34" fillId="0" borderId="7" xfId="10" applyFont="1" applyBorder="1"/>
    <xf numFmtId="0" fontId="34" fillId="0" borderId="7" xfId="10" applyFont="1" applyBorder="1" applyAlignment="1">
      <alignment horizontal="right"/>
    </xf>
    <xf numFmtId="181" fontId="34" fillId="0" borderId="7" xfId="10" applyNumberFormat="1" applyFont="1" applyBorder="1" applyAlignment="1">
      <alignment horizontal="right"/>
    </xf>
    <xf numFmtId="181" fontId="34" fillId="0" borderId="7" xfId="10" applyNumberFormat="1" applyFont="1" applyBorder="1" applyAlignment="1">
      <alignment horizontal="right" wrapText="1"/>
    </xf>
    <xf numFmtId="0" fontId="4" fillId="0" borderId="0" xfId="3" applyBorder="1">
      <alignment horizontal="left" vertical="center"/>
    </xf>
    <xf numFmtId="49" fontId="33" fillId="0" borderId="0" xfId="10" applyNumberFormat="1" applyFont="1" applyAlignment="1">
      <alignment horizontal="left"/>
    </xf>
    <xf numFmtId="0" fontId="33" fillId="0" borderId="0" xfId="10" applyFont="1" applyAlignment="1">
      <alignment horizontal="left" vertical="center"/>
    </xf>
    <xf numFmtId="11" fontId="29" fillId="0" borderId="0" xfId="10" applyNumberFormat="1" applyFont="1"/>
    <xf numFmtId="9" fontId="29" fillId="0" borderId="0" xfId="13" applyFont="1" applyFill="1" applyBorder="1"/>
    <xf numFmtId="182" fontId="21" fillId="0" borderId="0" xfId="10" applyNumberFormat="1" applyFont="1"/>
    <xf numFmtId="168" fontId="21" fillId="0" borderId="0" xfId="10" applyNumberFormat="1" applyFont="1"/>
    <xf numFmtId="0" fontId="21" fillId="0" borderId="0" xfId="10" applyFont="1" applyAlignment="1">
      <alignment horizontal="right"/>
    </xf>
    <xf numFmtId="10" fontId="21" fillId="0" borderId="0" xfId="10" applyNumberFormat="1" applyFont="1"/>
    <xf numFmtId="178" fontId="21" fillId="0" borderId="0" xfId="10" applyNumberFormat="1" applyFont="1"/>
    <xf numFmtId="0" fontId="34" fillId="0" borderId="7" xfId="22" applyFont="1" applyBorder="1" applyAlignment="1">
      <alignment horizontal="right" wrapText="1"/>
    </xf>
    <xf numFmtId="0" fontId="34" fillId="0" borderId="0" xfId="22" applyFont="1" applyAlignment="1">
      <alignment horizontal="right"/>
    </xf>
    <xf numFmtId="0" fontId="27" fillId="0" borderId="0" xfId="22" applyFont="1" applyAlignment="1">
      <alignment vertical="center"/>
    </xf>
    <xf numFmtId="0" fontId="21" fillId="0" borderId="0" xfId="22"/>
    <xf numFmtId="181" fontId="34" fillId="0" borderId="7" xfId="22" applyNumberFormat="1" applyFont="1" applyBorder="1" applyAlignment="1">
      <alignment horizontal="right" wrapText="1"/>
    </xf>
    <xf numFmtId="164" fontId="33" fillId="0" borderId="0" xfId="11" applyFont="1" applyFill="1" applyBorder="1" applyAlignment="1">
      <alignment horizontal="left" vertical="center"/>
    </xf>
    <xf numFmtId="0" fontId="33" fillId="0" borderId="0" xfId="22" applyFont="1"/>
    <xf numFmtId="2" fontId="33" fillId="0" borderId="0" xfId="22" applyNumberFormat="1" applyFont="1"/>
    <xf numFmtId="0" fontId="29" fillId="0" borderId="0" xfId="22" applyFont="1"/>
    <xf numFmtId="164" fontId="4" fillId="0" borderId="0" xfId="3" applyNumberFormat="1" applyFill="1" applyBorder="1">
      <alignment horizontal="left" vertical="center"/>
    </xf>
    <xf numFmtId="0" fontId="33" fillId="0" borderId="0" xfId="22" applyFont="1" applyAlignment="1">
      <alignment horizontal="left" vertical="center"/>
    </xf>
    <xf numFmtId="0" fontId="33" fillId="0" borderId="0" xfId="22" applyFont="1" applyAlignment="1">
      <alignment horizontal="right"/>
    </xf>
    <xf numFmtId="0" fontId="34" fillId="0" borderId="3" xfId="22" applyFont="1" applyBorder="1"/>
    <xf numFmtId="0" fontId="34" fillId="0" borderId="3" xfId="22" applyFont="1" applyBorder="1" applyAlignment="1">
      <alignment horizontal="left"/>
    </xf>
    <xf numFmtId="0" fontId="34" fillId="0" borderId="3" xfId="22" applyFont="1" applyBorder="1" applyAlignment="1">
      <alignment horizontal="right" wrapText="1"/>
    </xf>
    <xf numFmtId="181" fontId="34" fillId="0" borderId="3" xfId="22" applyNumberFormat="1" applyFont="1" applyBorder="1" applyAlignment="1">
      <alignment horizontal="right" wrapText="1"/>
    </xf>
    <xf numFmtId="0" fontId="33" fillId="0" borderId="0" xfId="22" applyFont="1" applyAlignment="1">
      <alignment horizontal="left"/>
    </xf>
    <xf numFmtId="2" fontId="33" fillId="0" borderId="0" xfId="22" applyNumberFormat="1" applyFont="1" applyAlignment="1">
      <alignment horizontal="right"/>
    </xf>
    <xf numFmtId="49" fontId="33" fillId="0" borderId="0" xfId="22" applyNumberFormat="1" applyFont="1" applyAlignment="1">
      <alignment horizontal="left"/>
    </xf>
    <xf numFmtId="0" fontId="4" fillId="0" borderId="7" xfId="3" applyBorder="1">
      <alignment horizontal="left" vertical="center"/>
    </xf>
    <xf numFmtId="0" fontId="33" fillId="0" borderId="7" xfId="22" applyFont="1" applyBorder="1" applyAlignment="1">
      <alignment horizontal="left" vertical="center"/>
    </xf>
    <xf numFmtId="2" fontId="33" fillId="0" borderId="7" xfId="22" applyNumberFormat="1" applyFont="1" applyBorder="1" applyAlignment="1">
      <alignment horizontal="right"/>
    </xf>
    <xf numFmtId="0" fontId="34" fillId="0" borderId="7" xfId="22" applyFont="1" applyBorder="1"/>
    <xf numFmtId="0" fontId="34" fillId="0" borderId="7" xfId="22" applyFont="1" applyBorder="1" applyAlignment="1">
      <alignment horizontal="left"/>
    </xf>
    <xf numFmtId="0" fontId="33" fillId="0" borderId="0" xfId="22" applyFont="1" applyAlignment="1">
      <alignment vertical="center"/>
    </xf>
    <xf numFmtId="181" fontId="34" fillId="0" borderId="3" xfId="10" applyNumberFormat="1" applyFont="1" applyBorder="1" applyAlignment="1">
      <alignment horizontal="right" wrapText="1"/>
    </xf>
    <xf numFmtId="1" fontId="29" fillId="0" borderId="0" xfId="10" applyNumberFormat="1" applyFont="1"/>
    <xf numFmtId="172" fontId="33" fillId="0" borderId="0" xfId="10" applyNumberFormat="1" applyFont="1" applyAlignment="1" applyProtection="1">
      <alignment horizontal="right"/>
      <protection hidden="1"/>
    </xf>
    <xf numFmtId="167" fontId="35" fillId="0" borderId="0" xfId="10" applyNumberFormat="1" applyFont="1" applyAlignment="1" applyProtection="1">
      <alignment horizontal="right"/>
      <protection hidden="1"/>
    </xf>
    <xf numFmtId="2" fontId="33" fillId="0" borderId="0" xfId="10" applyNumberFormat="1" applyFont="1"/>
    <xf numFmtId="2" fontId="33" fillId="0" borderId="0" xfId="10" applyNumberFormat="1" applyFont="1" applyAlignment="1">
      <alignment horizontal="right"/>
    </xf>
    <xf numFmtId="2" fontId="33" fillId="0" borderId="0" xfId="22" applyNumberFormat="1" applyFont="1" applyAlignment="1">
      <alignment horizontal="right" vertical="center"/>
    </xf>
    <xf numFmtId="0" fontId="2" fillId="5" borderId="0" xfId="2" applyFill="1" applyProtection="1">
      <protection hidden="1"/>
    </xf>
    <xf numFmtId="0" fontId="5" fillId="5" borderId="0" xfId="4" applyFill="1" applyProtection="1">
      <alignment horizontal="left"/>
      <protection hidden="1"/>
    </xf>
    <xf numFmtId="0" fontId="16" fillId="5" borderId="0" xfId="7" applyFill="1" applyBorder="1" applyProtection="1">
      <alignment horizontal="left" vertical="center"/>
      <protection hidden="1"/>
    </xf>
    <xf numFmtId="0" fontId="19" fillId="5" borderId="0" xfId="2" applyFont="1" applyFill="1" applyProtection="1">
      <protection hidden="1"/>
    </xf>
    <xf numFmtId="0" fontId="20" fillId="5" borderId="0" xfId="2" applyFont="1" applyFill="1" applyProtection="1">
      <protection hidden="1"/>
    </xf>
    <xf numFmtId="0" fontId="16" fillId="5" borderId="0" xfId="7" applyFill="1" applyBorder="1">
      <alignment horizontal="left" vertical="center"/>
    </xf>
    <xf numFmtId="0" fontId="21" fillId="5" borderId="0" xfId="2" applyFont="1" applyFill="1" applyAlignment="1">
      <alignment vertical="center" wrapText="1"/>
    </xf>
    <xf numFmtId="0" fontId="22" fillId="5" borderId="0" xfId="2" quotePrefix="1" applyFont="1" applyFill="1" applyAlignment="1" applyProtection="1">
      <alignment vertical="top" wrapText="1"/>
      <protection hidden="1"/>
    </xf>
    <xf numFmtId="0" fontId="2" fillId="5" borderId="0" xfId="2" applyFill="1"/>
    <xf numFmtId="167" fontId="2" fillId="5" borderId="0" xfId="2" applyNumberFormat="1" applyFill="1"/>
    <xf numFmtId="0" fontId="23" fillId="5" borderId="0" xfId="2" applyFont="1" applyFill="1" applyAlignment="1" applyProtection="1">
      <alignment wrapText="1"/>
      <protection hidden="1"/>
    </xf>
    <xf numFmtId="0" fontId="24" fillId="5" borderId="0" xfId="2" applyFont="1" applyFill="1" applyAlignment="1">
      <alignment wrapText="1"/>
    </xf>
    <xf numFmtId="0" fontId="25" fillId="5" borderId="0" xfId="2" applyFont="1" applyFill="1" applyProtection="1">
      <protection hidden="1"/>
    </xf>
    <xf numFmtId="0" fontId="25" fillId="5" borderId="0" xfId="2" applyFont="1" applyFill="1" applyAlignment="1" applyProtection="1">
      <alignment wrapText="1"/>
      <protection hidden="1"/>
    </xf>
    <xf numFmtId="173" fontId="33" fillId="0" borderId="0" xfId="10" applyNumberFormat="1" applyFont="1"/>
    <xf numFmtId="178" fontId="33" fillId="0" borderId="0" xfId="29" applyNumberFormat="1" applyFont="1" applyFill="1" applyBorder="1" applyAlignment="1">
      <alignment horizontal="right" vertical="center"/>
    </xf>
    <xf numFmtId="0" fontId="42" fillId="6" borderId="0" xfId="30" applyFill="1">
      <alignment vertical="center" wrapText="1"/>
    </xf>
    <xf numFmtId="0" fontId="43" fillId="0" borderId="0" xfId="31" applyAlignment="1" applyProtection="1">
      <alignment vertical="center" wrapText="1"/>
    </xf>
    <xf numFmtId="0" fontId="34" fillId="0" borderId="3" xfId="10" applyFont="1" applyBorder="1" applyAlignment="1">
      <alignment horizontal="right" wrapText="1"/>
    </xf>
    <xf numFmtId="2" fontId="0" fillId="0" borderId="0" xfId="0" applyNumberFormat="1"/>
    <xf numFmtId="0" fontId="1" fillId="5" borderId="0" xfId="1" applyFill="1" applyBorder="1" applyAlignment="1" applyProtection="1">
      <alignment horizontal="left" vertical="center" wrapText="1"/>
      <protection hidden="1"/>
    </xf>
    <xf numFmtId="0" fontId="5" fillId="5" borderId="0" xfId="4" applyFill="1" applyAlignment="1" applyProtection="1">
      <alignment horizontal="left" wrapText="1"/>
      <protection hidden="1"/>
    </xf>
    <xf numFmtId="0" fontId="44" fillId="0" borderId="0" xfId="0" applyFont="1" applyAlignment="1">
      <alignment vertical="center" wrapText="1"/>
    </xf>
    <xf numFmtId="0" fontId="4" fillId="5" borderId="0" xfId="3" quotePrefix="1" applyFill="1" applyAlignment="1" applyProtection="1">
      <alignment horizontal="left" vertical="center" wrapText="1"/>
      <protection hidden="1"/>
    </xf>
    <xf numFmtId="173" fontId="29" fillId="0" borderId="0" xfId="10" applyNumberFormat="1" applyFont="1"/>
    <xf numFmtId="184" fontId="29" fillId="0" borderId="0" xfId="10" applyNumberFormat="1" applyFont="1"/>
    <xf numFmtId="2" fontId="29" fillId="0" borderId="0" xfId="10" applyNumberFormat="1" applyFont="1"/>
  </cellXfs>
  <cellStyles count="32">
    <cellStyle name="Comma 2" xfId="15" xr:uid="{F79C64DA-1566-4275-9A3C-865195AB3268}"/>
    <cellStyle name="Comma 3" xfId="16" xr:uid="{2C1BFF22-62BA-4C90-98E6-FFCEE606015A}"/>
    <cellStyle name="Currency 2" xfId="11" xr:uid="{EBDFD993-AF3A-4A05-B8AA-D4F45F8404E8}"/>
    <cellStyle name="Currency 2 2" xfId="18" xr:uid="{20742A76-A53F-41FE-953D-D7FBCCC327CB}"/>
    <cellStyle name="Currency 3" xfId="19" xr:uid="{DC4FD08F-623E-4104-8A00-4000BA0F562E}"/>
    <cellStyle name="Currency 4" xfId="20" xr:uid="{4522751A-415E-4D4D-BF90-50B0D4851CFB}"/>
    <cellStyle name="Currency 5" xfId="17" xr:uid="{2783506A-6EEE-4EA9-9DE9-B22CF4A253B7}"/>
    <cellStyle name="Heading 1 2" xfId="1" xr:uid="{0F67BE17-2D4B-4286-9930-529D556858F6}"/>
    <cellStyle name="Heading 2 2" xfId="4" xr:uid="{03E92DAA-2F21-4919-AEB4-B398A0903D80}"/>
    <cellStyle name="Heading 3 2" xfId="7" xr:uid="{435FEF6A-5818-4DAD-9C60-B278C9410491}"/>
    <cellStyle name="Hyperlink" xfId="31" builtinId="8"/>
    <cellStyle name="Hyperlink 2" xfId="6" xr:uid="{ACB15A5B-6448-479B-8840-170EDC40EF87}"/>
    <cellStyle name="Hyperlink 2 2" xfId="8" xr:uid="{0338D1D7-F7A8-4572-B60B-93DEC49F47E3}"/>
    <cellStyle name="Normal" xfId="0" builtinId="0"/>
    <cellStyle name="Normal 2" xfId="2" xr:uid="{65966B9A-6D2B-44DE-BEC5-EEF75344F90D}"/>
    <cellStyle name="Normal 2 2" xfId="5" xr:uid="{F957772C-C4A3-4CC1-A793-75BE5B91A7EA}"/>
    <cellStyle name="Normal 2 2 2" xfId="21" xr:uid="{D231FC33-7950-44C1-8A1E-C17EF833912D}"/>
    <cellStyle name="Normal 2 3" xfId="9" xr:uid="{0A04979F-1412-4150-B3FB-C405F8B27D88}"/>
    <cellStyle name="Normal 3" xfId="10" xr:uid="{95DF335A-5E03-40D2-8FC6-2E41E46D4090}"/>
    <cellStyle name="Normal 3 2" xfId="22" xr:uid="{D460073C-4B13-4DBC-9365-B1850A54047B}"/>
    <cellStyle name="Normal 4" xfId="3" xr:uid="{E845A0B2-0D5E-4201-978E-F51F0FBFC82B}"/>
    <cellStyle name="Normal 4 2" xfId="23" xr:uid="{1C691734-61C5-4E14-ACF7-9312D0B85B3F}"/>
    <cellStyle name="Normal 4 3" xfId="30" xr:uid="{60630F14-F86F-4D3B-A673-D8902E622786}"/>
    <cellStyle name="Normal 5" xfId="14" xr:uid="{41B8037C-5166-4E5A-B505-0C1A09A2AB36}"/>
    <cellStyle name="Normal 8" xfId="24" xr:uid="{363F38F0-ABBF-45CA-A5B1-6FACF9DD28BA}"/>
    <cellStyle name="Percent" xfId="29" builtinId="5"/>
    <cellStyle name="Percent 2" xfId="12" xr:uid="{EAE48BD8-7A50-404B-93D7-A1E565B5377B}"/>
    <cellStyle name="Percent 2 2" xfId="13" xr:uid="{3A1A637D-862A-45BF-B7A1-85C7EE4BDFC4}"/>
    <cellStyle name="Percent 3" xfId="26" xr:uid="{F7CA471D-2E77-4DF2-BBD0-B797CAC02BE2}"/>
    <cellStyle name="Percent 4" xfId="27" xr:uid="{CFF3EAE0-6905-4E3E-B394-11A96A18B8D8}"/>
    <cellStyle name="Percent 5" xfId="25" xr:uid="{593F4EFD-41A5-464A-8E6F-1155AC30A23C}"/>
    <cellStyle name="Title 2" xfId="28" xr:uid="{A96A4FE8-0A6C-4C98-BFF2-E8755EF9BB97}"/>
  </cellStyles>
  <dxfs count="481">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border outline="0">
        <top style="thin">
          <color indexed="64"/>
        </top>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border diagonalUp="0" diagonalDown="0">
        <left/>
        <right/>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numFmt numFmtId="185" formatCode="\+#,##0.00\ ;\-#,##0.00\ ;&quot;-&quot;\ "/>
      <fill>
        <patternFill patternType="solid">
          <fgColor indexed="64"/>
          <bgColor theme="0" tint="-4.9989318521683403E-2"/>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numFmt numFmtId="185" formatCode="\+#,##0.00\ ;\-#,##0.00\ ;&quot;-&quot;\ "/>
      <fill>
        <patternFill patternType="solid">
          <fgColor indexed="64"/>
          <bgColor theme="0" tint="-4.9989318521683403E-2"/>
        </patternFill>
      </fill>
      <alignment horizontal="right" vertical="center" textRotation="0" wrapText="0" indent="0" justifyLastLine="0" shrinkToFit="0" readingOrder="0"/>
      <border diagonalUp="0" diagonalDown="0">
        <left/>
        <right style="thin">
          <color indexed="64"/>
        </right>
        <top/>
        <bottom/>
        <vertical/>
        <horizontal/>
      </border>
      <protection locked="1" hidden="1"/>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9" formatCode="#,##0.00;\-#,##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0" formatCode="#,##0.0;\-#,##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ertAlign val="baseline"/>
        <sz val="12"/>
        <color indexed="12"/>
        <name val="Calibri"/>
        <family val="2"/>
        <scheme val="minor"/>
      </font>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sheetName val="Annual"/>
      <sheetName val="Quarter"/>
      <sheetName val="Month"/>
      <sheetName val="calculation_hide"/>
      <sheetName val="Unrounded"/>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8B50A-7F2C-4202-A223-056E92533D80}" name="Contents" displayName="Contents" ref="A4:B11" totalsRowShown="0" dataDxfId="480" dataCellStyle="Hyperlink">
  <tableColumns count="2">
    <tableColumn id="1" xr3:uid="{6AC5A145-9ADC-4380-B3E8-9C66BDFD1D39}" name="Worksheet description" dataDxfId="479" dataCellStyle="Hyperlink"/>
    <tableColumn id="2" xr3:uid="{E0FF8895-2D13-418D-A19E-8B577D51384E}" name="Link" dataDxfId="478"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F3ACFD-AE8E-4528-8250-6C7920D8EA63}" name="Table5.1b_electricity_generated_by_fuel_quarter_1_1998_to_quarter_2_2021_TWh" displayName="Table5.1b_electricity_generated_by_fuel_quarter_1_1998_to_quarter_2_2021_TWh" ref="A45:CW84" totalsRowShown="0" headerRowDxfId="313" dataDxfId="311" headerRowBorderDxfId="312" tableBorderDxfId="310" headerRowCellStyle="Normal 3" dataCellStyle="Normal 3">
  <tableColumns count="101">
    <tableColumn id="1" xr3:uid="{CFFE52B6-2E71-4F9D-B4A1-AC8D47103C96}" name="Generator type" dataDxfId="309" dataCellStyle="Normal 3"/>
    <tableColumn id="2" xr3:uid="{F8BA6F22-F2D9-4DD3-B007-460DA518DDC1}" name="Fuel" dataDxfId="308" dataCellStyle="Normal 3"/>
    <tableColumn id="3" xr3:uid="{E6A9784E-7C3E-41A6-8E23-908809EDDCCF}" name="Quarter 1 1998" dataDxfId="307" dataCellStyle="Normal 3"/>
    <tableColumn id="4" xr3:uid="{638F784A-960F-4AFC-B836-A72D04D6792F}" name="Quarter 2 1998" dataDxfId="306" dataCellStyle="Normal 3"/>
    <tableColumn id="5" xr3:uid="{AE40B829-1FEB-4EA8-8686-A5A55C6AB929}" name="Quarter 3 1998" dataDxfId="305" dataCellStyle="Normal 3"/>
    <tableColumn id="6" xr3:uid="{9525BCC2-B1FE-4991-8A85-6B4F5CD26434}" name="Quarter 4 1998" dataDxfId="304" dataCellStyle="Normal 3"/>
    <tableColumn id="7" xr3:uid="{855208DD-047C-4DC4-B53E-CDF08CF619DB}" name="Quarter 1 1999" dataDxfId="303" dataCellStyle="Normal 3"/>
    <tableColumn id="8" xr3:uid="{539361B6-02EB-476A-B8CF-266A3FD9F4ED}" name="Quarter 2 1999" dataDxfId="302" dataCellStyle="Normal 3"/>
    <tableColumn id="9" xr3:uid="{EDA9096F-0D4A-423B-828C-78B51BC46D8E}" name="Quarter 3 1999" dataDxfId="301" dataCellStyle="Normal 3"/>
    <tableColumn id="10" xr3:uid="{E7B781B9-E8EB-499F-BB55-B8FBE77A9AC3}" name="Quarter 4 1999" dataDxfId="300" dataCellStyle="Normal 3"/>
    <tableColumn id="11" xr3:uid="{4C7EAEDE-BCF0-42EB-9DA3-2217EA565C39}" name="Quarter 1 2000" dataDxfId="299" dataCellStyle="Normal 3"/>
    <tableColumn id="12" xr3:uid="{793659FF-14A5-43BE-8F34-C5694B3207ED}" name="Quarter 2 2000" dataDxfId="298" dataCellStyle="Normal 3"/>
    <tableColumn id="13" xr3:uid="{295A9AA9-CF38-4BBC-BBAF-6206923B0A0E}" name="Quarter 3 2000" dataDxfId="297" dataCellStyle="Normal 3"/>
    <tableColumn id="14" xr3:uid="{44650FD3-5957-40CF-9FA8-92F23D986D2C}" name="Quarter 4 2000" dataDxfId="296" dataCellStyle="Normal 3"/>
    <tableColumn id="15" xr3:uid="{46FD6BC2-5B7B-4F62-ABBB-A2EA73D5F073}" name="Quarter 1 2001" dataDxfId="295" dataCellStyle="Normal 3"/>
    <tableColumn id="16" xr3:uid="{3F177EDC-9733-4407-91A0-8583C9D23DC7}" name="Quarter 2 2001" dataDxfId="294" dataCellStyle="Normal 3"/>
    <tableColumn id="17" xr3:uid="{C7A4F166-46E0-4FEE-B07D-D30BB7C1FC5F}" name="Quarter 3 2001" dataDxfId="293" dataCellStyle="Normal 3"/>
    <tableColumn id="18" xr3:uid="{9CCBE7F3-61C2-4C1A-BBE8-0CF01700EA7E}" name="Quarter 4 2001" dataDxfId="292" dataCellStyle="Normal 3"/>
    <tableColumn id="19" xr3:uid="{099F20BE-5B07-4A31-9AEB-40DC89FD0A55}" name="Quarter 1 2002" dataDxfId="291" dataCellStyle="Normal 3"/>
    <tableColumn id="20" xr3:uid="{AD7FA9D3-6390-4123-ADF0-7F9BC5CD94EC}" name="Quarter 2 2002" dataDxfId="290" dataCellStyle="Normal 3"/>
    <tableColumn id="21" xr3:uid="{FCB2F74A-A14F-4A96-8FA9-588F70FA97D9}" name="Quarter 3 2002" dataDxfId="289" dataCellStyle="Normal 3"/>
    <tableColumn id="22" xr3:uid="{0C34F050-D497-4137-A116-0F98F64FA695}" name="Quarter 4 2002" dataDxfId="288" dataCellStyle="Normal 3"/>
    <tableColumn id="23" xr3:uid="{4A2C851B-8393-4F87-A70A-DEB9141915BE}" name="Quarter 1 2003" dataDxfId="287" dataCellStyle="Normal 3"/>
    <tableColumn id="24" xr3:uid="{05E8E35B-34EC-4D42-8C99-FC3859EA6DC3}" name="Quarter 2 2003" dataDxfId="286" dataCellStyle="Normal 3"/>
    <tableColumn id="25" xr3:uid="{7A1C98F2-92FD-452B-96FF-D71E49BED4F2}" name="Quarter 3 2003" dataDxfId="285" dataCellStyle="Normal 3"/>
    <tableColumn id="26" xr3:uid="{B38512A1-36C6-4852-A4FF-EA40E000689F}" name="Quarter 4 2003" dataDxfId="284" dataCellStyle="Normal 3"/>
    <tableColumn id="27" xr3:uid="{54668584-819C-482D-AF5C-1F77D3F3EDC0}" name="Quarter 1 2004" dataDxfId="283" dataCellStyle="Normal 3"/>
    <tableColumn id="28" xr3:uid="{34FB2E2B-A24F-442C-A8BE-2CFFE98D948E}" name="Quarter 2 2004" dataDxfId="282" dataCellStyle="Normal 3"/>
    <tableColumn id="29" xr3:uid="{C5EA7510-6445-4293-839A-8117044AAD49}" name="Quarter 3 2004" dataDxfId="281" dataCellStyle="Normal 3"/>
    <tableColumn id="30" xr3:uid="{40A60393-D8BB-4B0B-9A70-CF9080FBD4F2}" name="Quarter 4 2004" dataDxfId="280" dataCellStyle="Normal 3"/>
    <tableColumn id="31" xr3:uid="{B4ADC954-227B-44DB-ACB9-2770B52883D0}" name="Quarter 1 2005" dataDxfId="279" dataCellStyle="Normal 3"/>
    <tableColumn id="32" xr3:uid="{0E1329E8-00A0-4578-8AB8-37B4AB346E98}" name="Quarter 2 2005" dataDxfId="278" dataCellStyle="Normal 3"/>
    <tableColumn id="33" xr3:uid="{1A9936F1-2790-4051-8141-6842CB421E64}" name="Quarter 3 2005" dataDxfId="277" dataCellStyle="Normal 3"/>
    <tableColumn id="34" xr3:uid="{1FCB7451-21D8-42CF-A5DA-EA5A10BFAE46}" name="Quarter 4 2005" dataDxfId="276" dataCellStyle="Normal 3"/>
    <tableColumn id="35" xr3:uid="{016920EA-FEA6-46D0-B95C-A5908D9C3524}" name="Quarter 1 2006" dataDxfId="275" dataCellStyle="Normal 3"/>
    <tableColumn id="36" xr3:uid="{1B90956B-8258-46D0-86FF-905EF2F8214F}" name="Quarter 2 2006" dataDxfId="274" dataCellStyle="Normal 3"/>
    <tableColumn id="37" xr3:uid="{0B8D631D-626E-4B9A-BB33-D02273184786}" name="Quarter 3 2006" dataDxfId="273" dataCellStyle="Normal 3"/>
    <tableColumn id="38" xr3:uid="{817F7EBB-79CB-449E-9411-B07E53763FCA}" name="Quarter 4 2006" dataDxfId="272" dataCellStyle="Normal 3"/>
    <tableColumn id="39" xr3:uid="{EEA22771-72F9-4AC6-A2F8-A69B59DBDE9E}" name="Quarter 1 2007" dataDxfId="271" dataCellStyle="Normal 3"/>
    <tableColumn id="40" xr3:uid="{04DA62D3-5C17-4C9B-B844-94A8CD715B70}" name="Quarter 2 2007" dataDxfId="270" dataCellStyle="Normal 3"/>
    <tableColumn id="41" xr3:uid="{E0A8484F-479F-41D5-B96C-256FC10C4ADE}" name="Quarter 3 2007" dataDxfId="269" dataCellStyle="Normal 3"/>
    <tableColumn id="42" xr3:uid="{C01457C7-16DD-483C-BEB2-C74EEA8FDC5B}" name="Quarter 4 2007" dataDxfId="268" dataCellStyle="Normal 3"/>
    <tableColumn id="43" xr3:uid="{9990DAF5-47FE-407A-82E7-F4BD78946F5E}" name="Quarter 1 2008" dataDxfId="267" dataCellStyle="Normal 3"/>
    <tableColumn id="44" xr3:uid="{07010935-5237-4420-88EE-BF02085C1E38}" name="Quarter 2 2008" dataDxfId="266" dataCellStyle="Normal 3"/>
    <tableColumn id="45" xr3:uid="{DFEFF85C-3E35-4C68-BCB9-30D632D73FEF}" name="Quarter 3 2008" dataDxfId="265" dataCellStyle="Normal 3"/>
    <tableColumn id="46" xr3:uid="{90E8BF79-803E-41B9-8CD1-D8DD45DCF07F}" name="Quarter 4 2008" dataDxfId="264" dataCellStyle="Normal 3"/>
    <tableColumn id="47" xr3:uid="{F1D576DF-5DBA-49C3-9D6D-E852B376D891}" name="Quarter 1 2009" dataDxfId="263" dataCellStyle="Normal 3"/>
    <tableColumn id="48" xr3:uid="{00A88ED4-6F78-4AA9-AE74-EAFBE37B6EBB}" name="Quarter 2 2009" dataDxfId="262" dataCellStyle="Normal 3"/>
    <tableColumn id="49" xr3:uid="{A6DF9274-0204-4E9F-AE1E-A5849E84D74D}" name="Quarter 3 2009" dataDxfId="261" dataCellStyle="Normal 3"/>
    <tableColumn id="50" xr3:uid="{57280106-8089-4AE6-A313-CBAD838FCA3F}" name="Quarter 4 2009" dataDxfId="260" dataCellStyle="Normal 3"/>
    <tableColumn id="51" xr3:uid="{272FD974-DA92-43D6-BD00-4B871ACDBA44}" name="Quarter 1 2010" dataDxfId="259" dataCellStyle="Normal 3"/>
    <tableColumn id="52" xr3:uid="{0FCD432E-5479-40A2-A188-84D29F0E7DCE}" name="Quarter 2 2010" dataDxfId="258" dataCellStyle="Normal 3"/>
    <tableColumn id="53" xr3:uid="{79ADC98A-1430-4A6E-9342-8AA51D3F9305}" name="Quarter 3 2010" dataDxfId="257" dataCellStyle="Normal 3"/>
    <tableColumn id="54" xr3:uid="{2C69B2F8-3247-4B7D-8708-91495945E786}" name="Quarter 4 2010" dataDxfId="256" dataCellStyle="Normal 3"/>
    <tableColumn id="55" xr3:uid="{C6EB35E6-06BB-4A06-B10B-14C7D70A3A81}" name="Quarter 1 2011" dataDxfId="255" dataCellStyle="Normal 3"/>
    <tableColumn id="56" xr3:uid="{7068A765-9ECA-462E-8E1E-D51C75D6FE6C}" name="Quarter 2 2011" dataDxfId="254" dataCellStyle="Normal 3"/>
    <tableColumn id="57" xr3:uid="{34A0614F-9BE9-4087-8DDF-28C9F9303C02}" name="Quarter 3 2011" dataDxfId="253" dataCellStyle="Normal 3"/>
    <tableColumn id="58" xr3:uid="{2536A7BD-39D5-49B2-94B2-5B0D10946954}" name="Quarter 4 2011" dataDxfId="252" dataCellStyle="Normal 3"/>
    <tableColumn id="59" xr3:uid="{4D5D79A8-63B1-4CC9-B980-DA0701B5E977}" name="Quarter 1 2012" dataDxfId="251" dataCellStyle="Normal 3"/>
    <tableColumn id="60" xr3:uid="{830B3C60-5BE8-41C5-BECE-AD4DF629DB1A}" name="Quarter 2 2012" dataDxfId="250" dataCellStyle="Normal 3"/>
    <tableColumn id="61" xr3:uid="{A244EC01-8CFC-4675-B5D7-61FF9A78D0CA}" name="Quarter 3 2012" dataDxfId="249" dataCellStyle="Normal 3"/>
    <tableColumn id="62" xr3:uid="{890BC0FC-41DD-420D-BEE5-701E41468022}" name="Quarter 4 2012" dataDxfId="248" dataCellStyle="Normal 3"/>
    <tableColumn id="63" xr3:uid="{5E747177-1A09-4692-A55F-D47089A926B2}" name="Quarter 1 2013" dataDxfId="247" dataCellStyle="Normal 3"/>
    <tableColumn id="64" xr3:uid="{5F918B6A-D8FA-4068-A8B5-04CCD1377E8F}" name="Quarter 2 2013" dataDxfId="246" dataCellStyle="Normal 3"/>
    <tableColumn id="65" xr3:uid="{97A89848-A28A-4E56-9B4A-8016D141D004}" name="Quarter 3 2013" dataDxfId="245" dataCellStyle="Normal 3"/>
    <tableColumn id="66" xr3:uid="{A5DDF44C-E746-47B2-AF60-83C06E9E5D60}" name="Quarter 4 2013" dataDxfId="244" dataCellStyle="Normal 3"/>
    <tableColumn id="67" xr3:uid="{84B2A616-F955-473E-860B-A5ED106D2D3C}" name="Quarter 1 2014" dataDxfId="243" dataCellStyle="Normal 3"/>
    <tableColumn id="68" xr3:uid="{0CEDACCA-F164-4C00-B47E-C47B7FF445C5}" name="Quarter 2 2014" dataDxfId="242" dataCellStyle="Normal 3"/>
    <tableColumn id="69" xr3:uid="{2FD3C7CA-D68F-4A17-ADBA-A02F15CC2DBE}" name="Quarter 3 2014" dataDxfId="241" dataCellStyle="Normal 3"/>
    <tableColumn id="70" xr3:uid="{60D3BE77-4995-49FC-BB5C-9B0CE3C80DC6}" name="Quarter 4 2014" dataDxfId="240" dataCellStyle="Normal 3"/>
    <tableColumn id="71" xr3:uid="{7F04248A-A26F-464D-BF08-F2564B3E5DE2}" name="Quarter 1 2015" dataDxfId="239" dataCellStyle="Normal 3"/>
    <tableColumn id="72" xr3:uid="{B9416E0E-D891-4B94-9BD7-8EB0F608282A}" name="Quarter 2 2015" dataDxfId="238" dataCellStyle="Normal 3"/>
    <tableColumn id="73" xr3:uid="{54C44DE9-BCE1-4FC9-A96B-5FDDF1C2EA17}" name="Quarter 3 2015" dataDxfId="237" dataCellStyle="Normal 3"/>
    <tableColumn id="74" xr3:uid="{B0758EE9-DDE7-406A-9439-2F3AB080FE43}" name="Quarter 4 2015" dataDxfId="236" dataCellStyle="Normal 3"/>
    <tableColumn id="75" xr3:uid="{7EA3D5CE-DD66-4917-8F85-01C839902748}" name="Quarter 1 2016" dataDxfId="235" dataCellStyle="Normal 3"/>
    <tableColumn id="76" xr3:uid="{5BCE6B3F-73DE-40EC-A30C-4D78D3CFEC3F}" name="Quarter 2 2016" dataDxfId="234" dataCellStyle="Normal 3"/>
    <tableColumn id="77" xr3:uid="{6F477564-6EE5-4EEC-962E-566924536AC8}" name="Quarter 3 2016" dataDxfId="233" dataCellStyle="Normal 3"/>
    <tableColumn id="78" xr3:uid="{E1834984-9D52-40DB-99EC-CE630A0A1296}" name="Quarter 4 2016" dataDxfId="232" dataCellStyle="Normal 3"/>
    <tableColumn id="79" xr3:uid="{A8CC64A1-2F65-408F-B524-551B65DAF915}" name="Quarter 1 2017" dataDxfId="231" dataCellStyle="Normal 3"/>
    <tableColumn id="80" xr3:uid="{42080A8B-28D9-4AD9-A53E-83DC28765615}" name="Quarter 2 2017" dataDxfId="230" dataCellStyle="Normal 3"/>
    <tableColumn id="81" xr3:uid="{C68C7583-673A-4D43-9235-F743C30D1410}" name="Quarter 3 2017" dataDxfId="229" dataCellStyle="Normal 3"/>
    <tableColumn id="82" xr3:uid="{21F61182-887B-4C25-9DD2-F772FA715F04}" name="Quarter 4 2017" dataDxfId="228" dataCellStyle="Normal 3"/>
    <tableColumn id="83" xr3:uid="{B6AFFB2C-49D3-4F54-9774-0C98C4D3FDCC}" name="Quarter 1 2018" dataDxfId="227" dataCellStyle="Normal 3"/>
    <tableColumn id="84" xr3:uid="{276C2DE1-9C69-43DF-BD02-AB2714764D02}" name="Quarter 2 2018" dataDxfId="226" dataCellStyle="Normal 3"/>
    <tableColumn id="85" xr3:uid="{CB03C69C-333F-466D-9F65-645F57D10BAA}" name="Quarter 3 2018" dataDxfId="225" dataCellStyle="Normal 3"/>
    <tableColumn id="86" xr3:uid="{5AA71201-629C-416F-8039-71B025F266BE}" name="Quarter 4 2018" dataDxfId="224" dataCellStyle="Normal 3"/>
    <tableColumn id="87" xr3:uid="{49EEBC46-6E43-49DA-A695-C002F1B6CE41}" name="Quarter 1 2019" dataDxfId="223" dataCellStyle="Normal 3"/>
    <tableColumn id="88" xr3:uid="{D0D2C590-138B-4841-9E09-6F309212DCCA}" name="Quarter 2 2019" dataDxfId="222" dataCellStyle="Normal 3"/>
    <tableColumn id="89" xr3:uid="{EC221428-DEED-40DE-AA5D-DDD9464E9845}" name="Quarter 3 2019" dataDxfId="221" dataCellStyle="Normal 3"/>
    <tableColumn id="90" xr3:uid="{2F3B1A3B-BC64-47FF-ABF3-0BD0E25E7C06}" name="Quarter 4 2019" dataDxfId="220" dataCellStyle="Normal 3"/>
    <tableColumn id="91" xr3:uid="{D3555005-A729-472B-9BD0-893745625AD6}" name="Quarter 1 2020" dataDxfId="219" dataCellStyle="Normal 3"/>
    <tableColumn id="92" xr3:uid="{5EEB5D63-B102-4787-893E-46CE91FBB81B}" name="Quarter 2 2020" dataDxfId="218" dataCellStyle="Normal 3"/>
    <tableColumn id="93" xr3:uid="{52A2B5C3-2697-4E6F-9F19-10FECDD21EA7}" name="Quarter 3 2020" dataDxfId="217" dataCellStyle="Normal 3"/>
    <tableColumn id="94" xr3:uid="{32A59292-2F8A-43D5-ADDB-840FE1C2CAF7}" name="Quarter 4 2020" dataDxfId="216" dataCellStyle="Normal 3"/>
    <tableColumn id="95" xr3:uid="{B922AC86-E89F-4581-838B-4EE5B06FD714}" name="Quarter 1 2021" dataDxfId="215" dataCellStyle="Normal 3"/>
    <tableColumn id="96" xr3:uid="{AC8E780F-2C35-4C4A-8ACE-AC375BDC787B}" name="Quarter 2 2021" dataDxfId="214" dataCellStyle="Normal 3"/>
    <tableColumn id="97" xr3:uid="{904D4ED4-9E77-468A-A370-8203F56B4DA5}" name="Quarter 3 2021" dataDxfId="213" dataCellStyle="Normal 3"/>
    <tableColumn id="98" xr3:uid="{56E1F36B-B6D0-4A56-BB6E-BADE528B7FA6}" name="Quarter 4 2021" dataDxfId="212" dataCellStyle="Normal 3"/>
    <tableColumn id="99" xr3:uid="{3ADC1A05-173F-4164-B362-EDE280B4856F}" name="Quarter 1 2022" dataDxfId="211" dataCellStyle="Normal 3"/>
    <tableColumn id="100" xr3:uid="{68234AC7-F8B9-4B41-85F9-EA70350AF2B3}" name="Quarter 2 2022" dataDxfId="210" dataCellStyle="Normal 3"/>
    <tableColumn id="101" xr3:uid="{FE5F00E4-F187-4FB8-847F-6F785908D667}" name="Quarter 3 2022 [provisional]" dataDxfId="209"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220A79-AB1D-47E0-B551-2C2AB6DB8AAB}" name="Table5.1a_fuel_used_in_electricity_generation_quarter_1_1998_to_quarter_2_2021_Mtoe" displayName="Table5.1a_fuel_used_in_electricity_generation_quarter_1_1998_to_quarter_2_2021_Mtoe" ref="A6:CW43" totalsRowShown="0" headerRowDxfId="208" dataDxfId="206" headerRowBorderDxfId="207" tableBorderDxfId="205" headerRowCellStyle="Normal 3" dataCellStyle="Normal 3">
  <autoFilter ref="A6:CW43" xr:uid="{F5220A79-AB1D-47E0-B551-2C2AB6DB8A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autoFilter>
  <tableColumns count="101">
    <tableColumn id="1" xr3:uid="{597C98CE-F802-4AEF-AF9F-20A7AEC16EE2}" name="Generator type" dataCellStyle="Normal 4"/>
    <tableColumn id="2" xr3:uid="{0053A059-5DE4-4CDA-AF48-437065430080}" name="Fuel" dataDxfId="204" dataCellStyle="Normal 3"/>
    <tableColumn id="3" xr3:uid="{DC60EC1E-E597-4531-AE78-362A7FEA1AA6}" name="Quarter 1 1998" dataDxfId="203" dataCellStyle="Normal 3"/>
    <tableColumn id="4" xr3:uid="{FC487A25-D249-4A9B-868B-4BD91BA4881B}" name="Quarter 2 1998" dataDxfId="202" dataCellStyle="Normal 3"/>
    <tableColumn id="5" xr3:uid="{DF336ED5-EC98-429B-98EB-BF965DDDFCDB}" name="Quarter 3 1998" dataDxfId="201" dataCellStyle="Normal 3"/>
    <tableColumn id="6" xr3:uid="{8086E5FC-C680-48F8-96BC-3F56FB07E746}" name="Quarter 4 1998" dataDxfId="200" dataCellStyle="Normal 3"/>
    <tableColumn id="7" xr3:uid="{6485B8C1-8CA1-45ED-BC03-C88C9BF12D73}" name="Quarter 1 1999" dataDxfId="199" dataCellStyle="Normal 3"/>
    <tableColumn id="8" xr3:uid="{77B303A1-E15F-4D8F-A384-75943B007B52}" name="Quarter 2 1999" dataDxfId="198" dataCellStyle="Normal 3"/>
    <tableColumn id="9" xr3:uid="{DAB017BF-7E15-4C38-BFA8-F9D703F6FFCF}" name="Quarter 3 1999" dataDxfId="197" dataCellStyle="Normal 3"/>
    <tableColumn id="10" xr3:uid="{40FC1B06-0ED0-4196-8A89-D3B039DE8D29}" name="Quarter 4 1999" dataDxfId="196" dataCellStyle="Normal 3"/>
    <tableColumn id="11" xr3:uid="{16610E29-1653-4F5D-A38D-74A875494C23}" name="Quarter 1 2000" dataDxfId="195" dataCellStyle="Normal 3"/>
    <tableColumn id="12" xr3:uid="{B7DF5D6A-AC60-4119-BAA4-DE9D801C1C50}" name="Quarter 2 2000" dataDxfId="194" dataCellStyle="Normal 3"/>
    <tableColumn id="13" xr3:uid="{EBEF5029-0F57-4978-AE63-9B032CF8F95A}" name="Quarter 3 2000" dataDxfId="193" dataCellStyle="Normal 3"/>
    <tableColumn id="14" xr3:uid="{E628D49C-9768-4FA6-935B-BF6E4772306E}" name="Quarter 4 2000" dataDxfId="192" dataCellStyle="Normal 3"/>
    <tableColumn id="15" xr3:uid="{2C7396C7-942B-475F-A76A-7855E84E3204}" name="Quarter 1 2001" dataDxfId="191" dataCellStyle="Normal 3"/>
    <tableColumn id="16" xr3:uid="{5F124BF5-F639-47D9-B376-F3D5E27779F2}" name="Quarter 2 2001" dataDxfId="190" dataCellStyle="Normal 3"/>
    <tableColumn id="17" xr3:uid="{04C9EE38-0742-4EE4-AB5D-B9D0E556FDD4}" name="Quarter 3 2001" dataDxfId="189" dataCellStyle="Normal 3"/>
    <tableColumn id="18" xr3:uid="{53796EDA-43B8-4057-B7AC-9EA1C90B0A06}" name="Quarter 4 2001" dataDxfId="188" dataCellStyle="Normal 3"/>
    <tableColumn id="19" xr3:uid="{34252B12-FA1A-47E7-8865-BB6B88A2ED1D}" name="Quarter 1 2002" dataDxfId="187" dataCellStyle="Normal 3"/>
    <tableColumn id="20" xr3:uid="{808FF2FB-ED3C-4AD6-9998-0DBDCF31554C}" name="Quarter 2 2002" dataDxfId="186" dataCellStyle="Normal 3"/>
    <tableColumn id="21" xr3:uid="{79C1539F-A264-4036-A843-8380E50019EA}" name="Quarter 3 2002" dataDxfId="185" dataCellStyle="Normal 3"/>
    <tableColumn id="22" xr3:uid="{F5A21384-E6E7-49A8-8BD7-8C9BB223C50E}" name="Quarter 4 2002" dataDxfId="184" dataCellStyle="Normal 3"/>
    <tableColumn id="23" xr3:uid="{77BA8512-E67D-434B-8F46-A5C4B2217EC7}" name="Quarter 1 2003" dataDxfId="183" dataCellStyle="Normal 3"/>
    <tableColumn id="24" xr3:uid="{37CC1E28-7C5F-42B1-BAAA-3E36226E1447}" name="Quarter 2 2003" dataDxfId="182" dataCellStyle="Normal 3"/>
    <tableColumn id="25" xr3:uid="{453BEAD3-D666-458B-BC67-18FCBEAA465F}" name="Quarter 3 2003" dataDxfId="181" dataCellStyle="Normal 3"/>
    <tableColumn id="26" xr3:uid="{F14CED47-A92C-47BA-9865-6B00DF6F29E9}" name="Quarter 4 2003" dataDxfId="180" dataCellStyle="Normal 3"/>
    <tableColumn id="27" xr3:uid="{FC826087-2FFA-4D7D-AEC6-71555798FC7A}" name="Quarter 1 2004" dataDxfId="179" dataCellStyle="Normal 3"/>
    <tableColumn id="28" xr3:uid="{F0BF834F-D972-407D-BC66-DA4EE7F12099}" name="Quarter 2 2004" dataDxfId="178" dataCellStyle="Normal 3"/>
    <tableColumn id="29" xr3:uid="{57DC1D79-1521-4162-A261-1E6E3B79AB20}" name="Quarter 3 2004" dataDxfId="177" dataCellStyle="Normal 3"/>
    <tableColumn id="30" xr3:uid="{2604D585-AF43-4DF2-A8F5-F49C75CDF7ED}" name="Quarter 4 2004" dataDxfId="176" dataCellStyle="Normal 3"/>
    <tableColumn id="31" xr3:uid="{C052E907-D083-4E8D-9CAE-ED79D6E4B24E}" name="Quarter 1 2005" dataDxfId="175" dataCellStyle="Normal 3"/>
    <tableColumn id="32" xr3:uid="{2EFA8594-7C5F-423A-B4FE-8C5E5D99B3E1}" name="Quarter 2 2005" dataDxfId="174" dataCellStyle="Normal 3"/>
    <tableColumn id="33" xr3:uid="{B95B3AFD-693B-4F39-8E3A-278B40F3D84F}" name="Quarter 3 2005" dataDxfId="173" dataCellStyle="Normal 3"/>
    <tableColumn id="34" xr3:uid="{4FCB57C3-BEDD-4B9B-84E9-DF4EF7546D0D}" name="Quarter 4 2005" dataDxfId="172" dataCellStyle="Normal 3"/>
    <tableColumn id="35" xr3:uid="{A535DFF5-A23C-4F3C-9798-994B841499CB}" name="Quarter 1 2006" dataDxfId="171" dataCellStyle="Normal 3"/>
    <tableColumn id="36" xr3:uid="{7468305C-45F1-42EB-9C47-68800FFF5E8A}" name="Quarter 2 2006" dataDxfId="170" dataCellStyle="Normal 3"/>
    <tableColumn id="37" xr3:uid="{9E48053F-E00F-4908-B226-E4280F3430D9}" name="Quarter 3 2006" dataDxfId="169" dataCellStyle="Normal 3"/>
    <tableColumn id="38" xr3:uid="{A77E275F-BB89-40BB-B5F2-A822C97FE01C}" name="Quarter 4 2006" dataDxfId="168" dataCellStyle="Normal 3"/>
    <tableColumn id="39" xr3:uid="{F2F87C75-4D77-4697-87A5-23CDD649D0B8}" name="Quarter 1 2007" dataDxfId="167" dataCellStyle="Normal 3"/>
    <tableColumn id="40" xr3:uid="{4EF54B81-D29E-45A6-A414-AC751678BE45}" name="Quarter 2 2007" dataDxfId="166" dataCellStyle="Normal 3"/>
    <tableColumn id="41" xr3:uid="{8DFBF776-A75F-4DD3-95B8-A52405C0818A}" name="Quarter 3 2007" dataDxfId="165" dataCellStyle="Normal 3"/>
    <tableColumn id="42" xr3:uid="{A5300A24-7B7D-46BC-A72B-4DE808F44E30}" name="Quarter 4 2007" dataDxfId="164" dataCellStyle="Normal 3"/>
    <tableColumn id="43" xr3:uid="{64EB9100-B6C1-42D0-9E2F-63F4E9083B01}" name="Quarter 1 2008" dataDxfId="163" dataCellStyle="Normal 3"/>
    <tableColumn id="44" xr3:uid="{D9DBD446-42B5-48D2-9506-D5AB0764EFB7}" name="Quarter 2 2008" dataDxfId="162" dataCellStyle="Normal 3"/>
    <tableColumn id="45" xr3:uid="{069760FE-6717-4A8A-A15F-E6BD116DFEE9}" name="Quarter 3 2008" dataDxfId="161" dataCellStyle="Normal 3"/>
    <tableColumn id="46" xr3:uid="{9D235D5A-355C-49F1-A6D3-E96779F7CB96}" name="Quarter 4 2008" dataDxfId="160" dataCellStyle="Normal 3"/>
    <tableColumn id="47" xr3:uid="{895C5D48-7BFB-43FA-9BDE-E55C9975F916}" name="Quarter 1 2009" dataDxfId="159" dataCellStyle="Normal 3"/>
    <tableColumn id="48" xr3:uid="{EFD728D3-D9E9-4785-A1C3-7DC1193E87A3}" name="Quarter 2 2009" dataDxfId="158" dataCellStyle="Normal 3"/>
    <tableColumn id="49" xr3:uid="{720553B3-163A-4729-B02D-295AC4C545F8}" name="Quarter 3 2009" dataDxfId="157" dataCellStyle="Normal 3"/>
    <tableColumn id="50" xr3:uid="{CBC554C0-27F1-4D19-A2FC-167B0BAD979B}" name="Quarter 4 2009" dataDxfId="156" dataCellStyle="Normal 3"/>
    <tableColumn id="51" xr3:uid="{81C6B6F0-8BA5-4EDB-863F-4EFCBB7CCEC9}" name="Quarter 1 2010" dataDxfId="155" dataCellStyle="Normal 3"/>
    <tableColumn id="52" xr3:uid="{7D763FEA-53FC-4D31-A4EE-8BAC07B34BA8}" name="Quarter 2 2010" dataDxfId="154" dataCellStyle="Normal 3"/>
    <tableColumn id="53" xr3:uid="{B6292D71-7186-4065-8353-7AC8B58C6B50}" name="Quarter 3 2010" dataDxfId="153" dataCellStyle="Normal 3"/>
    <tableColumn id="54" xr3:uid="{3D22F43E-1A2F-48B7-B84F-C120805CC99A}" name="Quarter 4 2010" dataDxfId="152" dataCellStyle="Normal 3"/>
    <tableColumn id="55" xr3:uid="{1C38734F-1E85-4E2E-942A-B37BDD5613BD}" name="Quarter 1 2011" dataDxfId="151" dataCellStyle="Normal 3"/>
    <tableColumn id="56" xr3:uid="{6D98BEA9-B0F3-4F42-9E77-CC0E2DE9E8F4}" name="Quarter 2 2011" dataDxfId="150" dataCellStyle="Normal 3"/>
    <tableColumn id="57" xr3:uid="{EC20C574-6F7A-4200-9E70-14C3EADB13BB}" name="Quarter 3 2011" dataDxfId="149" dataCellStyle="Normal 3"/>
    <tableColumn id="58" xr3:uid="{10D02AB4-A918-4337-9E11-D0DF51DA12FA}" name="Quarter 4 2011" dataDxfId="148" dataCellStyle="Normal 3"/>
    <tableColumn id="59" xr3:uid="{DF002371-8034-47B0-B94B-25DE40564C8B}" name="Quarter 1 2012" dataDxfId="147" dataCellStyle="Normal 3"/>
    <tableColumn id="60" xr3:uid="{C4EEBD24-5A30-46E1-AD50-6526804B380D}" name="Quarter 2 2012" dataDxfId="146" dataCellStyle="Normal 3"/>
    <tableColumn id="61" xr3:uid="{988E3FD2-411F-4932-B51B-5090C2E723B6}" name="Quarter 3 2012" dataDxfId="145" dataCellStyle="Normal 3"/>
    <tableColumn id="62" xr3:uid="{B1850941-F708-4179-B239-10D90F34F119}" name="Quarter 4 2012" dataDxfId="144" dataCellStyle="Normal 3"/>
    <tableColumn id="63" xr3:uid="{DC97BCDD-04EF-4B89-BDD7-6F1C648640ED}" name="Quarter 1 2013" dataDxfId="143" dataCellStyle="Normal 3"/>
    <tableColumn id="64" xr3:uid="{FAF1639D-DE91-47A0-92A3-CFD67D1C51A9}" name="Quarter 2 2013" dataDxfId="142" dataCellStyle="Normal 3"/>
    <tableColumn id="65" xr3:uid="{FAA2DE51-BEE3-4E58-883F-36C0D700C4A9}" name="Quarter 3 2013" dataDxfId="141" dataCellStyle="Normal 3"/>
    <tableColumn id="66" xr3:uid="{FA15FD3B-4553-4ED2-B1D2-179F1CFC0B7E}" name="Quarter 4 2013" dataDxfId="140" dataCellStyle="Normal 3"/>
    <tableColumn id="67" xr3:uid="{C37B633E-9C5D-473B-8089-C568861468EE}" name="Quarter 1 2014" dataDxfId="139" dataCellStyle="Normal 3"/>
    <tableColumn id="68" xr3:uid="{CBC9AB2A-1BE5-4113-BA5E-691ACF4E8188}" name="Quarter 2 2014" dataDxfId="138" dataCellStyle="Normal 3"/>
    <tableColumn id="69" xr3:uid="{1004C305-8B55-4CE1-9D17-2C53B9E0481B}" name="Quarter 3 2014" dataDxfId="137" dataCellStyle="Normal 3"/>
    <tableColumn id="70" xr3:uid="{9ABC4017-34D2-43C1-9645-F382E61139D9}" name="Quarter 4 2014" dataDxfId="136" dataCellStyle="Normal 3"/>
    <tableColumn id="71" xr3:uid="{23F869FF-A39F-4067-8393-F82277922702}" name="Quarter 1 2015" dataDxfId="135" dataCellStyle="Normal 3"/>
    <tableColumn id="72" xr3:uid="{E111DB4F-8885-478E-B1C6-366FDD7A84A1}" name="Quarter 2 2015" dataDxfId="134" dataCellStyle="Normal 3"/>
    <tableColumn id="73" xr3:uid="{E2D572B4-1A47-4958-A15D-2D78DD9A0FEA}" name="Quarter 3 2015" dataDxfId="133" dataCellStyle="Normal 3"/>
    <tableColumn id="74" xr3:uid="{1675B622-E0D0-437F-A3CC-E119198E17F7}" name="Quarter 4 2015" dataDxfId="132" dataCellStyle="Normal 3"/>
    <tableColumn id="75" xr3:uid="{3CE4AF9F-3F58-4EEC-85E1-7219BFD60118}" name="Quarter 1 2016" dataDxfId="131" dataCellStyle="Normal 3"/>
    <tableColumn id="76" xr3:uid="{7C91123C-14C8-4C41-A4FE-E2BDC8388CA4}" name="Quarter 2 2016" dataDxfId="130" dataCellStyle="Normal 3"/>
    <tableColumn id="77" xr3:uid="{C4557C56-ACF3-4D0B-B49D-BFFF8680B84F}" name="Quarter 3 2016" dataDxfId="129" dataCellStyle="Normal 3"/>
    <tableColumn id="78" xr3:uid="{92204448-E30A-4470-A281-1EA683AE4B33}" name="Quarter 4 2016" dataDxfId="128" dataCellStyle="Normal 3"/>
    <tableColumn id="79" xr3:uid="{E7A47444-F8C3-4F6D-B6D5-A29D9801E2C9}" name="Quarter 1 2017" dataDxfId="127" dataCellStyle="Normal 3"/>
    <tableColumn id="80" xr3:uid="{5765377A-6CB0-464B-BFE1-625C718CF48E}" name="Quarter 2 2017" dataDxfId="126" dataCellStyle="Normal 3"/>
    <tableColumn id="81" xr3:uid="{22350F85-8FB3-4374-8251-BA57043AD9C3}" name="Quarter 3 2017" dataDxfId="125" dataCellStyle="Normal 3"/>
    <tableColumn id="82" xr3:uid="{2DC18602-6DE0-4553-AAB5-6789CAB727A8}" name="Quarter 4 2017" dataDxfId="124" dataCellStyle="Normal 3"/>
    <tableColumn id="83" xr3:uid="{2753E2C0-01AA-4901-A8F5-F6D2CD120AD7}" name="Quarter 1 2018" dataDxfId="123" dataCellStyle="Normal 3"/>
    <tableColumn id="84" xr3:uid="{983C1D51-95B9-4A9E-B0F5-ED4AA3B94682}" name="Quarter 2 2018" dataDxfId="122" dataCellStyle="Normal 3"/>
    <tableColumn id="85" xr3:uid="{C3CEB1D4-E8CE-49FF-8D69-6F5D47F4C330}" name="Quarter 3 2018" dataDxfId="121" dataCellStyle="Normal 3"/>
    <tableColumn id="86" xr3:uid="{24962CDF-2AF9-4669-BB4E-0110FC171BD6}" name="Quarter 4 2018" dataDxfId="120" dataCellStyle="Normal 3"/>
    <tableColumn id="87" xr3:uid="{940049F1-8F08-4C5C-BB5F-15AE35D1D430}" name="Quarter 1 2019" dataDxfId="119" dataCellStyle="Normal 3"/>
    <tableColumn id="88" xr3:uid="{0BD7866B-3F04-484B-BC62-F22C9444F2E9}" name="Quarter 2 2019" dataDxfId="118" dataCellStyle="Normal 3"/>
    <tableColumn id="89" xr3:uid="{09BA544D-79A4-461D-AB54-7DA987FF99AD}" name="Quarter 3 2019" dataDxfId="117" dataCellStyle="Normal 3"/>
    <tableColumn id="90" xr3:uid="{9772362E-84F3-4AC8-A898-19B102642C8B}" name="Quarter 4 2019" dataDxfId="116" dataCellStyle="Normal 3"/>
    <tableColumn id="91" xr3:uid="{8D401038-869A-481B-A033-3B665912A316}" name="Quarter 1 2020" dataDxfId="115" dataCellStyle="Normal 3"/>
    <tableColumn id="92" xr3:uid="{284740A9-AEE4-43BF-9526-28402F15D352}" name="Quarter 2 2020" dataDxfId="114" dataCellStyle="Normal 3"/>
    <tableColumn id="93" xr3:uid="{079F7E85-0D76-4FF0-A052-9FF4B530C933}" name="Quarter 3 2020" dataDxfId="113" dataCellStyle="Normal 3"/>
    <tableColumn id="94" xr3:uid="{DA3D91E8-8FBC-4A87-A87C-FB7FEE4E136B}" name="Quarter 4 2020" dataDxfId="112" dataCellStyle="Normal 3"/>
    <tableColumn id="95" xr3:uid="{EC421BFB-8A24-4A30-85C4-0747C860F700}" name="Quarter 1 2021" dataDxfId="111" dataCellStyle="Normal 3"/>
    <tableColumn id="96" xr3:uid="{AEEC8D7E-021A-4766-8BCA-A72D73D8BA51}" name="Quarter 2 2021" dataDxfId="110" dataCellStyle="Normal 3"/>
    <tableColumn id="97" xr3:uid="{91B2029B-D4D8-4BD4-9440-45040A4184C3}" name="Quarter 3 2021" dataDxfId="109" dataCellStyle="Normal 3"/>
    <tableColumn id="98" xr3:uid="{69EE46EC-C88C-4E58-9A08-E116B96BC169}" name="Quarter 4 2021" dataDxfId="108" dataCellStyle="Normal 3"/>
    <tableColumn id="99" xr3:uid="{AE094D76-FCA5-464F-9443-BD7D3F2A562E}" name="Quarter 1 2022" dataDxfId="107" dataCellStyle="Normal 3"/>
    <tableColumn id="100" xr3:uid="{DC00142A-3CCB-440D-B5C1-F05FF8F9EC84}" name="Quarter 2 2022" dataDxfId="106" dataCellStyle="Normal 3"/>
    <tableColumn id="101" xr3:uid="{65C709B8-8C57-44DF-8F38-493821B46AC6}" name="Quarter 3 2022 [provisional]" dataDxfId="105" dataCellStyle="Normal 3"/>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FADE25-2314-438C-9A89-A15E6F99B123}" name="Table5.1c_electricity_supplied_by_fuel_quarter_1_1998_to_quarter_2_2021_TWh" displayName="Table5.1c_electricity_supplied_by_fuel_quarter_1_1998_to_quarter_2_2021_TWh" ref="A86:CW127" totalsRowShown="0" headerRowDxfId="104" dataDxfId="102" headerRowBorderDxfId="103" tableBorderDxfId="101" headerRowCellStyle="Normal 3" dataCellStyle="Normal 3">
  <tableColumns count="101">
    <tableColumn id="1" xr3:uid="{A6090570-64FE-4BBD-AD18-AC84DD8DD8C1}" name="Generator type" dataDxfId="100" dataCellStyle="Normal 3"/>
    <tableColumn id="2" xr3:uid="{37A1C7AF-4C26-4062-AF1F-4ED8A68DA310}" name="Fuel" dataDxfId="99" dataCellStyle="Normal 3"/>
    <tableColumn id="3" xr3:uid="{57870BFB-1595-432C-BDF6-E1BA9FF2A149}" name="Quarter 1 1998" dataDxfId="98" dataCellStyle="Normal 3"/>
    <tableColumn id="4" xr3:uid="{E8489206-802C-4A30-BFF8-A8AB6EC3B5D6}" name="Quarter 2 1998" dataDxfId="97" dataCellStyle="Normal 3"/>
    <tableColumn id="5" xr3:uid="{8A732224-4A21-4F24-A2FE-2E3716B63AA9}" name="Quarter 3 1998" dataDxfId="96" dataCellStyle="Normal 3"/>
    <tableColumn id="6" xr3:uid="{4F67F663-1484-40EC-8B6B-A9803B85EDBB}" name="Quarter 4 1998" dataDxfId="95" dataCellStyle="Normal 3"/>
    <tableColumn id="7" xr3:uid="{E796C3BE-6F27-469C-A14E-3C3E8FBBB716}" name="Quarter 1 1999" dataDxfId="94" dataCellStyle="Normal 3"/>
    <tableColumn id="8" xr3:uid="{5C59566B-A6C2-43E4-9D98-76196C121A37}" name="Quarter 2 1999" dataDxfId="93" dataCellStyle="Normal 3"/>
    <tableColumn id="9" xr3:uid="{50AB8B43-BDF4-493B-8747-154DA73BBD01}" name="Quarter 3 1999" dataDxfId="92" dataCellStyle="Normal 3"/>
    <tableColumn id="10" xr3:uid="{F58EA05A-4F84-48EA-965A-9233C849162D}" name="Quarter 4 1999" dataDxfId="91" dataCellStyle="Normal 3"/>
    <tableColumn id="11" xr3:uid="{DB8BE5F8-08C4-46D5-ABFF-0E6ACD4E4601}" name="Quarter 1 2000" dataDxfId="90" dataCellStyle="Normal 3"/>
    <tableColumn id="12" xr3:uid="{55726F85-1958-4A2D-968E-22AB1CEDEA39}" name="Quarter 2 2000" dataDxfId="89" dataCellStyle="Normal 3"/>
    <tableColumn id="13" xr3:uid="{70F57C13-7C93-44A4-A77E-39463C6B01C9}" name="Quarter 3 2000" dataDxfId="88" dataCellStyle="Normal 3"/>
    <tableColumn id="14" xr3:uid="{2D59D876-80F9-4E99-8068-952553093D25}" name="Quarter 4 2000" dataDxfId="87" dataCellStyle="Normal 3"/>
    <tableColumn id="15" xr3:uid="{565A9F52-77B0-4F8C-8DC2-9D07FC63A820}" name="Quarter 1 2001" dataDxfId="86" dataCellStyle="Normal 3"/>
    <tableColumn id="16" xr3:uid="{B0EA2C9E-4448-46EF-8EC3-6DE1F4B879F6}" name="Quarter 2 2001" dataDxfId="85" dataCellStyle="Normal 3"/>
    <tableColumn id="17" xr3:uid="{986FB1E9-B2FA-441C-A588-11EF5528EEFE}" name="Quarter 3 2001" dataDxfId="84" dataCellStyle="Normal 3"/>
    <tableColumn id="18" xr3:uid="{3AA1AC33-735A-4369-942E-3B85A5EC7F00}" name="Quarter 4 2001" dataDxfId="83" dataCellStyle="Normal 3"/>
    <tableColumn id="19" xr3:uid="{62EBDEE2-C869-476B-B663-D98151745878}" name="Quarter 1 2002" dataDxfId="82" dataCellStyle="Normal 3"/>
    <tableColumn id="20" xr3:uid="{F5A320DE-1960-4C6E-9AED-7F00E06231AC}" name="Quarter 2 2002" dataDxfId="81" dataCellStyle="Normal 3"/>
    <tableColumn id="21" xr3:uid="{488229A8-D03B-4115-BA44-0D157EEECF31}" name="Quarter 3 2002" dataDxfId="80" dataCellStyle="Normal 3"/>
    <tableColumn id="22" xr3:uid="{DD057C43-81E4-45B2-8B25-FA8921261162}" name="Quarter 4 2002" dataDxfId="79" dataCellStyle="Normal 3"/>
    <tableColumn id="23" xr3:uid="{A8E88518-CD34-4559-A7EB-AA915A067F8B}" name="Quarter 1 2003" dataDxfId="78" dataCellStyle="Normal 3"/>
    <tableColumn id="24" xr3:uid="{9E81B444-FEAB-44E8-A8B6-82B1574DC80C}" name="Quarter 2 2003" dataDxfId="77" dataCellStyle="Normal 3"/>
    <tableColumn id="25" xr3:uid="{D5E90099-9B12-4323-A6DB-7C822F9A0DE0}" name="Quarter 3 2003" dataDxfId="76" dataCellStyle="Normal 3"/>
    <tableColumn id="26" xr3:uid="{662CECF2-318D-4056-A31B-AC58D434F780}" name="Quarter 4 2003" dataDxfId="75" dataCellStyle="Normal 3"/>
    <tableColumn id="27" xr3:uid="{0CEA0B49-6547-47CF-A1E1-9F0A6CC500BF}" name="Quarter 1 2004" dataDxfId="74" dataCellStyle="Normal 3"/>
    <tableColumn id="28" xr3:uid="{0CEBC928-B97E-46A7-9CF2-60CA80BC8AC0}" name="Quarter 2 2004" dataDxfId="73" dataCellStyle="Normal 3"/>
    <tableColumn id="29" xr3:uid="{68994A06-0221-4307-B9C5-4B23B44EC7A4}" name="Quarter 3 2004" dataDxfId="72" dataCellStyle="Normal 3"/>
    <tableColumn id="30" xr3:uid="{026B5804-8CEC-439E-9192-76203F7BD548}" name="Quarter 4 2004" dataDxfId="71" dataCellStyle="Normal 3"/>
    <tableColumn id="31" xr3:uid="{88C6581F-B639-4A13-8BC9-B86507423CAB}" name="Quarter 1 2005" dataDxfId="70" dataCellStyle="Normal 3"/>
    <tableColumn id="32" xr3:uid="{D816DBDC-E531-4024-BBCA-59DAED50D083}" name="Quarter 2 2005" dataDxfId="69" dataCellStyle="Normal 3"/>
    <tableColumn id="33" xr3:uid="{53E59B5F-E2E3-4EE7-ACAA-4CF67C7B6D18}" name="Quarter 3 2005" dataDxfId="68" dataCellStyle="Normal 3"/>
    <tableColumn id="34" xr3:uid="{8E9997E3-2E7D-4659-BD96-1336C2FBA224}" name="Quarter 4 2005" dataDxfId="67" dataCellStyle="Normal 3"/>
    <tableColumn id="35" xr3:uid="{8FCFA72F-D890-45A6-B12E-787C2CB52943}" name="Quarter 1 2006" dataDxfId="66" dataCellStyle="Normal 3"/>
    <tableColumn id="36" xr3:uid="{C3AD6D93-EC3F-4939-8966-519F4570170B}" name="Quarter 2 2006" dataDxfId="65" dataCellStyle="Normal 3"/>
    <tableColumn id="37" xr3:uid="{75FC09E1-637D-443E-B4FB-9EF11B5E1525}" name="Quarter 3 2006" dataDxfId="64" dataCellStyle="Normal 3"/>
    <tableColumn id="38" xr3:uid="{365322B1-054C-47DC-A568-907D641D9AC8}" name="Quarter 4 2006" dataDxfId="63" dataCellStyle="Normal 3"/>
    <tableColumn id="39" xr3:uid="{67A9B452-5162-4951-A32C-6EA1AF528FCD}" name="Quarter 1 2007" dataDxfId="62" dataCellStyle="Normal 3"/>
    <tableColumn id="40" xr3:uid="{F352DBF0-9D5C-46E7-AD2F-571D3536FAE0}" name="Quarter 2 2007" dataDxfId="61" dataCellStyle="Normal 3"/>
    <tableColumn id="41" xr3:uid="{F1C9733A-E037-4074-86A6-7726261D6170}" name="Quarter 3 2007" dataDxfId="60" dataCellStyle="Normal 3"/>
    <tableColumn id="42" xr3:uid="{DCA94DBD-A27F-4269-9800-41AF8370EDCD}" name="Quarter 4 2007" dataDxfId="59" dataCellStyle="Normal 3"/>
    <tableColumn id="43" xr3:uid="{277BC954-191A-4C65-980B-1621FF9294D1}" name="Quarter 1 2008" dataDxfId="58" dataCellStyle="Normal 3"/>
    <tableColumn id="44" xr3:uid="{A30775DC-348A-49DA-B5D5-D0CE4F820C2B}" name="Quarter 2 2008" dataDxfId="57" dataCellStyle="Normal 3"/>
    <tableColumn id="45" xr3:uid="{AEC633DA-A784-48D3-B2E3-226FF75DE17A}" name="Quarter 3 2008" dataDxfId="56" dataCellStyle="Normal 3"/>
    <tableColumn id="46" xr3:uid="{CEB943CF-DA65-475C-A016-4DDE70AAA8B6}" name="Quarter 4 2008" dataDxfId="55" dataCellStyle="Normal 3"/>
    <tableColumn id="47" xr3:uid="{2AD13245-0CA3-46D5-A924-AFDE085121B4}" name="Quarter 1 2009" dataDxfId="54" dataCellStyle="Normal 3"/>
    <tableColumn id="48" xr3:uid="{7ACB0984-28BA-4869-9129-62B2BC286926}" name="Quarter 2 2009" dataDxfId="53" dataCellStyle="Normal 3"/>
    <tableColumn id="49" xr3:uid="{1FCF8DA1-8CF5-4323-8A79-FF58B7EEFED9}" name="Quarter 3 2009" dataDxfId="52" dataCellStyle="Normal 3"/>
    <tableColumn id="50" xr3:uid="{B169C52F-83CE-449A-86EB-83DB5BD388E3}" name="Quarter 4 2009" dataDxfId="51" dataCellStyle="Normal 3"/>
    <tableColumn id="51" xr3:uid="{D44F23DE-6A08-459D-8AFB-284C37E929C1}" name="Quarter 1 2010" dataDxfId="50" dataCellStyle="Normal 3"/>
    <tableColumn id="52" xr3:uid="{161C0D5A-DB57-413E-BEC4-5636DDB84674}" name="Quarter 2 2010" dataDxfId="49" dataCellStyle="Normal 3"/>
    <tableColumn id="53" xr3:uid="{A8DAFE9A-1492-44AA-BDA0-3EA70D9E2B43}" name="Quarter 3 2010" dataDxfId="48" dataCellStyle="Normal 3"/>
    <tableColumn id="54" xr3:uid="{02F194D3-9AB9-4A37-A2A1-9C18E9F865A8}" name="Quarter 4 2010" dataDxfId="47" dataCellStyle="Normal 3"/>
    <tableColumn id="55" xr3:uid="{72C6193B-1905-4D72-9289-7FA825325962}" name="Quarter 1 2011" dataDxfId="46" dataCellStyle="Normal 3"/>
    <tableColumn id="56" xr3:uid="{C4072E1B-2442-4D1C-8868-7EF6344B700C}" name="Quarter 2 2011" dataDxfId="45" dataCellStyle="Normal 3"/>
    <tableColumn id="57" xr3:uid="{2F6906C4-89ED-4EEF-BBA8-2F1E9D531003}" name="Quarter 3 2011" dataDxfId="44" dataCellStyle="Normal 3"/>
    <tableColumn id="58" xr3:uid="{AB67C41B-2E75-4458-BB1A-13F01A361A1C}" name="Quarter 4 2011" dataDxfId="43" dataCellStyle="Normal 3"/>
    <tableColumn id="59" xr3:uid="{67135A3C-0627-47A0-B596-619480DC0C3B}" name="Quarter 1 2012" dataDxfId="42" dataCellStyle="Normal 3"/>
    <tableColumn id="60" xr3:uid="{E9F3B03C-5F1E-4FE6-ABE4-40B18DDB20A2}" name="Quarter 2 2012" dataDxfId="41" dataCellStyle="Normal 3"/>
    <tableColumn id="61" xr3:uid="{7B420CB0-C40C-4AF2-BDE9-D85B38750889}" name="Quarter 3 2012" dataDxfId="40" dataCellStyle="Normal 3"/>
    <tableColumn id="62" xr3:uid="{6F5FF980-3685-47C9-A205-D38439EFABE7}" name="Quarter 4 2012" dataDxfId="39" dataCellStyle="Normal 3"/>
    <tableColumn id="63" xr3:uid="{791413B7-E026-43EF-BC1D-B75EC4156E98}" name="Quarter 1 2013" dataDxfId="38" dataCellStyle="Normal 3"/>
    <tableColumn id="64" xr3:uid="{DAC36C50-A5EF-4F24-A1F7-1B8515ECCB28}" name="Quarter 2 2013" dataDxfId="37" dataCellStyle="Normal 3"/>
    <tableColumn id="65" xr3:uid="{8CFA0CEE-7A3C-4271-834E-1CE16D3FC139}" name="Quarter 3 2013" dataDxfId="36" dataCellStyle="Normal 3"/>
    <tableColumn id="66" xr3:uid="{D5119737-AEE4-4B54-B0A7-AA8D5DA11225}" name="Quarter 4 2013" dataDxfId="35" dataCellStyle="Normal 3"/>
    <tableColumn id="67" xr3:uid="{B3ABB2AA-A57B-4D58-8F5B-A875C7A3A090}" name="Quarter 1 2014" dataDxfId="34" dataCellStyle="Normal 3"/>
    <tableColumn id="68" xr3:uid="{9B29831C-839D-43A8-A6FC-1E29B4758A43}" name="Quarter 2 2014" dataDxfId="33" dataCellStyle="Normal 3"/>
    <tableColumn id="69" xr3:uid="{D16FEA8A-7CBB-4C3D-99F3-DF4C3329661E}" name="Quarter 3 2014" dataDxfId="32" dataCellStyle="Normal 3"/>
    <tableColumn id="70" xr3:uid="{EFEFC08E-6F94-4895-AD1D-8F926A06540C}" name="Quarter 4 2014" dataDxfId="31" dataCellStyle="Normal 3"/>
    <tableColumn id="71" xr3:uid="{19315C88-092E-4D8A-A2D8-C0E99F902671}" name="Quarter 1 2015" dataDxfId="30" dataCellStyle="Normal 3"/>
    <tableColumn id="72" xr3:uid="{51E1048C-D61F-42E0-BCCB-02885A2C666A}" name="Quarter 2 2015" dataDxfId="29" dataCellStyle="Normal 3"/>
    <tableColumn id="73" xr3:uid="{98E5C8B3-929A-405B-97C7-6EE35F160CDE}" name="Quarter 3 2015" dataDxfId="28" dataCellStyle="Normal 3"/>
    <tableColumn id="74" xr3:uid="{5C034955-BF4B-47BC-8966-632B537B34AB}" name="Quarter 4 2015" dataDxfId="27" dataCellStyle="Normal 3"/>
    <tableColumn id="75" xr3:uid="{A197A6AE-713C-4025-9ACD-2B55600551CB}" name="Quarter 1 2016" dataDxfId="26" dataCellStyle="Normal 3"/>
    <tableColumn id="76" xr3:uid="{CCAF0815-E5F4-43AC-89A8-54BB681C7AA6}" name="Quarter 2 2016" dataDxfId="25" dataCellStyle="Normal 3"/>
    <tableColumn id="77" xr3:uid="{E86F1973-1B29-448B-91CB-A86D676BF90A}" name="Quarter 3 2016" dataDxfId="24" dataCellStyle="Normal 3"/>
    <tableColumn id="78" xr3:uid="{54DE5791-4CC1-47D9-B41B-FC4D7C6B66FC}" name="Quarter 4 2016" dataDxfId="23" dataCellStyle="Normal 3"/>
    <tableColumn id="79" xr3:uid="{E5A8BD76-9D60-415D-8E9C-F68C617A29DB}" name="Quarter 1 2017" dataDxfId="22" dataCellStyle="Normal 3"/>
    <tableColumn id="80" xr3:uid="{325F56E3-F05F-43B7-89B1-16C89521CEE6}" name="Quarter 2 2017" dataDxfId="21" dataCellStyle="Normal 3"/>
    <tableColumn id="81" xr3:uid="{7B7675EF-53F6-480C-A753-95935B065712}" name="Quarter 3 2017" dataDxfId="20" dataCellStyle="Normal 3"/>
    <tableColumn id="82" xr3:uid="{14AE2D53-5B88-47CB-8001-09B76B624479}" name="Quarter 4 2017" dataDxfId="19" dataCellStyle="Normal 3"/>
    <tableColumn id="83" xr3:uid="{054F02F7-6B51-4EB2-9717-2A87955C3125}" name="Quarter 1 2018" dataDxfId="18" dataCellStyle="Normal 3"/>
    <tableColumn id="84" xr3:uid="{03C43B90-4871-4E10-91CB-BD7FA887A83C}" name="Quarter 2 2018" dataDxfId="17" dataCellStyle="Normal 3"/>
    <tableColumn id="85" xr3:uid="{8657CAC9-3BF3-4496-A125-07760CEDB6FE}" name="Quarter 3 2018" dataDxfId="16" dataCellStyle="Normal 3"/>
    <tableColumn id="86" xr3:uid="{07582B34-EF86-4F9A-AF35-CD33ABAEA7BF}" name="Quarter 4 2018" dataDxfId="15" dataCellStyle="Normal 3"/>
    <tableColumn id="87" xr3:uid="{0254B34D-5637-439C-93AB-E1421AD1F5BB}" name="Quarter 1 2019" dataDxfId="14" dataCellStyle="Normal 3"/>
    <tableColumn id="88" xr3:uid="{9F5D8A69-7D77-4BB0-869B-502FF0AAE053}" name="Quarter 2 2019" dataDxfId="13" dataCellStyle="Normal 3"/>
    <tableColumn id="89" xr3:uid="{5BFEA220-773E-4518-AEC2-513303A69FFF}" name="Quarter 3 2019" dataDxfId="12" dataCellStyle="Normal 3"/>
    <tableColumn id="90" xr3:uid="{731C22CC-4E75-44FA-82DB-594517199B27}" name="Quarter 4 2019" dataDxfId="11" dataCellStyle="Normal 3"/>
    <tableColumn id="91" xr3:uid="{3ECD946F-5822-435E-901F-633126E8F534}" name="Quarter 1 2020" dataDxfId="10" dataCellStyle="Normal 3"/>
    <tableColumn id="92" xr3:uid="{6B6850B0-0AFE-46CA-B146-F24725887835}" name="Quarter 2 2020" dataDxfId="9" dataCellStyle="Normal 3"/>
    <tableColumn id="93" xr3:uid="{4C49CBFF-A396-4701-9C01-E3728A83DDC7}" name="Quarter 3 2020" dataDxfId="8" dataCellStyle="Normal 3"/>
    <tableColumn id="94" xr3:uid="{F783ECAD-7CA5-404E-BEB6-E27315B3A364}" name="Quarter 4 2020" dataDxfId="7" dataCellStyle="Normal 3"/>
    <tableColumn id="95" xr3:uid="{71D13845-E9B6-4C45-8FA3-A71B1A15EE65}" name="Quarter 1 2021" dataDxfId="6" dataCellStyle="Normal 3"/>
    <tableColumn id="96" xr3:uid="{3F5F4B00-CB24-4A63-A682-5114E50F6CE1}" name="Quarter 2 2021" dataDxfId="5" dataCellStyle="Normal 3"/>
    <tableColumn id="97" xr3:uid="{707D3200-24E5-4D51-A507-E924008D65E4}" name="Quarter 3 2021" dataDxfId="4" dataCellStyle="Normal 3"/>
    <tableColumn id="98" xr3:uid="{22BB3FC5-86F0-4DFB-8123-7659ECFB4129}" name="Quarter 4 2021" dataDxfId="3" dataCellStyle="Normal 3"/>
    <tableColumn id="99" xr3:uid="{48DD3C27-1614-4328-901A-9F84151293BF}" name="Quarter 1 2022" dataDxfId="2" dataCellStyle="Normal 3"/>
    <tableColumn id="100" xr3:uid="{C63E9D1E-E220-4E59-A9B2-86D638B65F3A}" name="Quarter 2 2022" dataDxfId="1" dataCellStyle="Normal 3"/>
    <tableColumn id="101" xr3:uid="{1D2AE563-65D8-4AD2-8FC6-D024120EE2FF}" name="Quarter 3 2022 [provisional]" dataDxfId="0" dataCellStyle="Normal 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492-3F83-4DF9-AE8A-ADBFA5152CD0}" name="Notes" displayName="Notes" ref="A4:B17" totalsRowShown="0" headerRowDxfId="477" dataDxfId="476">
  <tableColumns count="2">
    <tableColumn id="1" xr3:uid="{7383B752-30DB-44E2-9845-3CCD02D95ADE}" name="Note " dataDxfId="475" dataCellStyle="Normal 4"/>
    <tableColumn id="2" xr3:uid="{CE18AA07-31B1-4FFE-8643-B51121702252}" name="Description" dataDxfId="47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34DF6-F1E0-4ED2-8730-605012846282}" name="Fuel_used_main_table" displayName="Fuel_used_main_table" ref="A7:O47" totalsRowShown="0" headerRowDxfId="473" dataDxfId="471" headerRowBorderDxfId="472" tableBorderDxfId="470" headerRowCellStyle="Normal 3" dataCellStyle="Normal 3">
  <autoFilter ref="A7:O47" xr:uid="{78534DF6-F1E0-4ED2-8730-6050128462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57D2593-9648-4ADE-8010-D7C252791021}" name="Generator type" dataDxfId="469" dataCellStyle="Normal 3"/>
    <tableColumn id="2" xr3:uid="{E8B4E029-6119-461E-A827-A49E798C95AA}" name="Fuel" dataDxfId="468" dataCellStyle="Normal 3"/>
    <tableColumn id="3" xr3:uid="{D3B74903-07C9-4E51-84C3-CE5AD48E2902}" name="2020" dataDxfId="467" dataCellStyle="Normal 3"/>
    <tableColumn id="4" xr3:uid="{5FD6AFFB-3AD1-4E51-AB4C-A20D61192481}" name="2021 [provisional]" dataDxfId="466" dataCellStyle="Normal 3"/>
    <tableColumn id="5" xr3:uid="{CDEED00A-E1A0-4A63-B737-095B0E484CE1}" name="Annual per cent change" dataDxfId="465" dataCellStyle="Normal 3">
      <calculatedColumnFormula>IF(((D8-C8)/C8)*100&gt;100,"(+)  ",IF(((D8-C8)/C8)*100&lt;-100,"(-)  ",IF(ROUND((((D8-C8)/C8)*100),1)=0,"-  ",((D8-C8)/C8)*100)))</calculatedColumnFormula>
    </tableColumn>
    <tableColumn id="6" xr3:uid="{4C5A5D54-6338-4A2B-AB7F-79C277F48B2B}" name="2020_x000a_3rd quarter"/>
    <tableColumn id="7" xr3:uid="{EDC3EDC7-687C-45CF-8258-E1EEC62914D9}" name="2020 4th quarter" dataDxfId="464" dataCellStyle="Normal 3"/>
    <tableColumn id="8" xr3:uid="{8429AA63-120C-4E7F-BF61-C50DE799CA91}" name="2021_x000a_1st quarter"/>
    <tableColumn id="9" xr3:uid="{B1CABDCC-968B-4913-A4FB-AF6F1DAFB327}" name="2021 2nd quarter"/>
    <tableColumn id="10" xr3:uid="{97EFCC1F-A161-4F0C-BD6A-4D241D06CD4E}" name="2021 3rd quarter" dataDxfId="463" dataCellStyle="Normal 3"/>
    <tableColumn id="11" xr3:uid="{C5A048A6-AA2C-49AC-9AC2-257DD0C38C99}" name="2021 4th quarter" dataDxfId="462" dataCellStyle="Normal 3"/>
    <tableColumn id="12" xr3:uid="{922B1031-80D2-4BB0-BA57-6AB5212B6356}" name="2022_x000a_1st quarter" dataDxfId="461" dataCellStyle="Normal 3"/>
    <tableColumn id="13" xr3:uid="{7854DE5F-96E4-4235-A192-1D859CF51AC9}" name="2022_x000a_2nd quarter" dataDxfId="460" dataCellStyle="Normal 3"/>
    <tableColumn id="14" xr3:uid="{DC1258A5-A0AB-4808-A9BC-4545B9702CA9}" name="2022_x000a_3rd quarter_x000a_[provisional]" dataDxfId="459" dataCellStyle="Normal 3"/>
    <tableColumn id="15" xr3:uid="{AD9733D5-F623-4684-A8F6-5A5EC11E5803}" name="Per cent change_x000a_[note 6]" dataDxfId="458" dataCellStyle="Normal 3">
      <calculatedColumnFormula>IF(((N8-J8)/J8)*100&gt;100,"(+)  ",IF(((N8-J8)/J8)*100&lt;-100,"(-)  ",IF(ROUND((((N8-J8)/J8)*100),1)=0,"-  ",((N8-J8)/J8)*100)))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610E8-7222-4B2D-8C6D-CB9755688270}" name="Electricity_generated_main_table" displayName="Electricity_generated_main_table" ref="A49:O91" totalsRowShown="0" headerRowDxfId="457" dataDxfId="455" headerRowBorderDxfId="456" tableBorderDxfId="454" headerRowCellStyle="Normal 3" dataCellStyle="Normal 3">
  <autoFilter ref="A49:O91" xr:uid="{388610E8-7222-4B2D-8C6D-CB97556882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1C989F2-6D44-4D4C-A3F4-A16C8BDAEC80}" name="Generator type" dataDxfId="453" dataCellStyle="Normal 3"/>
    <tableColumn id="2" xr3:uid="{8E0A3BCC-7AA1-41B6-BC98-57C3E39F1DD5}" name="Fuel" dataDxfId="452" dataCellStyle="Normal 3"/>
    <tableColumn id="3" xr3:uid="{D89D9D2F-5202-49C3-9788-67EF19A9F49F}" name="2020" dataDxfId="451" dataCellStyle="Normal 3"/>
    <tableColumn id="4" xr3:uid="{FE753D9E-8AA1-4050-9899-0A15EFB9BB36}" name="2021" dataDxfId="450" dataCellStyle="Normal 3"/>
    <tableColumn id="5" xr3:uid="{3C590D9D-3A0A-46BB-9B2F-D686B35C0ECA}" name="Annual per cent change" dataDxfId="449" dataCellStyle="Normal 3">
      <calculatedColumnFormula>IF(((D50-C50)/C50)*100&gt;100,"(+)  ",IF(((D50-C50)/C50)*100&lt;-100,"(-)  ",IF(ROUND((((D50-C50)/C50)*100),1)=0,"-  ",((D50-C50)/C50)*100)))</calculatedColumnFormula>
    </tableColumn>
    <tableColumn id="6" xr3:uid="{7335FB54-1627-4EBF-AAD8-B36084051A54}" name="2020_x000a_3rd quarter" dataDxfId="448" dataCellStyle="Normal 3"/>
    <tableColumn id="7" xr3:uid="{AF073A14-F6BF-4DC8-A8FB-F8A7868E41D0}" name="2020 4th quarter" dataDxfId="447" dataCellStyle="Normal 3"/>
    <tableColumn id="8" xr3:uid="{53CF922E-69BC-4BB4-805B-5FAA4AD57E07}" name="2021_x000a_1st quarter" dataDxfId="446" dataCellStyle="Normal 3"/>
    <tableColumn id="9" xr3:uid="{3ECA2A80-7A7C-4CC9-AD6A-ECF903FDB4A9}" name="2021 2nd quarter" dataDxfId="445" dataCellStyle="Normal 3"/>
    <tableColumn id="10" xr3:uid="{8BD21CB0-8C17-4AB3-B4D1-F250C89D46B9}" name="2021 3rd quarter" dataDxfId="444" dataCellStyle="Normal 3"/>
    <tableColumn id="11" xr3:uid="{CC1C981A-B995-4DD3-8749-3A849AD0D120}" name="2021 4th quarter" dataDxfId="443" dataCellStyle="Normal 3"/>
    <tableColumn id="12" xr3:uid="{0EA404B9-6728-4AC0-B31C-5E887AFC296C}" name="2022_x000a_1st quarter" dataDxfId="442" dataCellStyle="Normal 3"/>
    <tableColumn id="13" xr3:uid="{E858E831-20C5-41BE-931F-765A862F4639}" name="2022_x000a_2nd quarter" dataDxfId="441" dataCellStyle="Normal 3"/>
    <tableColumn id="14" xr3:uid="{8BDA1B24-AC84-48DA-878C-25C2A8A15814}" name="2022_x000a_3rd quarter_x000a_[provisional]" dataDxfId="440" dataCellStyle="Normal 3"/>
    <tableColumn id="15" xr3:uid="{C290C1AF-02F4-4F04-87E7-C15F75050C23}" name="Per cent change_x000a_[note 6]" dataDxfId="439" dataCellStyle="Normal 3">
      <calculatedColumnFormula>IF(((N50-J50)/J50)*100&gt;100,"(+)  ",IF(((N50-J50)/J50)*100&lt;-100,"(-)  ",IF(ROUND((((N50-J50)/J50)*100),1)=0,"-  ",((N50-J50)/J50)*100)))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30F6B7-EAFF-460E-B93D-3D4AAEB563DB}" name="Generation_shares_main_table" displayName="Generation_shares_main_table" ref="A93:O108" totalsRowShown="0" headerRowDxfId="438" dataDxfId="436" headerRowBorderDxfId="437" tableBorderDxfId="435" headerRowCellStyle="Normal 3" dataCellStyle="Percent 2 2">
  <autoFilter ref="A93:O108" xr:uid="{C730F6B7-EAFF-460E-B93D-3D4AAEB563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8761E98-7BCB-4F86-AE75-E1190045ECEB}" name="Generator type" dataDxfId="434" dataCellStyle="Normal 3"/>
    <tableColumn id="2" xr3:uid="{CB5E087C-C793-43C4-87F6-CF02D28002BF}" name="Fuel" dataDxfId="433" dataCellStyle="Normal 3"/>
    <tableColumn id="3" xr3:uid="{B9ACED50-C01D-4E81-8B1C-6DCF3E81BF9A}" name="2020" dataDxfId="432" dataCellStyle="Percent 2 2"/>
    <tableColumn id="4" xr3:uid="{46702839-387B-41F1-92B6-B0D76E347966}" name="2021" dataDxfId="431" dataCellStyle="Percent 2 2"/>
    <tableColumn id="5" xr3:uid="{A41AF03B-66A1-4482-8F2E-21266FAB39EF}" name="Annual percentage point change" dataDxfId="430" dataCellStyle="Normal 3">
      <calculatedColumnFormula>D94-C94</calculatedColumnFormula>
    </tableColumn>
    <tableColumn id="6" xr3:uid="{81D870FF-4DDD-4748-8250-3D6D994ACCFD}" name="2020_x000a_3rd quarter" dataDxfId="429" dataCellStyle="Percent 2 2"/>
    <tableColumn id="7" xr3:uid="{284CC81D-1291-4C14-9B07-9E24344AB64A}" name="2020 4th quarter" dataDxfId="428" dataCellStyle="Percent 2 2"/>
    <tableColumn id="8" xr3:uid="{AC75A433-7DF4-401C-A1C1-2FCABA29CF0F}" name="2021_x000a_1st quarter" dataDxfId="427" dataCellStyle="Percent 2 2"/>
    <tableColumn id="9" xr3:uid="{DC4FECDF-169D-49CA-8764-46F1A2164712}" name="2021 2nd quarter" dataDxfId="426" dataCellStyle="Percent 2 2"/>
    <tableColumn id="10" xr3:uid="{EE0AE7A0-8483-4823-87AC-7C74B3205E24}" name="2021 3rd quarter" dataDxfId="425" dataCellStyle="Percent 2 2"/>
    <tableColumn id="11" xr3:uid="{C68BBB52-CB7A-406E-B6AC-329593D8E732}" name="2021 4th quarter" dataDxfId="424" dataCellStyle="Percent 2 2"/>
    <tableColumn id="12" xr3:uid="{50A0C12F-8444-4CBD-B8B0-ECB04961975D}" name="2022_x000a_1st quarter" dataDxfId="423" dataCellStyle="Percent 2 2"/>
    <tableColumn id="13" xr3:uid="{D94838FC-E1FB-4B2F-AD1B-A283DB96898E}" name="2022_x000a_2nd quarter" dataDxfId="422" dataCellStyle="Percent 2 2"/>
    <tableColumn id="14" xr3:uid="{F6F19DE5-13AD-4BB0-A005-95C6EC6E8AFB}" name="2022_x000a_3rd quarter_x000a_[provisional]" dataDxfId="421" dataCellStyle="Percent 2 2"/>
    <tableColumn id="15" xr3:uid="{AD55DC4E-8B49-49B0-9644-3097F98CDDF4}" name="Percentage point change_x000a_[note 7]" dataDxfId="420" dataCellStyle="Percent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69E720-B9F3-4E19-8F98-D347E3D682B5}" name="Electricity_supplied_main_table" displayName="Electricity_supplied_main_table" ref="A110:O151" totalsRowShown="0" headerRowDxfId="419" dataDxfId="417" headerRowBorderDxfId="418" tableBorderDxfId="416" headerRowCellStyle="Normal 3" dataCellStyle="Normal 3">
  <autoFilter ref="A110:O151" xr:uid="{AE69E720-B9F3-4E19-8F98-D347E3D682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67A0B63-BB64-499A-8ED4-5142E73C7876}" name="Generator type" dataDxfId="415" dataCellStyle="Normal 3"/>
    <tableColumn id="2" xr3:uid="{20CB099A-15B6-4050-8DC6-6974C2A980A0}" name="Fuel" dataDxfId="414" dataCellStyle="Normal 3"/>
    <tableColumn id="3" xr3:uid="{E7942D21-BF9C-48EB-B8A8-589B5BCC4C55}" name="2020" dataDxfId="413" dataCellStyle="Normal 3"/>
    <tableColumn id="4" xr3:uid="{1250D6CE-7A38-49E5-AC7F-61566CB60306}" name="2021" dataDxfId="412" dataCellStyle="Normal 3"/>
    <tableColumn id="5" xr3:uid="{E61D0D79-414C-4D8E-8840-5CF847E2758C}" name="Annual per cent change" dataDxfId="411" dataCellStyle="Normal 3">
      <calculatedColumnFormula>IF(((D111-C111)/C111)*100&gt;100,"(+)  ",IF(((D111-C111)/C111)*100&lt;-100,"(-)  ",IF(ROUND((((D111-C111)/C111)*100),1)=0,"-  ",((D111-C111)/C111)*100)))</calculatedColumnFormula>
    </tableColumn>
    <tableColumn id="6" xr3:uid="{B1C5F8C2-380C-4D8E-AE02-B35906768950}" name="2020_x000a_3rd quarter" dataDxfId="410" dataCellStyle="Normal 3"/>
    <tableColumn id="7" xr3:uid="{8F25C591-A121-4B7F-9B7E-2A66D321EB32}" name="2020 4th quarter" dataDxfId="409" dataCellStyle="Normal 3"/>
    <tableColumn id="8" xr3:uid="{74AFA9DE-B5CF-452B-8894-015D8AA6E3EB}" name="2021_x000a_1st quarter" dataDxfId="408" dataCellStyle="Normal 3"/>
    <tableColumn id="9" xr3:uid="{39C6ED14-95B3-440E-83BB-44817FFD414B}" name="2021 2nd quarter" dataDxfId="407" dataCellStyle="Normal 3"/>
    <tableColumn id="10" xr3:uid="{3166EE69-5FA2-4D48-B8DD-6FC1A3CCB8BA}" name="2021 3rd quarter" dataDxfId="406" dataCellStyle="Normal 3"/>
    <tableColumn id="11" xr3:uid="{63FBBEEF-9FAF-4EE8-BE7C-CE7E2A5D111E}" name="2021 4th quarter" dataDxfId="405" dataCellStyle="Normal 3"/>
    <tableColumn id="12" xr3:uid="{51112301-E43B-4FE8-BC5D-F5A332A3B3E4}" name="2022_x000a_1st quarter" dataDxfId="404" dataCellStyle="Normal 3"/>
    <tableColumn id="13" xr3:uid="{D7886DF9-496C-44D1-8C48-1F341D71E623}" name="2022_x000a_2nd quarter" dataDxfId="403" dataCellStyle="Normal 3"/>
    <tableColumn id="14" xr3:uid="{C82DD984-DAF7-4C87-B708-28ABDEB5EB15}" name="2022_x000a_3rd quarter_x000a_[provisional]" dataDxfId="402" dataCellStyle="Normal 3"/>
    <tableColumn id="15" xr3:uid="{B0DC0AF2-9925-439B-BA15-AA7CF7D48F0F}" name="Per cent change_x000a_[note 6]" dataDxfId="401" dataCellStyle="Normal 3">
      <calculatedColumnFormula>IF(((N111-J111)/J111)*100&gt;100,"(+)  ",IF(((N111-J111)/J111)*100&lt;-100,"(-)  ",IF(ROUND((((N111-J111)/J111)*100),1)=0,"-  ",((N111-J111)/J111)*100)))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389426-8240-40D6-B21B-C3F15A98F9CF}" name="Table5a_fuel_used_in_electricity_generation_1998_to_2020_Mtoe" displayName="Table5a_fuel_used_in_electricity_generation_1998_to_2020_Mtoe" ref="A6:Z43" totalsRowShown="0" headerRowDxfId="400" dataDxfId="398" headerRowBorderDxfId="399" tableBorderDxfId="397" headerRowCellStyle="Normal 3" dataCellStyle="Normal 3">
  <autoFilter ref="A6:Z43" xr:uid="{69389426-8240-40D6-B21B-C3F15A98F9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F6B6F83-8D37-4AD4-8573-2324F16452C0}" name="Generator type" dataCellStyle="Normal 4"/>
    <tableColumn id="2" xr3:uid="{C7127914-C968-49D7-9882-3DA1C759E68C}" name="Fuel" dataDxfId="396" dataCellStyle="Normal 3"/>
    <tableColumn id="3" xr3:uid="{1A118DD2-3C3B-4969-82E4-BBE9211A74F2}" name="1998" dataDxfId="395" dataCellStyle="Normal 3"/>
    <tableColumn id="4" xr3:uid="{856D5850-3080-41FA-B528-119A7EF9933A}" name="1999" dataDxfId="394" dataCellStyle="Normal 3"/>
    <tableColumn id="5" xr3:uid="{D74C2411-B2ED-4FC4-BBF8-D6391B4A47AF}" name="2000" dataDxfId="393" dataCellStyle="Normal 3"/>
    <tableColumn id="6" xr3:uid="{07F8606A-85DC-4F6B-AE72-747F2284252A}" name="2001" dataDxfId="392" dataCellStyle="Normal 3"/>
    <tableColumn id="7" xr3:uid="{E80F5398-C6A8-407D-AA5C-B4DBA5D094F7}" name="2002" dataDxfId="391" dataCellStyle="Normal 3"/>
    <tableColumn id="8" xr3:uid="{3B2B0B4A-1064-4E00-B9C7-7F4A6C9B79F9}" name="2003" dataDxfId="390" dataCellStyle="Normal 3"/>
    <tableColumn id="9" xr3:uid="{480769A9-FDE7-4A70-80CE-EF7519FC94F3}" name="2004" dataDxfId="389" dataCellStyle="Normal 3"/>
    <tableColumn id="10" xr3:uid="{2A9E3919-5A3B-4AA9-8E59-FBE6B9D68297}" name="2005" dataDxfId="388" dataCellStyle="Normal 3"/>
    <tableColumn id="11" xr3:uid="{5A3F7B8A-A03E-4389-BCB0-163A1AA2B451}" name="2006" dataDxfId="387" dataCellStyle="Normal 3"/>
    <tableColumn id="12" xr3:uid="{9B8A0B34-65F4-418E-A866-903ECEE811B3}" name="2007" dataDxfId="386" dataCellStyle="Normal 3"/>
    <tableColumn id="13" xr3:uid="{C6E1C755-B706-4561-BA42-CA20E595B23E}" name="2008" dataDxfId="385" dataCellStyle="Normal 3"/>
    <tableColumn id="14" xr3:uid="{2B04C495-8D73-4834-9402-FCBAC49EC2C1}" name="2009" dataDxfId="384" dataCellStyle="Normal 3"/>
    <tableColumn id="15" xr3:uid="{9BEA83EC-42B3-4158-B805-D1B0DB1FEA87}" name="2010" dataDxfId="383" dataCellStyle="Normal 3"/>
    <tableColumn id="16" xr3:uid="{5D69F276-EE61-446F-B3CC-16BE7EEAAF79}" name="2011" dataDxfId="382" dataCellStyle="Normal 3"/>
    <tableColumn id="17" xr3:uid="{9D265CAB-CD40-4A2D-9793-62726978DBFB}" name="2012" dataDxfId="381" dataCellStyle="Normal 3"/>
    <tableColumn id="18" xr3:uid="{C38C1A2C-A978-4CDC-8622-948E8DEA03EF}" name="2013" dataDxfId="380" dataCellStyle="Normal 3"/>
    <tableColumn id="19" xr3:uid="{059CA07C-5BAD-4F24-A2F1-C8635D4148F1}" name="2014" dataDxfId="379" dataCellStyle="Normal 3"/>
    <tableColumn id="20" xr3:uid="{0B92E1C6-5DBD-4FD9-8E6D-0968B0FD1689}" name="2015" dataDxfId="378" dataCellStyle="Normal 3"/>
    <tableColumn id="21" xr3:uid="{B45EF228-D16B-463A-A83D-9F178167836A}" name="2016" dataDxfId="377" dataCellStyle="Normal 3"/>
    <tableColumn id="22" xr3:uid="{13110BE3-988E-4DA0-89EC-D51F731EEA3F}" name="2017" dataDxfId="376" dataCellStyle="Normal 3"/>
    <tableColumn id="23" xr3:uid="{A70490D0-4C1F-4592-BEBA-2AFDE4EF08AD}" name="2018" dataDxfId="375" dataCellStyle="Normal 3"/>
    <tableColumn id="24" xr3:uid="{5C7A8510-65A3-4B18-8688-EA898CFEC2CC}" name="2019" dataDxfId="374" dataCellStyle="Normal 3"/>
    <tableColumn id="25" xr3:uid="{70AB464E-E099-4E75-9524-D0B45DCDB383}" name="2020" dataDxfId="373" dataCellStyle="Normal 3">
      <calculatedColumnFormula>SUM(Quarter!CM7:CP7)</calculatedColumnFormula>
    </tableColumn>
    <tableColumn id="26" xr3:uid="{69033112-C838-4951-844C-9DCB2F0A9F63}" name="2021 [provisional]" dataDxfId="372" dataCellStyle="Normal 3">
      <calculatedColumnFormula>SUM(Quarter!CQ7:CT7)</calculatedColumnFormula>
    </tableColumn>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9B3BF6-D998-483E-B0EE-F5FB4D0A6899}" name="Table5b_electricity_generated_by_fuel_1998_to_2020_TWh" displayName="Table5b_electricity_generated_by_fuel_1998_to_2020_TWh" ref="A45:Z84" totalsRowShown="0" headerRowDxfId="371" dataDxfId="369" headerRowBorderDxfId="370" tableBorderDxfId="368" headerRowCellStyle="Normal 3" dataCellStyle="Normal 3">
  <tableColumns count="26">
    <tableColumn id="1" xr3:uid="{53E7F956-87F6-44B4-B0C8-5BC35FA5F8C3}" name="Generator type" dataCellStyle="Normal 4"/>
    <tableColumn id="2" xr3:uid="{7E24E29A-386C-4FC9-B3A5-F94D29A39FD4}" name="Fuel" dataDxfId="367" dataCellStyle="Normal 3"/>
    <tableColumn id="3" xr3:uid="{8EA0F553-E8E2-4BE0-80A1-72D0B6853F20}" name="1998" dataDxfId="366" dataCellStyle="Normal 3"/>
    <tableColumn id="4" xr3:uid="{14C33DAC-FCF0-4DC7-9AD7-0EFB61AE476C}" name="1999" dataDxfId="365" dataCellStyle="Normal 3"/>
    <tableColumn id="5" xr3:uid="{6F724DC3-A7C7-4C5D-9907-6F0E72839F2E}" name="2000" dataDxfId="364" dataCellStyle="Normal 3"/>
    <tableColumn id="6" xr3:uid="{75E15D9F-2C87-4274-A1A7-04B6DBC18805}" name="2001" dataDxfId="363" dataCellStyle="Normal 3"/>
    <tableColumn id="7" xr3:uid="{7C241056-6AE5-47B6-BD3D-1DA628DD3C5C}" name="2002" dataDxfId="362" dataCellStyle="Normal 3"/>
    <tableColumn id="8" xr3:uid="{71669691-E41D-4725-AA2E-A3FF625AB019}" name="2003" dataDxfId="361" dataCellStyle="Normal 3"/>
    <tableColumn id="9" xr3:uid="{FFCCF2AA-F2FB-40B9-A97F-9F633C37C537}" name="2004" dataDxfId="360" dataCellStyle="Normal 3"/>
    <tableColumn id="10" xr3:uid="{ABDCCE1A-F203-4F2B-8515-FB3EEA771BE9}" name="2005" dataDxfId="359" dataCellStyle="Normal 3"/>
    <tableColumn id="11" xr3:uid="{D104E0CA-13F1-4146-BC3A-0F659644AF73}" name="2006" dataDxfId="358" dataCellStyle="Normal 3"/>
    <tableColumn id="12" xr3:uid="{9144A6ED-60CE-4093-9496-61684863773C}" name="2007" dataDxfId="357" dataCellStyle="Normal 3"/>
    <tableColumn id="13" xr3:uid="{7121BF6B-B7DC-432B-A600-48B92BCB1323}" name="2008" dataDxfId="356" dataCellStyle="Normal 3"/>
    <tableColumn id="14" xr3:uid="{789FD5F1-899D-4976-9C38-599FD7962360}" name="2009" dataDxfId="355" dataCellStyle="Normal 3"/>
    <tableColumn id="15" xr3:uid="{9B60CF65-1059-40C0-9CCD-6C43A87D0604}" name="2010" dataDxfId="354" dataCellStyle="Normal 3"/>
    <tableColumn id="16" xr3:uid="{8BD1F5A6-048B-4030-ACE3-B447430A68F6}" name="2011" dataDxfId="353" dataCellStyle="Normal 3"/>
    <tableColumn id="17" xr3:uid="{B02D7A62-F203-4782-961D-DA865B4594A3}" name="2012" dataDxfId="352" dataCellStyle="Normal 3"/>
    <tableColumn id="18" xr3:uid="{8E998786-E8AD-4820-9B91-1C7D25E3CCF7}" name="2013" dataDxfId="351" dataCellStyle="Normal 3"/>
    <tableColumn id="19" xr3:uid="{533F1250-56D2-4990-80E7-E7531E03D227}" name="2014" dataDxfId="350" dataCellStyle="Normal 3"/>
    <tableColumn id="20" xr3:uid="{B89A4C21-9862-42C9-A308-D8226195443F}" name="2015" dataDxfId="349" dataCellStyle="Normal 3"/>
    <tableColumn id="21" xr3:uid="{5296AF87-5662-4467-AA1B-514A17026EA8}" name="2016" dataDxfId="348" dataCellStyle="Normal 3"/>
    <tableColumn id="22" xr3:uid="{AABB07AF-BD62-469D-B19A-0DD892C25630}" name="2017" dataDxfId="347" dataCellStyle="Normal 3"/>
    <tableColumn id="23" xr3:uid="{36FEC9DC-1758-4AF8-A289-BD753B017DFA}" name="2018" dataDxfId="346" dataCellStyle="Normal 3"/>
    <tableColumn id="24" xr3:uid="{4DB8AEF2-8BA6-498C-B9DC-4149054711BD}" name="2019" dataDxfId="345" dataCellStyle="Normal 3"/>
    <tableColumn id="25" xr3:uid="{7BF31E0D-10F4-48B8-A422-B462ABFFB50E}" name="2020" dataDxfId="344" dataCellStyle="Normal 3">
      <calculatedColumnFormula>SUM(Quarter!CM46:CP46)</calculatedColumnFormula>
    </tableColumn>
    <tableColumn id="26" xr3:uid="{973F65A8-DE35-4F87-A80C-C532E6E45EC4}" name="2021" dataDxfId="343" dataCellStyle="Normal 3">
      <calculatedColumnFormula>SUM(Quarter!CQ46:CT46)</calculatedColumnFormula>
    </tableColumn>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DB7BB2-EE8B-40F8-AFA1-53A5637BEF8A}" name="Table5c_electricity_supplied_by_fuel_1998_to_2020_TWh" displayName="Table5c_electricity_supplied_by_fuel_1998_to_2020_TWh" ref="A86:Z127" totalsRowShown="0" headerRowDxfId="342" dataDxfId="340" headerRowBorderDxfId="341" tableBorderDxfId="339" headerRowCellStyle="Normal 3" dataCellStyle="Normal 3">
  <tableColumns count="26">
    <tableColumn id="1" xr3:uid="{5B7BF444-EEE6-472B-9C01-859C6D021868}" name="Generator type" dataCellStyle="Normal 4"/>
    <tableColumn id="2" xr3:uid="{DFB92EF2-F3EC-4B52-9773-461D6B5F057C}" name="Fuel" dataDxfId="338" dataCellStyle="Normal 3"/>
    <tableColumn id="3" xr3:uid="{80CF5F7E-0B7A-49B9-8322-0DB3DD72EC8A}" name="1998" dataDxfId="337" dataCellStyle="Normal 3"/>
    <tableColumn id="4" xr3:uid="{E8E528B2-1AA2-495F-B7B0-5C28CD530579}" name="1999" dataDxfId="336" dataCellStyle="Normal 3"/>
    <tableColumn id="5" xr3:uid="{265920F9-A3B6-40BE-810F-B56F846FF504}" name="2000" dataDxfId="335" dataCellStyle="Normal 3"/>
    <tableColumn id="6" xr3:uid="{E367FC80-9F2E-4A1F-ADB6-89E230C18BE8}" name="2001" dataDxfId="334" dataCellStyle="Normal 3"/>
    <tableColumn id="7" xr3:uid="{B132A551-7C1C-453A-84C2-668B8F96FA8F}" name="2002" dataDxfId="333" dataCellStyle="Normal 3"/>
    <tableColumn id="8" xr3:uid="{39C42A02-CF37-4410-9D63-CE1E0EB04C68}" name="2003" dataDxfId="332" dataCellStyle="Normal 3"/>
    <tableColumn id="9" xr3:uid="{86865D72-59D7-485B-B2B7-B08104FF1F5A}" name="2004" dataDxfId="331" dataCellStyle="Normal 3"/>
    <tableColumn id="10" xr3:uid="{44D88F80-D6A4-4B51-86D1-4277D3EC144D}" name="2005" dataDxfId="330" dataCellStyle="Normal 3"/>
    <tableColumn id="11" xr3:uid="{16ED833A-1401-417F-9FD6-9A76EDB0C312}" name="2006" dataDxfId="329" dataCellStyle="Normal 3"/>
    <tableColumn id="12" xr3:uid="{BB791100-A539-4CF6-8AF7-0C80CEFAE4F3}" name="2007" dataDxfId="328" dataCellStyle="Normal 3"/>
    <tableColumn id="13" xr3:uid="{F506229A-4DEB-4F0F-A4B1-B830B46C66E0}" name="2008" dataDxfId="327" dataCellStyle="Normal 3"/>
    <tableColumn id="14" xr3:uid="{80AFEAF1-8453-4466-BE26-3C53DA7A7B3B}" name="2009" dataDxfId="326" dataCellStyle="Normal 3"/>
    <tableColumn id="15" xr3:uid="{9367E329-AA83-49FA-AF61-73D7B958C9F6}" name="2010" dataDxfId="325" dataCellStyle="Normal 3"/>
    <tableColumn id="16" xr3:uid="{37059E1C-B886-496D-B695-263D886F2C24}" name="2011" dataDxfId="324" dataCellStyle="Normal 3"/>
    <tableColumn id="17" xr3:uid="{0EDABB11-70B8-482E-A22B-C666CE649E49}" name="2012" dataDxfId="323" dataCellStyle="Normal 3"/>
    <tableColumn id="18" xr3:uid="{9BC867F4-D601-4DA0-A722-AE4FD738E196}" name="2013" dataDxfId="322" dataCellStyle="Normal 3"/>
    <tableColumn id="19" xr3:uid="{97538505-2D3A-4CF0-9578-0EF2393838C6}" name="2014" dataDxfId="321" dataCellStyle="Normal 3"/>
    <tableColumn id="20" xr3:uid="{0993B0DA-9AD3-4A03-A704-BC8F3AAD1C65}" name="2015" dataDxfId="320" dataCellStyle="Normal 3"/>
    <tableColumn id="21" xr3:uid="{DE90A1EF-F279-4F0A-AB3A-0EF2B0B564B4}" name="2016" dataDxfId="319" dataCellStyle="Normal 3"/>
    <tableColumn id="22" xr3:uid="{E60505A7-9ADF-40C8-A293-990F7D540C07}" name="2017" dataDxfId="318" dataCellStyle="Normal 3"/>
    <tableColumn id="23" xr3:uid="{BEE11381-F15B-49FB-93F5-3393D142C788}" name="2018" dataDxfId="317" dataCellStyle="Normal 3"/>
    <tableColumn id="24" xr3:uid="{1D304804-1F63-419C-99BF-0FB3E4327B34}" name="2019" dataDxfId="316" dataCellStyle="Normal 3"/>
    <tableColumn id="25" xr3:uid="{427609E8-BCBA-4565-905C-593876DF6638}" name="2020" dataDxfId="315" dataCellStyle="Normal 3"/>
    <tableColumn id="26" xr3:uid="{E6E3A28C-F073-4B2C-9861-ECF1D0109B67}" name="2021" dataDxfId="314" dataCellStyle="Normal 3">
      <calculatedColumnFormula>SUM(Quarter!CQ87:CT87)</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2C3C-9E63-4277-B1C4-DBEB294D956D}">
  <dimension ref="A1:Q35"/>
  <sheetViews>
    <sheetView showGridLines="0" topLeftCell="A15" workbookViewId="0"/>
  </sheetViews>
  <sheetFormatPr defaultColWidth="3.33203125" defaultRowHeight="15.6" x14ac:dyDescent="0.3"/>
  <cols>
    <col min="1" max="1" width="138.6640625" style="22" customWidth="1"/>
    <col min="2" max="2" width="8.33203125" style="2" customWidth="1"/>
    <col min="3" max="3" width="13.33203125" style="2" customWidth="1"/>
    <col min="4" max="4" width="10.33203125" style="2" customWidth="1"/>
    <col min="5" max="5" width="21.33203125" style="2" customWidth="1"/>
    <col min="6" max="6" width="11" style="2" customWidth="1"/>
    <col min="7" max="8" width="8.33203125" style="2" customWidth="1"/>
    <col min="9" max="9" width="22.33203125" style="2" customWidth="1"/>
    <col min="10" max="14" width="3.33203125" style="2"/>
    <col min="15" max="16" width="3.33203125" style="2" customWidth="1"/>
    <col min="17" max="17" width="18.5546875" style="2" customWidth="1"/>
    <col min="18" max="16384" width="3.33203125" style="2"/>
  </cols>
  <sheetData>
    <row r="1" spans="1:5" ht="45" customHeight="1" x14ac:dyDescent="0.25">
      <c r="A1" s="1" t="s">
        <v>0</v>
      </c>
    </row>
    <row r="2" spans="1:5" ht="62.4" x14ac:dyDescent="0.25">
      <c r="A2" s="3" t="s">
        <v>1</v>
      </c>
    </row>
    <row r="3" spans="1:5" ht="30" customHeight="1" x14ac:dyDescent="0.4">
      <c r="A3" s="4" t="s">
        <v>2</v>
      </c>
    </row>
    <row r="4" spans="1:5" ht="31.2" x14ac:dyDescent="0.25">
      <c r="A4" s="5" t="s">
        <v>3</v>
      </c>
    </row>
    <row r="5" spans="1:5" ht="30" customHeight="1" x14ac:dyDescent="0.4">
      <c r="A5" s="4" t="s">
        <v>4</v>
      </c>
    </row>
    <row r="6" spans="1:5" ht="20.100000000000001" customHeight="1" x14ac:dyDescent="0.25">
      <c r="A6" s="6" t="s">
        <v>5</v>
      </c>
    </row>
    <row r="7" spans="1:5" ht="30" customHeight="1" x14ac:dyDescent="0.4">
      <c r="A7" s="4" t="s">
        <v>6</v>
      </c>
      <c r="B7" s="7"/>
    </row>
    <row r="8" spans="1:5" ht="31.2" x14ac:dyDescent="0.25">
      <c r="A8" s="5" t="s">
        <v>7</v>
      </c>
    </row>
    <row r="9" spans="1:5" ht="30" customHeight="1" x14ac:dyDescent="0.4">
      <c r="A9" s="4" t="s">
        <v>8</v>
      </c>
      <c r="C9" s="8"/>
      <c r="D9" s="8"/>
      <c r="E9" s="9"/>
    </row>
    <row r="10" spans="1:5" ht="31.2" x14ac:dyDescent="0.3">
      <c r="A10" s="10" t="s">
        <v>9</v>
      </c>
      <c r="C10" s="8"/>
      <c r="D10" s="8"/>
      <c r="E10" s="9"/>
    </row>
    <row r="11" spans="1:5" ht="20.100000000000001" customHeight="1" x14ac:dyDescent="0.3">
      <c r="A11" s="11" t="s">
        <v>10</v>
      </c>
      <c r="C11" s="8"/>
      <c r="D11" s="8"/>
      <c r="E11" s="9"/>
    </row>
    <row r="12" spans="1:5" ht="31.2" x14ac:dyDescent="0.3">
      <c r="A12" s="10" t="s">
        <v>11</v>
      </c>
      <c r="C12" s="8"/>
      <c r="D12" s="8"/>
      <c r="E12" s="9"/>
    </row>
    <row r="13" spans="1:5" ht="31.2" x14ac:dyDescent="0.3">
      <c r="A13" s="10" t="s">
        <v>12</v>
      </c>
      <c r="C13" s="8"/>
      <c r="D13" s="8"/>
      <c r="E13" s="9"/>
    </row>
    <row r="14" spans="1:5" ht="20.100000000000001" customHeight="1" x14ac:dyDescent="0.3">
      <c r="A14" s="10" t="s">
        <v>13</v>
      </c>
      <c r="B14" s="12"/>
      <c r="C14" s="8"/>
      <c r="D14" s="8"/>
      <c r="E14" s="13"/>
    </row>
    <row r="15" spans="1:5" ht="20.100000000000001" customHeight="1" x14ac:dyDescent="0.25">
      <c r="A15" s="11" t="s">
        <v>14</v>
      </c>
      <c r="E15" s="14"/>
    </row>
    <row r="16" spans="1:5" ht="20.100000000000001" customHeight="1" x14ac:dyDescent="0.25">
      <c r="A16" s="11" t="s">
        <v>15</v>
      </c>
      <c r="C16" s="15"/>
      <c r="E16" s="14"/>
    </row>
    <row r="17" spans="1:17" ht="20.100000000000001" customHeight="1" x14ac:dyDescent="0.25">
      <c r="A17" s="11" t="s">
        <v>16</v>
      </c>
      <c r="E17" s="14"/>
    </row>
    <row r="18" spans="1:17" ht="20.100000000000001" customHeight="1" x14ac:dyDescent="0.25">
      <c r="A18" s="214" t="s">
        <v>17</v>
      </c>
      <c r="E18" s="14"/>
    </row>
    <row r="19" spans="1:17" ht="30" customHeight="1" x14ac:dyDescent="0.4">
      <c r="A19" s="4" t="s">
        <v>18</v>
      </c>
    </row>
    <row r="20" spans="1:17" ht="20.100000000000001" customHeight="1" x14ac:dyDescent="0.25">
      <c r="A20" s="16" t="s">
        <v>19</v>
      </c>
      <c r="B20" s="12"/>
    </row>
    <row r="21" spans="1:17" ht="20.100000000000001" customHeight="1" x14ac:dyDescent="0.25">
      <c r="A21" s="10" t="s">
        <v>20</v>
      </c>
      <c r="B21" s="17"/>
      <c r="C21" s="18"/>
      <c r="D21" s="18"/>
      <c r="E21" s="18"/>
      <c r="F21" s="18"/>
      <c r="G21" s="18"/>
      <c r="H21" s="18"/>
      <c r="I21" s="18"/>
      <c r="J21" s="18"/>
      <c r="K21" s="18"/>
      <c r="L21" s="18"/>
      <c r="M21" s="18"/>
      <c r="N21" s="18"/>
    </row>
    <row r="22" spans="1:17" ht="20.100000000000001" customHeight="1" x14ac:dyDescent="0.25">
      <c r="A22" s="11" t="s">
        <v>21</v>
      </c>
    </row>
    <row r="23" spans="1:17" ht="20.100000000000001" customHeight="1" x14ac:dyDescent="0.25">
      <c r="A23" s="213" t="s">
        <v>22</v>
      </c>
      <c r="B23" s="12"/>
    </row>
    <row r="24" spans="1:17" ht="20.100000000000001" customHeight="1" x14ac:dyDescent="0.25">
      <c r="A24" s="16" t="s">
        <v>23</v>
      </c>
      <c r="E24" s="19"/>
      <c r="F24" s="19"/>
      <c r="G24" s="19"/>
      <c r="H24" s="19"/>
      <c r="I24" s="19"/>
      <c r="J24" s="19"/>
      <c r="K24" s="19"/>
      <c r="L24" s="19"/>
    </row>
    <row r="25" spans="1:17" ht="20.100000000000001" customHeight="1" x14ac:dyDescent="0.25">
      <c r="A25" s="20" t="s">
        <v>24</v>
      </c>
      <c r="E25" s="19"/>
      <c r="F25" s="19"/>
      <c r="G25" s="19"/>
      <c r="H25" s="19"/>
      <c r="I25" s="19"/>
      <c r="J25" s="19"/>
      <c r="K25" s="19"/>
      <c r="L25" s="19"/>
    </row>
    <row r="26" spans="1:17" ht="20.100000000000001" customHeight="1" x14ac:dyDescent="0.25">
      <c r="A26" s="21" t="s">
        <v>25</v>
      </c>
      <c r="E26" s="19"/>
      <c r="F26" s="19"/>
      <c r="G26" s="19"/>
      <c r="H26" s="19"/>
      <c r="I26" s="19"/>
      <c r="J26" s="19"/>
      <c r="K26" s="19"/>
      <c r="L26" s="19"/>
    </row>
    <row r="27" spans="1:17" s="23" customFormat="1" x14ac:dyDescent="0.3">
      <c r="A27" s="22"/>
      <c r="E27" s="19"/>
      <c r="F27" s="19"/>
      <c r="G27" s="19"/>
      <c r="H27" s="19"/>
      <c r="I27" s="19"/>
      <c r="J27" s="19"/>
      <c r="K27" s="19"/>
      <c r="L27" s="19"/>
    </row>
    <row r="28" spans="1:17" x14ac:dyDescent="0.3">
      <c r="E28" s="24"/>
      <c r="F28" s="25"/>
      <c r="G28" s="25"/>
      <c r="H28" s="25"/>
      <c r="I28" s="25"/>
      <c r="J28" s="25"/>
      <c r="K28" s="25"/>
      <c r="L28" s="25"/>
    </row>
    <row r="29" spans="1:17" x14ac:dyDescent="0.3">
      <c r="B29" s="12"/>
    </row>
    <row r="32" spans="1:17" x14ac:dyDescent="0.3">
      <c r="E32" s="26"/>
      <c r="L32" s="25"/>
      <c r="M32" s="25"/>
      <c r="N32" s="25"/>
      <c r="O32" s="25"/>
      <c r="P32" s="25"/>
      <c r="Q32" s="25"/>
    </row>
    <row r="33" spans="6:17" x14ac:dyDescent="0.3">
      <c r="L33" s="27"/>
      <c r="M33" s="19"/>
      <c r="N33" s="19"/>
      <c r="O33" s="19"/>
      <c r="P33" s="19"/>
      <c r="Q33" s="19"/>
    </row>
    <row r="34" spans="6:17" x14ac:dyDescent="0.3">
      <c r="F34" s="25"/>
      <c r="G34" s="25"/>
      <c r="H34" s="25"/>
      <c r="I34" s="25"/>
      <c r="J34" s="25"/>
      <c r="K34" s="25"/>
      <c r="L34" s="27"/>
      <c r="M34" s="19"/>
      <c r="N34" s="19"/>
      <c r="O34" s="19"/>
      <c r="P34" s="19"/>
      <c r="Q34" s="19"/>
    </row>
    <row r="35" spans="6:17" x14ac:dyDescent="0.3">
      <c r="L35" s="25"/>
      <c r="M35" s="25"/>
      <c r="N35" s="25"/>
      <c r="O35" s="25"/>
      <c r="P35" s="25"/>
      <c r="Q35" s="25"/>
    </row>
  </sheetData>
  <hyperlinks>
    <hyperlink ref="A25" r:id="rId1" xr:uid="{E13C3DCB-D4E4-42A1-A597-5D7A811BBF6E}"/>
    <hyperlink ref="A15" r:id="rId2" display="Energy trends publication (opens in a new window) " xr:uid="{47759441-4B7E-419B-BAA8-6044D8307EB3}"/>
    <hyperlink ref="A16" r:id="rId3" xr:uid="{64E25292-5E46-4718-A148-DC4FB429FEFF}"/>
    <hyperlink ref="A17" r:id="rId4" location="energy-statistics" xr:uid="{F5369BD4-DC9D-4DBB-A318-356447EB383F}"/>
    <hyperlink ref="A22" r:id="rId5" xr:uid="{01B01F28-1EF6-4B8B-8BEA-751C80E4FFE9}"/>
    <hyperlink ref="A18" r:id="rId6" display="Glossary and acronyms (opens in a new window)" xr:uid="{1F5E09DF-53A6-42E8-9B88-FF4890EDAE54}"/>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F8CB-7B0E-4FAD-B1C2-86DFED43C903}">
  <dimension ref="A1:B11"/>
  <sheetViews>
    <sheetView showGridLines="0" workbookViewId="0">
      <selection activeCell="B7" sqref="B7"/>
    </sheetView>
  </sheetViews>
  <sheetFormatPr defaultColWidth="8.6640625" defaultRowHeight="12.6" x14ac:dyDescent="0.25"/>
  <cols>
    <col min="1" max="1" width="92.5546875" style="29" customWidth="1"/>
    <col min="2" max="2" width="31.44140625" style="29" customWidth="1"/>
    <col min="3" max="16384" width="8.6640625" style="29"/>
  </cols>
  <sheetData>
    <row r="1" spans="1:2" ht="45" customHeight="1" x14ac:dyDescent="0.25">
      <c r="A1" s="28" t="s">
        <v>26</v>
      </c>
    </row>
    <row r="2" spans="1:2" ht="20.100000000000001" customHeight="1" x14ac:dyDescent="0.25">
      <c r="A2" s="30" t="s">
        <v>27</v>
      </c>
    </row>
    <row r="3" spans="1:2" ht="20.100000000000001" customHeight="1" x14ac:dyDescent="0.25">
      <c r="A3" s="31" t="s">
        <v>28</v>
      </c>
    </row>
    <row r="4" spans="1:2" ht="30" customHeight="1" x14ac:dyDescent="0.4">
      <c r="A4" s="32" t="s">
        <v>29</v>
      </c>
      <c r="B4" s="33" t="s">
        <v>30</v>
      </c>
    </row>
    <row r="5" spans="1:2" ht="20.100000000000001" customHeight="1" x14ac:dyDescent="0.25">
      <c r="A5" s="30" t="s">
        <v>31</v>
      </c>
      <c r="B5" s="34" t="s">
        <v>32</v>
      </c>
    </row>
    <row r="6" spans="1:2" ht="20.100000000000001" customHeight="1" x14ac:dyDescent="0.25">
      <c r="A6" s="30" t="s">
        <v>33</v>
      </c>
      <c r="B6" s="34" t="s">
        <v>26</v>
      </c>
    </row>
    <row r="7" spans="1:2" ht="20.100000000000001" customHeight="1" x14ac:dyDescent="0.25">
      <c r="A7" s="30" t="s">
        <v>34</v>
      </c>
      <c r="B7" s="34" t="s">
        <v>35</v>
      </c>
    </row>
    <row r="8" spans="1:2" ht="20.100000000000001" customHeight="1" x14ac:dyDescent="0.25">
      <c r="A8" s="30" t="s">
        <v>36</v>
      </c>
      <c r="B8" s="34" t="s">
        <v>37</v>
      </c>
    </row>
    <row r="9" spans="1:2" ht="20.100000000000001" customHeight="1" x14ac:dyDescent="0.25">
      <c r="A9" s="30" t="s">
        <v>38</v>
      </c>
      <c r="B9" s="34" t="s">
        <v>39</v>
      </c>
    </row>
    <row r="10" spans="1:2" s="35" customFormat="1" ht="20.100000000000001" customHeight="1" x14ac:dyDescent="0.3">
      <c r="A10" s="30" t="s">
        <v>40</v>
      </c>
      <c r="B10" s="34" t="s">
        <v>41</v>
      </c>
    </row>
    <row r="11" spans="1:2" ht="20.100000000000001" customHeight="1" x14ac:dyDescent="0.25">
      <c r="A11" s="30" t="s">
        <v>42</v>
      </c>
      <c r="B11" s="34" t="s">
        <v>43</v>
      </c>
    </row>
  </sheetData>
  <hyperlinks>
    <hyperlink ref="B5" location="'Cover Sheet'!A1" display="Cover Sheet" xr:uid="{4FAA0230-E0BF-4D6B-ABF9-06EBDDF10CBA}"/>
    <hyperlink ref="B6" location="Contents!A1" display="Contents" xr:uid="{15577374-8C8A-4B20-813E-39E918A04302}"/>
    <hyperlink ref="B8" location="Commentary!A1" display="Commentary" xr:uid="{BD7D2716-6EA2-4B56-98D6-73ECD353B501}"/>
    <hyperlink ref="B9" location="'Main Table'!A1" display="Main table (TWh)" xr:uid="{E5711DBB-5165-4EE7-8698-3D5ABB354FA7}"/>
    <hyperlink ref="B10" location="Annual!A1" display="Annual (TWh)" xr:uid="{D6B16AD6-C888-4B39-B87F-95BAB857D05B}"/>
    <hyperlink ref="B11" location="Quarter!A1" display="Quarter (TWh)" xr:uid="{16892EB1-8E97-4D6C-BC9B-F0F8BF03BD01}"/>
    <hyperlink ref="B7" location="Notes!A1" display="Notes" xr:uid="{2B4E8232-B806-4546-B499-A3F0AF5B3CEC}"/>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ABD2-6556-46A4-840E-1931A29B453C}">
  <dimension ref="A1:B17"/>
  <sheetViews>
    <sheetView showGridLines="0" workbookViewId="0">
      <selection activeCell="B6" sqref="B6"/>
    </sheetView>
  </sheetViews>
  <sheetFormatPr defaultColWidth="8.6640625" defaultRowHeight="12.6" x14ac:dyDescent="0.25"/>
  <cols>
    <col min="1" max="1" width="15.5546875" style="29" customWidth="1"/>
    <col min="2" max="2" width="125.109375" style="29" customWidth="1"/>
    <col min="3" max="16384" width="8.6640625" style="29"/>
  </cols>
  <sheetData>
    <row r="1" spans="1:2" ht="39.9" customHeight="1" x14ac:dyDescent="0.25">
      <c r="A1" s="1" t="s">
        <v>35</v>
      </c>
      <c r="B1" s="36"/>
    </row>
    <row r="2" spans="1:2" ht="20.100000000000001" customHeight="1" x14ac:dyDescent="0.25">
      <c r="A2" s="21" t="s">
        <v>44</v>
      </c>
      <c r="B2" s="21"/>
    </row>
    <row r="3" spans="1:2" ht="20.100000000000001" customHeight="1" x14ac:dyDescent="0.25">
      <c r="A3" s="21" t="s">
        <v>45</v>
      </c>
      <c r="B3" s="21"/>
    </row>
    <row r="4" spans="1:2" ht="33" customHeight="1" x14ac:dyDescent="0.4">
      <c r="A4" s="33" t="s">
        <v>46</v>
      </c>
      <c r="B4" s="33" t="s">
        <v>47</v>
      </c>
    </row>
    <row r="5" spans="1:2" ht="31.2" x14ac:dyDescent="0.25">
      <c r="A5" s="36" t="s">
        <v>48</v>
      </c>
      <c r="B5" s="3" t="s">
        <v>49</v>
      </c>
    </row>
    <row r="6" spans="1:2" ht="31.2" x14ac:dyDescent="0.25">
      <c r="A6" s="36" t="s">
        <v>50</v>
      </c>
      <c r="B6" s="3" t="s">
        <v>51</v>
      </c>
    </row>
    <row r="7" spans="1:2" ht="20.100000000000001" customHeight="1" x14ac:dyDescent="0.25">
      <c r="A7" s="36" t="s">
        <v>52</v>
      </c>
      <c r="B7" s="15" t="s">
        <v>53</v>
      </c>
    </row>
    <row r="8" spans="1:2" ht="20.100000000000001" customHeight="1" x14ac:dyDescent="0.25">
      <c r="A8" s="36" t="s">
        <v>54</v>
      </c>
      <c r="B8" s="15" t="s">
        <v>55</v>
      </c>
    </row>
    <row r="9" spans="1:2" ht="31.2" x14ac:dyDescent="0.25">
      <c r="A9" s="15" t="s">
        <v>56</v>
      </c>
      <c r="B9" s="3" t="s">
        <v>57</v>
      </c>
    </row>
    <row r="10" spans="1:2" ht="31.2" x14ac:dyDescent="0.25">
      <c r="A10" s="15" t="s">
        <v>58</v>
      </c>
      <c r="B10" s="36" t="s">
        <v>59</v>
      </c>
    </row>
    <row r="11" spans="1:2" ht="33" customHeight="1" x14ac:dyDescent="0.25">
      <c r="A11" s="15" t="s">
        <v>60</v>
      </c>
      <c r="B11" s="36" t="s">
        <v>61</v>
      </c>
    </row>
    <row r="12" spans="1:2" ht="31.2" x14ac:dyDescent="0.25">
      <c r="A12" s="15" t="s">
        <v>62</v>
      </c>
      <c r="B12" s="36" t="s">
        <v>63</v>
      </c>
    </row>
    <row r="13" spans="1:2" ht="20.100000000000001" customHeight="1" x14ac:dyDescent="0.25">
      <c r="A13" s="15" t="s">
        <v>64</v>
      </c>
      <c r="B13" s="36" t="s">
        <v>65</v>
      </c>
    </row>
    <row r="14" spans="1:2" ht="31.2" x14ac:dyDescent="0.25">
      <c r="A14" s="15" t="s">
        <v>66</v>
      </c>
      <c r="B14" s="36" t="s">
        <v>67</v>
      </c>
    </row>
    <row r="15" spans="1:2" ht="20.100000000000001" customHeight="1" x14ac:dyDescent="0.25">
      <c r="A15" s="15" t="s">
        <v>68</v>
      </c>
      <c r="B15" s="36" t="s">
        <v>69</v>
      </c>
    </row>
    <row r="16" spans="1:2" ht="20.100000000000001" customHeight="1" x14ac:dyDescent="0.25">
      <c r="A16" s="15" t="s">
        <v>70</v>
      </c>
      <c r="B16" s="36" t="s">
        <v>71</v>
      </c>
    </row>
    <row r="17" spans="1:2" ht="31.2" x14ac:dyDescent="0.25">
      <c r="A17" s="15" t="s">
        <v>72</v>
      </c>
      <c r="B17" s="36" t="s">
        <v>73</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C8FB-D6A5-40DE-A1DC-AF9F645BD8BB}">
  <sheetPr>
    <pageSetUpPr fitToPage="1"/>
  </sheetPr>
  <dimension ref="A1:H36"/>
  <sheetViews>
    <sheetView topLeftCell="A8" zoomScaleNormal="100" workbookViewId="0">
      <selection activeCell="A35" sqref="A35"/>
    </sheetView>
  </sheetViews>
  <sheetFormatPr defaultColWidth="3.5546875" defaultRowHeight="12.6" x14ac:dyDescent="0.25"/>
  <cols>
    <col min="1" max="1" width="131.88671875" style="210" customWidth="1"/>
    <col min="2" max="2" width="5.33203125" style="197" customWidth="1"/>
    <col min="3" max="7" width="3.5546875" style="197"/>
    <col min="8" max="8" width="5.88671875" style="197" bestFit="1" customWidth="1"/>
    <col min="9" max="16384" width="3.5546875" style="197"/>
  </cols>
  <sheetData>
    <row r="1" spans="1:8" ht="45" customHeight="1" x14ac:dyDescent="0.25">
      <c r="A1" s="217" t="s">
        <v>37</v>
      </c>
    </row>
    <row r="2" spans="1:8" ht="27" customHeight="1" x14ac:dyDescent="0.4">
      <c r="A2" s="218" t="s">
        <v>74</v>
      </c>
    </row>
    <row r="3" spans="1:8" ht="27.75" customHeight="1" x14ac:dyDescent="0.25">
      <c r="A3" s="219" t="s">
        <v>75</v>
      </c>
    </row>
    <row r="4" spans="1:8" ht="93.6" x14ac:dyDescent="0.25">
      <c r="A4" s="220" t="s">
        <v>76</v>
      </c>
    </row>
    <row r="5" spans="1:8" ht="32.25" customHeight="1" x14ac:dyDescent="0.25">
      <c r="A5" s="219" t="s">
        <v>77</v>
      </c>
    </row>
    <row r="6" spans="1:8" ht="248.4" customHeight="1" x14ac:dyDescent="0.25">
      <c r="A6" s="220" t="s">
        <v>78</v>
      </c>
    </row>
    <row r="7" spans="1:8" ht="31.5" customHeight="1" x14ac:dyDescent="0.25">
      <c r="A7" s="219" t="s">
        <v>79</v>
      </c>
    </row>
    <row r="8" spans="1:8" ht="93" customHeight="1" x14ac:dyDescent="0.25">
      <c r="A8" s="220" t="s">
        <v>80</v>
      </c>
    </row>
    <row r="9" spans="1:8" s="198" customFormat="1" ht="12.9" customHeight="1" x14ac:dyDescent="0.4"/>
    <row r="10" spans="1:8" s="199" customFormat="1" ht="12.9" customHeight="1" x14ac:dyDescent="0.3"/>
    <row r="11" spans="1:8" s="201" customFormat="1" ht="12.9" customHeight="1" x14ac:dyDescent="0.3">
      <c r="B11" s="200"/>
    </row>
    <row r="12" spans="1:8" s="201" customFormat="1" ht="12.9" customHeight="1" x14ac:dyDescent="0.3">
      <c r="B12" s="200"/>
    </row>
    <row r="13" spans="1:8" s="201" customFormat="1" ht="12.9" customHeight="1" x14ac:dyDescent="0.3">
      <c r="B13" s="200"/>
    </row>
    <row r="14" spans="1:8" s="199" customFormat="1" ht="12.9" customHeight="1" x14ac:dyDescent="0.25">
      <c r="G14" s="202"/>
      <c r="H14" s="201"/>
    </row>
    <row r="15" spans="1:8" s="201" customFormat="1" ht="12.9" customHeight="1" x14ac:dyDescent="0.3">
      <c r="B15" s="200"/>
      <c r="G15" s="203"/>
    </row>
    <row r="16" spans="1:8" s="201" customFormat="1" ht="12.9" customHeight="1" x14ac:dyDescent="0.3">
      <c r="A16" s="204"/>
      <c r="B16" s="200"/>
      <c r="G16" s="203"/>
    </row>
    <row r="17" spans="1:8" s="205" customFormat="1" ht="12.9" customHeight="1" x14ac:dyDescent="0.25">
      <c r="D17" s="206"/>
      <c r="E17" s="206"/>
      <c r="F17" s="206"/>
      <c r="G17" s="206"/>
      <c r="H17" s="206"/>
    </row>
    <row r="18" spans="1:8" ht="12.9" customHeight="1" x14ac:dyDescent="0.25">
      <c r="A18" s="207"/>
    </row>
    <row r="19" spans="1:8" ht="12.9" customHeight="1" x14ac:dyDescent="0.25">
      <c r="A19" s="208"/>
    </row>
    <row r="20" spans="1:8" ht="12.9" customHeight="1" x14ac:dyDescent="0.25"/>
    <row r="21" spans="1:8" ht="12.9" customHeight="1" x14ac:dyDescent="0.25"/>
    <row r="22" spans="1:8" ht="12.9" customHeight="1" x14ac:dyDescent="0.25"/>
    <row r="23" spans="1:8" ht="12.9" customHeight="1" x14ac:dyDescent="0.25"/>
    <row r="24" spans="1:8" ht="12.9" customHeight="1" x14ac:dyDescent="0.25"/>
    <row r="25" spans="1:8" ht="12.9" customHeight="1" x14ac:dyDescent="0.25"/>
    <row r="26" spans="1:8" ht="12.9" customHeight="1" x14ac:dyDescent="0.25"/>
    <row r="27" spans="1:8" ht="12.9" customHeight="1" x14ac:dyDescent="0.25">
      <c r="A27" s="209"/>
    </row>
    <row r="28" spans="1:8" ht="12.9" customHeight="1" x14ac:dyDescent="0.25">
      <c r="A28" s="209"/>
    </row>
    <row r="29" spans="1:8" ht="12.9" customHeight="1" x14ac:dyDescent="0.25">
      <c r="A29" s="209"/>
    </row>
    <row r="30" spans="1:8" ht="12.9" customHeight="1" x14ac:dyDescent="0.25"/>
    <row r="31" spans="1:8" ht="12.9" customHeight="1" x14ac:dyDescent="0.25">
      <c r="A31" s="209"/>
    </row>
    <row r="32" spans="1:8" ht="12.9" customHeight="1" x14ac:dyDescent="0.25">
      <c r="A32" s="209"/>
    </row>
    <row r="33" spans="1:1" ht="12.9" customHeight="1" x14ac:dyDescent="0.25">
      <c r="A33" s="209"/>
    </row>
    <row r="34" spans="1:1" ht="12.9" customHeight="1" x14ac:dyDescent="0.25">
      <c r="A34" s="209"/>
    </row>
    <row r="35" spans="1:1" ht="12.9" customHeight="1" x14ac:dyDescent="0.25">
      <c r="A35" s="209"/>
    </row>
    <row r="36" spans="1:1" ht="12.9" customHeight="1" x14ac:dyDescent="0.25"/>
  </sheetData>
  <pageMargins left="0.74803149606299213" right="0.74803149606299213" top="0.98425196850393704" bottom="0.98425196850393704" header="0.51181102362204722" footer="0.51181102362204722"/>
  <pageSetup paperSize="9" scale="69"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496-8654-4ADA-9212-93E68F5C532D}">
  <sheetPr codeName="Sheet7">
    <pageSetUpPr fitToPage="1"/>
  </sheetPr>
  <dimension ref="A1:O151"/>
  <sheetViews>
    <sheetView showGridLines="0" zoomScaleNormal="100" workbookViewId="0">
      <pane xSplit="2" ySplit="7" topLeftCell="M142" activePane="bottomRight" state="frozen"/>
      <selection pane="topRight" activeCell="C1" sqref="C1"/>
      <selection pane="bottomLeft" activeCell="A8" sqref="A8"/>
      <selection pane="bottomRight"/>
    </sheetView>
  </sheetViews>
  <sheetFormatPr defaultColWidth="4.109375" defaultRowHeight="14.4" x14ac:dyDescent="0.3"/>
  <cols>
    <col min="1" max="1" width="23.6640625" customWidth="1"/>
    <col min="2" max="2" width="39.88671875" customWidth="1"/>
    <col min="3" max="3" width="11.33203125" customWidth="1"/>
    <col min="4" max="5" width="13" customWidth="1"/>
    <col min="6" max="6" width="11.44140625" customWidth="1"/>
    <col min="7" max="7" width="12.33203125" customWidth="1"/>
    <col min="8" max="8" width="13.5546875" customWidth="1"/>
    <col min="9" max="9" width="11.88671875" customWidth="1"/>
    <col min="10" max="10" width="12.44140625" customWidth="1"/>
    <col min="11" max="11" width="13.5546875" customWidth="1"/>
    <col min="12" max="12" width="11.44140625" customWidth="1"/>
    <col min="13" max="13" width="12.44140625" customWidth="1"/>
    <col min="14" max="14" width="13.44140625" customWidth="1"/>
    <col min="15" max="15" width="12.6640625" customWidth="1"/>
    <col min="16" max="16" width="9" customWidth="1"/>
    <col min="17" max="17" width="8.109375" bestFit="1" customWidth="1"/>
    <col min="18" max="18" width="8.6640625" bestFit="1" customWidth="1"/>
    <col min="19" max="19" width="7" bestFit="1" customWidth="1"/>
    <col min="20" max="21" width="8.109375" bestFit="1" customWidth="1"/>
    <col min="22" max="24" width="6.5546875" customWidth="1"/>
    <col min="25" max="25" width="8" customWidth="1"/>
    <col min="26" max="27" width="6.5546875" customWidth="1"/>
    <col min="257" max="257" width="1.5546875" customWidth="1"/>
    <col min="258" max="258" width="35.5546875" customWidth="1"/>
    <col min="259" max="260" width="9" customWidth="1"/>
    <col min="261" max="261" width="10.6640625" customWidth="1"/>
    <col min="262" max="270" width="8.6640625" customWidth="1"/>
    <col min="271" max="271" width="10.44140625" bestFit="1" customWidth="1"/>
    <col min="272" max="272" width="9" customWidth="1"/>
    <col min="273" max="274" width="8.109375" bestFit="1" customWidth="1"/>
    <col min="275" max="275" width="7" bestFit="1" customWidth="1"/>
    <col min="276" max="277" width="8.109375" bestFit="1" customWidth="1"/>
    <col min="278" max="280" width="6.5546875" customWidth="1"/>
    <col min="281" max="281" width="8" customWidth="1"/>
    <col min="282" max="283" width="6.5546875" customWidth="1"/>
    <col min="513" max="513" width="1.5546875" customWidth="1"/>
    <col min="514" max="514" width="35.5546875" customWidth="1"/>
    <col min="515" max="516" width="9" customWidth="1"/>
    <col min="517" max="517" width="10.6640625" customWidth="1"/>
    <col min="518" max="526" width="8.6640625" customWidth="1"/>
    <col min="527" max="527" width="10.44140625" bestFit="1" customWidth="1"/>
    <col min="528" max="528" width="9" customWidth="1"/>
    <col min="529" max="530" width="8.109375" bestFit="1" customWidth="1"/>
    <col min="531" max="531" width="7" bestFit="1" customWidth="1"/>
    <col min="532" max="533" width="8.109375" bestFit="1" customWidth="1"/>
    <col min="534" max="536" width="6.5546875" customWidth="1"/>
    <col min="537" max="537" width="8" customWidth="1"/>
    <col min="538" max="539" width="6.5546875" customWidth="1"/>
    <col min="769" max="769" width="1.5546875" customWidth="1"/>
    <col min="770" max="770" width="35.5546875" customWidth="1"/>
    <col min="771" max="772" width="9" customWidth="1"/>
    <col min="773" max="773" width="10.6640625" customWidth="1"/>
    <col min="774" max="782" width="8.6640625" customWidth="1"/>
    <col min="783" max="783" width="10.44140625" bestFit="1" customWidth="1"/>
    <col min="784" max="784" width="9" customWidth="1"/>
    <col min="785" max="786" width="8.109375" bestFit="1" customWidth="1"/>
    <col min="787" max="787" width="7" bestFit="1" customWidth="1"/>
    <col min="788" max="789" width="8.109375" bestFit="1" customWidth="1"/>
    <col min="790" max="792" width="6.5546875" customWidth="1"/>
    <col min="793" max="793" width="8" customWidth="1"/>
    <col min="794" max="795" width="6.5546875" customWidth="1"/>
    <col min="1025" max="1025" width="1.5546875" customWidth="1"/>
    <col min="1026" max="1026" width="35.5546875" customWidth="1"/>
    <col min="1027" max="1028" width="9" customWidth="1"/>
    <col min="1029" max="1029" width="10.6640625" customWidth="1"/>
    <col min="1030" max="1038" width="8.6640625" customWidth="1"/>
    <col min="1039" max="1039" width="10.44140625" bestFit="1" customWidth="1"/>
    <col min="1040" max="1040" width="9" customWidth="1"/>
    <col min="1041" max="1042" width="8.109375" bestFit="1" customWidth="1"/>
    <col min="1043" max="1043" width="7" bestFit="1" customWidth="1"/>
    <col min="1044" max="1045" width="8.109375" bestFit="1" customWidth="1"/>
    <col min="1046" max="1048" width="6.5546875" customWidth="1"/>
    <col min="1049" max="1049" width="8" customWidth="1"/>
    <col min="1050" max="1051" width="6.5546875" customWidth="1"/>
    <col min="1281" max="1281" width="1.5546875" customWidth="1"/>
    <col min="1282" max="1282" width="35.5546875" customWidth="1"/>
    <col min="1283" max="1284" width="9" customWidth="1"/>
    <col min="1285" max="1285" width="10.6640625" customWidth="1"/>
    <col min="1286" max="1294" width="8.6640625" customWidth="1"/>
    <col min="1295" max="1295" width="10.44140625" bestFit="1" customWidth="1"/>
    <col min="1296" max="1296" width="9" customWidth="1"/>
    <col min="1297" max="1298" width="8.109375" bestFit="1" customWidth="1"/>
    <col min="1299" max="1299" width="7" bestFit="1" customWidth="1"/>
    <col min="1300" max="1301" width="8.109375" bestFit="1" customWidth="1"/>
    <col min="1302" max="1304" width="6.5546875" customWidth="1"/>
    <col min="1305" max="1305" width="8" customWidth="1"/>
    <col min="1306" max="1307" width="6.5546875" customWidth="1"/>
    <col min="1537" max="1537" width="1.5546875" customWidth="1"/>
    <col min="1538" max="1538" width="35.5546875" customWidth="1"/>
    <col min="1539" max="1540" width="9" customWidth="1"/>
    <col min="1541" max="1541" width="10.6640625" customWidth="1"/>
    <col min="1542" max="1550" width="8.6640625" customWidth="1"/>
    <col min="1551" max="1551" width="10.44140625" bestFit="1" customWidth="1"/>
    <col min="1552" max="1552" width="9" customWidth="1"/>
    <col min="1553" max="1554" width="8.109375" bestFit="1" customWidth="1"/>
    <col min="1555" max="1555" width="7" bestFit="1" customWidth="1"/>
    <col min="1556" max="1557" width="8.109375" bestFit="1" customWidth="1"/>
    <col min="1558" max="1560" width="6.5546875" customWidth="1"/>
    <col min="1561" max="1561" width="8" customWidth="1"/>
    <col min="1562" max="1563" width="6.5546875" customWidth="1"/>
    <col min="1793" max="1793" width="1.5546875" customWidth="1"/>
    <col min="1794" max="1794" width="35.5546875" customWidth="1"/>
    <col min="1795" max="1796" width="9" customWidth="1"/>
    <col min="1797" max="1797" width="10.6640625" customWidth="1"/>
    <col min="1798" max="1806" width="8.6640625" customWidth="1"/>
    <col min="1807" max="1807" width="10.44140625" bestFit="1" customWidth="1"/>
    <col min="1808" max="1808" width="9" customWidth="1"/>
    <col min="1809" max="1810" width="8.109375" bestFit="1" customWidth="1"/>
    <col min="1811" max="1811" width="7" bestFit="1" customWidth="1"/>
    <col min="1812" max="1813" width="8.109375" bestFit="1" customWidth="1"/>
    <col min="1814" max="1816" width="6.5546875" customWidth="1"/>
    <col min="1817" max="1817" width="8" customWidth="1"/>
    <col min="1818" max="1819" width="6.5546875" customWidth="1"/>
    <col min="2049" max="2049" width="1.5546875" customWidth="1"/>
    <col min="2050" max="2050" width="35.5546875" customWidth="1"/>
    <col min="2051" max="2052" width="9" customWidth="1"/>
    <col min="2053" max="2053" width="10.6640625" customWidth="1"/>
    <col min="2054" max="2062" width="8.6640625" customWidth="1"/>
    <col min="2063" max="2063" width="10.44140625" bestFit="1" customWidth="1"/>
    <col min="2064" max="2064" width="9" customWidth="1"/>
    <col min="2065" max="2066" width="8.109375" bestFit="1" customWidth="1"/>
    <col min="2067" max="2067" width="7" bestFit="1" customWidth="1"/>
    <col min="2068" max="2069" width="8.109375" bestFit="1" customWidth="1"/>
    <col min="2070" max="2072" width="6.5546875" customWidth="1"/>
    <col min="2073" max="2073" width="8" customWidth="1"/>
    <col min="2074" max="2075" width="6.5546875" customWidth="1"/>
    <col min="2305" max="2305" width="1.5546875" customWidth="1"/>
    <col min="2306" max="2306" width="35.5546875" customWidth="1"/>
    <col min="2307" max="2308" width="9" customWidth="1"/>
    <col min="2309" max="2309" width="10.6640625" customWidth="1"/>
    <col min="2310" max="2318" width="8.6640625" customWidth="1"/>
    <col min="2319" max="2319" width="10.44140625" bestFit="1" customWidth="1"/>
    <col min="2320" max="2320" width="9" customWidth="1"/>
    <col min="2321" max="2322" width="8.109375" bestFit="1" customWidth="1"/>
    <col min="2323" max="2323" width="7" bestFit="1" customWidth="1"/>
    <col min="2324" max="2325" width="8.109375" bestFit="1" customWidth="1"/>
    <col min="2326" max="2328" width="6.5546875" customWidth="1"/>
    <col min="2329" max="2329" width="8" customWidth="1"/>
    <col min="2330" max="2331" width="6.5546875" customWidth="1"/>
    <col min="2561" max="2561" width="1.5546875" customWidth="1"/>
    <col min="2562" max="2562" width="35.5546875" customWidth="1"/>
    <col min="2563" max="2564" width="9" customWidth="1"/>
    <col min="2565" max="2565" width="10.6640625" customWidth="1"/>
    <col min="2566" max="2574" width="8.6640625" customWidth="1"/>
    <col min="2575" max="2575" width="10.44140625" bestFit="1" customWidth="1"/>
    <col min="2576" max="2576" width="9" customWidth="1"/>
    <col min="2577" max="2578" width="8.109375" bestFit="1" customWidth="1"/>
    <col min="2579" max="2579" width="7" bestFit="1" customWidth="1"/>
    <col min="2580" max="2581" width="8.109375" bestFit="1" customWidth="1"/>
    <col min="2582" max="2584" width="6.5546875" customWidth="1"/>
    <col min="2585" max="2585" width="8" customWidth="1"/>
    <col min="2586" max="2587" width="6.5546875" customWidth="1"/>
    <col min="2817" max="2817" width="1.5546875" customWidth="1"/>
    <col min="2818" max="2818" width="35.5546875" customWidth="1"/>
    <col min="2819" max="2820" width="9" customWidth="1"/>
    <col min="2821" max="2821" width="10.6640625" customWidth="1"/>
    <col min="2822" max="2830" width="8.6640625" customWidth="1"/>
    <col min="2831" max="2831" width="10.44140625" bestFit="1" customWidth="1"/>
    <col min="2832" max="2832" width="9" customWidth="1"/>
    <col min="2833" max="2834" width="8.109375" bestFit="1" customWidth="1"/>
    <col min="2835" max="2835" width="7" bestFit="1" customWidth="1"/>
    <col min="2836" max="2837" width="8.109375" bestFit="1" customWidth="1"/>
    <col min="2838" max="2840" width="6.5546875" customWidth="1"/>
    <col min="2841" max="2841" width="8" customWidth="1"/>
    <col min="2842" max="2843" width="6.5546875" customWidth="1"/>
    <col min="3073" max="3073" width="1.5546875" customWidth="1"/>
    <col min="3074" max="3074" width="35.5546875" customWidth="1"/>
    <col min="3075" max="3076" width="9" customWidth="1"/>
    <col min="3077" max="3077" width="10.6640625" customWidth="1"/>
    <col min="3078" max="3086" width="8.6640625" customWidth="1"/>
    <col min="3087" max="3087" width="10.44140625" bestFit="1" customWidth="1"/>
    <col min="3088" max="3088" width="9" customWidth="1"/>
    <col min="3089" max="3090" width="8.109375" bestFit="1" customWidth="1"/>
    <col min="3091" max="3091" width="7" bestFit="1" customWidth="1"/>
    <col min="3092" max="3093" width="8.109375" bestFit="1" customWidth="1"/>
    <col min="3094" max="3096" width="6.5546875" customWidth="1"/>
    <col min="3097" max="3097" width="8" customWidth="1"/>
    <col min="3098" max="3099" width="6.5546875" customWidth="1"/>
    <col min="3329" max="3329" width="1.5546875" customWidth="1"/>
    <col min="3330" max="3330" width="35.5546875" customWidth="1"/>
    <col min="3331" max="3332" width="9" customWidth="1"/>
    <col min="3333" max="3333" width="10.6640625" customWidth="1"/>
    <col min="3334" max="3342" width="8.6640625" customWidth="1"/>
    <col min="3343" max="3343" width="10.44140625" bestFit="1" customWidth="1"/>
    <col min="3344" max="3344" width="9" customWidth="1"/>
    <col min="3345" max="3346" width="8.109375" bestFit="1" customWidth="1"/>
    <col min="3347" max="3347" width="7" bestFit="1" customWidth="1"/>
    <col min="3348" max="3349" width="8.109375" bestFit="1" customWidth="1"/>
    <col min="3350" max="3352" width="6.5546875" customWidth="1"/>
    <col min="3353" max="3353" width="8" customWidth="1"/>
    <col min="3354" max="3355" width="6.5546875" customWidth="1"/>
    <col min="3585" max="3585" width="1.5546875" customWidth="1"/>
    <col min="3586" max="3586" width="35.5546875" customWidth="1"/>
    <col min="3587" max="3588" width="9" customWidth="1"/>
    <col min="3589" max="3589" width="10.6640625" customWidth="1"/>
    <col min="3590" max="3598" width="8.6640625" customWidth="1"/>
    <col min="3599" max="3599" width="10.44140625" bestFit="1" customWidth="1"/>
    <col min="3600" max="3600" width="9" customWidth="1"/>
    <col min="3601" max="3602" width="8.109375" bestFit="1" customWidth="1"/>
    <col min="3603" max="3603" width="7" bestFit="1" customWidth="1"/>
    <col min="3604" max="3605" width="8.109375" bestFit="1" customWidth="1"/>
    <col min="3606" max="3608" width="6.5546875" customWidth="1"/>
    <col min="3609" max="3609" width="8" customWidth="1"/>
    <col min="3610" max="3611" width="6.5546875" customWidth="1"/>
    <col min="3841" max="3841" width="1.5546875" customWidth="1"/>
    <col min="3842" max="3842" width="35.5546875" customWidth="1"/>
    <col min="3843" max="3844" width="9" customWidth="1"/>
    <col min="3845" max="3845" width="10.6640625" customWidth="1"/>
    <col min="3846" max="3854" width="8.6640625" customWidth="1"/>
    <col min="3855" max="3855" width="10.44140625" bestFit="1" customWidth="1"/>
    <col min="3856" max="3856" width="9" customWidth="1"/>
    <col min="3857" max="3858" width="8.109375" bestFit="1" customWidth="1"/>
    <col min="3859" max="3859" width="7" bestFit="1" customWidth="1"/>
    <col min="3860" max="3861" width="8.109375" bestFit="1" customWidth="1"/>
    <col min="3862" max="3864" width="6.5546875" customWidth="1"/>
    <col min="3865" max="3865" width="8" customWidth="1"/>
    <col min="3866" max="3867" width="6.5546875" customWidth="1"/>
    <col min="4097" max="4097" width="1.5546875" customWidth="1"/>
    <col min="4098" max="4098" width="35.5546875" customWidth="1"/>
    <col min="4099" max="4100" width="9" customWidth="1"/>
    <col min="4101" max="4101" width="10.6640625" customWidth="1"/>
    <col min="4102" max="4110" width="8.6640625" customWidth="1"/>
    <col min="4111" max="4111" width="10.44140625" bestFit="1" customWidth="1"/>
    <col min="4112" max="4112" width="9" customWidth="1"/>
    <col min="4113" max="4114" width="8.109375" bestFit="1" customWidth="1"/>
    <col min="4115" max="4115" width="7" bestFit="1" customWidth="1"/>
    <col min="4116" max="4117" width="8.109375" bestFit="1" customWidth="1"/>
    <col min="4118" max="4120" width="6.5546875" customWidth="1"/>
    <col min="4121" max="4121" width="8" customWidth="1"/>
    <col min="4122" max="4123" width="6.5546875" customWidth="1"/>
    <col min="4353" max="4353" width="1.5546875" customWidth="1"/>
    <col min="4354" max="4354" width="35.5546875" customWidth="1"/>
    <col min="4355" max="4356" width="9" customWidth="1"/>
    <col min="4357" max="4357" width="10.6640625" customWidth="1"/>
    <col min="4358" max="4366" width="8.6640625" customWidth="1"/>
    <col min="4367" max="4367" width="10.44140625" bestFit="1" customWidth="1"/>
    <col min="4368" max="4368" width="9" customWidth="1"/>
    <col min="4369" max="4370" width="8.109375" bestFit="1" customWidth="1"/>
    <col min="4371" max="4371" width="7" bestFit="1" customWidth="1"/>
    <col min="4372" max="4373" width="8.109375" bestFit="1" customWidth="1"/>
    <col min="4374" max="4376" width="6.5546875" customWidth="1"/>
    <col min="4377" max="4377" width="8" customWidth="1"/>
    <col min="4378" max="4379" width="6.5546875" customWidth="1"/>
    <col min="4609" max="4609" width="1.5546875" customWidth="1"/>
    <col min="4610" max="4610" width="35.5546875" customWidth="1"/>
    <col min="4611" max="4612" width="9" customWidth="1"/>
    <col min="4613" max="4613" width="10.6640625" customWidth="1"/>
    <col min="4614" max="4622" width="8.6640625" customWidth="1"/>
    <col min="4623" max="4623" width="10.44140625" bestFit="1" customWidth="1"/>
    <col min="4624" max="4624" width="9" customWidth="1"/>
    <col min="4625" max="4626" width="8.109375" bestFit="1" customWidth="1"/>
    <col min="4627" max="4627" width="7" bestFit="1" customWidth="1"/>
    <col min="4628" max="4629" width="8.109375" bestFit="1" customWidth="1"/>
    <col min="4630" max="4632" width="6.5546875" customWidth="1"/>
    <col min="4633" max="4633" width="8" customWidth="1"/>
    <col min="4634" max="4635" width="6.5546875" customWidth="1"/>
    <col min="4865" max="4865" width="1.5546875" customWidth="1"/>
    <col min="4866" max="4866" width="35.5546875" customWidth="1"/>
    <col min="4867" max="4868" width="9" customWidth="1"/>
    <col min="4869" max="4869" width="10.6640625" customWidth="1"/>
    <col min="4870" max="4878" width="8.6640625" customWidth="1"/>
    <col min="4879" max="4879" width="10.44140625" bestFit="1" customWidth="1"/>
    <col min="4880" max="4880" width="9" customWidth="1"/>
    <col min="4881" max="4882" width="8.109375" bestFit="1" customWidth="1"/>
    <col min="4883" max="4883" width="7" bestFit="1" customWidth="1"/>
    <col min="4884" max="4885" width="8.109375" bestFit="1" customWidth="1"/>
    <col min="4886" max="4888" width="6.5546875" customWidth="1"/>
    <col min="4889" max="4889" width="8" customWidth="1"/>
    <col min="4890" max="4891" width="6.5546875" customWidth="1"/>
    <col min="5121" max="5121" width="1.5546875" customWidth="1"/>
    <col min="5122" max="5122" width="35.5546875" customWidth="1"/>
    <col min="5123" max="5124" width="9" customWidth="1"/>
    <col min="5125" max="5125" width="10.6640625" customWidth="1"/>
    <col min="5126" max="5134" width="8.6640625" customWidth="1"/>
    <col min="5135" max="5135" width="10.44140625" bestFit="1" customWidth="1"/>
    <col min="5136" max="5136" width="9" customWidth="1"/>
    <col min="5137" max="5138" width="8.109375" bestFit="1" customWidth="1"/>
    <col min="5139" max="5139" width="7" bestFit="1" customWidth="1"/>
    <col min="5140" max="5141" width="8.109375" bestFit="1" customWidth="1"/>
    <col min="5142" max="5144" width="6.5546875" customWidth="1"/>
    <col min="5145" max="5145" width="8" customWidth="1"/>
    <col min="5146" max="5147" width="6.5546875" customWidth="1"/>
    <col min="5377" max="5377" width="1.5546875" customWidth="1"/>
    <col min="5378" max="5378" width="35.5546875" customWidth="1"/>
    <col min="5379" max="5380" width="9" customWidth="1"/>
    <col min="5381" max="5381" width="10.6640625" customWidth="1"/>
    <col min="5382" max="5390" width="8.6640625" customWidth="1"/>
    <col min="5391" max="5391" width="10.44140625" bestFit="1" customWidth="1"/>
    <col min="5392" max="5392" width="9" customWidth="1"/>
    <col min="5393" max="5394" width="8.109375" bestFit="1" customWidth="1"/>
    <col min="5395" max="5395" width="7" bestFit="1" customWidth="1"/>
    <col min="5396" max="5397" width="8.109375" bestFit="1" customWidth="1"/>
    <col min="5398" max="5400" width="6.5546875" customWidth="1"/>
    <col min="5401" max="5401" width="8" customWidth="1"/>
    <col min="5402" max="5403" width="6.5546875" customWidth="1"/>
    <col min="5633" max="5633" width="1.5546875" customWidth="1"/>
    <col min="5634" max="5634" width="35.5546875" customWidth="1"/>
    <col min="5635" max="5636" width="9" customWidth="1"/>
    <col min="5637" max="5637" width="10.6640625" customWidth="1"/>
    <col min="5638" max="5646" width="8.6640625" customWidth="1"/>
    <col min="5647" max="5647" width="10.44140625" bestFit="1" customWidth="1"/>
    <col min="5648" max="5648" width="9" customWidth="1"/>
    <col min="5649" max="5650" width="8.109375" bestFit="1" customWidth="1"/>
    <col min="5651" max="5651" width="7" bestFit="1" customWidth="1"/>
    <col min="5652" max="5653" width="8.109375" bestFit="1" customWidth="1"/>
    <col min="5654" max="5656" width="6.5546875" customWidth="1"/>
    <col min="5657" max="5657" width="8" customWidth="1"/>
    <col min="5658" max="5659" width="6.5546875" customWidth="1"/>
    <col min="5889" max="5889" width="1.5546875" customWidth="1"/>
    <col min="5890" max="5890" width="35.5546875" customWidth="1"/>
    <col min="5891" max="5892" width="9" customWidth="1"/>
    <col min="5893" max="5893" width="10.6640625" customWidth="1"/>
    <col min="5894" max="5902" width="8.6640625" customWidth="1"/>
    <col min="5903" max="5903" width="10.44140625" bestFit="1" customWidth="1"/>
    <col min="5904" max="5904" width="9" customWidth="1"/>
    <col min="5905" max="5906" width="8.109375" bestFit="1" customWidth="1"/>
    <col min="5907" max="5907" width="7" bestFit="1" customWidth="1"/>
    <col min="5908" max="5909" width="8.109375" bestFit="1" customWidth="1"/>
    <col min="5910" max="5912" width="6.5546875" customWidth="1"/>
    <col min="5913" max="5913" width="8" customWidth="1"/>
    <col min="5914" max="5915" width="6.5546875" customWidth="1"/>
    <col min="6145" max="6145" width="1.5546875" customWidth="1"/>
    <col min="6146" max="6146" width="35.5546875" customWidth="1"/>
    <col min="6147" max="6148" width="9" customWidth="1"/>
    <col min="6149" max="6149" width="10.6640625" customWidth="1"/>
    <col min="6150" max="6158" width="8.6640625" customWidth="1"/>
    <col min="6159" max="6159" width="10.44140625" bestFit="1" customWidth="1"/>
    <col min="6160" max="6160" width="9" customWidth="1"/>
    <col min="6161" max="6162" width="8.109375" bestFit="1" customWidth="1"/>
    <col min="6163" max="6163" width="7" bestFit="1" customWidth="1"/>
    <col min="6164" max="6165" width="8.109375" bestFit="1" customWidth="1"/>
    <col min="6166" max="6168" width="6.5546875" customWidth="1"/>
    <col min="6169" max="6169" width="8" customWidth="1"/>
    <col min="6170" max="6171" width="6.5546875" customWidth="1"/>
    <col min="6401" max="6401" width="1.5546875" customWidth="1"/>
    <col min="6402" max="6402" width="35.5546875" customWidth="1"/>
    <col min="6403" max="6404" width="9" customWidth="1"/>
    <col min="6405" max="6405" width="10.6640625" customWidth="1"/>
    <col min="6406" max="6414" width="8.6640625" customWidth="1"/>
    <col min="6415" max="6415" width="10.44140625" bestFit="1" customWidth="1"/>
    <col min="6416" max="6416" width="9" customWidth="1"/>
    <col min="6417" max="6418" width="8.109375" bestFit="1" customWidth="1"/>
    <col min="6419" max="6419" width="7" bestFit="1" customWidth="1"/>
    <col min="6420" max="6421" width="8.109375" bestFit="1" customWidth="1"/>
    <col min="6422" max="6424" width="6.5546875" customWidth="1"/>
    <col min="6425" max="6425" width="8" customWidth="1"/>
    <col min="6426" max="6427" width="6.5546875" customWidth="1"/>
    <col min="6657" max="6657" width="1.5546875" customWidth="1"/>
    <col min="6658" max="6658" width="35.5546875" customWidth="1"/>
    <col min="6659" max="6660" width="9" customWidth="1"/>
    <col min="6661" max="6661" width="10.6640625" customWidth="1"/>
    <col min="6662" max="6670" width="8.6640625" customWidth="1"/>
    <col min="6671" max="6671" width="10.44140625" bestFit="1" customWidth="1"/>
    <col min="6672" max="6672" width="9" customWidth="1"/>
    <col min="6673" max="6674" width="8.109375" bestFit="1" customWidth="1"/>
    <col min="6675" max="6675" width="7" bestFit="1" customWidth="1"/>
    <col min="6676" max="6677" width="8.109375" bestFit="1" customWidth="1"/>
    <col min="6678" max="6680" width="6.5546875" customWidth="1"/>
    <col min="6681" max="6681" width="8" customWidth="1"/>
    <col min="6682" max="6683" width="6.5546875" customWidth="1"/>
    <col min="6913" max="6913" width="1.5546875" customWidth="1"/>
    <col min="6914" max="6914" width="35.5546875" customWidth="1"/>
    <col min="6915" max="6916" width="9" customWidth="1"/>
    <col min="6917" max="6917" width="10.6640625" customWidth="1"/>
    <col min="6918" max="6926" width="8.6640625" customWidth="1"/>
    <col min="6927" max="6927" width="10.44140625" bestFit="1" customWidth="1"/>
    <col min="6928" max="6928" width="9" customWidth="1"/>
    <col min="6929" max="6930" width="8.109375" bestFit="1" customWidth="1"/>
    <col min="6931" max="6931" width="7" bestFit="1" customWidth="1"/>
    <col min="6932" max="6933" width="8.109375" bestFit="1" customWidth="1"/>
    <col min="6934" max="6936" width="6.5546875" customWidth="1"/>
    <col min="6937" max="6937" width="8" customWidth="1"/>
    <col min="6938" max="6939" width="6.5546875" customWidth="1"/>
    <col min="7169" max="7169" width="1.5546875" customWidth="1"/>
    <col min="7170" max="7170" width="35.5546875" customWidth="1"/>
    <col min="7171" max="7172" width="9" customWidth="1"/>
    <col min="7173" max="7173" width="10.6640625" customWidth="1"/>
    <col min="7174" max="7182" width="8.6640625" customWidth="1"/>
    <col min="7183" max="7183" width="10.44140625" bestFit="1" customWidth="1"/>
    <col min="7184" max="7184" width="9" customWidth="1"/>
    <col min="7185" max="7186" width="8.109375" bestFit="1" customWidth="1"/>
    <col min="7187" max="7187" width="7" bestFit="1" customWidth="1"/>
    <col min="7188" max="7189" width="8.109375" bestFit="1" customWidth="1"/>
    <col min="7190" max="7192" width="6.5546875" customWidth="1"/>
    <col min="7193" max="7193" width="8" customWidth="1"/>
    <col min="7194" max="7195" width="6.5546875" customWidth="1"/>
    <col min="7425" max="7425" width="1.5546875" customWidth="1"/>
    <col min="7426" max="7426" width="35.5546875" customWidth="1"/>
    <col min="7427" max="7428" width="9" customWidth="1"/>
    <col min="7429" max="7429" width="10.6640625" customWidth="1"/>
    <col min="7430" max="7438" width="8.6640625" customWidth="1"/>
    <col min="7439" max="7439" width="10.44140625" bestFit="1" customWidth="1"/>
    <col min="7440" max="7440" width="9" customWidth="1"/>
    <col min="7441" max="7442" width="8.109375" bestFit="1" customWidth="1"/>
    <col min="7443" max="7443" width="7" bestFit="1" customWidth="1"/>
    <col min="7444" max="7445" width="8.109375" bestFit="1" customWidth="1"/>
    <col min="7446" max="7448" width="6.5546875" customWidth="1"/>
    <col min="7449" max="7449" width="8" customWidth="1"/>
    <col min="7450" max="7451" width="6.5546875" customWidth="1"/>
    <col min="7681" max="7681" width="1.5546875" customWidth="1"/>
    <col min="7682" max="7682" width="35.5546875" customWidth="1"/>
    <col min="7683" max="7684" width="9" customWidth="1"/>
    <col min="7685" max="7685" width="10.6640625" customWidth="1"/>
    <col min="7686" max="7694" width="8.6640625" customWidth="1"/>
    <col min="7695" max="7695" width="10.44140625" bestFit="1" customWidth="1"/>
    <col min="7696" max="7696" width="9" customWidth="1"/>
    <col min="7697" max="7698" width="8.109375" bestFit="1" customWidth="1"/>
    <col min="7699" max="7699" width="7" bestFit="1" customWidth="1"/>
    <col min="7700" max="7701" width="8.109375" bestFit="1" customWidth="1"/>
    <col min="7702" max="7704" width="6.5546875" customWidth="1"/>
    <col min="7705" max="7705" width="8" customWidth="1"/>
    <col min="7706" max="7707" width="6.5546875" customWidth="1"/>
    <col min="7937" max="7937" width="1.5546875" customWidth="1"/>
    <col min="7938" max="7938" width="35.5546875" customWidth="1"/>
    <col min="7939" max="7940" width="9" customWidth="1"/>
    <col min="7941" max="7941" width="10.6640625" customWidth="1"/>
    <col min="7942" max="7950" width="8.6640625" customWidth="1"/>
    <col min="7951" max="7951" width="10.44140625" bestFit="1" customWidth="1"/>
    <col min="7952" max="7952" width="9" customWidth="1"/>
    <col min="7953" max="7954" width="8.109375" bestFit="1" customWidth="1"/>
    <col min="7955" max="7955" width="7" bestFit="1" customWidth="1"/>
    <col min="7956" max="7957" width="8.109375" bestFit="1" customWidth="1"/>
    <col min="7958" max="7960" width="6.5546875" customWidth="1"/>
    <col min="7961" max="7961" width="8" customWidth="1"/>
    <col min="7962" max="7963" width="6.5546875" customWidth="1"/>
    <col min="8193" max="8193" width="1.5546875" customWidth="1"/>
    <col min="8194" max="8194" width="35.5546875" customWidth="1"/>
    <col min="8195" max="8196" width="9" customWidth="1"/>
    <col min="8197" max="8197" width="10.6640625" customWidth="1"/>
    <col min="8198" max="8206" width="8.6640625" customWidth="1"/>
    <col min="8207" max="8207" width="10.44140625" bestFit="1" customWidth="1"/>
    <col min="8208" max="8208" width="9" customWidth="1"/>
    <col min="8209" max="8210" width="8.109375" bestFit="1" customWidth="1"/>
    <col min="8211" max="8211" width="7" bestFit="1" customWidth="1"/>
    <col min="8212" max="8213" width="8.109375" bestFit="1" customWidth="1"/>
    <col min="8214" max="8216" width="6.5546875" customWidth="1"/>
    <col min="8217" max="8217" width="8" customWidth="1"/>
    <col min="8218" max="8219" width="6.5546875" customWidth="1"/>
    <col min="8449" max="8449" width="1.5546875" customWidth="1"/>
    <col min="8450" max="8450" width="35.5546875" customWidth="1"/>
    <col min="8451" max="8452" width="9" customWidth="1"/>
    <col min="8453" max="8453" width="10.6640625" customWidth="1"/>
    <col min="8454" max="8462" width="8.6640625" customWidth="1"/>
    <col min="8463" max="8463" width="10.44140625" bestFit="1" customWidth="1"/>
    <col min="8464" max="8464" width="9" customWidth="1"/>
    <col min="8465" max="8466" width="8.109375" bestFit="1" customWidth="1"/>
    <col min="8467" max="8467" width="7" bestFit="1" customWidth="1"/>
    <col min="8468" max="8469" width="8.109375" bestFit="1" customWidth="1"/>
    <col min="8470" max="8472" width="6.5546875" customWidth="1"/>
    <col min="8473" max="8473" width="8" customWidth="1"/>
    <col min="8474" max="8475" width="6.5546875" customWidth="1"/>
    <col min="8705" max="8705" width="1.5546875" customWidth="1"/>
    <col min="8706" max="8706" width="35.5546875" customWidth="1"/>
    <col min="8707" max="8708" width="9" customWidth="1"/>
    <col min="8709" max="8709" width="10.6640625" customWidth="1"/>
    <col min="8710" max="8718" width="8.6640625" customWidth="1"/>
    <col min="8719" max="8719" width="10.44140625" bestFit="1" customWidth="1"/>
    <col min="8720" max="8720" width="9" customWidth="1"/>
    <col min="8721" max="8722" width="8.109375" bestFit="1" customWidth="1"/>
    <col min="8723" max="8723" width="7" bestFit="1" customWidth="1"/>
    <col min="8724" max="8725" width="8.109375" bestFit="1" customWidth="1"/>
    <col min="8726" max="8728" width="6.5546875" customWidth="1"/>
    <col min="8729" max="8729" width="8" customWidth="1"/>
    <col min="8730" max="8731" width="6.5546875" customWidth="1"/>
    <col min="8961" max="8961" width="1.5546875" customWidth="1"/>
    <col min="8962" max="8962" width="35.5546875" customWidth="1"/>
    <col min="8963" max="8964" width="9" customWidth="1"/>
    <col min="8965" max="8965" width="10.6640625" customWidth="1"/>
    <col min="8966" max="8974" width="8.6640625" customWidth="1"/>
    <col min="8975" max="8975" width="10.44140625" bestFit="1" customWidth="1"/>
    <col min="8976" max="8976" width="9" customWidth="1"/>
    <col min="8977" max="8978" width="8.109375" bestFit="1" customWidth="1"/>
    <col min="8979" max="8979" width="7" bestFit="1" customWidth="1"/>
    <col min="8980" max="8981" width="8.109375" bestFit="1" customWidth="1"/>
    <col min="8982" max="8984" width="6.5546875" customWidth="1"/>
    <col min="8985" max="8985" width="8" customWidth="1"/>
    <col min="8986" max="8987" width="6.5546875" customWidth="1"/>
    <col min="9217" max="9217" width="1.5546875" customWidth="1"/>
    <col min="9218" max="9218" width="35.5546875" customWidth="1"/>
    <col min="9219" max="9220" width="9" customWidth="1"/>
    <col min="9221" max="9221" width="10.6640625" customWidth="1"/>
    <col min="9222" max="9230" width="8.6640625" customWidth="1"/>
    <col min="9231" max="9231" width="10.44140625" bestFit="1" customWidth="1"/>
    <col min="9232" max="9232" width="9" customWidth="1"/>
    <col min="9233" max="9234" width="8.109375" bestFit="1" customWidth="1"/>
    <col min="9235" max="9235" width="7" bestFit="1" customWidth="1"/>
    <col min="9236" max="9237" width="8.109375" bestFit="1" customWidth="1"/>
    <col min="9238" max="9240" width="6.5546875" customWidth="1"/>
    <col min="9241" max="9241" width="8" customWidth="1"/>
    <col min="9242" max="9243" width="6.5546875" customWidth="1"/>
    <col min="9473" max="9473" width="1.5546875" customWidth="1"/>
    <col min="9474" max="9474" width="35.5546875" customWidth="1"/>
    <col min="9475" max="9476" width="9" customWidth="1"/>
    <col min="9477" max="9477" width="10.6640625" customWidth="1"/>
    <col min="9478" max="9486" width="8.6640625" customWidth="1"/>
    <col min="9487" max="9487" width="10.44140625" bestFit="1" customWidth="1"/>
    <col min="9488" max="9488" width="9" customWidth="1"/>
    <col min="9489" max="9490" width="8.109375" bestFit="1" customWidth="1"/>
    <col min="9491" max="9491" width="7" bestFit="1" customWidth="1"/>
    <col min="9492" max="9493" width="8.109375" bestFit="1" customWidth="1"/>
    <col min="9494" max="9496" width="6.5546875" customWidth="1"/>
    <col min="9497" max="9497" width="8" customWidth="1"/>
    <col min="9498" max="9499" width="6.5546875" customWidth="1"/>
    <col min="9729" max="9729" width="1.5546875" customWidth="1"/>
    <col min="9730" max="9730" width="35.5546875" customWidth="1"/>
    <col min="9731" max="9732" width="9" customWidth="1"/>
    <col min="9733" max="9733" width="10.6640625" customWidth="1"/>
    <col min="9734" max="9742" width="8.6640625" customWidth="1"/>
    <col min="9743" max="9743" width="10.44140625" bestFit="1" customWidth="1"/>
    <col min="9744" max="9744" width="9" customWidth="1"/>
    <col min="9745" max="9746" width="8.109375" bestFit="1" customWidth="1"/>
    <col min="9747" max="9747" width="7" bestFit="1" customWidth="1"/>
    <col min="9748" max="9749" width="8.109375" bestFit="1" customWidth="1"/>
    <col min="9750" max="9752" width="6.5546875" customWidth="1"/>
    <col min="9753" max="9753" width="8" customWidth="1"/>
    <col min="9754" max="9755" width="6.5546875" customWidth="1"/>
    <col min="9985" max="9985" width="1.5546875" customWidth="1"/>
    <col min="9986" max="9986" width="35.5546875" customWidth="1"/>
    <col min="9987" max="9988" width="9" customWidth="1"/>
    <col min="9989" max="9989" width="10.6640625" customWidth="1"/>
    <col min="9990" max="9998" width="8.6640625" customWidth="1"/>
    <col min="9999" max="9999" width="10.44140625" bestFit="1" customWidth="1"/>
    <col min="10000" max="10000" width="9" customWidth="1"/>
    <col min="10001" max="10002" width="8.109375" bestFit="1" customWidth="1"/>
    <col min="10003" max="10003" width="7" bestFit="1" customWidth="1"/>
    <col min="10004" max="10005" width="8.109375" bestFit="1" customWidth="1"/>
    <col min="10006" max="10008" width="6.5546875" customWidth="1"/>
    <col min="10009" max="10009" width="8" customWidth="1"/>
    <col min="10010" max="10011" width="6.5546875" customWidth="1"/>
    <col min="10241" max="10241" width="1.5546875" customWidth="1"/>
    <col min="10242" max="10242" width="35.5546875" customWidth="1"/>
    <col min="10243" max="10244" width="9" customWidth="1"/>
    <col min="10245" max="10245" width="10.6640625" customWidth="1"/>
    <col min="10246" max="10254" width="8.6640625" customWidth="1"/>
    <col min="10255" max="10255" width="10.44140625" bestFit="1" customWidth="1"/>
    <col min="10256" max="10256" width="9" customWidth="1"/>
    <col min="10257" max="10258" width="8.109375" bestFit="1" customWidth="1"/>
    <col min="10259" max="10259" width="7" bestFit="1" customWidth="1"/>
    <col min="10260" max="10261" width="8.109375" bestFit="1" customWidth="1"/>
    <col min="10262" max="10264" width="6.5546875" customWidth="1"/>
    <col min="10265" max="10265" width="8" customWidth="1"/>
    <col min="10266" max="10267" width="6.5546875" customWidth="1"/>
    <col min="10497" max="10497" width="1.5546875" customWidth="1"/>
    <col min="10498" max="10498" width="35.5546875" customWidth="1"/>
    <col min="10499" max="10500" width="9" customWidth="1"/>
    <col min="10501" max="10501" width="10.6640625" customWidth="1"/>
    <col min="10502" max="10510" width="8.6640625" customWidth="1"/>
    <col min="10511" max="10511" width="10.44140625" bestFit="1" customWidth="1"/>
    <col min="10512" max="10512" width="9" customWidth="1"/>
    <col min="10513" max="10514" width="8.109375" bestFit="1" customWidth="1"/>
    <col min="10515" max="10515" width="7" bestFit="1" customWidth="1"/>
    <col min="10516" max="10517" width="8.109375" bestFit="1" customWidth="1"/>
    <col min="10518" max="10520" width="6.5546875" customWidth="1"/>
    <col min="10521" max="10521" width="8" customWidth="1"/>
    <col min="10522" max="10523" width="6.5546875" customWidth="1"/>
    <col min="10753" max="10753" width="1.5546875" customWidth="1"/>
    <col min="10754" max="10754" width="35.5546875" customWidth="1"/>
    <col min="10755" max="10756" width="9" customWidth="1"/>
    <col min="10757" max="10757" width="10.6640625" customWidth="1"/>
    <col min="10758" max="10766" width="8.6640625" customWidth="1"/>
    <col min="10767" max="10767" width="10.44140625" bestFit="1" customWidth="1"/>
    <col min="10768" max="10768" width="9" customWidth="1"/>
    <col min="10769" max="10770" width="8.109375" bestFit="1" customWidth="1"/>
    <col min="10771" max="10771" width="7" bestFit="1" customWidth="1"/>
    <col min="10772" max="10773" width="8.109375" bestFit="1" customWidth="1"/>
    <col min="10774" max="10776" width="6.5546875" customWidth="1"/>
    <col min="10777" max="10777" width="8" customWidth="1"/>
    <col min="10778" max="10779" width="6.5546875" customWidth="1"/>
    <col min="11009" max="11009" width="1.5546875" customWidth="1"/>
    <col min="11010" max="11010" width="35.5546875" customWidth="1"/>
    <col min="11011" max="11012" width="9" customWidth="1"/>
    <col min="11013" max="11013" width="10.6640625" customWidth="1"/>
    <col min="11014" max="11022" width="8.6640625" customWidth="1"/>
    <col min="11023" max="11023" width="10.44140625" bestFit="1" customWidth="1"/>
    <col min="11024" max="11024" width="9" customWidth="1"/>
    <col min="11025" max="11026" width="8.109375" bestFit="1" customWidth="1"/>
    <col min="11027" max="11027" width="7" bestFit="1" customWidth="1"/>
    <col min="11028" max="11029" width="8.109375" bestFit="1" customWidth="1"/>
    <col min="11030" max="11032" width="6.5546875" customWidth="1"/>
    <col min="11033" max="11033" width="8" customWidth="1"/>
    <col min="11034" max="11035" width="6.5546875" customWidth="1"/>
    <col min="11265" max="11265" width="1.5546875" customWidth="1"/>
    <col min="11266" max="11266" width="35.5546875" customWidth="1"/>
    <col min="11267" max="11268" width="9" customWidth="1"/>
    <col min="11269" max="11269" width="10.6640625" customWidth="1"/>
    <col min="11270" max="11278" width="8.6640625" customWidth="1"/>
    <col min="11279" max="11279" width="10.44140625" bestFit="1" customWidth="1"/>
    <col min="11280" max="11280" width="9" customWidth="1"/>
    <col min="11281" max="11282" width="8.109375" bestFit="1" customWidth="1"/>
    <col min="11283" max="11283" width="7" bestFit="1" customWidth="1"/>
    <col min="11284" max="11285" width="8.109375" bestFit="1" customWidth="1"/>
    <col min="11286" max="11288" width="6.5546875" customWidth="1"/>
    <col min="11289" max="11289" width="8" customWidth="1"/>
    <col min="11290" max="11291" width="6.5546875" customWidth="1"/>
    <col min="11521" max="11521" width="1.5546875" customWidth="1"/>
    <col min="11522" max="11522" width="35.5546875" customWidth="1"/>
    <col min="11523" max="11524" width="9" customWidth="1"/>
    <col min="11525" max="11525" width="10.6640625" customWidth="1"/>
    <col min="11526" max="11534" width="8.6640625" customWidth="1"/>
    <col min="11535" max="11535" width="10.44140625" bestFit="1" customWidth="1"/>
    <col min="11536" max="11536" width="9" customWidth="1"/>
    <col min="11537" max="11538" width="8.109375" bestFit="1" customWidth="1"/>
    <col min="11539" max="11539" width="7" bestFit="1" customWidth="1"/>
    <col min="11540" max="11541" width="8.109375" bestFit="1" customWidth="1"/>
    <col min="11542" max="11544" width="6.5546875" customWidth="1"/>
    <col min="11545" max="11545" width="8" customWidth="1"/>
    <col min="11546" max="11547" width="6.5546875" customWidth="1"/>
    <col min="11777" max="11777" width="1.5546875" customWidth="1"/>
    <col min="11778" max="11778" width="35.5546875" customWidth="1"/>
    <col min="11779" max="11780" width="9" customWidth="1"/>
    <col min="11781" max="11781" width="10.6640625" customWidth="1"/>
    <col min="11782" max="11790" width="8.6640625" customWidth="1"/>
    <col min="11791" max="11791" width="10.44140625" bestFit="1" customWidth="1"/>
    <col min="11792" max="11792" width="9" customWidth="1"/>
    <col min="11793" max="11794" width="8.109375" bestFit="1" customWidth="1"/>
    <col min="11795" max="11795" width="7" bestFit="1" customWidth="1"/>
    <col min="11796" max="11797" width="8.109375" bestFit="1" customWidth="1"/>
    <col min="11798" max="11800" width="6.5546875" customWidth="1"/>
    <col min="11801" max="11801" width="8" customWidth="1"/>
    <col min="11802" max="11803" width="6.5546875" customWidth="1"/>
    <col min="12033" max="12033" width="1.5546875" customWidth="1"/>
    <col min="12034" max="12034" width="35.5546875" customWidth="1"/>
    <col min="12035" max="12036" width="9" customWidth="1"/>
    <col min="12037" max="12037" width="10.6640625" customWidth="1"/>
    <col min="12038" max="12046" width="8.6640625" customWidth="1"/>
    <col min="12047" max="12047" width="10.44140625" bestFit="1" customWidth="1"/>
    <col min="12048" max="12048" width="9" customWidth="1"/>
    <col min="12049" max="12050" width="8.109375" bestFit="1" customWidth="1"/>
    <col min="12051" max="12051" width="7" bestFit="1" customWidth="1"/>
    <col min="12052" max="12053" width="8.109375" bestFit="1" customWidth="1"/>
    <col min="12054" max="12056" width="6.5546875" customWidth="1"/>
    <col min="12057" max="12057" width="8" customWidth="1"/>
    <col min="12058" max="12059" width="6.5546875" customWidth="1"/>
    <col min="12289" max="12289" width="1.5546875" customWidth="1"/>
    <col min="12290" max="12290" width="35.5546875" customWidth="1"/>
    <col min="12291" max="12292" width="9" customWidth="1"/>
    <col min="12293" max="12293" width="10.6640625" customWidth="1"/>
    <col min="12294" max="12302" width="8.6640625" customWidth="1"/>
    <col min="12303" max="12303" width="10.44140625" bestFit="1" customWidth="1"/>
    <col min="12304" max="12304" width="9" customWidth="1"/>
    <col min="12305" max="12306" width="8.109375" bestFit="1" customWidth="1"/>
    <col min="12307" max="12307" width="7" bestFit="1" customWidth="1"/>
    <col min="12308" max="12309" width="8.109375" bestFit="1" customWidth="1"/>
    <col min="12310" max="12312" width="6.5546875" customWidth="1"/>
    <col min="12313" max="12313" width="8" customWidth="1"/>
    <col min="12314" max="12315" width="6.5546875" customWidth="1"/>
    <col min="12545" max="12545" width="1.5546875" customWidth="1"/>
    <col min="12546" max="12546" width="35.5546875" customWidth="1"/>
    <col min="12547" max="12548" width="9" customWidth="1"/>
    <col min="12549" max="12549" width="10.6640625" customWidth="1"/>
    <col min="12550" max="12558" width="8.6640625" customWidth="1"/>
    <col min="12559" max="12559" width="10.44140625" bestFit="1" customWidth="1"/>
    <col min="12560" max="12560" width="9" customWidth="1"/>
    <col min="12561" max="12562" width="8.109375" bestFit="1" customWidth="1"/>
    <col min="12563" max="12563" width="7" bestFit="1" customWidth="1"/>
    <col min="12564" max="12565" width="8.109375" bestFit="1" customWidth="1"/>
    <col min="12566" max="12568" width="6.5546875" customWidth="1"/>
    <col min="12569" max="12569" width="8" customWidth="1"/>
    <col min="12570" max="12571" width="6.5546875" customWidth="1"/>
    <col min="12801" max="12801" width="1.5546875" customWidth="1"/>
    <col min="12802" max="12802" width="35.5546875" customWidth="1"/>
    <col min="12803" max="12804" width="9" customWidth="1"/>
    <col min="12805" max="12805" width="10.6640625" customWidth="1"/>
    <col min="12806" max="12814" width="8.6640625" customWidth="1"/>
    <col min="12815" max="12815" width="10.44140625" bestFit="1" customWidth="1"/>
    <col min="12816" max="12816" width="9" customWidth="1"/>
    <col min="12817" max="12818" width="8.109375" bestFit="1" customWidth="1"/>
    <col min="12819" max="12819" width="7" bestFit="1" customWidth="1"/>
    <col min="12820" max="12821" width="8.109375" bestFit="1" customWidth="1"/>
    <col min="12822" max="12824" width="6.5546875" customWidth="1"/>
    <col min="12825" max="12825" width="8" customWidth="1"/>
    <col min="12826" max="12827" width="6.5546875" customWidth="1"/>
    <col min="13057" max="13057" width="1.5546875" customWidth="1"/>
    <col min="13058" max="13058" width="35.5546875" customWidth="1"/>
    <col min="13059" max="13060" width="9" customWidth="1"/>
    <col min="13061" max="13061" width="10.6640625" customWidth="1"/>
    <col min="13062" max="13070" width="8.6640625" customWidth="1"/>
    <col min="13071" max="13071" width="10.44140625" bestFit="1" customWidth="1"/>
    <col min="13072" max="13072" width="9" customWidth="1"/>
    <col min="13073" max="13074" width="8.109375" bestFit="1" customWidth="1"/>
    <col min="13075" max="13075" width="7" bestFit="1" customWidth="1"/>
    <col min="13076" max="13077" width="8.109375" bestFit="1" customWidth="1"/>
    <col min="13078" max="13080" width="6.5546875" customWidth="1"/>
    <col min="13081" max="13081" width="8" customWidth="1"/>
    <col min="13082" max="13083" width="6.5546875" customWidth="1"/>
    <col min="13313" max="13313" width="1.5546875" customWidth="1"/>
    <col min="13314" max="13314" width="35.5546875" customWidth="1"/>
    <col min="13315" max="13316" width="9" customWidth="1"/>
    <col min="13317" max="13317" width="10.6640625" customWidth="1"/>
    <col min="13318" max="13326" width="8.6640625" customWidth="1"/>
    <col min="13327" max="13327" width="10.44140625" bestFit="1" customWidth="1"/>
    <col min="13328" max="13328" width="9" customWidth="1"/>
    <col min="13329" max="13330" width="8.109375" bestFit="1" customWidth="1"/>
    <col min="13331" max="13331" width="7" bestFit="1" customWidth="1"/>
    <col min="13332" max="13333" width="8.109375" bestFit="1" customWidth="1"/>
    <col min="13334" max="13336" width="6.5546875" customWidth="1"/>
    <col min="13337" max="13337" width="8" customWidth="1"/>
    <col min="13338" max="13339" width="6.5546875" customWidth="1"/>
    <col min="13569" max="13569" width="1.5546875" customWidth="1"/>
    <col min="13570" max="13570" width="35.5546875" customWidth="1"/>
    <col min="13571" max="13572" width="9" customWidth="1"/>
    <col min="13573" max="13573" width="10.6640625" customWidth="1"/>
    <col min="13574" max="13582" width="8.6640625" customWidth="1"/>
    <col min="13583" max="13583" width="10.44140625" bestFit="1" customWidth="1"/>
    <col min="13584" max="13584" width="9" customWidth="1"/>
    <col min="13585" max="13586" width="8.109375" bestFit="1" customWidth="1"/>
    <col min="13587" max="13587" width="7" bestFit="1" customWidth="1"/>
    <col min="13588" max="13589" width="8.109375" bestFit="1" customWidth="1"/>
    <col min="13590" max="13592" width="6.5546875" customWidth="1"/>
    <col min="13593" max="13593" width="8" customWidth="1"/>
    <col min="13594" max="13595" width="6.5546875" customWidth="1"/>
    <col min="13825" max="13825" width="1.5546875" customWidth="1"/>
    <col min="13826" max="13826" width="35.5546875" customWidth="1"/>
    <col min="13827" max="13828" width="9" customWidth="1"/>
    <col min="13829" max="13829" width="10.6640625" customWidth="1"/>
    <col min="13830" max="13838" width="8.6640625" customWidth="1"/>
    <col min="13839" max="13839" width="10.44140625" bestFit="1" customWidth="1"/>
    <col min="13840" max="13840" width="9" customWidth="1"/>
    <col min="13841" max="13842" width="8.109375" bestFit="1" customWidth="1"/>
    <col min="13843" max="13843" width="7" bestFit="1" customWidth="1"/>
    <col min="13844" max="13845" width="8.109375" bestFit="1" customWidth="1"/>
    <col min="13846" max="13848" width="6.5546875" customWidth="1"/>
    <col min="13849" max="13849" width="8" customWidth="1"/>
    <col min="13850" max="13851" width="6.5546875" customWidth="1"/>
    <col min="14081" max="14081" width="1.5546875" customWidth="1"/>
    <col min="14082" max="14082" width="35.5546875" customWidth="1"/>
    <col min="14083" max="14084" width="9" customWidth="1"/>
    <col min="14085" max="14085" width="10.6640625" customWidth="1"/>
    <col min="14086" max="14094" width="8.6640625" customWidth="1"/>
    <col min="14095" max="14095" width="10.44140625" bestFit="1" customWidth="1"/>
    <col min="14096" max="14096" width="9" customWidth="1"/>
    <col min="14097" max="14098" width="8.109375" bestFit="1" customWidth="1"/>
    <col min="14099" max="14099" width="7" bestFit="1" customWidth="1"/>
    <col min="14100" max="14101" width="8.109375" bestFit="1" customWidth="1"/>
    <col min="14102" max="14104" width="6.5546875" customWidth="1"/>
    <col min="14105" max="14105" width="8" customWidth="1"/>
    <col min="14106" max="14107" width="6.5546875" customWidth="1"/>
    <col min="14337" max="14337" width="1.5546875" customWidth="1"/>
    <col min="14338" max="14338" width="35.5546875" customWidth="1"/>
    <col min="14339" max="14340" width="9" customWidth="1"/>
    <col min="14341" max="14341" width="10.6640625" customWidth="1"/>
    <col min="14342" max="14350" width="8.6640625" customWidth="1"/>
    <col min="14351" max="14351" width="10.44140625" bestFit="1" customWidth="1"/>
    <col min="14352" max="14352" width="9" customWidth="1"/>
    <col min="14353" max="14354" width="8.109375" bestFit="1" customWidth="1"/>
    <col min="14355" max="14355" width="7" bestFit="1" customWidth="1"/>
    <col min="14356" max="14357" width="8.109375" bestFit="1" customWidth="1"/>
    <col min="14358" max="14360" width="6.5546875" customWidth="1"/>
    <col min="14361" max="14361" width="8" customWidth="1"/>
    <col min="14362" max="14363" width="6.5546875" customWidth="1"/>
    <col min="14593" max="14593" width="1.5546875" customWidth="1"/>
    <col min="14594" max="14594" width="35.5546875" customWidth="1"/>
    <col min="14595" max="14596" width="9" customWidth="1"/>
    <col min="14597" max="14597" width="10.6640625" customWidth="1"/>
    <col min="14598" max="14606" width="8.6640625" customWidth="1"/>
    <col min="14607" max="14607" width="10.44140625" bestFit="1" customWidth="1"/>
    <col min="14608" max="14608" width="9" customWidth="1"/>
    <col min="14609" max="14610" width="8.109375" bestFit="1" customWidth="1"/>
    <col min="14611" max="14611" width="7" bestFit="1" customWidth="1"/>
    <col min="14612" max="14613" width="8.109375" bestFit="1" customWidth="1"/>
    <col min="14614" max="14616" width="6.5546875" customWidth="1"/>
    <col min="14617" max="14617" width="8" customWidth="1"/>
    <col min="14618" max="14619" width="6.5546875" customWidth="1"/>
    <col min="14849" max="14849" width="1.5546875" customWidth="1"/>
    <col min="14850" max="14850" width="35.5546875" customWidth="1"/>
    <col min="14851" max="14852" width="9" customWidth="1"/>
    <col min="14853" max="14853" width="10.6640625" customWidth="1"/>
    <col min="14854" max="14862" width="8.6640625" customWidth="1"/>
    <col min="14863" max="14863" width="10.44140625" bestFit="1" customWidth="1"/>
    <col min="14864" max="14864" width="9" customWidth="1"/>
    <col min="14865" max="14866" width="8.109375" bestFit="1" customWidth="1"/>
    <col min="14867" max="14867" width="7" bestFit="1" customWidth="1"/>
    <col min="14868" max="14869" width="8.109375" bestFit="1" customWidth="1"/>
    <col min="14870" max="14872" width="6.5546875" customWidth="1"/>
    <col min="14873" max="14873" width="8" customWidth="1"/>
    <col min="14874" max="14875" width="6.5546875" customWidth="1"/>
    <col min="15105" max="15105" width="1.5546875" customWidth="1"/>
    <col min="15106" max="15106" width="35.5546875" customWidth="1"/>
    <col min="15107" max="15108" width="9" customWidth="1"/>
    <col min="15109" max="15109" width="10.6640625" customWidth="1"/>
    <col min="15110" max="15118" width="8.6640625" customWidth="1"/>
    <col min="15119" max="15119" width="10.44140625" bestFit="1" customWidth="1"/>
    <col min="15120" max="15120" width="9" customWidth="1"/>
    <col min="15121" max="15122" width="8.109375" bestFit="1" customWidth="1"/>
    <col min="15123" max="15123" width="7" bestFit="1" customWidth="1"/>
    <col min="15124" max="15125" width="8.109375" bestFit="1" customWidth="1"/>
    <col min="15126" max="15128" width="6.5546875" customWidth="1"/>
    <col min="15129" max="15129" width="8" customWidth="1"/>
    <col min="15130" max="15131" width="6.5546875" customWidth="1"/>
    <col min="15361" max="15361" width="1.5546875" customWidth="1"/>
    <col min="15362" max="15362" width="35.5546875" customWidth="1"/>
    <col min="15363" max="15364" width="9" customWidth="1"/>
    <col min="15365" max="15365" width="10.6640625" customWidth="1"/>
    <col min="15366" max="15374" width="8.6640625" customWidth="1"/>
    <col min="15375" max="15375" width="10.44140625" bestFit="1" customWidth="1"/>
    <col min="15376" max="15376" width="9" customWidth="1"/>
    <col min="15377" max="15378" width="8.109375" bestFit="1" customWidth="1"/>
    <col min="15379" max="15379" width="7" bestFit="1" customWidth="1"/>
    <col min="15380" max="15381" width="8.109375" bestFit="1" customWidth="1"/>
    <col min="15382" max="15384" width="6.5546875" customWidth="1"/>
    <col min="15385" max="15385" width="8" customWidth="1"/>
    <col min="15386" max="15387" width="6.5546875" customWidth="1"/>
    <col min="15617" max="15617" width="1.5546875" customWidth="1"/>
    <col min="15618" max="15618" width="35.5546875" customWidth="1"/>
    <col min="15619" max="15620" width="9" customWidth="1"/>
    <col min="15621" max="15621" width="10.6640625" customWidth="1"/>
    <col min="15622" max="15630" width="8.6640625" customWidth="1"/>
    <col min="15631" max="15631" width="10.44140625" bestFit="1" customWidth="1"/>
    <col min="15632" max="15632" width="9" customWidth="1"/>
    <col min="15633" max="15634" width="8.109375" bestFit="1" customWidth="1"/>
    <col min="15635" max="15635" width="7" bestFit="1" customWidth="1"/>
    <col min="15636" max="15637" width="8.109375" bestFit="1" customWidth="1"/>
    <col min="15638" max="15640" width="6.5546875" customWidth="1"/>
    <col min="15641" max="15641" width="8" customWidth="1"/>
    <col min="15642" max="15643" width="6.5546875" customWidth="1"/>
    <col min="15873" max="15873" width="1.5546875" customWidth="1"/>
    <col min="15874" max="15874" width="35.5546875" customWidth="1"/>
    <col min="15875" max="15876" width="9" customWidth="1"/>
    <col min="15877" max="15877" width="10.6640625" customWidth="1"/>
    <col min="15878" max="15886" width="8.6640625" customWidth="1"/>
    <col min="15887" max="15887" width="10.44140625" bestFit="1" customWidth="1"/>
    <col min="15888" max="15888" width="9" customWidth="1"/>
    <col min="15889" max="15890" width="8.109375" bestFit="1" customWidth="1"/>
    <col min="15891" max="15891" width="7" bestFit="1" customWidth="1"/>
    <col min="15892" max="15893" width="8.109375" bestFit="1" customWidth="1"/>
    <col min="15894" max="15896" width="6.5546875" customWidth="1"/>
    <col min="15897" max="15897" width="8" customWidth="1"/>
    <col min="15898" max="15899" width="6.5546875" customWidth="1"/>
    <col min="16129" max="16129" width="1.5546875" customWidth="1"/>
    <col min="16130" max="16130" width="35.5546875" customWidth="1"/>
    <col min="16131" max="16132" width="9" customWidth="1"/>
    <col min="16133" max="16133" width="10.6640625" customWidth="1"/>
    <col min="16134" max="16142" width="8.6640625" customWidth="1"/>
    <col min="16143" max="16143" width="10.44140625" bestFit="1" customWidth="1"/>
    <col min="16144" max="16144" width="9" customWidth="1"/>
    <col min="16145" max="16146" width="8.109375" bestFit="1" customWidth="1"/>
    <col min="16147" max="16147" width="7" bestFit="1" customWidth="1"/>
    <col min="16148" max="16149" width="8.109375" bestFit="1" customWidth="1"/>
    <col min="16150" max="16152" width="6.5546875" customWidth="1"/>
    <col min="16153" max="16153" width="8" customWidth="1"/>
    <col min="16154" max="16155" width="6.5546875" customWidth="1"/>
  </cols>
  <sheetData>
    <row r="1" spans="1:15" ht="45" customHeight="1" x14ac:dyDescent="0.3">
      <c r="A1" s="1" t="s">
        <v>81</v>
      </c>
      <c r="B1" s="53"/>
      <c r="C1" s="54"/>
      <c r="D1" s="54"/>
      <c r="E1" s="56"/>
      <c r="F1" s="54"/>
      <c r="G1" s="54"/>
      <c r="H1" s="54"/>
      <c r="I1" s="54"/>
      <c r="J1" s="54"/>
      <c r="K1" s="54"/>
      <c r="L1" s="54"/>
      <c r="M1" s="54"/>
      <c r="N1" s="54"/>
      <c r="O1" s="56"/>
    </row>
    <row r="2" spans="1:15" ht="20.100000000000001" customHeight="1" x14ac:dyDescent="0.3">
      <c r="A2" s="52" t="s">
        <v>82</v>
      </c>
      <c r="B2" s="21"/>
      <c r="C2" s="21"/>
      <c r="D2" s="21"/>
      <c r="E2" s="21"/>
      <c r="F2" s="21"/>
      <c r="G2" s="21"/>
      <c r="H2" s="21"/>
      <c r="I2" s="21"/>
      <c r="J2" s="21"/>
      <c r="K2" s="21"/>
      <c r="L2" s="21"/>
      <c r="M2" s="21"/>
      <c r="N2" s="21"/>
      <c r="O2" s="21"/>
    </row>
    <row r="3" spans="1:15" ht="20.100000000000001" customHeight="1" x14ac:dyDescent="0.3">
      <c r="A3" s="21" t="s">
        <v>83</v>
      </c>
      <c r="B3" s="36"/>
      <c r="C3" s="36"/>
      <c r="D3" s="36"/>
      <c r="E3" s="36"/>
      <c r="F3" s="36"/>
      <c r="G3" s="36"/>
      <c r="H3" s="36"/>
      <c r="I3" s="36"/>
      <c r="J3" s="36"/>
      <c r="K3" s="36"/>
      <c r="L3" s="36"/>
      <c r="M3" s="36"/>
      <c r="N3" s="36"/>
      <c r="O3" s="36"/>
    </row>
    <row r="4" spans="1:15" ht="20.100000000000001" customHeight="1" x14ac:dyDescent="0.3">
      <c r="A4" s="21" t="s">
        <v>84</v>
      </c>
      <c r="B4" s="36"/>
      <c r="C4" s="36"/>
      <c r="D4" s="36"/>
      <c r="E4" s="36"/>
      <c r="F4" s="36"/>
      <c r="G4" s="36"/>
      <c r="H4" s="36"/>
      <c r="I4" s="36"/>
      <c r="J4" s="36"/>
      <c r="K4" s="36"/>
      <c r="L4" s="36"/>
      <c r="M4" s="36"/>
      <c r="N4" s="36"/>
      <c r="O4" s="36"/>
    </row>
    <row r="5" spans="1:15" ht="20.100000000000001" customHeight="1" x14ac:dyDescent="0.3">
      <c r="A5" s="21" t="s">
        <v>85</v>
      </c>
      <c r="B5" s="36"/>
      <c r="C5" s="36"/>
      <c r="D5" s="36"/>
      <c r="E5" s="36"/>
      <c r="F5" s="36"/>
      <c r="G5" s="36"/>
      <c r="H5" s="36"/>
      <c r="I5" s="36"/>
      <c r="J5" s="36"/>
      <c r="K5" s="36"/>
      <c r="L5" s="36"/>
      <c r="M5" s="36"/>
      <c r="N5" s="36"/>
      <c r="O5" s="36"/>
    </row>
    <row r="6" spans="1:15" ht="30" customHeight="1" x14ac:dyDescent="0.4">
      <c r="A6" s="4" t="s">
        <v>86</v>
      </c>
      <c r="B6" s="37"/>
      <c r="C6" s="37"/>
      <c r="D6" s="37"/>
      <c r="E6" s="37"/>
      <c r="F6" s="37"/>
      <c r="G6" s="37"/>
      <c r="H6" s="37"/>
      <c r="I6" s="37"/>
      <c r="J6" s="37"/>
      <c r="K6" s="37"/>
      <c r="L6" s="37"/>
      <c r="M6" s="37"/>
      <c r="N6" s="37"/>
      <c r="O6" s="55"/>
    </row>
    <row r="7" spans="1:15" ht="45.6" customHeight="1" x14ac:dyDescent="0.3">
      <c r="A7" s="116" t="s">
        <v>87</v>
      </c>
      <c r="B7" s="117" t="s">
        <v>88</v>
      </c>
      <c r="C7" s="118" t="s">
        <v>89</v>
      </c>
      <c r="D7" s="119" t="s">
        <v>90</v>
      </c>
      <c r="E7" s="120" t="s">
        <v>91</v>
      </c>
      <c r="F7" s="119" t="s">
        <v>92</v>
      </c>
      <c r="G7" s="119" t="s">
        <v>93</v>
      </c>
      <c r="H7" s="119" t="s">
        <v>94</v>
      </c>
      <c r="I7" s="119" t="s">
        <v>95</v>
      </c>
      <c r="J7" s="119" t="s">
        <v>96</v>
      </c>
      <c r="K7" s="119" t="s">
        <v>97</v>
      </c>
      <c r="L7" s="119" t="s">
        <v>98</v>
      </c>
      <c r="M7" s="119" t="s">
        <v>99</v>
      </c>
      <c r="N7" s="119" t="s">
        <v>100</v>
      </c>
      <c r="O7" s="121" t="s">
        <v>101</v>
      </c>
    </row>
    <row r="8" spans="1:15" ht="20.100000000000001" customHeight="1" x14ac:dyDescent="0.3">
      <c r="A8" s="136" t="s">
        <v>102</v>
      </c>
      <c r="B8" s="137" t="s">
        <v>103</v>
      </c>
      <c r="C8" s="83">
        <f ca="1">INDIRECT(Calculation!E10,FALSE)</f>
        <v>2.3084000000000002</v>
      </c>
      <c r="D8" s="84">
        <f ca="1">INDIRECT(Calculation!F10,FALSE)</f>
        <v>2.6283000000000003</v>
      </c>
      <c r="E8" s="85">
        <f t="shared" ref="E8:E13" ca="1" si="0">((D8/C8)-1)*100</f>
        <v>13.858083521053555</v>
      </c>
      <c r="F8" s="84">
        <f ca="1">INDIRECT(Calculation!H10,FALSE)</f>
        <v>0.23519999999999999</v>
      </c>
      <c r="G8" s="84">
        <f ca="1">INDIRECT(Calculation!I10,FALSE)</f>
        <v>0.5494</v>
      </c>
      <c r="H8" s="84">
        <f ca="1">INDIRECT(Calculation!J10,FALSE)</f>
        <v>0.94989999999999997</v>
      </c>
      <c r="I8" s="84">
        <f ca="1">INDIRECT(Calculation!K10,FALSE)</f>
        <v>0.3281</v>
      </c>
      <c r="J8" s="84">
        <f ca="1">INDIRECT(Calculation!L10,FALSE)</f>
        <v>0.61040000000000005</v>
      </c>
      <c r="K8" s="84">
        <f ca="1">INDIRECT(Calculation!M10,FALSE)</f>
        <v>0.7399</v>
      </c>
      <c r="L8" s="86">
        <f ca="1">INDIRECT(Calculation!N10,FALSE)</f>
        <v>0.95150000000000001</v>
      </c>
      <c r="M8" s="86">
        <f ca="1">INDIRECT(Calculation!O10,FALSE)</f>
        <v>0.1925</v>
      </c>
      <c r="N8" s="87">
        <f ca="1">INDIRECT(Calculation!P10,FALSE)</f>
        <v>0.59389999999999998</v>
      </c>
      <c r="O8" s="112">
        <f t="shared" ref="O8:O14" ca="1" si="1">IF(((N8-J8)/J8)*100&gt;100,"(+)  ",IF(((N8-J8)/J8)*100&lt;-100,"(-)  ",IF(ROUND((((N8-J8)/J8)*100),1)=0,"-  ",((N8-J8)/J8)*100)))</f>
        <v>-2.7031454783748474</v>
      </c>
    </row>
    <row r="9" spans="1:15" ht="20.100000000000001" customHeight="1" x14ac:dyDescent="0.3">
      <c r="A9" s="138"/>
      <c r="B9" s="139" t="s">
        <v>104</v>
      </c>
      <c r="C9" s="77">
        <f ca="1">INDIRECT(Calculation!E11,FALSE)</f>
        <v>9.3799999999999994E-2</v>
      </c>
      <c r="D9" s="60">
        <f ca="1">INDIRECT(Calculation!F11,FALSE)</f>
        <v>0.1101</v>
      </c>
      <c r="E9" s="80">
        <f t="shared" ca="1" si="0"/>
        <v>17.377398720682315</v>
      </c>
      <c r="F9" s="60">
        <f ca="1">INDIRECT(Calculation!H11,FALSE)</f>
        <v>1.67E-2</v>
      </c>
      <c r="G9" s="60">
        <f ca="1">INDIRECT(Calculation!I11,FALSE)</f>
        <v>3.2599999999999997E-2</v>
      </c>
      <c r="H9" s="60">
        <f ca="1">INDIRECT(Calculation!J11,FALSE)</f>
        <v>3.7900000000000003E-2</v>
      </c>
      <c r="I9" s="60">
        <f ca="1">INDIRECT(Calculation!K11,FALSE)</f>
        <v>2.2100000000000002E-2</v>
      </c>
      <c r="J9" s="60">
        <f ca="1">INDIRECT(Calculation!L11,FALSE)</f>
        <v>2.07E-2</v>
      </c>
      <c r="K9" s="57">
        <f ca="1">INDIRECT(Calculation!M11,FALSE)</f>
        <v>2.9399999999999999E-2</v>
      </c>
      <c r="L9" s="57">
        <f ca="1">INDIRECT(Calculation!N11,FALSE)</f>
        <v>3.0700000000000002E-2</v>
      </c>
      <c r="M9" s="57">
        <f ca="1">INDIRECT(Calculation!O11,FALSE)</f>
        <v>1.5299999999999999E-2</v>
      </c>
      <c r="N9" s="61">
        <f ca="1">INDIRECT(Calculation!P11,FALSE)</f>
        <v>1.84E-2</v>
      </c>
      <c r="O9" s="113">
        <f t="shared" ca="1" si="1"/>
        <v>-11.111111111111111</v>
      </c>
    </row>
    <row r="10" spans="1:15" ht="20.100000000000001" customHeight="1" x14ac:dyDescent="0.3">
      <c r="A10" s="138"/>
      <c r="B10" s="139" t="s">
        <v>105</v>
      </c>
      <c r="C10" s="77">
        <f ca="1">INDIRECT(Calculation!E12,FALSE)</f>
        <v>206.5564</v>
      </c>
      <c r="D10" s="62">
        <f ca="1">INDIRECT(Calculation!F12,FALSE)</f>
        <v>228.24209999999999</v>
      </c>
      <c r="E10" s="80">
        <f t="shared" ca="1" si="0"/>
        <v>10.498682200115805</v>
      </c>
      <c r="F10" s="60">
        <f ca="1">INDIRECT(Calculation!H12,FALSE)</f>
        <v>55.916200000000003</v>
      </c>
      <c r="G10" s="60">
        <f ca="1">INDIRECT(Calculation!I12,FALSE)</f>
        <v>57.965699999999998</v>
      </c>
      <c r="H10" s="60">
        <f ca="1">INDIRECT(Calculation!J12,FALSE)</f>
        <v>60.588099999999997</v>
      </c>
      <c r="I10" s="60">
        <f ca="1">INDIRECT(Calculation!K12,FALSE)</f>
        <v>57.246099999999998</v>
      </c>
      <c r="J10" s="57">
        <f ca="1">INDIRECT(Calculation!L12,FALSE)</f>
        <v>54.2361</v>
      </c>
      <c r="K10" s="57">
        <f ca="1">INDIRECT(Calculation!M12,FALSE)</f>
        <v>56.171799999999998</v>
      </c>
      <c r="L10" s="57">
        <f ca="1">INDIRECT(Calculation!N12,FALSE)</f>
        <v>51.103900000000003</v>
      </c>
      <c r="M10" s="57">
        <f ca="1">INDIRECT(Calculation!O12,FALSE)</f>
        <v>59.726500000000001</v>
      </c>
      <c r="N10" s="61">
        <f ca="1">INDIRECT(Calculation!P12,FALSE)</f>
        <v>65.133099999999999</v>
      </c>
      <c r="O10" s="113">
        <f t="shared" ca="1" si="1"/>
        <v>20.091783885640741</v>
      </c>
    </row>
    <row r="11" spans="1:15" ht="20.100000000000001" customHeight="1" x14ac:dyDescent="0.3">
      <c r="A11" s="140" t="s">
        <v>106</v>
      </c>
      <c r="B11" s="141" t="s">
        <v>103</v>
      </c>
      <c r="C11" s="77">
        <f ca="1">INDIRECT(Calculation!E14,FALSE)</f>
        <v>1.26E-2</v>
      </c>
      <c r="D11" s="62">
        <f ca="1">INDIRECT(Calculation!F14,FALSE)</f>
        <v>1.1300000000000001E-2</v>
      </c>
      <c r="E11" s="80">
        <f t="shared" ca="1" si="0"/>
        <v>-10.317460317460315</v>
      </c>
      <c r="F11" s="60">
        <f ca="1">INDIRECT(Calculation!H14,FALSE)</f>
        <v>3.0000000000000001E-3</v>
      </c>
      <c r="G11" s="60">
        <f ca="1">INDIRECT(Calculation!I14,FALSE)</f>
        <v>3.5000000000000001E-3</v>
      </c>
      <c r="H11" s="60">
        <f ca="1">INDIRECT(Calculation!J14,FALSE)</f>
        <v>2.8999999999999998E-3</v>
      </c>
      <c r="I11" s="60">
        <f ca="1">INDIRECT(Calculation!K14,FALSE)</f>
        <v>2.7000000000000001E-3</v>
      </c>
      <c r="J11" s="57">
        <f ca="1">INDIRECT(Calculation!L14,FALSE)</f>
        <v>2.7000000000000001E-3</v>
      </c>
      <c r="K11" s="57">
        <f ca="1">INDIRECT(Calculation!M14,FALSE)</f>
        <v>3.0000000000000001E-3</v>
      </c>
      <c r="L11" s="57">
        <f ca="1">INDIRECT(Calculation!N14,FALSE)</f>
        <v>3.0000000000000001E-3</v>
      </c>
      <c r="M11" s="57">
        <f ca="1">INDIRECT(Calculation!O14,FALSE)</f>
        <v>2.5999999999999999E-3</v>
      </c>
      <c r="N11" s="61">
        <f ca="1">INDIRECT(Calculation!P14,FALSE)</f>
        <v>2.5999999999999999E-3</v>
      </c>
      <c r="O11" s="113">
        <f t="shared" ca="1" si="1"/>
        <v>-3.703703703703713</v>
      </c>
    </row>
    <row r="12" spans="1:15" ht="20.100000000000001" customHeight="1" x14ac:dyDescent="0.3">
      <c r="A12" s="142"/>
      <c r="B12" s="141" t="s">
        <v>107</v>
      </c>
      <c r="C12" s="78">
        <f ca="1">INDIRECT(Calculation!E15,FALSE)</f>
        <v>0.16520000000000001</v>
      </c>
      <c r="D12" s="62">
        <f ca="1">INDIRECT(Calculation!F15,FALSE)</f>
        <v>0.17930000000000001</v>
      </c>
      <c r="E12" s="80">
        <f t="shared" ca="1" si="0"/>
        <v>8.5351089588377782</v>
      </c>
      <c r="F12" s="60">
        <f ca="1">INDIRECT(Calculation!H15,FALSE)</f>
        <v>6.3E-2</v>
      </c>
      <c r="G12" s="57">
        <f ca="1">INDIRECT(Calculation!I15,FALSE)</f>
        <v>5.5300000000000002E-2</v>
      </c>
      <c r="H12" s="60">
        <f ca="1">INDIRECT(Calculation!J15,FALSE)</f>
        <v>2.7799999999999998E-2</v>
      </c>
      <c r="I12" s="60">
        <f ca="1">INDIRECT(Calculation!K15,FALSE)</f>
        <v>2.9000000000000001E-2</v>
      </c>
      <c r="J12" s="57">
        <f ca="1">INDIRECT(Calculation!L15,FALSE)</f>
        <v>4.4400000000000002E-2</v>
      </c>
      <c r="K12" s="57">
        <f ca="1">INDIRECT(Calculation!M15,FALSE)</f>
        <v>7.8100000000000003E-2</v>
      </c>
      <c r="L12" s="57">
        <f ca="1">INDIRECT(Calculation!N15,FALSE)</f>
        <v>4.9700000000000001E-2</v>
      </c>
      <c r="M12" s="57">
        <f ca="1">INDIRECT(Calculation!O15,FALSE)</f>
        <v>5.5500000000000001E-2</v>
      </c>
      <c r="N12" s="61">
        <f ca="1">INDIRECT(Calculation!P15,FALSE)</f>
        <v>4.4600000000000001E-2</v>
      </c>
      <c r="O12" s="113">
        <f t="shared" ca="1" si="1"/>
        <v>0.45045045045044768</v>
      </c>
    </row>
    <row r="13" spans="1:15" ht="20.100000000000001" customHeight="1" x14ac:dyDescent="0.3">
      <c r="A13" s="143"/>
      <c r="B13" s="117" t="s">
        <v>105</v>
      </c>
      <c r="C13" s="89">
        <f ca="1">INDIRECT(Calculation!E16,FALSE)</f>
        <v>25.7593</v>
      </c>
      <c r="D13" s="90">
        <f ca="1">INDIRECT(Calculation!F16,FALSE)</f>
        <v>25.008000000000003</v>
      </c>
      <c r="E13" s="91">
        <f t="shared" ca="1" si="0"/>
        <v>-2.9166165229645102</v>
      </c>
      <c r="F13" s="92">
        <f ca="1">INDIRECT(Calculation!H16,FALSE)</f>
        <v>6.0956999999999999</v>
      </c>
      <c r="G13" s="93">
        <f ca="1">INDIRECT(Calculation!I16,FALSE)</f>
        <v>7.2026000000000003</v>
      </c>
      <c r="H13" s="92">
        <f ca="1">INDIRECT(Calculation!J16,FALSE)</f>
        <v>6.8559999999999999</v>
      </c>
      <c r="I13" s="92">
        <f ca="1">INDIRECT(Calculation!K16,FALSE)</f>
        <v>6.2260999999999997</v>
      </c>
      <c r="J13" s="93">
        <f ca="1">INDIRECT(Calculation!L16,FALSE)</f>
        <v>5.7222999999999997</v>
      </c>
      <c r="K13" s="93">
        <f ca="1">INDIRECT(Calculation!M16,FALSE)</f>
        <v>6.2035999999999998</v>
      </c>
      <c r="L13" s="93">
        <f ca="1">INDIRECT(Calculation!N16,FALSE)</f>
        <v>6.2531999999999996</v>
      </c>
      <c r="M13" s="93">
        <f ca="1">INDIRECT(Calculation!O16,FALSE)</f>
        <v>5.2149000000000001</v>
      </c>
      <c r="N13" s="94">
        <f ca="1">INDIRECT(Calculation!P16,FALSE)</f>
        <v>4.2121000000000004</v>
      </c>
      <c r="O13" s="114">
        <f t="shared" ca="1" si="1"/>
        <v>-26.39148594096778</v>
      </c>
    </row>
    <row r="14" spans="1:15" ht="20.100000000000001" customHeight="1" x14ac:dyDescent="0.3">
      <c r="A14" s="140" t="s">
        <v>102</v>
      </c>
      <c r="B14" s="141" t="s">
        <v>108</v>
      </c>
      <c r="C14" s="77">
        <f ca="1">INDIRECT(Calculation!E19,FALSE)</f>
        <v>1.4611999999999998</v>
      </c>
      <c r="D14" s="60">
        <f ca="1">INDIRECT(Calculation!F19,FALSE)</f>
        <v>1.6637999999999999</v>
      </c>
      <c r="E14" s="80">
        <f ca="1">IF(((D14-C14)/C14)*100&gt;100,"(+)  ",IF(((D14-C14)/C14)*100&lt;-100,"(-)  ",IF(ROUND((((D14-C14)/C14)*100),1)=0,"-  ",((D14-C14)/C14)*100)))</f>
        <v>13.865316178483447</v>
      </c>
      <c r="F14" s="60">
        <f ca="1">INDIRECT(Calculation!H19,FALSE)</f>
        <v>0.1489</v>
      </c>
      <c r="G14" s="60">
        <f ca="1">INDIRECT(Calculation!I19,FALSE)</f>
        <v>0.34770000000000001</v>
      </c>
      <c r="H14" s="60">
        <f ca="1">INDIRECT(Calculation!J19,FALSE)</f>
        <v>0.60129999999999995</v>
      </c>
      <c r="I14" s="60">
        <f ca="1">INDIRECT(Calculation!K19,FALSE)</f>
        <v>0.2077</v>
      </c>
      <c r="J14" s="60">
        <f ca="1">INDIRECT(Calculation!L19,FALSE)</f>
        <v>0.38640000000000002</v>
      </c>
      <c r="K14" s="60">
        <f ca="1">INDIRECT(Calculation!M19,FALSE)</f>
        <v>0.46839999999999998</v>
      </c>
      <c r="L14" s="60">
        <f ca="1">INDIRECT(Calculation!N19,FALSE)</f>
        <v>0.60229999999999995</v>
      </c>
      <c r="M14" s="60">
        <f ca="1">INDIRECT(Calculation!O19,FALSE)</f>
        <v>0.12180000000000001</v>
      </c>
      <c r="N14" s="133">
        <f ca="1">INDIRECT(Calculation!P19,FALSE)</f>
        <v>0.37590000000000001</v>
      </c>
      <c r="O14" s="113">
        <f t="shared" ca="1" si="1"/>
        <v>-2.7173913043478284</v>
      </c>
    </row>
    <row r="15" spans="1:15" ht="20.100000000000001" customHeight="1" x14ac:dyDescent="0.3">
      <c r="A15" s="142"/>
      <c r="B15" s="141" t="s">
        <v>109</v>
      </c>
      <c r="C15" s="78">
        <f ca="1">INDIRECT(Calculation!E20,FALSE)</f>
        <v>0.12540000000000001</v>
      </c>
      <c r="D15" s="60">
        <f ca="1">INDIRECT(Calculation!F20,FALSE)</f>
        <v>0.1754</v>
      </c>
      <c r="E15" s="80">
        <f t="shared" ref="E15:E24" ca="1" si="2">IF(((D15-C15)/C15)*100&gt;100,"(+)  ",IF(((D15-C15)/C15)*100&lt;-100,"(-)  ",IF(ROUND((((D15-C15)/C15)*100),1)=0,"-  ",((D15-C15)/C15)*100)))</f>
        <v>39.872408293460914</v>
      </c>
      <c r="F15" s="60">
        <f ca="1">INDIRECT(Calculation!H20,FALSE)</f>
        <v>2.41E-2</v>
      </c>
      <c r="G15" s="60">
        <f ca="1">INDIRECT(Calculation!I20,FALSE)</f>
        <v>4.3900000000000002E-2</v>
      </c>
      <c r="H15" s="60">
        <f ca="1">INDIRECT(Calculation!J20,FALSE)</f>
        <v>4.4999999999999998E-2</v>
      </c>
      <c r="I15" s="57">
        <f ca="1">INDIRECT(Calculation!K20,FALSE)</f>
        <v>3.6999999999999998E-2</v>
      </c>
      <c r="J15" s="60">
        <f ca="1">INDIRECT(Calculation!L20,FALSE)</f>
        <v>4.1000000000000002E-2</v>
      </c>
      <c r="K15" s="57">
        <f ca="1">INDIRECT(Calculation!M20,FALSE)</f>
        <v>5.2400000000000002E-2</v>
      </c>
      <c r="L15" s="57">
        <f ca="1">INDIRECT(Calculation!N20,FALSE)</f>
        <v>6.3399999999999998E-2</v>
      </c>
      <c r="M15" s="60">
        <f ca="1">INDIRECT(Calculation!O20,FALSE)</f>
        <v>3.0200000000000001E-2</v>
      </c>
      <c r="N15" s="133">
        <f ca="1">INDIRECT(Calculation!P20,FALSE)</f>
        <v>4.65E-2</v>
      </c>
      <c r="O15" s="113">
        <f t="shared" ref="O15:O24" ca="1" si="3">IF(((N15-J15)/J15)*100&gt;100,"(+)  ",IF(((N15-J15)/J15)*100&lt;-100,"(-)  ",IF(ROUND((((N15-J15)/J15)*100),1)=0,"-  ",((N15-J15)/J15)*100)))</f>
        <v>13.414634146341459</v>
      </c>
    </row>
    <row r="16" spans="1:15" ht="20.100000000000001" customHeight="1" x14ac:dyDescent="0.3">
      <c r="A16" s="142"/>
      <c r="B16" s="141" t="s">
        <v>110</v>
      </c>
      <c r="C16" s="77">
        <f ca="1">INDIRECT(Calculation!E21,FALSE)</f>
        <v>17.7607</v>
      </c>
      <c r="D16" s="62">
        <f ca="1">INDIRECT(Calculation!F21,FALSE)</f>
        <v>19.625300000000003</v>
      </c>
      <c r="E16" s="80">
        <f t="shared" ca="1" si="2"/>
        <v>10.498460083217457</v>
      </c>
      <c r="F16" s="60">
        <f ca="1">INDIRECT(Calculation!H21,FALSE)</f>
        <v>4.8079000000000001</v>
      </c>
      <c r="G16" s="60">
        <f ca="1">INDIRECT(Calculation!I21,FALSE)</f>
        <v>4.9842000000000004</v>
      </c>
      <c r="H16" s="60">
        <f ca="1">INDIRECT(Calculation!J21,FALSE)</f>
        <v>5.2096</v>
      </c>
      <c r="I16" s="60">
        <f ca="1">INDIRECT(Calculation!K21,FALSE)</f>
        <v>4.9222999999999999</v>
      </c>
      <c r="J16" s="57">
        <f ca="1">INDIRECT(Calculation!L21,FALSE)</f>
        <v>4.6635</v>
      </c>
      <c r="K16" s="57">
        <f ca="1">INDIRECT(Calculation!M21,FALSE)</f>
        <v>4.8299000000000003</v>
      </c>
      <c r="L16" s="57">
        <f ca="1">INDIRECT(Calculation!N21,FALSE)</f>
        <v>4.3940999999999999</v>
      </c>
      <c r="M16" s="60">
        <f ca="1">INDIRECT(Calculation!O21,FALSE)</f>
        <v>5.1356000000000002</v>
      </c>
      <c r="N16" s="133">
        <f ca="1">INDIRECT(Calculation!P21,FALSE)</f>
        <v>5.6003999999999996</v>
      </c>
      <c r="O16" s="113">
        <f t="shared" ca="1" si="3"/>
        <v>20.090061112898031</v>
      </c>
    </row>
    <row r="17" spans="1:15" ht="20.100000000000001" customHeight="1" x14ac:dyDescent="0.3">
      <c r="A17" s="142"/>
      <c r="B17" s="141" t="s">
        <v>111</v>
      </c>
      <c r="C17" s="78">
        <f ca="1">INDIRECT(Calculation!E22,FALSE)</f>
        <v>10.72</v>
      </c>
      <c r="D17" s="62">
        <f ca="1">INDIRECT(Calculation!F22,FALSE)</f>
        <v>9.9027999999999992</v>
      </c>
      <c r="E17" s="80">
        <f t="shared" ca="1" si="2"/>
        <v>-7.6231343283582218</v>
      </c>
      <c r="F17" s="57">
        <f ca="1">INDIRECT(Calculation!H22,FALSE)</f>
        <v>2.3306</v>
      </c>
      <c r="G17" s="57">
        <f ca="1">INDIRECT(Calculation!I22,FALSE)</f>
        <v>3.0640000000000001</v>
      </c>
      <c r="H17" s="57">
        <f ca="1">INDIRECT(Calculation!J22,FALSE)</f>
        <v>2.492</v>
      </c>
      <c r="I17" s="57">
        <f ca="1">INDIRECT(Calculation!K22,FALSE)</f>
        <v>2.4617</v>
      </c>
      <c r="J17" s="57">
        <f ca="1">INDIRECT(Calculation!L22,FALSE)</f>
        <v>2.2879</v>
      </c>
      <c r="K17" s="57">
        <f ca="1">INDIRECT(Calculation!M22,FALSE)</f>
        <v>2.6612</v>
      </c>
      <c r="L17" s="57">
        <f ca="1">INDIRECT(Calculation!N22,FALSE)</f>
        <v>2.6930999999999998</v>
      </c>
      <c r="M17" s="60">
        <f ca="1">INDIRECT(Calculation!O22,FALSE)</f>
        <v>2.7993999999999999</v>
      </c>
      <c r="N17" s="133">
        <f ca="1">INDIRECT(Calculation!P22,FALSE)</f>
        <v>2.343</v>
      </c>
      <c r="O17" s="113">
        <f t="shared" ca="1" si="3"/>
        <v>2.4083220420472893</v>
      </c>
    </row>
    <row r="18" spans="1:15" ht="20.100000000000001" customHeight="1" x14ac:dyDescent="0.3">
      <c r="A18" s="142"/>
      <c r="B18" s="141" t="s">
        <v>112</v>
      </c>
      <c r="C18" s="77">
        <f ca="1">INDIRECT(Calculation!E23,FALSE)</f>
        <v>0.42970000000000003</v>
      </c>
      <c r="D18" s="62">
        <f ca="1">INDIRECT(Calculation!F23,FALSE)</f>
        <v>0.31950000000000001</v>
      </c>
      <c r="E18" s="80">
        <f t="shared" ca="1" si="2"/>
        <v>-25.645799394926694</v>
      </c>
      <c r="F18" s="60">
        <f ca="1">INDIRECT(Calculation!H23,FALSE)</f>
        <v>7.2999999999999995E-2</v>
      </c>
      <c r="G18" s="60">
        <f ca="1">INDIRECT(Calculation!I23,FALSE)</f>
        <v>0.13650000000000001</v>
      </c>
      <c r="H18" s="60">
        <f ca="1">INDIRECT(Calculation!J23,FALSE)</f>
        <v>0.1033</v>
      </c>
      <c r="I18" s="60">
        <f ca="1">INDIRECT(Calculation!K23,FALSE)</f>
        <v>6.0299999999999999E-2</v>
      </c>
      <c r="J18" s="60">
        <f ca="1">INDIRECT(Calculation!L23,FALSE)</f>
        <v>3.1099999999999999E-2</v>
      </c>
      <c r="K18" s="57">
        <f ca="1">INDIRECT(Calculation!M23,FALSE)</f>
        <v>0.12479999999999999</v>
      </c>
      <c r="L18" s="60">
        <f ca="1">INDIRECT(Calculation!N23,FALSE)</f>
        <v>0.1182</v>
      </c>
      <c r="M18" s="60">
        <f ca="1">INDIRECT(Calculation!O23,FALSE)</f>
        <v>5.8400000000000001E-2</v>
      </c>
      <c r="N18" s="133">
        <f ca="1">INDIRECT(Calculation!P23,FALSE)</f>
        <v>4.2599999999999999E-2</v>
      </c>
      <c r="O18" s="113">
        <f t="shared" ca="1" si="3"/>
        <v>36.977491961414792</v>
      </c>
    </row>
    <row r="19" spans="1:15" ht="20.100000000000001" customHeight="1" x14ac:dyDescent="0.3">
      <c r="A19" s="142"/>
      <c r="B19" s="141" t="s">
        <v>113</v>
      </c>
      <c r="C19" s="77">
        <f ca="1">INDIRECT(Calculation!E24,FALSE)</f>
        <v>5.6793999999999993</v>
      </c>
      <c r="D19" s="62">
        <f ca="1">INDIRECT(Calculation!F24,FALSE)</f>
        <v>4.9199000000000002</v>
      </c>
      <c r="E19" s="80">
        <f t="shared" ca="1" si="2"/>
        <v>-13.372891502623505</v>
      </c>
      <c r="F19" s="60">
        <f ca="1">INDIRECT(Calculation!H24,FALSE)</f>
        <v>1.1129</v>
      </c>
      <c r="G19" s="60">
        <f ca="1">INDIRECT(Calculation!I24,FALSE)</f>
        <v>1.5914999999999999</v>
      </c>
      <c r="H19" s="60">
        <f ca="1">INDIRECT(Calculation!J24,FALSE)</f>
        <v>1.6040000000000001</v>
      </c>
      <c r="I19" s="60">
        <f ca="1">INDIRECT(Calculation!K24,FALSE)</f>
        <v>0.87429999999999997</v>
      </c>
      <c r="J19" s="57">
        <f ca="1">INDIRECT(Calculation!L24,FALSE)</f>
        <v>0.78220000000000001</v>
      </c>
      <c r="K19" s="57">
        <f ca="1">INDIRECT(Calculation!M24,FALSE)</f>
        <v>1.6594</v>
      </c>
      <c r="L19" s="57">
        <f ca="1">INDIRECT(Calculation!N24,FALSE)</f>
        <v>1.8391</v>
      </c>
      <c r="M19" s="60">
        <f ca="1">INDIRECT(Calculation!O24,FALSE)</f>
        <v>1.2384999999999999</v>
      </c>
      <c r="N19" s="133">
        <f ca="1">INDIRECT(Calculation!P24,FALSE)</f>
        <v>1.0382</v>
      </c>
      <c r="O19" s="113">
        <f t="shared" ca="1" si="3"/>
        <v>32.728202505753003</v>
      </c>
    </row>
    <row r="20" spans="1:15" ht="20.100000000000001" customHeight="1" x14ac:dyDescent="0.3">
      <c r="A20" s="142"/>
      <c r="B20" s="141" t="s">
        <v>114</v>
      </c>
      <c r="C20" s="77">
        <f ca="1">INDIRECT(Calculation!E25,FALSE)</f>
        <v>0.36909999999999998</v>
      </c>
      <c r="D20" s="62">
        <f ca="1">INDIRECT(Calculation!F25,FALSE)</f>
        <v>0.3659</v>
      </c>
      <c r="E20" s="80">
        <f t="shared" ca="1" si="2"/>
        <v>-0.86697371985911165</v>
      </c>
      <c r="F20" s="60">
        <f ca="1">INDIRECT(Calculation!H25,FALSE)</f>
        <v>0.1187</v>
      </c>
      <c r="G20" s="60">
        <f ca="1">INDIRECT(Calculation!I25,FALSE)</f>
        <v>3.5400000000000001E-2</v>
      </c>
      <c r="H20" s="60">
        <f ca="1">INDIRECT(Calculation!J25,FALSE)</f>
        <v>5.4699999999999999E-2</v>
      </c>
      <c r="I20" s="60">
        <f ca="1">INDIRECT(Calculation!K25,FALSE)</f>
        <v>0.14810000000000001</v>
      </c>
      <c r="J20" s="57">
        <f ca="1">INDIRECT(Calculation!L25,FALSE)</f>
        <v>0.1232</v>
      </c>
      <c r="K20" s="57">
        <f ca="1">INDIRECT(Calculation!M25,FALSE)</f>
        <v>3.9899999999999998E-2</v>
      </c>
      <c r="L20" s="57">
        <f ca="1">INDIRECT(Calculation!N25,FALSE)</f>
        <v>6.6500000000000004E-2</v>
      </c>
      <c r="M20" s="60">
        <f ca="1">INDIRECT(Calculation!O25,FALSE)</f>
        <v>0.15140000000000001</v>
      </c>
      <c r="N20" s="133">
        <f ca="1">INDIRECT(Calculation!P25,FALSE)</f>
        <v>0.13880000000000001</v>
      </c>
      <c r="O20" s="113">
        <f t="shared" ca="1" si="3"/>
        <v>12.662337662337663</v>
      </c>
    </row>
    <row r="21" spans="1:15" ht="20.100000000000001" customHeight="1" x14ac:dyDescent="0.3">
      <c r="A21" s="144"/>
      <c r="B21" s="141" t="s">
        <v>115</v>
      </c>
      <c r="C21" s="77">
        <f ca="1">INDIRECT(Calculation!E26,FALSE)</f>
        <v>4.8685</v>
      </c>
      <c r="D21" s="62">
        <f ca="1">INDIRECT(Calculation!F26,FALSE)</f>
        <v>5.1818</v>
      </c>
      <c r="E21" s="80">
        <f t="shared" ca="1" si="2"/>
        <v>6.4352469959946577</v>
      </c>
      <c r="F21" s="60">
        <f ca="1">INDIRECT(Calculation!H26,FALSE)</f>
        <v>1.0812999999999999</v>
      </c>
      <c r="G21" s="60">
        <f ca="1">INDIRECT(Calculation!I26,FALSE)</f>
        <v>1.2177</v>
      </c>
      <c r="H21" s="60">
        <f ca="1">INDIRECT(Calculation!J26,FALSE)</f>
        <v>1.4</v>
      </c>
      <c r="I21" s="60">
        <f ca="1">INDIRECT(Calculation!K26,FALSE)</f>
        <v>1.2498</v>
      </c>
      <c r="J21" s="57">
        <f ca="1">INDIRECT(Calculation!L26,FALSE)</f>
        <v>1.1248</v>
      </c>
      <c r="K21" s="57">
        <f ca="1">INDIRECT(Calculation!M26,FALSE)</f>
        <v>1.4072</v>
      </c>
      <c r="L21" s="57">
        <f ca="1">INDIRECT(Calculation!N26,FALSE)</f>
        <v>1.2589999999999999</v>
      </c>
      <c r="M21" s="60">
        <f ca="1">INDIRECT(Calculation!O26,FALSE)</f>
        <v>0.91069999999999995</v>
      </c>
      <c r="N21" s="133">
        <f ca="1">INDIRECT(Calculation!P26,FALSE)</f>
        <v>1.1623000000000001</v>
      </c>
      <c r="O21" s="113">
        <f t="shared" ca="1" si="3"/>
        <v>3.3339260312944603</v>
      </c>
    </row>
    <row r="22" spans="1:15" ht="20.100000000000001" customHeight="1" x14ac:dyDescent="0.3">
      <c r="A22" s="144"/>
      <c r="B22" s="141" t="s">
        <v>116</v>
      </c>
      <c r="C22" s="77">
        <f ca="1">INDIRECT(Calculation!E27,FALSE)</f>
        <v>0.51729999999999998</v>
      </c>
      <c r="D22" s="62">
        <f ca="1">INDIRECT(Calculation!F27,FALSE)</f>
        <v>0.55940000000000001</v>
      </c>
      <c r="E22" s="80">
        <f t="shared" ca="1" si="2"/>
        <v>8.1384109800889277</v>
      </c>
      <c r="F22" s="60">
        <f ca="1">INDIRECT(Calculation!H27,FALSE)</f>
        <v>0.1226</v>
      </c>
      <c r="G22" s="60">
        <f ca="1">INDIRECT(Calculation!I27,FALSE)</f>
        <v>0.1326</v>
      </c>
      <c r="H22" s="60">
        <f ca="1">INDIRECT(Calculation!J27,FALSE)</f>
        <v>0.14369999999999999</v>
      </c>
      <c r="I22" s="60">
        <f ca="1">INDIRECT(Calculation!K27,FALSE)</f>
        <v>0.13200000000000001</v>
      </c>
      <c r="J22" s="57">
        <f ca="1">INDIRECT(Calculation!L27,FALSE)</f>
        <v>0.1371</v>
      </c>
      <c r="K22" s="57">
        <f ca="1">INDIRECT(Calculation!M27,FALSE)</f>
        <v>0.14660000000000001</v>
      </c>
      <c r="L22" s="57">
        <f ca="1">INDIRECT(Calculation!N27,FALSE)</f>
        <v>0.14430000000000001</v>
      </c>
      <c r="M22" s="60">
        <f ca="1">INDIRECT(Calculation!O27,FALSE)</f>
        <v>0.128</v>
      </c>
      <c r="N22" s="133">
        <f ca="1">INDIRECT(Calculation!P27,FALSE)</f>
        <v>0.13600000000000001</v>
      </c>
      <c r="O22" s="113">
        <f t="shared" ca="1" si="3"/>
        <v>-0.8023340627279284</v>
      </c>
    </row>
    <row r="23" spans="1:15" ht="20.100000000000001" customHeight="1" x14ac:dyDescent="0.3">
      <c r="A23" s="142"/>
      <c r="B23" s="141" t="s">
        <v>117</v>
      </c>
      <c r="C23" s="77">
        <f ca="1">INDIRECT(Calculation!E28,FALSE)</f>
        <v>1.5401</v>
      </c>
      <c r="D23" s="60">
        <f ca="1">INDIRECT(Calculation!F28,FALSE)</f>
        <v>2.1133000000000002</v>
      </c>
      <c r="E23" s="80">
        <f t="shared" ca="1" si="2"/>
        <v>37.218362443997158</v>
      </c>
      <c r="F23" s="60">
        <f ca="1">INDIRECT(Calculation!H28,FALSE)</f>
        <v>0.20119999999999999</v>
      </c>
      <c r="G23" s="60">
        <f ca="1">INDIRECT(Calculation!I28,FALSE)</f>
        <v>0.45639999999999997</v>
      </c>
      <c r="H23" s="60">
        <f ca="1">INDIRECT(Calculation!J28,FALSE)</f>
        <v>0.54269999999999996</v>
      </c>
      <c r="I23" s="60">
        <f ca="1">INDIRECT(Calculation!K28,FALSE)</f>
        <v>0.52339999999999998</v>
      </c>
      <c r="J23" s="57">
        <f ca="1">INDIRECT(Calculation!L28,FALSE)</f>
        <v>0.65759999999999996</v>
      </c>
      <c r="K23" s="57">
        <f ca="1">INDIRECT(Calculation!M28,FALSE)</f>
        <v>0.3896</v>
      </c>
      <c r="L23" s="57">
        <f ca="1">INDIRECT(Calculation!N28,FALSE)</f>
        <v>0.42509999999999998</v>
      </c>
      <c r="M23" s="60">
        <f ca="1">INDIRECT(Calculation!O28,FALSE)</f>
        <v>-0.3407</v>
      </c>
      <c r="N23" s="133">
        <f ca="1">INDIRECT(Calculation!P28,FALSE)</f>
        <v>-0.4173</v>
      </c>
      <c r="O23" s="113" t="str">
        <f t="shared" ca="1" si="3"/>
        <v xml:space="preserve">(-)  </v>
      </c>
    </row>
    <row r="24" spans="1:15" ht="20.100000000000001" customHeight="1" x14ac:dyDescent="0.3">
      <c r="A24" s="142"/>
      <c r="B24" s="145" t="s">
        <v>118</v>
      </c>
      <c r="C24" s="79">
        <f ca="1">INDIRECT(Calculation!E29,FALSE)</f>
        <v>43.471499999999999</v>
      </c>
      <c r="D24" s="64">
        <f ca="1">INDIRECT(Calculation!F29,FALSE)</f>
        <v>44.826700000000002</v>
      </c>
      <c r="E24" s="81">
        <f t="shared" ca="1" si="2"/>
        <v>3.1174447626606017</v>
      </c>
      <c r="F24" s="65">
        <f ca="1">INDIRECT(Calculation!H29,FALSE)</f>
        <v>10.0214</v>
      </c>
      <c r="G24" s="65">
        <f ca="1">INDIRECT(Calculation!I29,FALSE)</f>
        <v>12.0098</v>
      </c>
      <c r="H24" s="65">
        <f ca="1">INDIRECT(Calculation!J29,FALSE)</f>
        <v>12.196099999999999</v>
      </c>
      <c r="I24" s="65">
        <f ca="1">INDIRECT(Calculation!K29,FALSE)</f>
        <v>10.6165</v>
      </c>
      <c r="J24" s="65">
        <f ca="1">INDIRECT(Calculation!L29,FALSE)</f>
        <v>10.2346</v>
      </c>
      <c r="K24" s="65">
        <f ca="1">INDIRECT(Calculation!M29,FALSE)</f>
        <v>11.779500000000001</v>
      </c>
      <c r="L24" s="65">
        <f ca="1">INDIRECT(Calculation!N29,FALSE)</f>
        <v>11.6052</v>
      </c>
      <c r="M24" s="65">
        <f ca="1">INDIRECT(Calculation!O29,FALSE)</f>
        <v>10.2334</v>
      </c>
      <c r="N24" s="134">
        <f ca="1">INDIRECT(Calculation!P29,FALSE)</f>
        <v>10.4664</v>
      </c>
      <c r="O24" s="115">
        <f t="shared" ca="1" si="3"/>
        <v>2.2648662380552222</v>
      </c>
    </row>
    <row r="25" spans="1:15" ht="20.100000000000001" customHeight="1" x14ac:dyDescent="0.3">
      <c r="A25" s="140" t="s">
        <v>106</v>
      </c>
      <c r="B25" s="141" t="s">
        <v>119</v>
      </c>
      <c r="C25" s="77">
        <f ca="1">INDIRECT(Calculation!E31,FALSE)</f>
        <v>7.7999999999999996E-3</v>
      </c>
      <c r="D25" s="62">
        <f ca="1">INDIRECT(Calculation!F31,FALSE)</f>
        <v>6.9999999999999993E-3</v>
      </c>
      <c r="E25" s="80">
        <f t="shared" ref="E25:E33" ca="1" si="4">IF(((D25-C25)/C25)*100&gt;100,"(+)  ",IF(((D25-C25)/C25)*100&lt;-100,"(-)  ",IF(ROUND((((D25-C25)/C25)*100),1)=0,"-  ",((D25-C25)/C25)*100)))</f>
        <v>-10.256410256410261</v>
      </c>
      <c r="F25" s="60">
        <f ca="1">INDIRECT(Calculation!H31,FALSE)</f>
        <v>1.9E-3</v>
      </c>
      <c r="G25" s="60">
        <f ca="1">INDIRECT(Calculation!I31,FALSE)</f>
        <v>2.0999999999999999E-3</v>
      </c>
      <c r="H25" s="60">
        <f ca="1">INDIRECT(Calculation!J31,FALSE)</f>
        <v>1.8E-3</v>
      </c>
      <c r="I25" s="60">
        <f ca="1">INDIRECT(Calculation!K31,FALSE)</f>
        <v>1.6999999999999999E-3</v>
      </c>
      <c r="J25" s="57">
        <f ca="1">INDIRECT(Calculation!L31,FALSE)</f>
        <v>1.6000000000000001E-3</v>
      </c>
      <c r="K25" s="57">
        <f ca="1">INDIRECT(Calculation!M31,FALSE)</f>
        <v>1.9E-3</v>
      </c>
      <c r="L25" s="57">
        <f ca="1">INDIRECT(Calculation!N31,FALSE)</f>
        <v>1.9E-3</v>
      </c>
      <c r="M25" s="60">
        <f ca="1">INDIRECT(Calculation!O31,FALSE)</f>
        <v>1.6000000000000001E-3</v>
      </c>
      <c r="N25" s="60">
        <f ca="1">INDIRECT(Calculation!P31,FALSE)</f>
        <v>1.6000000000000001E-3</v>
      </c>
      <c r="O25" s="113" t="str">
        <f t="shared" ref="O25:O33" ca="1" si="5">IF(((N25-J25)/J25)*100&gt;100,"(+)  ",IF(((N25-J25)/J25)*100&lt;-100,"(-)  ",IF(ROUND((((N25-J25)/J25)*100),1)=0,"-  ",((N25-J25)/J25)*100)))</f>
        <v xml:space="preserve">-  </v>
      </c>
    </row>
    <row r="26" spans="1:15" ht="20.100000000000001" customHeight="1" x14ac:dyDescent="0.3">
      <c r="A26" s="142"/>
      <c r="B26" s="141" t="s">
        <v>120</v>
      </c>
      <c r="C26" s="78">
        <f ca="1">INDIRECT(Calculation!E32,FALSE)</f>
        <v>0.18909999999999999</v>
      </c>
      <c r="D26" s="62">
        <f ca="1">INDIRECT(Calculation!F32,FALSE)</f>
        <v>0.20529999999999998</v>
      </c>
      <c r="E26" s="80">
        <f t="shared" ca="1" si="4"/>
        <v>8.5668958223162317</v>
      </c>
      <c r="F26" s="60">
        <f ca="1">INDIRECT(Calculation!H32,FALSE)</f>
        <v>7.2099999999999997E-2</v>
      </c>
      <c r="G26" s="57">
        <f ca="1">INDIRECT(Calculation!I32,FALSE)</f>
        <v>6.3299999999999995E-2</v>
      </c>
      <c r="H26" s="60">
        <f ca="1">INDIRECT(Calculation!J32,FALSE)</f>
        <v>3.1800000000000002E-2</v>
      </c>
      <c r="I26" s="60">
        <f ca="1">INDIRECT(Calculation!K32,FALSE)</f>
        <v>3.32E-2</v>
      </c>
      <c r="J26" s="57">
        <f ca="1">INDIRECT(Calculation!L32,FALSE)</f>
        <v>5.0900000000000001E-2</v>
      </c>
      <c r="K26" s="57">
        <f ca="1">INDIRECT(Calculation!M32,FALSE)</f>
        <v>8.9399999999999993E-2</v>
      </c>
      <c r="L26" s="57">
        <f ca="1">INDIRECT(Calculation!N32,FALSE)</f>
        <v>5.6899999999999999E-2</v>
      </c>
      <c r="M26" s="60">
        <f ca="1">INDIRECT(Calculation!O32,FALSE)</f>
        <v>6.3500000000000001E-2</v>
      </c>
      <c r="N26" s="60">
        <f ca="1">INDIRECT(Calculation!P32,FALSE)</f>
        <v>5.11E-2</v>
      </c>
      <c r="O26" s="113">
        <f t="shared" ca="1" si="5"/>
        <v>0.39292730844793478</v>
      </c>
    </row>
    <row r="27" spans="1:15" ht="20.100000000000001" customHeight="1" x14ac:dyDescent="0.3">
      <c r="A27" s="142"/>
      <c r="B27" s="141" t="s">
        <v>110</v>
      </c>
      <c r="C27" s="78">
        <f ca="1">INDIRECT(Calculation!E33,FALSE)</f>
        <v>2.2149000000000001</v>
      </c>
      <c r="D27" s="62">
        <f ca="1">INDIRECT(Calculation!F33,FALSE)</f>
        <v>2.1501999999999999</v>
      </c>
      <c r="E27" s="80">
        <f t="shared" ca="1" si="4"/>
        <v>-2.9211251072283262</v>
      </c>
      <c r="F27" s="60">
        <f ca="1">INDIRECT(Calculation!H33,FALSE)</f>
        <v>0.52410000000000001</v>
      </c>
      <c r="G27" s="57">
        <f ca="1">INDIRECT(Calculation!I33,FALSE)</f>
        <v>0.61929999999999996</v>
      </c>
      <c r="H27" s="60">
        <f ca="1">INDIRECT(Calculation!J33,FALSE)</f>
        <v>0.58950000000000002</v>
      </c>
      <c r="I27" s="60">
        <f ca="1">INDIRECT(Calculation!K33,FALSE)</f>
        <v>0.5353</v>
      </c>
      <c r="J27" s="57">
        <f ca="1">INDIRECT(Calculation!L33,FALSE)</f>
        <v>0.49199999999999999</v>
      </c>
      <c r="K27" s="57">
        <f ca="1">INDIRECT(Calculation!M33,FALSE)</f>
        <v>0.53339999999999999</v>
      </c>
      <c r="L27" s="57">
        <f ca="1">INDIRECT(Calculation!N33,FALSE)</f>
        <v>0.53769999999999996</v>
      </c>
      <c r="M27" s="60">
        <f ca="1">INDIRECT(Calculation!O33,FALSE)</f>
        <v>0.44840000000000002</v>
      </c>
      <c r="N27" s="60">
        <f ca="1">INDIRECT(Calculation!P33,FALSE)</f>
        <v>0.36220000000000002</v>
      </c>
      <c r="O27" s="113">
        <f t="shared" ca="1" si="5"/>
        <v>-26.382113821138205</v>
      </c>
    </row>
    <row r="28" spans="1:15" ht="20.100000000000001" customHeight="1" x14ac:dyDescent="0.3">
      <c r="A28" s="142"/>
      <c r="B28" s="141" t="s">
        <v>112</v>
      </c>
      <c r="C28" s="78">
        <f ca="1">INDIRECT(Calculation!E34,FALSE)</f>
        <v>0.15570000000000001</v>
      </c>
      <c r="D28" s="62">
        <f ca="1">INDIRECT(Calculation!F34,FALSE)</f>
        <v>0.14429999999999998</v>
      </c>
      <c r="E28" s="80">
        <f t="shared" ca="1" si="4"/>
        <v>-7.3217726396917291</v>
      </c>
      <c r="F28" s="57">
        <f ca="1">INDIRECT(Calculation!H34,FALSE)</f>
        <v>2.7900000000000001E-2</v>
      </c>
      <c r="G28" s="57">
        <f ca="1">INDIRECT(Calculation!I34,FALSE)</f>
        <v>5.1299999999999998E-2</v>
      </c>
      <c r="H28" s="57">
        <f ca="1">INDIRECT(Calculation!J34,FALSE)</f>
        <v>4.5900000000000003E-2</v>
      </c>
      <c r="I28" s="57">
        <f ca="1">INDIRECT(Calculation!K34,FALSE)</f>
        <v>2.4299999999999999E-2</v>
      </c>
      <c r="J28" s="57">
        <f ca="1">INDIRECT(Calculation!L34,FALSE)</f>
        <v>2.4299999999999999E-2</v>
      </c>
      <c r="K28" s="57">
        <f ca="1">INDIRECT(Calculation!M34,FALSE)</f>
        <v>4.9799999999999997E-2</v>
      </c>
      <c r="L28" s="57">
        <f ca="1">INDIRECT(Calculation!N34,FALSE)</f>
        <v>4.07E-2</v>
      </c>
      <c r="M28" s="60">
        <f ca="1">INDIRECT(Calculation!O34,FALSE)</f>
        <v>2.0899999999999998E-2</v>
      </c>
      <c r="N28" s="60">
        <f ca="1">INDIRECT(Calculation!P34,FALSE)</f>
        <v>1.8499999999999999E-2</v>
      </c>
      <c r="O28" s="113">
        <f t="shared" ca="1" si="5"/>
        <v>-23.868312757201647</v>
      </c>
    </row>
    <row r="29" spans="1:15" ht="20.100000000000001" customHeight="1" x14ac:dyDescent="0.3">
      <c r="A29" s="142"/>
      <c r="B29" s="141" t="s">
        <v>121</v>
      </c>
      <c r="C29" s="78">
        <f ca="1">INDIRECT(Calculation!E35,FALSE)</f>
        <v>0.82319999999999993</v>
      </c>
      <c r="D29" s="62">
        <f ca="1">INDIRECT(Calculation!F35,FALSE)</f>
        <v>0.64060000000000006</v>
      </c>
      <c r="E29" s="80">
        <f t="shared" ca="1" si="4"/>
        <v>-22.181729834791046</v>
      </c>
      <c r="F29" s="57">
        <f ca="1">INDIRECT(Calculation!H35,FALSE)</f>
        <v>0.14979999999999999</v>
      </c>
      <c r="G29" s="57">
        <f ca="1">INDIRECT(Calculation!I35,FALSE)</f>
        <v>0.23730000000000001</v>
      </c>
      <c r="H29" s="57">
        <f ca="1">INDIRECT(Calculation!J35,FALSE)</f>
        <v>0.21579999999999999</v>
      </c>
      <c r="I29" s="57">
        <f ca="1">INDIRECT(Calculation!K35,FALSE)</f>
        <v>0.1134</v>
      </c>
      <c r="J29" s="57">
        <f ca="1">INDIRECT(Calculation!L35,FALSE)</f>
        <v>8.77E-2</v>
      </c>
      <c r="K29" s="57">
        <f ca="1">INDIRECT(Calculation!M35,FALSE)</f>
        <v>0.22370000000000001</v>
      </c>
      <c r="L29" s="57">
        <f ca="1">INDIRECT(Calculation!N35,FALSE)</f>
        <v>0.2596</v>
      </c>
      <c r="M29" s="60">
        <f ca="1">INDIRECT(Calculation!O35,FALSE)</f>
        <v>0.1608</v>
      </c>
      <c r="N29" s="60">
        <f ca="1">INDIRECT(Calculation!P35,FALSE)</f>
        <v>0.1203</v>
      </c>
      <c r="O29" s="113">
        <f ca="1">IF(((N29-J29)/J29)*100&gt;100,"(+)  ",IF(((N29-J29)/J29)*100&lt;-100,"(-)  ",IF(ROUND((((N29-J29)/J29)*100),1)=0,"-  ",((N29-J29)/J29)*100)))</f>
        <v>37.172177879133415</v>
      </c>
    </row>
    <row r="30" spans="1:15" ht="20.100000000000001" customHeight="1" x14ac:dyDescent="0.3">
      <c r="A30" s="142"/>
      <c r="B30" s="141" t="s">
        <v>114</v>
      </c>
      <c r="C30" s="78">
        <f ca="1">INDIRECT(Calculation!E36,FALSE)</f>
        <v>0.74029999999999996</v>
      </c>
      <c r="D30" s="62">
        <f ca="1">INDIRECT(Calculation!F36,FALSE)</f>
        <v>0.67799999999999994</v>
      </c>
      <c r="E30" s="80">
        <f t="shared" ca="1" si="4"/>
        <v>-8.4155072267999493</v>
      </c>
      <c r="F30" s="57">
        <f ca="1">INDIRECT(Calculation!H36,FALSE)</f>
        <v>0.24340000000000001</v>
      </c>
      <c r="G30" s="57">
        <f ca="1">INDIRECT(Calculation!I36,FALSE)</f>
        <v>8.0699999999999994E-2</v>
      </c>
      <c r="H30" s="57">
        <f ca="1">INDIRECT(Calculation!J36,FALSE)</f>
        <v>9.2899999999999996E-2</v>
      </c>
      <c r="I30" s="57">
        <f ca="1">INDIRECT(Calculation!K36,FALSE)</f>
        <v>0.28160000000000002</v>
      </c>
      <c r="J30" s="57">
        <f ca="1">INDIRECT(Calculation!L36,FALSE)</f>
        <v>0.22359999999999999</v>
      </c>
      <c r="K30" s="57">
        <f ca="1">INDIRECT(Calculation!M36,FALSE)</f>
        <v>7.9899999999999999E-2</v>
      </c>
      <c r="L30" s="57">
        <f ca="1">INDIRECT(Calculation!N36,FALSE)</f>
        <v>0.11210000000000001</v>
      </c>
      <c r="M30" s="60">
        <f ca="1">INDIRECT(Calculation!O36,FALSE)</f>
        <v>0.2863</v>
      </c>
      <c r="N30" s="60">
        <f ca="1">INDIRECT(Calculation!P36,FALSE)</f>
        <v>0.27700000000000002</v>
      </c>
      <c r="O30" s="113">
        <f ca="1">IF(((N30-J30)/J30)*100&gt;100,"(+)  ",IF(((N30-J30)/J30)*100&lt;-100,"(-)  ",IF(ROUND((((N30-J30)/J30)*100),1)=0,"-  ",((N30-J30)/J30)*100)))</f>
        <v>23.88193202146692</v>
      </c>
    </row>
    <row r="31" spans="1:15" ht="20.100000000000001" customHeight="1" x14ac:dyDescent="0.3">
      <c r="A31" s="142"/>
      <c r="B31" s="141" t="s">
        <v>115</v>
      </c>
      <c r="C31" s="78">
        <f ca="1">INDIRECT(Calculation!E37,FALSE)</f>
        <v>8.3496000000000006</v>
      </c>
      <c r="D31" s="66">
        <f ca="1">INDIRECT(Calculation!F37,FALSE)</f>
        <v>8.4947999999999997</v>
      </c>
      <c r="E31" s="80">
        <f t="shared" ca="1" si="4"/>
        <v>1.7390054613394546</v>
      </c>
      <c r="F31" s="60">
        <f ca="1">INDIRECT(Calculation!H37,FALSE)</f>
        <v>2.0777000000000001</v>
      </c>
      <c r="G31" s="60">
        <f ca="1">INDIRECT(Calculation!I37,FALSE)</f>
        <v>2.0777000000000001</v>
      </c>
      <c r="H31" s="60">
        <f ca="1">INDIRECT(Calculation!J37,FALSE)</f>
        <v>2.0825</v>
      </c>
      <c r="I31" s="60">
        <f ca="1">INDIRECT(Calculation!K37,FALSE)</f>
        <v>2.1227</v>
      </c>
      <c r="J31" s="60">
        <f ca="1">INDIRECT(Calculation!L37,FALSE)</f>
        <v>2.1448</v>
      </c>
      <c r="K31" s="60">
        <f ca="1">INDIRECT(Calculation!M37,FALSE)</f>
        <v>2.1448</v>
      </c>
      <c r="L31" s="60">
        <f ca="1">INDIRECT(Calculation!N37,FALSE)</f>
        <v>2.2122000000000002</v>
      </c>
      <c r="M31" s="60">
        <f ca="1">INDIRECT(Calculation!O37,FALSE)</f>
        <v>2.1371000000000002</v>
      </c>
      <c r="N31" s="60">
        <f ca="1">INDIRECT(Calculation!P37,FALSE)</f>
        <v>2.1259999999999999</v>
      </c>
      <c r="O31" s="113">
        <f t="shared" ca="1" si="5"/>
        <v>-0.87653860499814196</v>
      </c>
    </row>
    <row r="32" spans="1:15" ht="20.100000000000001" customHeight="1" x14ac:dyDescent="0.3">
      <c r="A32" s="142"/>
      <c r="B32" s="141" t="s">
        <v>116</v>
      </c>
      <c r="C32" s="78">
        <f ca="1">INDIRECT(Calculation!E38,FALSE)</f>
        <v>2.0192000000000001</v>
      </c>
      <c r="D32" s="62">
        <f ca="1">INDIRECT(Calculation!F38,FALSE)</f>
        <v>1.9954000000000001</v>
      </c>
      <c r="E32" s="80">
        <f t="shared" ca="1" si="4"/>
        <v>-1.1786846275752794</v>
      </c>
      <c r="F32" s="60">
        <f ca="1">INDIRECT(Calculation!H38,FALSE)</f>
        <v>0.52180000000000004</v>
      </c>
      <c r="G32" s="57">
        <f ca="1">INDIRECT(Calculation!I38,FALSE)</f>
        <v>0.52610000000000001</v>
      </c>
      <c r="H32" s="60">
        <f ca="1">INDIRECT(Calculation!J38,FALSE)</f>
        <v>0.52190000000000003</v>
      </c>
      <c r="I32" s="60">
        <f ca="1">INDIRECT(Calculation!K38,FALSE)</f>
        <v>0.48549999999999999</v>
      </c>
      <c r="J32" s="57">
        <f ca="1">INDIRECT(Calculation!L38,FALSE)</f>
        <v>0.38740000000000002</v>
      </c>
      <c r="K32" s="57">
        <f ca="1">INDIRECT(Calculation!M38,FALSE)</f>
        <v>0.60060000000000002</v>
      </c>
      <c r="L32" s="57">
        <f ca="1">INDIRECT(Calculation!N38,FALSE)</f>
        <v>0.50380000000000003</v>
      </c>
      <c r="M32" s="60">
        <f ca="1">INDIRECT(Calculation!O38,FALSE)</f>
        <v>0.58209999999999995</v>
      </c>
      <c r="N32" s="60">
        <f ca="1">INDIRECT(Calculation!P38,FALSE)</f>
        <v>0.58209999999999995</v>
      </c>
      <c r="O32" s="113">
        <f t="shared" ca="1" si="5"/>
        <v>50.258131130614338</v>
      </c>
    </row>
    <row r="33" spans="1:15" ht="20.100000000000001" customHeight="1" x14ac:dyDescent="0.3">
      <c r="A33" s="142"/>
      <c r="B33" s="145" t="s">
        <v>122</v>
      </c>
      <c r="C33" s="79">
        <f ca="1">INDIRECT(Calculation!E39,FALSE)</f>
        <v>14.4998</v>
      </c>
      <c r="D33" s="64">
        <f ca="1">INDIRECT(Calculation!F39,FALSE)</f>
        <v>14.3154</v>
      </c>
      <c r="E33" s="81">
        <f t="shared" ca="1" si="4"/>
        <v>-1.2717416791955758</v>
      </c>
      <c r="F33" s="65">
        <f ca="1">INDIRECT(Calculation!H39,FALSE)</f>
        <v>3.6187</v>
      </c>
      <c r="G33" s="65">
        <f ca="1">INDIRECT(Calculation!I39,FALSE)</f>
        <v>3.6577000000000002</v>
      </c>
      <c r="H33" s="65">
        <f ca="1">INDIRECT(Calculation!J39,FALSE)</f>
        <v>3.5819999999999999</v>
      </c>
      <c r="I33" s="65">
        <f ca="1">INDIRECT(Calculation!K39,FALSE)</f>
        <v>3.5977000000000001</v>
      </c>
      <c r="J33" s="65">
        <f ca="1">INDIRECT(Calculation!L39,FALSE)</f>
        <v>3.4123000000000001</v>
      </c>
      <c r="K33" s="65">
        <f ca="1">INDIRECT(Calculation!M39,FALSE)</f>
        <v>3.7233999999999998</v>
      </c>
      <c r="L33" s="65">
        <f ca="1">INDIRECT(Calculation!N39,FALSE)</f>
        <v>3.7248999999999999</v>
      </c>
      <c r="M33" s="65">
        <f ca="1">INDIRECT(Calculation!O39,FALSE)</f>
        <v>3.7006999999999999</v>
      </c>
      <c r="N33" s="67">
        <f ca="1">INDIRECT(Calculation!P39,FALSE)</f>
        <v>3.5387</v>
      </c>
      <c r="O33" s="115">
        <f t="shared" ca="1" si="5"/>
        <v>3.7042464027195687</v>
      </c>
    </row>
    <row r="34" spans="1:15" ht="30" customHeight="1" x14ac:dyDescent="0.3">
      <c r="A34" s="140" t="s">
        <v>123</v>
      </c>
      <c r="B34" s="141" t="s">
        <v>119</v>
      </c>
      <c r="C34" s="77">
        <f ca="1">INDIRECT(Calculation!E41,FALSE)</f>
        <v>1.4689000000000001</v>
      </c>
      <c r="D34" s="62">
        <f ca="1">INDIRECT(Calculation!F41,FALSE)</f>
        <v>1.6706999999999999</v>
      </c>
      <c r="E34" s="82">
        <f t="shared" ref="E34:E47" ca="1" si="6">IF(((D34-C34)/C34)*100&gt;100,"(+)  ",IF(((D34-C34)/C34)*100&lt;-100,"(-)  ",IF(ROUND((((D34-C34)/C34)*100),1)=0,"-  ",((D34-C34)/C34)*100)))</f>
        <v>13.738171420791051</v>
      </c>
      <c r="F34" s="60">
        <f ca="1">INDIRECT(Calculation!H41,FALSE)</f>
        <v>0.1507</v>
      </c>
      <c r="G34" s="60">
        <f ca="1">INDIRECT(Calculation!I41,FALSE)</f>
        <v>0.34989999999999999</v>
      </c>
      <c r="H34" s="60">
        <f ca="1">INDIRECT(Calculation!J41,FALSE)</f>
        <v>0.60309999999999997</v>
      </c>
      <c r="I34" s="60">
        <f ca="1">INDIRECT(Calculation!K41,FALSE)</f>
        <v>0.2094</v>
      </c>
      <c r="J34" s="57">
        <f ca="1">INDIRECT(Calculation!L41,FALSE)</f>
        <v>0.38800000000000001</v>
      </c>
      <c r="K34" s="57">
        <f ca="1">INDIRECT(Calculation!M41,FALSE)</f>
        <v>0.47020000000000001</v>
      </c>
      <c r="L34" s="57">
        <f ca="1">INDIRECT(Calculation!N41,FALSE)</f>
        <v>0.60409999999999997</v>
      </c>
      <c r="M34" s="60">
        <f ca="1">INDIRECT(Calculation!O41,FALSE)</f>
        <v>0.1235</v>
      </c>
      <c r="N34" s="133">
        <f ca="1">INDIRECT(Calculation!P41,FALSE)</f>
        <v>0.3775</v>
      </c>
      <c r="O34" s="113">
        <f ca="1">IF(((N34-J34)/J34)*100&gt;100,"(+)  ",IF(((N34-J34)/J34)*100&lt;-100,"(-)  ",IF(ROUND((((N34-J34)/J34)*100),1)=0,"-  ",((N34-J34)/J34)*100)))</f>
        <v>-2.7061855670103117</v>
      </c>
    </row>
    <row r="35" spans="1:15" ht="20.100000000000001" customHeight="1" x14ac:dyDescent="0.3">
      <c r="A35" s="142"/>
      <c r="B35" s="141" t="s">
        <v>120</v>
      </c>
      <c r="C35" s="78">
        <f ca="1">INDIRECT(Calculation!E42,FALSE)</f>
        <v>0.31459999999999999</v>
      </c>
      <c r="D35" s="62">
        <f ca="1">INDIRECT(Calculation!F42,FALSE)</f>
        <v>0.38060000000000005</v>
      </c>
      <c r="E35" s="82">
        <f t="shared" ca="1" si="6"/>
        <v>20.979020979020998</v>
      </c>
      <c r="F35" s="60">
        <f ca="1">INDIRECT(Calculation!H42,FALSE)</f>
        <v>9.6299999999999997E-2</v>
      </c>
      <c r="G35" s="57">
        <f ca="1">INDIRECT(Calculation!I42,FALSE)</f>
        <v>0.1072</v>
      </c>
      <c r="H35" s="60">
        <f ca="1">INDIRECT(Calculation!J42,FALSE)</f>
        <v>7.6700000000000004E-2</v>
      </c>
      <c r="I35" s="60">
        <f ca="1">INDIRECT(Calculation!K42,FALSE)</f>
        <v>7.0199999999999999E-2</v>
      </c>
      <c r="J35" s="57">
        <f ca="1">INDIRECT(Calculation!L42,FALSE)</f>
        <v>9.1899999999999996E-2</v>
      </c>
      <c r="K35" s="57">
        <f ca="1">INDIRECT(Calculation!M42,FALSE)</f>
        <v>0.14180000000000001</v>
      </c>
      <c r="L35" s="57">
        <f ca="1">INDIRECT(Calculation!N42,FALSE)</f>
        <v>0.1203</v>
      </c>
      <c r="M35" s="60">
        <f ca="1">INDIRECT(Calculation!O42,FALSE)</f>
        <v>9.3700000000000006E-2</v>
      </c>
      <c r="N35" s="133">
        <f ca="1">INDIRECT(Calculation!P42,FALSE)</f>
        <v>9.7500000000000003E-2</v>
      </c>
      <c r="O35" s="113">
        <f t="shared" ref="O35:O47" ca="1" si="7">IF(((N35-J35)/J35)*100&gt;100,"(+)  ",IF(((N35-J35)/J35)*100&lt;-100,"(-)  ",IF(ROUND((((N35-J35)/J35)*100),1)=0,"-  ",((N35-J35)/J35)*100)))</f>
        <v>6.0935799782372229</v>
      </c>
    </row>
    <row r="36" spans="1:15" ht="20.100000000000001" customHeight="1" x14ac:dyDescent="0.3">
      <c r="A36" s="142"/>
      <c r="B36" s="141" t="s">
        <v>110</v>
      </c>
      <c r="C36" s="78">
        <f ca="1">INDIRECT(Calculation!E43,FALSE)</f>
        <v>19.9757</v>
      </c>
      <c r="D36" s="62">
        <f ca="1">INDIRECT(Calculation!F43,FALSE)</f>
        <v>21.775499999999997</v>
      </c>
      <c r="E36" s="82">
        <f t="shared" ca="1" si="6"/>
        <v>9.0099470857091255</v>
      </c>
      <c r="F36" s="60">
        <f ca="1">INDIRECT(Calculation!H43,FALSE)</f>
        <v>5.3320999999999996</v>
      </c>
      <c r="G36" s="57">
        <f ca="1">INDIRECT(Calculation!I43,FALSE)</f>
        <v>5.6035000000000004</v>
      </c>
      <c r="H36" s="60">
        <f ca="1">INDIRECT(Calculation!J43,FALSE)</f>
        <v>5.7991000000000001</v>
      </c>
      <c r="I36" s="60">
        <f ca="1">INDIRECT(Calculation!K43,FALSE)</f>
        <v>5.4576000000000002</v>
      </c>
      <c r="J36" s="57">
        <f ca="1">INDIRECT(Calculation!L43,FALSE)</f>
        <v>5.1555</v>
      </c>
      <c r="K36" s="57">
        <f ca="1">INDIRECT(Calculation!M43,FALSE)</f>
        <v>5.3632999999999997</v>
      </c>
      <c r="L36" s="57">
        <f ca="1">INDIRECT(Calculation!N43,FALSE)</f>
        <v>4.9318</v>
      </c>
      <c r="M36" s="60">
        <f ca="1">INDIRECT(Calculation!O43,FALSE)</f>
        <v>5.5839999999999996</v>
      </c>
      <c r="N36" s="133">
        <f ca="1">INDIRECT(Calculation!P43,FALSE)</f>
        <v>5.9626000000000001</v>
      </c>
      <c r="O36" s="113">
        <f t="shared" ca="1" si="7"/>
        <v>15.655125594025801</v>
      </c>
    </row>
    <row r="37" spans="1:15" ht="20.100000000000001" customHeight="1" x14ac:dyDescent="0.3">
      <c r="A37" s="142"/>
      <c r="B37" s="141" t="s">
        <v>111</v>
      </c>
      <c r="C37" s="78">
        <f ca="1">INDIRECT(Calculation!E44,FALSE)</f>
        <v>10.72</v>
      </c>
      <c r="D37" s="62">
        <f ca="1">INDIRECT(Calculation!F44,FALSE)</f>
        <v>9.9027999999999992</v>
      </c>
      <c r="E37" s="82">
        <f t="shared" ca="1" si="6"/>
        <v>-7.6231343283582218</v>
      </c>
      <c r="F37" s="57">
        <f ca="1">INDIRECT(Calculation!H44,FALSE)</f>
        <v>2.3306</v>
      </c>
      <c r="G37" s="57">
        <f ca="1">INDIRECT(Calculation!I44,FALSE)</f>
        <v>3.0640000000000001</v>
      </c>
      <c r="H37" s="57">
        <f ca="1">INDIRECT(Calculation!J44,FALSE)</f>
        <v>2.492</v>
      </c>
      <c r="I37" s="57">
        <f ca="1">INDIRECT(Calculation!K44,FALSE)</f>
        <v>2.4617</v>
      </c>
      <c r="J37" s="57">
        <f ca="1">INDIRECT(Calculation!L44,FALSE)</f>
        <v>2.2879</v>
      </c>
      <c r="K37" s="57">
        <f ca="1">INDIRECT(Calculation!M44,FALSE)</f>
        <v>2.6612</v>
      </c>
      <c r="L37" s="57">
        <f ca="1">INDIRECT(Calculation!N44,FALSE)</f>
        <v>2.6930999999999998</v>
      </c>
      <c r="M37" s="60">
        <f ca="1">INDIRECT(Calculation!O44,FALSE)</f>
        <v>2.7993999999999999</v>
      </c>
      <c r="N37" s="133">
        <f ca="1">INDIRECT(Calculation!P44,FALSE)</f>
        <v>2.343</v>
      </c>
      <c r="O37" s="113">
        <f t="shared" ca="1" si="7"/>
        <v>2.4083220420472893</v>
      </c>
    </row>
    <row r="38" spans="1:15" ht="20.100000000000001" customHeight="1" x14ac:dyDescent="0.3">
      <c r="A38" s="142"/>
      <c r="B38" s="141" t="s">
        <v>112</v>
      </c>
      <c r="C38" s="78">
        <f ca="1">INDIRECT(Calculation!E45,FALSE)</f>
        <v>0.58540000000000003</v>
      </c>
      <c r="D38" s="62">
        <f ca="1">INDIRECT(Calculation!F45,FALSE)</f>
        <v>0.46389999999999998</v>
      </c>
      <c r="E38" s="82">
        <f t="shared" ca="1" si="6"/>
        <v>-20.755039289374793</v>
      </c>
      <c r="F38" s="57">
        <f ca="1">INDIRECT(Calculation!H45,FALSE)</f>
        <v>0.1009</v>
      </c>
      <c r="G38" s="57">
        <f ca="1">INDIRECT(Calculation!I45,FALSE)</f>
        <v>0.18779999999999999</v>
      </c>
      <c r="H38" s="57">
        <f ca="1">INDIRECT(Calculation!J45,FALSE)</f>
        <v>0.1492</v>
      </c>
      <c r="I38" s="57">
        <f ca="1">INDIRECT(Calculation!K45,FALSE)</f>
        <v>8.4599999999999995E-2</v>
      </c>
      <c r="J38" s="57">
        <f ca="1">INDIRECT(Calculation!L45,FALSE)</f>
        <v>5.5399999999999998E-2</v>
      </c>
      <c r="K38" s="57">
        <f ca="1">INDIRECT(Calculation!M45,FALSE)</f>
        <v>0.17469999999999999</v>
      </c>
      <c r="L38" s="57">
        <f ca="1">INDIRECT(Calculation!N45,FALSE)</f>
        <v>0.15890000000000001</v>
      </c>
      <c r="M38" s="60">
        <f ca="1">INDIRECT(Calculation!O45,FALSE)</f>
        <v>7.9299999999999995E-2</v>
      </c>
      <c r="N38" s="133">
        <f ca="1">INDIRECT(Calculation!P45,FALSE)</f>
        <v>6.1100000000000002E-2</v>
      </c>
      <c r="O38" s="113">
        <f t="shared" ca="1" si="7"/>
        <v>10.288808664259935</v>
      </c>
    </row>
    <row r="39" spans="1:15" ht="20.100000000000001" customHeight="1" x14ac:dyDescent="0.3">
      <c r="A39" s="142"/>
      <c r="B39" s="141" t="s">
        <v>121</v>
      </c>
      <c r="C39" s="78">
        <f ca="1">INDIRECT(Calculation!E46,FALSE)</f>
        <v>6.502699999999999</v>
      </c>
      <c r="D39" s="62">
        <f ca="1">INDIRECT(Calculation!F46,FALSE)</f>
        <v>5.5605000000000002</v>
      </c>
      <c r="E39" s="82">
        <f t="shared" ca="1" si="6"/>
        <v>-14.489365955679931</v>
      </c>
      <c r="F39" s="57">
        <f ca="1">INDIRECT(Calculation!H46,FALSE)</f>
        <v>1.2626999999999999</v>
      </c>
      <c r="G39" s="57">
        <f ca="1">INDIRECT(Calculation!I46,FALSE)</f>
        <v>1.8287</v>
      </c>
      <c r="H39" s="57">
        <f ca="1">INDIRECT(Calculation!J46,FALSE)</f>
        <v>1.8197000000000001</v>
      </c>
      <c r="I39" s="57">
        <f ca="1">INDIRECT(Calculation!K46,FALSE)</f>
        <v>0.98770000000000002</v>
      </c>
      <c r="J39" s="57">
        <f ca="1">INDIRECT(Calculation!L46,FALSE)</f>
        <v>0.87</v>
      </c>
      <c r="K39" s="57">
        <f ca="1">INDIRECT(Calculation!M46,FALSE)</f>
        <v>1.8831</v>
      </c>
      <c r="L39" s="57">
        <f ca="1">INDIRECT(Calculation!N46,FALSE)</f>
        <v>2.0988000000000002</v>
      </c>
      <c r="M39" s="60">
        <f ca="1">INDIRECT(Calculation!O46,FALSE)</f>
        <v>1.3993</v>
      </c>
      <c r="N39" s="133">
        <f ca="1">INDIRECT(Calculation!P46,FALSE)</f>
        <v>1.1586000000000001</v>
      </c>
      <c r="O39" s="113">
        <f t="shared" ca="1" si="7"/>
        <v>33.172413793103459</v>
      </c>
    </row>
    <row r="40" spans="1:15" ht="20.100000000000001" customHeight="1" x14ac:dyDescent="0.3">
      <c r="A40" s="142"/>
      <c r="B40" s="141" t="s">
        <v>114</v>
      </c>
      <c r="C40" s="78">
        <f ca="1">INDIRECT(Calculation!E47,FALSE)</f>
        <v>1.1094999999999999</v>
      </c>
      <c r="D40" s="62">
        <f ca="1">INDIRECT(Calculation!F47,FALSE)</f>
        <v>1.0435999999999999</v>
      </c>
      <c r="E40" s="82">
        <f t="shared" ca="1" si="6"/>
        <v>-5.9396124380351578</v>
      </c>
      <c r="F40" s="57">
        <f ca="1">INDIRECT(Calculation!H47,FALSE)</f>
        <v>0.36209999999999998</v>
      </c>
      <c r="G40" s="57">
        <f ca="1">INDIRECT(Calculation!I47,FALSE)</f>
        <v>0.11609999999999999</v>
      </c>
      <c r="H40" s="57">
        <f ca="1">INDIRECT(Calculation!J47,FALSE)</f>
        <v>0.14749999999999999</v>
      </c>
      <c r="I40" s="57">
        <f ca="1">INDIRECT(Calculation!K47,FALSE)</f>
        <v>0.42959999999999998</v>
      </c>
      <c r="J40" s="57">
        <f ca="1">INDIRECT(Calculation!L47,FALSE)</f>
        <v>0.34670000000000001</v>
      </c>
      <c r="K40" s="57">
        <f ca="1">INDIRECT(Calculation!M47,FALSE)</f>
        <v>0.1198</v>
      </c>
      <c r="L40" s="57">
        <f ca="1">INDIRECT(Calculation!N47,FALSE)</f>
        <v>0.17860000000000001</v>
      </c>
      <c r="M40" s="60">
        <f ca="1">INDIRECT(Calculation!O47,FALSE)</f>
        <v>0.43769999999999998</v>
      </c>
      <c r="N40" s="133">
        <f ca="1">INDIRECT(Calculation!P47,FALSE)</f>
        <v>0.4158</v>
      </c>
      <c r="O40" s="113">
        <f ca="1">IF(((N40-J40)/J40)*100&gt;100,"(+)  ",IF(((N40-J40)/J40)*100&lt;-100,"(-)  ",IF(ROUND((((N40-J40)/J40)*100),1)=0,"-  ",((N40-J40)/J40)*100)))</f>
        <v>19.930775886933947</v>
      </c>
    </row>
    <row r="41" spans="1:15" ht="20.100000000000001" customHeight="1" x14ac:dyDescent="0.3">
      <c r="A41" s="142"/>
      <c r="B41" s="141" t="s">
        <v>124</v>
      </c>
      <c r="C41" s="78">
        <f ca="1">INDIRECT(Calculation!E48,FALSE)</f>
        <v>13.218</v>
      </c>
      <c r="D41" s="62">
        <f ca="1">INDIRECT(Calculation!F48,FALSE)</f>
        <v>13.676600000000001</v>
      </c>
      <c r="E41" s="82">
        <f t="shared" ca="1" si="6"/>
        <v>3.4695112725071913</v>
      </c>
      <c r="F41" s="57">
        <f ca="1">INDIRECT(Calculation!H48,FALSE)</f>
        <v>3.1589999999999998</v>
      </c>
      <c r="G41" s="57">
        <f ca="1">INDIRECT(Calculation!I48,FALSE)</f>
        <v>3.2953000000000001</v>
      </c>
      <c r="H41" s="57">
        <f ca="1">INDIRECT(Calculation!J48,FALSE)</f>
        <v>3.4824999999999999</v>
      </c>
      <c r="I41" s="57">
        <f ca="1">INDIRECT(Calculation!K48,FALSE)</f>
        <v>3.3725000000000001</v>
      </c>
      <c r="J41" s="57">
        <f ca="1">INDIRECT(Calculation!L48,FALSE)</f>
        <v>3.2696000000000001</v>
      </c>
      <c r="K41" s="57">
        <f ca="1">INDIRECT(Calculation!M48,FALSE)</f>
        <v>3.552</v>
      </c>
      <c r="L41" s="57">
        <f ca="1">INDIRECT(Calculation!N48,FALSE)</f>
        <v>3.4712000000000001</v>
      </c>
      <c r="M41" s="60">
        <f ca="1">INDIRECT(Calculation!O48,FALSE)</f>
        <v>3.0478000000000001</v>
      </c>
      <c r="N41" s="133">
        <f ca="1">INDIRECT(Calculation!P48,FALSE)</f>
        <v>3.2881999999999998</v>
      </c>
      <c r="O41" s="113">
        <f t="shared" ca="1" si="7"/>
        <v>0.56887692684119551</v>
      </c>
    </row>
    <row r="42" spans="1:15" ht="20.100000000000001" customHeight="1" x14ac:dyDescent="0.3">
      <c r="A42" s="142"/>
      <c r="B42" s="141" t="s">
        <v>116</v>
      </c>
      <c r="C42" s="78">
        <f ca="1">INDIRECT(Calculation!E49,FALSE)</f>
        <v>2.5366</v>
      </c>
      <c r="D42" s="62">
        <f ca="1">INDIRECT(Calculation!F49,FALSE)</f>
        <v>2.5545999999999998</v>
      </c>
      <c r="E42" s="82">
        <f t="shared" ca="1" si="6"/>
        <v>0.70961129070408402</v>
      </c>
      <c r="F42" s="60">
        <f ca="1">INDIRECT(Calculation!H49,FALSE)</f>
        <v>0.64439999999999997</v>
      </c>
      <c r="G42" s="57">
        <f ca="1">INDIRECT(Calculation!I49,FALSE)</f>
        <v>0.65869999999999995</v>
      </c>
      <c r="H42" s="60">
        <f ca="1">INDIRECT(Calculation!J49,FALSE)</f>
        <v>0.66549999999999998</v>
      </c>
      <c r="I42" s="60">
        <f ca="1">INDIRECT(Calculation!K49,FALSE)</f>
        <v>0.61750000000000005</v>
      </c>
      <c r="J42" s="57">
        <f ca="1">INDIRECT(Calculation!L49,FALSE)</f>
        <v>0.52439999999999998</v>
      </c>
      <c r="K42" s="57">
        <f ca="1">INDIRECT(Calculation!M49,FALSE)</f>
        <v>0.74719999999999998</v>
      </c>
      <c r="L42" s="57">
        <f ca="1">INDIRECT(Calculation!N49,FALSE)</f>
        <v>0.6482</v>
      </c>
      <c r="M42" s="60">
        <f ca="1">INDIRECT(Calculation!O49,FALSE)</f>
        <v>0.71009999999999995</v>
      </c>
      <c r="N42" s="133">
        <f ca="1">INDIRECT(Calculation!P49,FALSE)</f>
        <v>0.71809999999999996</v>
      </c>
      <c r="O42" s="113">
        <f t="shared" ca="1" si="7"/>
        <v>36.937452326468346</v>
      </c>
    </row>
    <row r="43" spans="1:15" ht="20.100000000000001" customHeight="1" x14ac:dyDescent="0.3">
      <c r="A43" s="142"/>
      <c r="B43" s="141" t="s">
        <v>117</v>
      </c>
      <c r="C43" s="77">
        <f ca="1">INDIRECT(Calculation!E50,FALSE)</f>
        <v>1.5401</v>
      </c>
      <c r="D43" s="60">
        <f ca="1">INDIRECT(Calculation!F50,FALSE)</f>
        <v>2.1133000000000002</v>
      </c>
      <c r="E43" s="82">
        <f t="shared" ca="1" si="6"/>
        <v>37.218362443997158</v>
      </c>
      <c r="F43" s="60">
        <f ca="1">INDIRECT(Calculation!H50,FALSE)</f>
        <v>0.20119999999999999</v>
      </c>
      <c r="G43" s="60">
        <f ca="1">INDIRECT(Calculation!I50,FALSE)</f>
        <v>0.45639999999999997</v>
      </c>
      <c r="H43" s="60">
        <f ca="1">INDIRECT(Calculation!J50,FALSE)</f>
        <v>0.54269999999999996</v>
      </c>
      <c r="I43" s="60">
        <f ca="1">INDIRECT(Calculation!K50,FALSE)</f>
        <v>0.52339999999999998</v>
      </c>
      <c r="J43" s="60">
        <f ca="1">INDIRECT(Calculation!L50,FALSE)</f>
        <v>0.65759999999999996</v>
      </c>
      <c r="K43" s="60">
        <f ca="1">INDIRECT(Calculation!M50,FALSE)</f>
        <v>0.3896</v>
      </c>
      <c r="L43" s="133">
        <f ca="1">INDIRECT(Calculation!N50,FALSE)</f>
        <v>0.42509999999999998</v>
      </c>
      <c r="M43" s="60">
        <f ca="1">INDIRECT(Calculation!O50,FALSE)</f>
        <v>-0.3407</v>
      </c>
      <c r="N43" s="133">
        <f ca="1">INDIRECT(Calculation!P50,FALSE)</f>
        <v>-0.4173</v>
      </c>
      <c r="O43" s="113" t="str">
        <f t="shared" ca="1" si="7"/>
        <v xml:space="preserve">(-)  </v>
      </c>
    </row>
    <row r="44" spans="1:15" ht="20.100000000000001" customHeight="1" x14ac:dyDescent="0.3">
      <c r="A44" s="142"/>
      <c r="B44" s="141" t="s">
        <v>125</v>
      </c>
      <c r="C44" s="78">
        <f ca="1">SUM(C39,C40,C38,C41)</f>
        <v>21.415599999999998</v>
      </c>
      <c r="D44" s="62">
        <f ca="1">SUM(D39,D40,D38,D41)</f>
        <v>20.744599999999998</v>
      </c>
      <c r="E44" s="82">
        <f ca="1">IF(((D44-C44)/C44)*100&gt;100,"(+)  ",IF(((D44-C44)/C44)*100&lt;-100,"(-)  ",IF(ROUND((((D44-C44)/C44)*100),1)=0,"-  ",((D44-C44)/C44)*100)))</f>
        <v>-3.1332299818823635</v>
      </c>
      <c r="F44" s="60">
        <f ca="1">SUM(F38,F39,F40,F41)</f>
        <v>4.8846999999999996</v>
      </c>
      <c r="G44" s="60">
        <f t="shared" ref="G44:N44" ca="1" si="8">SUM(G38,G39,G40,G41)</f>
        <v>5.4279000000000002</v>
      </c>
      <c r="H44" s="60">
        <f t="shared" ca="1" si="8"/>
        <v>5.5989000000000004</v>
      </c>
      <c r="I44" s="60">
        <f t="shared" ca="1" si="8"/>
        <v>4.8743999999999996</v>
      </c>
      <c r="J44" s="60">
        <f t="shared" ca="1" si="8"/>
        <v>4.5417000000000005</v>
      </c>
      <c r="K44" s="60">
        <f t="shared" ca="1" si="8"/>
        <v>5.7295999999999996</v>
      </c>
      <c r="L44" s="60">
        <f t="shared" ca="1" si="8"/>
        <v>5.9075000000000006</v>
      </c>
      <c r="M44" s="60">
        <f t="shared" ca="1" si="8"/>
        <v>4.9641000000000002</v>
      </c>
      <c r="N44" s="60">
        <f t="shared" ca="1" si="8"/>
        <v>4.9237000000000002</v>
      </c>
      <c r="O44" s="113">
        <f ca="1">IF(((N44-J44)/J44)*100&gt;100,"(+)  ",IF(((N44-J44)/J44)*100&lt;-100,"(-)  ",IF(ROUND((((N44-J44)/J44)*100),1)=0,"-  ",((N44-J44)/J44)*100)))</f>
        <v>8.4109474425875685</v>
      </c>
    </row>
    <row r="45" spans="1:15" ht="20.100000000000001" customHeight="1" x14ac:dyDescent="0.3">
      <c r="A45" s="142"/>
      <c r="B45" s="141" t="s">
        <v>126</v>
      </c>
      <c r="C45" s="78">
        <f ca="1">SUM(C37,C38,C39,C40,C41)</f>
        <v>32.135599999999997</v>
      </c>
      <c r="D45" s="62">
        <f ca="1">SUM(D37,D38,D39,D40,D41)</f>
        <v>30.647400000000001</v>
      </c>
      <c r="E45" s="82">
        <f ca="1">IF(((D45-C45)/C45)*100&gt;100,"(+)  ",IF(((D45-C45)/C45)*100&lt;-100,"(-)  ",IF(ROUND((((D45-C45)/C45)*100),1)=0,"-  ",((D45-C45)/C45)*100)))</f>
        <v>-4.6310011327001694</v>
      </c>
      <c r="F45" s="60">
        <f ca="1">SUM(F37,F38,F39,F40,F41)</f>
        <v>7.2153</v>
      </c>
      <c r="G45" s="60">
        <f t="shared" ref="G45:N45" ca="1" si="9">SUM(G37,G38,G39,G40,G41)</f>
        <v>8.4919000000000011</v>
      </c>
      <c r="H45" s="60">
        <f t="shared" ca="1" si="9"/>
        <v>8.0909000000000013</v>
      </c>
      <c r="I45" s="60">
        <f t="shared" ca="1" si="9"/>
        <v>7.3361000000000001</v>
      </c>
      <c r="J45" s="60">
        <f t="shared" ca="1" si="9"/>
        <v>6.829600000000001</v>
      </c>
      <c r="K45" s="60">
        <f t="shared" ca="1" si="9"/>
        <v>8.3908000000000005</v>
      </c>
      <c r="L45" s="60">
        <f t="shared" ca="1" si="9"/>
        <v>8.6006</v>
      </c>
      <c r="M45" s="60">
        <f t="shared" ca="1" si="9"/>
        <v>7.7635000000000005</v>
      </c>
      <c r="N45" s="60">
        <f t="shared" ca="1" si="9"/>
        <v>7.2667000000000002</v>
      </c>
      <c r="O45" s="113">
        <f ca="1">IF(((N45-J45)/J45)*100&gt;100,"(+)  ",IF(((N45-J45)/J45)*100&lt;-100,"(-)  ",IF(ROUND((((N45-J45)/J45)*100),1)=0,"-  ",((N45-J45)/J45)*100)))</f>
        <v>6.400081996017323</v>
      </c>
    </row>
    <row r="46" spans="1:15" ht="20.100000000000001" customHeight="1" x14ac:dyDescent="0.3">
      <c r="A46" s="142"/>
      <c r="B46" s="141" t="s">
        <v>127</v>
      </c>
      <c r="C46" s="78">
        <f ca="1">SUM(C34:C36)</f>
        <v>21.7592</v>
      </c>
      <c r="D46" s="62">
        <f ca="1">SUM(D34:D36)</f>
        <v>23.826799999999999</v>
      </c>
      <c r="E46" s="82">
        <f ca="1">IF(((D46-C46)/C46)*100&gt;100,"(+)  ",IF(((D46-C46)/C46)*100&lt;-100,"(-)  ",IF(ROUND((((D46-C46)/C46)*100),1)=0,"-  ",((D46-C46)/C46)*100)))</f>
        <v>9.5021875804257458</v>
      </c>
      <c r="F46" s="60">
        <f ca="1">SUM(F34:F36)</f>
        <v>5.5790999999999995</v>
      </c>
      <c r="G46" s="60">
        <f t="shared" ref="G46:N46" ca="1" si="10">SUM(G34:G36)</f>
        <v>6.0606</v>
      </c>
      <c r="H46" s="60">
        <f t="shared" ca="1" si="10"/>
        <v>6.4789000000000003</v>
      </c>
      <c r="I46" s="60">
        <f t="shared" ca="1" si="10"/>
        <v>5.7372000000000005</v>
      </c>
      <c r="J46" s="60">
        <f t="shared" ca="1" si="10"/>
        <v>5.6353999999999997</v>
      </c>
      <c r="K46" s="60">
        <f t="shared" ca="1" si="10"/>
        <v>5.9752999999999998</v>
      </c>
      <c r="L46" s="60">
        <f t="shared" ca="1" si="10"/>
        <v>5.6562000000000001</v>
      </c>
      <c r="M46" s="60">
        <f t="shared" ca="1" si="10"/>
        <v>5.8011999999999997</v>
      </c>
      <c r="N46" s="60">
        <f t="shared" ca="1" si="10"/>
        <v>6.4375999999999998</v>
      </c>
      <c r="O46" s="113">
        <f ca="1">IF(((N46-J46)/J46)*100&gt;100,"(+)  ",IF(((N46-J46)/J46)*100&lt;-100,"(-)  ",IF(ROUND((((N46-J46)/J46)*100),1)=0,"-  ",((N46-J46)/J46)*100)))</f>
        <v>14.235014373425134</v>
      </c>
    </row>
    <row r="47" spans="1:15" ht="20.100000000000001" customHeight="1" x14ac:dyDescent="0.3">
      <c r="A47" s="142"/>
      <c r="B47" s="145" t="s">
        <v>128</v>
      </c>
      <c r="C47" s="79">
        <f ca="1">INDIRECT(Calculation!E51,FALSE)</f>
        <v>57.971299999999999</v>
      </c>
      <c r="D47" s="64">
        <f ca="1">INDIRECT(Calculation!F51,FALSE)</f>
        <v>59.141999999999996</v>
      </c>
      <c r="E47" s="122">
        <f t="shared" ca="1" si="6"/>
        <v>2.0194475542207897</v>
      </c>
      <c r="F47" s="65">
        <f ca="1">INDIRECT(Calculation!H51,FALSE)</f>
        <v>13.64</v>
      </c>
      <c r="G47" s="65">
        <f ca="1">INDIRECT(Calculation!I51,FALSE)</f>
        <v>15.6675</v>
      </c>
      <c r="H47" s="65">
        <f ca="1">INDIRECT(Calculation!J51,FALSE)</f>
        <v>15.7781</v>
      </c>
      <c r="I47" s="65">
        <f ca="1">INDIRECT(Calculation!K51,FALSE)</f>
        <v>14.2141</v>
      </c>
      <c r="J47" s="65">
        <f ca="1">INDIRECT(Calculation!L51,FALSE)</f>
        <v>13.6469</v>
      </c>
      <c r="K47" s="65">
        <f ca="1">INDIRECT(Calculation!M51,FALSE)</f>
        <v>15.5029</v>
      </c>
      <c r="L47" s="65">
        <f ca="1">INDIRECT(Calculation!N51,FALSE)</f>
        <v>15.33</v>
      </c>
      <c r="M47" s="65">
        <f ca="1">INDIRECT(Calculation!O51,FALSE)</f>
        <v>13.934100000000001</v>
      </c>
      <c r="N47" s="67">
        <f ca="1">INDIRECT(Calculation!P51,FALSE)</f>
        <v>14.005100000000001</v>
      </c>
      <c r="O47" s="115">
        <f t="shared" ca="1" si="7"/>
        <v>2.6247719262250042</v>
      </c>
    </row>
    <row r="48" spans="1:15" ht="30" customHeight="1" x14ac:dyDescent="0.4">
      <c r="A48" s="4" t="s">
        <v>129</v>
      </c>
      <c r="B48" s="45"/>
      <c r="C48" s="68"/>
      <c r="D48" s="68"/>
      <c r="E48" s="69"/>
      <c r="F48" s="70"/>
      <c r="G48" s="70"/>
      <c r="H48" s="70"/>
      <c r="I48" s="70"/>
      <c r="J48" s="70"/>
      <c r="K48" s="68"/>
      <c r="L48" s="70"/>
      <c r="M48" s="70"/>
      <c r="N48" s="70"/>
      <c r="O48" s="70"/>
    </row>
    <row r="49" spans="1:15" ht="46.8" x14ac:dyDescent="0.3">
      <c r="A49" s="111" t="s">
        <v>87</v>
      </c>
      <c r="B49" s="88" t="s">
        <v>88</v>
      </c>
      <c r="C49" s="118" t="s">
        <v>89</v>
      </c>
      <c r="D49" s="119" t="s">
        <v>130</v>
      </c>
      <c r="E49" s="123" t="s">
        <v>91</v>
      </c>
      <c r="F49" s="119" t="s">
        <v>92</v>
      </c>
      <c r="G49" s="119" t="s">
        <v>93</v>
      </c>
      <c r="H49" s="119" t="s">
        <v>94</v>
      </c>
      <c r="I49" s="119" t="s">
        <v>95</v>
      </c>
      <c r="J49" s="119" t="s">
        <v>96</v>
      </c>
      <c r="K49" s="119" t="s">
        <v>97</v>
      </c>
      <c r="L49" s="119" t="s">
        <v>98</v>
      </c>
      <c r="M49" s="119" t="s">
        <v>99</v>
      </c>
      <c r="N49" s="119" t="s">
        <v>100</v>
      </c>
      <c r="O49" s="124" t="s">
        <v>101</v>
      </c>
    </row>
    <row r="50" spans="1:15" ht="20.100000000000001" customHeight="1" x14ac:dyDescent="0.3">
      <c r="A50" s="59" t="s">
        <v>102</v>
      </c>
      <c r="B50" s="75" t="s">
        <v>108</v>
      </c>
      <c r="C50" s="97">
        <f ca="1">INDIRECT(Calculation!E55,FALSE)</f>
        <v>5.4396000000000004</v>
      </c>
      <c r="D50" s="57">
        <f ca="1">INDIRECT(Calculation!F55,FALSE)</f>
        <v>6.4657</v>
      </c>
      <c r="E50" s="100">
        <f t="shared" ref="E50:E62" ca="1" si="11">IF(((D50-C50)/C50)*100&gt;100,"(+)  ",IF(((D50-C50)/C50)*100&lt;-100,"(-)  ",IF(ROUND((((D50-C50)/C50)*100),1)=0,"-  ",((D50-C50)/C50)*100)))</f>
        <v>18.86351937642473</v>
      </c>
      <c r="F50" s="57">
        <f ca="1">INDIRECT(Calculation!H55,FALSE)</f>
        <v>0.5212</v>
      </c>
      <c r="G50" s="57">
        <f ca="1">INDIRECT(Calculation!I55,FALSE)</f>
        <v>1.2738</v>
      </c>
      <c r="H50" s="57">
        <f ca="1">INDIRECT(Calculation!J55,FALSE)</f>
        <v>2.3704999999999998</v>
      </c>
      <c r="I50" s="57">
        <f ca="1">INDIRECT(Calculation!K55,FALSE)</f>
        <v>0.75290000000000001</v>
      </c>
      <c r="J50" s="57">
        <f ca="1">INDIRECT(Calculation!L55,FALSE)</f>
        <v>1.498</v>
      </c>
      <c r="K50" s="57">
        <f ca="1">INDIRECT(Calculation!M55,FALSE)</f>
        <v>1.8443000000000001</v>
      </c>
      <c r="L50" s="57">
        <f ca="1">INDIRECT(Calculation!N55,FALSE)</f>
        <v>2.4260999999999999</v>
      </c>
      <c r="M50" s="57">
        <f ca="1">INDIRECT(Calculation!O55,FALSE)</f>
        <v>0.46739999999999998</v>
      </c>
      <c r="N50" s="133">
        <f ca="1">INDIRECT(Calculation!P55,FALSE)</f>
        <v>1.4884999999999999</v>
      </c>
      <c r="O50" s="113">
        <f t="shared" ref="O50:O87" ca="1" si="12">IF(((N50-J50)/J50)*100&gt;100,"(+)  ",IF(((N50-J50)/J50)*100&lt;-100,"(-)  ",IF(ROUND((((N50-J50)/J50)*100),1)=0,"-  ",((N50-J50)/J50)*100)))</f>
        <v>-0.63417890520694686</v>
      </c>
    </row>
    <row r="51" spans="1:15" ht="20.100000000000001" customHeight="1" x14ac:dyDescent="0.3">
      <c r="A51" s="58"/>
      <c r="B51" s="75" t="s">
        <v>120</v>
      </c>
      <c r="C51" s="97">
        <f ca="1">INDIRECT(Calculation!E56,FALSE)</f>
        <v>0.55420000000000003</v>
      </c>
      <c r="D51" s="57">
        <f ca="1">INDIRECT(Calculation!F56,FALSE)</f>
        <v>0.74399999999999999</v>
      </c>
      <c r="E51" s="100">
        <f t="shared" ca="1" si="11"/>
        <v>34.247564056297357</v>
      </c>
      <c r="F51" s="57">
        <f ca="1">INDIRECT(Calculation!H56,FALSE)</f>
        <v>0.1051</v>
      </c>
      <c r="G51" s="57">
        <f ca="1">INDIRECT(Calculation!I56,FALSE)</f>
        <v>0.20169999999999999</v>
      </c>
      <c r="H51" s="57">
        <f ca="1">INDIRECT(Calculation!J56,FALSE)</f>
        <v>0.19309999999999999</v>
      </c>
      <c r="I51" s="57">
        <f ca="1">INDIRECT(Calculation!K56,FALSE)</f>
        <v>0.15840000000000001</v>
      </c>
      <c r="J51" s="57">
        <f ca="1">INDIRECT(Calculation!L56,FALSE)</f>
        <v>0.17519999999999999</v>
      </c>
      <c r="K51" s="57">
        <f ca="1">INDIRECT(Calculation!M56,FALSE)</f>
        <v>0.21729999999999999</v>
      </c>
      <c r="L51" s="57">
        <f ca="1">INDIRECT(Calculation!N56,FALSE)</f>
        <v>0.25269999999999998</v>
      </c>
      <c r="M51" s="60">
        <f ca="1">INDIRECT(Calculation!O56,FALSE)</f>
        <v>0.126</v>
      </c>
      <c r="N51" s="133">
        <f ca="1">INDIRECT(Calculation!P56,FALSE)</f>
        <v>0.20810000000000001</v>
      </c>
      <c r="O51" s="113">
        <f t="shared" ca="1" si="12"/>
        <v>18.778538812785396</v>
      </c>
    </row>
    <row r="52" spans="1:15" ht="20.100000000000001" customHeight="1" x14ac:dyDescent="0.3">
      <c r="A52" s="58"/>
      <c r="B52" s="75" t="s">
        <v>110</v>
      </c>
      <c r="C52" s="97">
        <f ca="1">INDIRECT(Calculation!E57,FALSE)</f>
        <v>98.954999999999984</v>
      </c>
      <c r="D52" s="57">
        <f ca="1">INDIRECT(Calculation!F57,FALSE)</f>
        <v>110.6806</v>
      </c>
      <c r="E52" s="100">
        <f t="shared" ca="1" si="11"/>
        <v>11.849426506998146</v>
      </c>
      <c r="F52" s="57">
        <f ca="1">INDIRECT(Calculation!H57,FALSE)</f>
        <v>27.043099999999999</v>
      </c>
      <c r="G52" s="57">
        <f ca="1">INDIRECT(Calculation!I57,FALSE)</f>
        <v>27.953499999999998</v>
      </c>
      <c r="H52" s="57">
        <f ca="1">INDIRECT(Calculation!J57,FALSE)</f>
        <v>29.222899999999999</v>
      </c>
      <c r="I52" s="57">
        <f ca="1">INDIRECT(Calculation!K57,FALSE)</f>
        <v>27.999199999999998</v>
      </c>
      <c r="J52" s="57">
        <f ca="1">INDIRECT(Calculation!L57,FALSE)</f>
        <v>26.239599999999999</v>
      </c>
      <c r="K52" s="57">
        <f ca="1">INDIRECT(Calculation!M57,FALSE)</f>
        <v>27.218900000000001</v>
      </c>
      <c r="L52" s="57">
        <f ca="1">INDIRECT(Calculation!N57,FALSE)</f>
        <v>24.9526</v>
      </c>
      <c r="M52" s="60">
        <f ca="1">INDIRECT(Calculation!O57,FALSE)</f>
        <v>29.388999999999999</v>
      </c>
      <c r="N52" s="133">
        <f ca="1">INDIRECT(Calculation!P57,FALSE)</f>
        <v>31.761600000000001</v>
      </c>
      <c r="O52" s="113">
        <f t="shared" ca="1" si="12"/>
        <v>21.044528117806681</v>
      </c>
    </row>
    <row r="53" spans="1:15" ht="20.100000000000001" customHeight="1" x14ac:dyDescent="0.3">
      <c r="A53" s="58"/>
      <c r="B53" s="75" t="s">
        <v>111</v>
      </c>
      <c r="C53" s="97">
        <f ca="1">INDIRECT(Calculation!E58,FALSE)</f>
        <v>50.278300000000002</v>
      </c>
      <c r="D53" s="57">
        <f ca="1">INDIRECT(Calculation!F58,FALSE)</f>
        <v>45.9039</v>
      </c>
      <c r="E53" s="100">
        <f t="shared" ca="1" si="11"/>
        <v>-8.7003737198751772</v>
      </c>
      <c r="F53" s="57">
        <f ca="1">INDIRECT(Calculation!H58,FALSE)</f>
        <v>10.930899999999999</v>
      </c>
      <c r="G53" s="57">
        <f ca="1">INDIRECT(Calculation!I58,FALSE)</f>
        <v>14.3705</v>
      </c>
      <c r="H53" s="57">
        <f ca="1">INDIRECT(Calculation!J58,FALSE)</f>
        <v>11.551600000000001</v>
      </c>
      <c r="I53" s="57">
        <f ca="1">INDIRECT(Calculation!K58,FALSE)</f>
        <v>11.411</v>
      </c>
      <c r="J53" s="57">
        <f ca="1">INDIRECT(Calculation!L58,FALSE)</f>
        <v>10.6053</v>
      </c>
      <c r="K53" s="57">
        <f ca="1">INDIRECT(Calculation!M58,FALSE)</f>
        <v>12.336</v>
      </c>
      <c r="L53" s="57">
        <f ca="1">INDIRECT(Calculation!N58,FALSE)</f>
        <v>12.483700000000001</v>
      </c>
      <c r="M53" s="60">
        <f ca="1">INDIRECT(Calculation!O58,FALSE)</f>
        <v>12.976699999999999</v>
      </c>
      <c r="N53" s="133">
        <f ca="1">INDIRECT(Calculation!P58,FALSE)</f>
        <v>10.8607</v>
      </c>
      <c r="O53" s="113">
        <f t="shared" ca="1" si="12"/>
        <v>2.4082298473404795</v>
      </c>
    </row>
    <row r="54" spans="1:15" ht="20.100000000000001" customHeight="1" x14ac:dyDescent="0.3">
      <c r="A54" s="58"/>
      <c r="B54" s="141" t="s">
        <v>112</v>
      </c>
      <c r="C54" s="97">
        <f ca="1">INDIRECT(Calculation!E59,FALSE)</f>
        <v>4.9977</v>
      </c>
      <c r="D54" s="57">
        <f ca="1">INDIRECT(Calculation!F59,FALSE)</f>
        <v>3.7160000000000002</v>
      </c>
      <c r="E54" s="100">
        <f t="shared" ca="1" si="11"/>
        <v>-25.645797066650655</v>
      </c>
      <c r="F54" s="57">
        <f ca="1">INDIRECT(Calculation!H59,FALSE)</f>
        <v>0.84940000000000004</v>
      </c>
      <c r="G54" s="57">
        <f ca="1">INDIRECT(Calculation!I59,FALSE)</f>
        <v>1.5875999999999999</v>
      </c>
      <c r="H54" s="57">
        <f ca="1">INDIRECT(Calculation!J59,FALSE)</f>
        <v>1.2009000000000001</v>
      </c>
      <c r="I54" s="57">
        <f ca="1">INDIRECT(Calculation!K59,FALSE)</f>
        <v>0.70150000000000001</v>
      </c>
      <c r="J54" s="57">
        <f ca="1">INDIRECT(Calculation!L59,FALSE)</f>
        <v>0.36170000000000002</v>
      </c>
      <c r="K54" s="57">
        <f ca="1">INDIRECT(Calculation!M59,FALSE)</f>
        <v>1.4519</v>
      </c>
      <c r="L54" s="57">
        <f ca="1">INDIRECT(Calculation!N59,FALSE)</f>
        <v>1.3707</v>
      </c>
      <c r="M54" s="60">
        <f ca="1">INDIRECT(Calculation!O59,FALSE)</f>
        <v>0.6774</v>
      </c>
      <c r="N54" s="133">
        <f ca="1">INDIRECT(Calculation!P59,FALSE)</f>
        <v>0.49409999999999998</v>
      </c>
      <c r="O54" s="113">
        <f t="shared" ca="1" si="12"/>
        <v>36.604921205418847</v>
      </c>
    </row>
    <row r="55" spans="1:15" ht="20.100000000000001" customHeight="1" x14ac:dyDescent="0.3">
      <c r="A55" s="58"/>
      <c r="B55" s="75" t="s">
        <v>131</v>
      </c>
      <c r="C55" s="97">
        <f ca="1">INDIRECT(Calculation!E60,FALSE)</f>
        <v>66.052199999999999</v>
      </c>
      <c r="D55" s="57">
        <f ca="1">INDIRECT(Calculation!F60,FALSE)</f>
        <v>57.218200000000003</v>
      </c>
      <c r="E55" s="100">
        <f t="shared" ca="1" si="11"/>
        <v>-13.374270652605055</v>
      </c>
      <c r="F55" s="57">
        <f ca="1">INDIRECT(Calculation!H60,FALSE)</f>
        <v>12.9435</v>
      </c>
      <c r="G55" s="57">
        <f ca="1">INDIRECT(Calculation!I60,FALSE)</f>
        <v>18.508700000000001</v>
      </c>
      <c r="H55" s="57">
        <f ca="1">INDIRECT(Calculation!J60,FALSE)</f>
        <v>18.6539</v>
      </c>
      <c r="I55" s="57">
        <f ca="1">INDIRECT(Calculation!K60,FALSE)</f>
        <v>10.168100000000001</v>
      </c>
      <c r="J55" s="57">
        <f ca="1">INDIRECT(Calculation!L60,FALSE)</f>
        <v>9.0974000000000004</v>
      </c>
      <c r="K55" s="57">
        <f ca="1">INDIRECT(Calculation!M60,FALSE)</f>
        <v>19.2988</v>
      </c>
      <c r="L55" s="57">
        <f ca="1">INDIRECT(Calculation!N60,FALSE)</f>
        <v>21.3889</v>
      </c>
      <c r="M55" s="60">
        <f ca="1">INDIRECT(Calculation!O60,FALSE)</f>
        <v>14.4041</v>
      </c>
      <c r="N55" s="133">
        <f ca="1">INDIRECT(Calculation!P60,FALSE)</f>
        <v>12.0746</v>
      </c>
      <c r="O55" s="113">
        <f t="shared" ca="1" si="12"/>
        <v>32.725833754699138</v>
      </c>
    </row>
    <row r="56" spans="1:15" ht="20.100000000000001" customHeight="1" x14ac:dyDescent="0.3">
      <c r="A56" s="58"/>
      <c r="B56" s="95" t="s">
        <v>132</v>
      </c>
      <c r="C56" s="97">
        <f ca="1">INDIRECT(Calculation!E61,FALSE)</f>
        <v>25.3949</v>
      </c>
      <c r="D56" s="57">
        <f ca="1">INDIRECT(Calculation!F61,FALSE)</f>
        <v>21.778600000000001</v>
      </c>
      <c r="E56" s="100">
        <f t="shared" ca="1" si="11"/>
        <v>-14.240260839774912</v>
      </c>
      <c r="F56" s="57">
        <f ca="1">INDIRECT(Calculation!H61,FALSE)</f>
        <v>4.9363000000000001</v>
      </c>
      <c r="G56" s="57">
        <f ca="1">INDIRECT(Calculation!I61,FALSE)</f>
        <v>6.4983000000000004</v>
      </c>
      <c r="H56" s="57">
        <f ca="1">INDIRECT(Calculation!J61,FALSE)</f>
        <v>7.4606000000000003</v>
      </c>
      <c r="I56" s="57">
        <f ca="1">INDIRECT(Calculation!K61,FALSE)</f>
        <v>3.9883000000000002</v>
      </c>
      <c r="J56" s="57">
        <f ca="1">INDIRECT(Calculation!L61,FALSE)</f>
        <v>2.9832999999999998</v>
      </c>
      <c r="K56" s="57">
        <f ca="1">INDIRECT(Calculation!M61,FALSE)</f>
        <v>7.3464</v>
      </c>
      <c r="L56" s="57">
        <f ca="1">INDIRECT(Calculation!N61,FALSE)</f>
        <v>8.8187999999999995</v>
      </c>
      <c r="M56" s="60">
        <f ca="1">INDIRECT(Calculation!O61,FALSE)</f>
        <v>5.5598000000000001</v>
      </c>
      <c r="N56" s="133">
        <f ca="1">INDIRECT(Calculation!P61,FALSE)</f>
        <v>4.2771999999999997</v>
      </c>
      <c r="O56" s="113">
        <f ca="1">IF(((N56-J56)/J56)*100&gt;100,"(+)  ",IF(((N56-J56)/J56)*100&lt;-100,"(-)  ",IF(ROUND((((N56-J56)/J56)*100),1)=0,"-  ",((N56-J56)/J56)*100)))</f>
        <v>43.371434317701869</v>
      </c>
    </row>
    <row r="57" spans="1:15" ht="20.100000000000001" customHeight="1" x14ac:dyDescent="0.3">
      <c r="A57" s="58"/>
      <c r="B57" s="96" t="s">
        <v>133</v>
      </c>
      <c r="C57" s="97">
        <f ca="1">INDIRECT(Calculation!E62,FALSE)</f>
        <v>40.657199999999996</v>
      </c>
      <c r="D57" s="57">
        <f ca="1">INDIRECT(Calculation!F62,FALSE)</f>
        <v>35.439500000000002</v>
      </c>
      <c r="E57" s="100">
        <f t="shared" ca="1" si="11"/>
        <v>-12.833397282646109</v>
      </c>
      <c r="F57" s="57">
        <f ca="1">INDIRECT(Calculation!H62,FALSE)</f>
        <v>8.0071999999999992</v>
      </c>
      <c r="G57" s="57">
        <f ca="1">INDIRECT(Calculation!I62,FALSE)</f>
        <v>12.010300000000001</v>
      </c>
      <c r="H57" s="57">
        <f ca="1">INDIRECT(Calculation!J62,FALSE)</f>
        <v>11.193300000000001</v>
      </c>
      <c r="I57" s="57">
        <f ca="1">INDIRECT(Calculation!K62,FALSE)</f>
        <v>6.1798000000000002</v>
      </c>
      <c r="J57" s="57">
        <f ca="1">INDIRECT(Calculation!L62,FALSE)</f>
        <v>6.1140999999999996</v>
      </c>
      <c r="K57" s="57">
        <f ca="1">INDIRECT(Calculation!M62,FALSE)</f>
        <v>11.952299999999999</v>
      </c>
      <c r="L57" s="57">
        <f ca="1">INDIRECT(Calculation!N62,FALSE)</f>
        <v>12.5701</v>
      </c>
      <c r="M57" s="60">
        <f ca="1">INDIRECT(Calculation!O62,FALSE)</f>
        <v>8.8443000000000005</v>
      </c>
      <c r="N57" s="133">
        <f ca="1">INDIRECT(Calculation!P62,FALSE)</f>
        <v>7.7973999999999997</v>
      </c>
      <c r="O57" s="113">
        <f t="shared" ca="1" si="12"/>
        <v>27.531443712075372</v>
      </c>
    </row>
    <row r="58" spans="1:15" ht="20.100000000000001" customHeight="1" x14ac:dyDescent="0.3">
      <c r="A58" s="58"/>
      <c r="B58" s="96" t="s">
        <v>114</v>
      </c>
      <c r="C58" s="97">
        <f ca="1">INDIRECT(Calculation!E63,FALSE)</f>
        <v>4.2918000000000003</v>
      </c>
      <c r="D58" s="57">
        <f ca="1">INDIRECT(Calculation!F63,FALSE)</f>
        <v>4.2538</v>
      </c>
      <c r="E58" s="100">
        <f t="shared" ca="1" si="11"/>
        <v>-0.88540938533949054</v>
      </c>
      <c r="F58" s="57">
        <f ca="1">INDIRECT(Calculation!H63,FALSE)</f>
        <v>1.3802000000000001</v>
      </c>
      <c r="G58" s="57">
        <f ca="1">INDIRECT(Calculation!I63,FALSE)</f>
        <v>0.41120000000000001</v>
      </c>
      <c r="H58" s="57">
        <f ca="1">INDIRECT(Calculation!J63,FALSE)</f>
        <v>0.63560000000000005</v>
      </c>
      <c r="I58" s="57">
        <f ca="1">INDIRECT(Calculation!K63,FALSE)</f>
        <v>1.7219</v>
      </c>
      <c r="J58" s="57">
        <f ca="1">INDIRECT(Calculation!L63,FALSE)</f>
        <v>1.4322999999999999</v>
      </c>
      <c r="K58" s="57">
        <f ca="1">INDIRECT(Calculation!M63,FALSE)</f>
        <v>0.46400000000000002</v>
      </c>
      <c r="L58" s="57">
        <f ca="1">INDIRECT(Calculation!N63,FALSE)</f>
        <v>0.77329999999999999</v>
      </c>
      <c r="M58" s="60">
        <f ca="1">INDIRECT(Calculation!O63,FALSE)</f>
        <v>1.7606999999999999</v>
      </c>
      <c r="N58" s="133">
        <f ca="1">INDIRECT(Calculation!P63,FALSE)</f>
        <v>1.6144000000000001</v>
      </c>
      <c r="O58" s="113">
        <f t="shared" ca="1" si="12"/>
        <v>12.713816937792375</v>
      </c>
    </row>
    <row r="59" spans="1:15" ht="20.100000000000001" customHeight="1" x14ac:dyDescent="0.3">
      <c r="A59" s="58"/>
      <c r="B59" s="75" t="s">
        <v>115</v>
      </c>
      <c r="C59" s="97">
        <f ca="1">INDIRECT(Calculation!E64,FALSE)</f>
        <v>21.898299999999999</v>
      </c>
      <c r="D59" s="57">
        <f ca="1">INDIRECT(Calculation!F64,FALSE)</f>
        <v>22.2379</v>
      </c>
      <c r="E59" s="100">
        <f t="shared" ca="1" si="11"/>
        <v>1.5508053136544881</v>
      </c>
      <c r="F59" s="57">
        <f ca="1">INDIRECT(Calculation!H64,FALSE)</f>
        <v>4.8068999999999997</v>
      </c>
      <c r="G59" s="57">
        <f ca="1">INDIRECT(Calculation!I64,FALSE)</f>
        <v>5.5564999999999998</v>
      </c>
      <c r="H59" s="57">
        <f ca="1">INDIRECT(Calculation!J64,FALSE)</f>
        <v>6.0076000000000001</v>
      </c>
      <c r="I59" s="57">
        <f ca="1">INDIRECT(Calculation!K64,FALSE)</f>
        <v>5.3613999999999997</v>
      </c>
      <c r="J59" s="57">
        <f ca="1">INDIRECT(Calculation!L64,FALSE)</f>
        <v>4.7530000000000001</v>
      </c>
      <c r="K59" s="57">
        <f ca="1">INDIRECT(Calculation!M64,FALSE)</f>
        <v>6.1158999999999999</v>
      </c>
      <c r="L59" s="57">
        <f ca="1">INDIRECT(Calculation!N64,FALSE)</f>
        <v>5.4356999999999998</v>
      </c>
      <c r="M59" s="60">
        <f ca="1">INDIRECT(Calculation!O64,FALSE)</f>
        <v>3.7259000000000002</v>
      </c>
      <c r="N59" s="133">
        <f ca="1">INDIRECT(Calculation!P64,FALSE)</f>
        <v>4.9387999999999996</v>
      </c>
      <c r="O59" s="113">
        <f t="shared" ca="1" si="12"/>
        <v>3.909110035766874</v>
      </c>
    </row>
    <row r="60" spans="1:15" ht="20.100000000000001" customHeight="1" x14ac:dyDescent="0.3">
      <c r="A60" s="58"/>
      <c r="B60" s="75" t="s">
        <v>116</v>
      </c>
      <c r="C60" s="97">
        <f ca="1">INDIRECT(Calculation!E65,FALSE)</f>
        <v>1.4331</v>
      </c>
      <c r="D60" s="57">
        <f ca="1">INDIRECT(Calculation!F65,FALSE)</f>
        <v>1.5507</v>
      </c>
      <c r="E60" s="100">
        <f t="shared" ca="1" si="11"/>
        <v>8.2059870211429722</v>
      </c>
      <c r="F60" s="57">
        <f ca="1">INDIRECT(Calculation!H65,FALSE)</f>
        <v>0.34150000000000003</v>
      </c>
      <c r="G60" s="57">
        <f ca="1">INDIRECT(Calculation!I65,FALSE)</f>
        <v>0.30330000000000001</v>
      </c>
      <c r="H60" s="57">
        <f ca="1">INDIRECT(Calculation!J65,FALSE)</f>
        <v>0.39700000000000002</v>
      </c>
      <c r="I60" s="57">
        <f ca="1">INDIRECT(Calculation!K65,FALSE)</f>
        <v>0.36930000000000002</v>
      </c>
      <c r="J60" s="57">
        <f ca="1">INDIRECT(Calculation!L65,FALSE)</f>
        <v>0.379</v>
      </c>
      <c r="K60" s="57">
        <f ca="1">INDIRECT(Calculation!M65,FALSE)</f>
        <v>0.40539999999999998</v>
      </c>
      <c r="L60" s="57">
        <f ca="1">INDIRECT(Calculation!N65,FALSE)</f>
        <v>0.38979999999999998</v>
      </c>
      <c r="M60" s="60">
        <f ca="1">INDIRECT(Calculation!O65,FALSE)</f>
        <v>0.35699999999999998</v>
      </c>
      <c r="N60" s="133">
        <f ca="1">INDIRECT(Calculation!P65,FALSE)</f>
        <v>0.36149999999999999</v>
      </c>
      <c r="O60" s="113">
        <f t="shared" ca="1" si="12"/>
        <v>-4.6174142480211122</v>
      </c>
    </row>
    <row r="61" spans="1:15" ht="20.100000000000001" customHeight="1" x14ac:dyDescent="0.3">
      <c r="A61" s="58"/>
      <c r="B61" s="75" t="s">
        <v>134</v>
      </c>
      <c r="C61" s="97">
        <f ca="1">INDIRECT(Calculation!E66,FALSE)</f>
        <v>1.5389000000000002</v>
      </c>
      <c r="D61" s="57">
        <f ca="1">INDIRECT(Calculation!F66,FALSE)</f>
        <v>1.8941000000000001</v>
      </c>
      <c r="E61" s="100">
        <f t="shared" ca="1" si="11"/>
        <v>23.081421794788483</v>
      </c>
      <c r="F61" s="57">
        <f ca="1">INDIRECT(Calculation!H66,FALSE)</f>
        <v>0.32679999999999998</v>
      </c>
      <c r="G61" s="57">
        <f ca="1">INDIRECT(Calculation!I66,FALSE)</f>
        <v>0.49930000000000002</v>
      </c>
      <c r="H61" s="57">
        <f ca="1">INDIRECT(Calculation!J66,FALSE)</f>
        <v>0.4849</v>
      </c>
      <c r="I61" s="57">
        <f ca="1">INDIRECT(Calculation!K66,FALSE)</f>
        <v>0.43020000000000003</v>
      </c>
      <c r="J61" s="57">
        <f ca="1">INDIRECT(Calculation!L66,FALSE)</f>
        <v>0.42080000000000001</v>
      </c>
      <c r="K61" s="57">
        <f ca="1">INDIRECT(Calculation!M66,FALSE)</f>
        <v>0.55820000000000003</v>
      </c>
      <c r="L61" s="57">
        <f ca="1">INDIRECT(Calculation!N66,FALSE)</f>
        <v>0.58860000000000001</v>
      </c>
      <c r="M61" s="60">
        <f ca="1">INDIRECT(Calculation!O66,FALSE)</f>
        <v>0.44390000000000002</v>
      </c>
      <c r="N61" s="133">
        <f ca="1">INDIRECT(Calculation!P66,FALSE)</f>
        <v>0.40360000000000001</v>
      </c>
      <c r="O61" s="113">
        <f t="shared" ca="1" si="12"/>
        <v>-4.0874524714828881</v>
      </c>
    </row>
    <row r="62" spans="1:15" ht="20.100000000000001" customHeight="1" x14ac:dyDescent="0.3">
      <c r="A62" s="58"/>
      <c r="B62" s="76" t="s">
        <v>118</v>
      </c>
      <c r="C62" s="98">
        <f ca="1">INDIRECT(Calculation!E67,FALSE)</f>
        <v>255.4393</v>
      </c>
      <c r="D62" s="65">
        <f ca="1">INDIRECT(Calculation!F67,FALSE)</f>
        <v>254.6653</v>
      </c>
      <c r="E62" s="101">
        <f t="shared" ca="1" si="11"/>
        <v>-0.30300740723921532</v>
      </c>
      <c r="F62" s="65">
        <f ca="1">INDIRECT(Calculation!H67,FALSE)</f>
        <v>59.248600000000003</v>
      </c>
      <c r="G62" s="65">
        <f ca="1">INDIRECT(Calculation!I67,FALSE)</f>
        <v>70.666200000000003</v>
      </c>
      <c r="H62" s="65">
        <f ca="1">INDIRECT(Calculation!J67,FALSE)</f>
        <v>70.718100000000007</v>
      </c>
      <c r="I62" s="65">
        <f ca="1">INDIRECT(Calculation!K67,FALSE)</f>
        <v>59.073999999999998</v>
      </c>
      <c r="J62" s="65">
        <f ca="1">INDIRECT(Calculation!L67,FALSE)</f>
        <v>54.962299999999999</v>
      </c>
      <c r="K62" s="65">
        <f ca="1">INDIRECT(Calculation!M67,FALSE)</f>
        <v>69.910899999999998</v>
      </c>
      <c r="L62" s="65">
        <f ca="1">INDIRECT(Calculation!N67,FALSE)</f>
        <v>70.061899999999994</v>
      </c>
      <c r="M62" s="65">
        <f ca="1">INDIRECT(Calculation!O67,FALSE)</f>
        <v>64.328100000000006</v>
      </c>
      <c r="N62" s="67">
        <f ca="1">INDIRECT(Calculation!P67,FALSE)</f>
        <v>64.2059</v>
      </c>
      <c r="O62" s="115">
        <f t="shared" ca="1" si="12"/>
        <v>16.818073479457741</v>
      </c>
    </row>
    <row r="63" spans="1:15" ht="20.100000000000001" customHeight="1" x14ac:dyDescent="0.3">
      <c r="A63" s="59" t="s">
        <v>106</v>
      </c>
      <c r="B63" s="75" t="s">
        <v>119</v>
      </c>
      <c r="C63" s="99">
        <f ca="1">INDIRECT(Calculation!E69,FALSE)</f>
        <v>5.1500000000000004E-2</v>
      </c>
      <c r="D63" s="62">
        <f ca="1">INDIRECT(Calculation!F69,FALSE)</f>
        <v>4.9299999999999997E-2</v>
      </c>
      <c r="E63" s="100">
        <f t="shared" ref="E63:E74" ca="1" si="13">IF(((D63-C63)/C63)*100&gt;100,"(+)  ",IF(((D63-C63)/C63)*100&lt;-100,"(-)  ",IF(ROUND((((D63-C63)/C63)*100),1)=0,"-  ",((D63-C63)/C63)*100)))</f>
        <v>-4.2718446601941888</v>
      </c>
      <c r="F63" s="133">
        <f ca="1">INDIRECT(Calculation!H69,FALSE)</f>
        <v>1.0500000000000001E-2</v>
      </c>
      <c r="G63" s="133">
        <f ca="1">INDIRECT(Calculation!I69,FALSE)</f>
        <v>1.38E-2</v>
      </c>
      <c r="H63" s="133">
        <f ca="1">INDIRECT(Calculation!J69,FALSE)</f>
        <v>1.5100000000000001E-2</v>
      </c>
      <c r="I63" s="133">
        <f ca="1">INDIRECT(Calculation!K69,FALSE)</f>
        <v>1.0800000000000001E-2</v>
      </c>
      <c r="J63" s="57">
        <f ca="1">INDIRECT(Calculation!L69,FALSE)</f>
        <v>1.11E-2</v>
      </c>
      <c r="K63" s="57">
        <f ca="1">INDIRECT(Calculation!M69,FALSE)</f>
        <v>1.23E-2</v>
      </c>
      <c r="L63" s="57">
        <f ca="1">INDIRECT(Calculation!N69,FALSE)</f>
        <v>9.1999999999999998E-3</v>
      </c>
      <c r="M63" s="57">
        <f ca="1">INDIRECT(Calculation!O69,FALSE)</f>
        <v>1.12E-2</v>
      </c>
      <c r="N63" s="133">
        <f ca="1">INDIRECT(Calculation!P69,FALSE)</f>
        <v>1.06E-2</v>
      </c>
      <c r="O63" s="113">
        <f t="shared" ca="1" si="12"/>
        <v>-4.5045045045045082</v>
      </c>
    </row>
    <row r="64" spans="1:15" ht="20.100000000000001" customHeight="1" x14ac:dyDescent="0.3">
      <c r="A64" s="58"/>
      <c r="B64" s="75" t="s">
        <v>120</v>
      </c>
      <c r="C64" s="99">
        <f ca="1">INDIRECT(Calculation!E70,FALSE)</f>
        <v>0.98919999999999997</v>
      </c>
      <c r="D64" s="62">
        <f ca="1">INDIRECT(Calculation!F70,FALSE)</f>
        <v>1.0068999999999999</v>
      </c>
      <c r="E64" s="100">
        <f t="shared" ca="1" si="13"/>
        <v>1.789324706833799</v>
      </c>
      <c r="F64" s="133">
        <f ca="1">INDIRECT(Calculation!H70,FALSE)</f>
        <v>0.41339999999999999</v>
      </c>
      <c r="G64" s="133">
        <f ca="1">INDIRECT(Calculation!I70,FALSE)</f>
        <v>0.3962</v>
      </c>
      <c r="H64" s="133">
        <f ca="1">INDIRECT(Calculation!J70,FALSE)</f>
        <v>0.2077</v>
      </c>
      <c r="I64" s="133">
        <f ca="1">INDIRECT(Calculation!K70,FALSE)</f>
        <v>0.18</v>
      </c>
      <c r="J64" s="57">
        <f ca="1">INDIRECT(Calculation!L70,FALSE)</f>
        <v>0.27450000000000002</v>
      </c>
      <c r="K64" s="57">
        <f ca="1">INDIRECT(Calculation!M70,FALSE)</f>
        <v>0.34470000000000001</v>
      </c>
      <c r="L64" s="57">
        <f ca="1">INDIRECT(Calculation!N70,FALSE)</f>
        <v>0.27600000000000002</v>
      </c>
      <c r="M64" s="57">
        <f ca="1">INDIRECT(Calculation!O70,FALSE)</f>
        <v>0.29470000000000002</v>
      </c>
      <c r="N64" s="133">
        <f ca="1">INDIRECT(Calculation!P70,FALSE)</f>
        <v>0.15090000000000001</v>
      </c>
      <c r="O64" s="113">
        <f t="shared" ca="1" si="12"/>
        <v>-45.027322404371589</v>
      </c>
    </row>
    <row r="65" spans="1:15" ht="20.100000000000001" customHeight="1" x14ac:dyDescent="0.3">
      <c r="A65" s="58"/>
      <c r="B65" s="75" t="s">
        <v>110</v>
      </c>
      <c r="C65" s="99">
        <f ca="1">INDIRECT(Calculation!E71,FALSE)</f>
        <v>12.4664</v>
      </c>
      <c r="D65" s="62">
        <f ca="1">INDIRECT(Calculation!F71,FALSE)</f>
        <v>12.492600000000001</v>
      </c>
      <c r="E65" s="100">
        <f t="shared" ca="1" si="13"/>
        <v>0.21016492331387659</v>
      </c>
      <c r="F65" s="133">
        <f ca="1">INDIRECT(Calculation!H71,FALSE)</f>
        <v>3.2172000000000001</v>
      </c>
      <c r="G65" s="133">
        <f ca="1">INDIRECT(Calculation!I71,FALSE)</f>
        <v>3.7812999999999999</v>
      </c>
      <c r="H65" s="133">
        <f ca="1">INDIRECT(Calculation!J71,FALSE)</f>
        <v>3.3298999999999999</v>
      </c>
      <c r="I65" s="133">
        <f ca="1">INDIRECT(Calculation!K71,FALSE)</f>
        <v>3.0556000000000001</v>
      </c>
      <c r="J65" s="57">
        <f ca="1">INDIRECT(Calculation!L71,FALSE)</f>
        <v>3.1194999999999999</v>
      </c>
      <c r="K65" s="57">
        <f ca="1">INDIRECT(Calculation!M71,FALSE)</f>
        <v>2.9876</v>
      </c>
      <c r="L65" s="57">
        <f ca="1">INDIRECT(Calculation!N71,FALSE)</f>
        <v>3.1835</v>
      </c>
      <c r="M65" s="57">
        <f ca="1">INDIRECT(Calculation!O71,FALSE)</f>
        <v>2.8687</v>
      </c>
      <c r="N65" s="133">
        <f ca="1">INDIRECT(Calculation!P71,FALSE)</f>
        <v>2.5655000000000001</v>
      </c>
      <c r="O65" s="113">
        <f t="shared" ca="1" si="12"/>
        <v>-17.75925629107228</v>
      </c>
    </row>
    <row r="66" spans="1:15" ht="20.100000000000001" customHeight="1" x14ac:dyDescent="0.3">
      <c r="A66" s="58"/>
      <c r="B66" s="141" t="s">
        <v>112</v>
      </c>
      <c r="C66" s="99">
        <f ca="1">INDIRECT(Calculation!E72,FALSE)</f>
        <v>1.8672</v>
      </c>
      <c r="D66" s="62">
        <f ca="1">INDIRECT(Calculation!F72,FALSE)</f>
        <v>1.78</v>
      </c>
      <c r="E66" s="100">
        <f t="shared" ca="1" si="13"/>
        <v>-4.6700942587832017</v>
      </c>
      <c r="F66" s="133">
        <f ca="1">INDIRECT(Calculation!H72,FALSE)</f>
        <v>0.33439999999999998</v>
      </c>
      <c r="G66" s="133">
        <f ca="1">INDIRECT(Calculation!I72,FALSE)</f>
        <v>0.6149</v>
      </c>
      <c r="H66" s="133">
        <f ca="1">INDIRECT(Calculation!J72,FALSE)</f>
        <v>0.56659999999999999</v>
      </c>
      <c r="I66" s="133">
        <f ca="1">INDIRECT(Calculation!K72,FALSE)</f>
        <v>0.29959999999999998</v>
      </c>
      <c r="J66" s="57">
        <f ca="1">INDIRECT(Calculation!L72,FALSE)</f>
        <v>0.29909999999999998</v>
      </c>
      <c r="K66" s="57">
        <f ca="1">INDIRECT(Calculation!M72,FALSE)</f>
        <v>0.61470000000000002</v>
      </c>
      <c r="L66" s="57">
        <f ca="1">INDIRECT(Calculation!N72,FALSE)</f>
        <v>0.50239999999999996</v>
      </c>
      <c r="M66" s="62">
        <f ca="1">INDIRECT(Calculation!O72,FALSE)</f>
        <v>0.25800000000000001</v>
      </c>
      <c r="N66" s="133">
        <f ca="1">INDIRECT(Calculation!P72,FALSE)</f>
        <v>0.2281</v>
      </c>
      <c r="O66" s="113">
        <f t="shared" ca="1" si="12"/>
        <v>-23.737880307589428</v>
      </c>
    </row>
    <row r="67" spans="1:15" ht="20.100000000000001" customHeight="1" x14ac:dyDescent="0.3">
      <c r="A67" s="58"/>
      <c r="B67" s="75" t="s">
        <v>131</v>
      </c>
      <c r="C67" s="99">
        <f ca="1">INDIRECT(Calculation!E73,FALSE)</f>
        <v>9.5627999999999993</v>
      </c>
      <c r="D67" s="62">
        <f ca="1">INDIRECT(Calculation!F73,FALSE)</f>
        <v>7.4437999999999995</v>
      </c>
      <c r="E67" s="100">
        <f t="shared" ca="1" si="13"/>
        <v>-22.158781946710167</v>
      </c>
      <c r="F67" s="133">
        <f ca="1">INDIRECT(Calculation!H73,FALSE)</f>
        <v>1.7385999999999999</v>
      </c>
      <c r="G67" s="133">
        <f ca="1">INDIRECT(Calculation!I73,FALSE)</f>
        <v>2.7576000000000001</v>
      </c>
      <c r="H67" s="133">
        <f ca="1">INDIRECT(Calculation!J73,FALSE)</f>
        <v>2.5082</v>
      </c>
      <c r="I67" s="133">
        <f ca="1">INDIRECT(Calculation!K73,FALSE)</f>
        <v>1.3170999999999999</v>
      </c>
      <c r="J67" s="57">
        <f ca="1">INDIRECT(Calculation!L73,FALSE)</f>
        <v>1.0189999999999999</v>
      </c>
      <c r="K67" s="57">
        <f ca="1">INDIRECT(Calculation!M73,FALSE)</f>
        <v>2.5994999999999999</v>
      </c>
      <c r="L67" s="57">
        <f ca="1">INDIRECT(Calculation!N73,FALSE)</f>
        <v>3.0181</v>
      </c>
      <c r="M67" s="62">
        <f ca="1">INDIRECT(Calculation!O73,FALSE)</f>
        <v>1.8673999999999999</v>
      </c>
      <c r="N67" s="133">
        <f ca="1">INDIRECT(Calculation!P73,FALSE)</f>
        <v>1.3971</v>
      </c>
      <c r="O67" s="113">
        <f t="shared" ca="1" si="12"/>
        <v>37.105004906771363</v>
      </c>
    </row>
    <row r="68" spans="1:15" ht="20.100000000000001" customHeight="1" x14ac:dyDescent="0.3">
      <c r="A68" s="58"/>
      <c r="B68" s="95" t="s">
        <v>132</v>
      </c>
      <c r="C68" s="99">
        <f ca="1">INDIRECT(Calculation!E74,FALSE)</f>
        <v>9.5388999999999999</v>
      </c>
      <c r="D68" s="62">
        <f ca="1">INDIRECT(Calculation!F74,FALSE)</f>
        <v>7.3737999999999992</v>
      </c>
      <c r="E68" s="100">
        <f t="shared" ca="1" si="13"/>
        <v>-22.69758567549718</v>
      </c>
      <c r="F68" s="133">
        <f ca="1">INDIRECT(Calculation!H74,FALSE)</f>
        <v>1.7342</v>
      </c>
      <c r="G68" s="133">
        <f ca="1">INDIRECT(Calculation!I74,FALSE)</f>
        <v>2.7505999999999999</v>
      </c>
      <c r="H68" s="133">
        <f ca="1">INDIRECT(Calculation!J74,FALSE)</f>
        <v>2.5009999999999999</v>
      </c>
      <c r="I68" s="133">
        <f ca="1">INDIRECT(Calculation!K74,FALSE)</f>
        <v>1.3069999999999999</v>
      </c>
      <c r="J68" s="57">
        <f ca="1">INDIRECT(Calculation!L74,FALSE)</f>
        <v>1.0087999999999999</v>
      </c>
      <c r="K68" s="57">
        <f ca="1">INDIRECT(Calculation!M74,FALSE)</f>
        <v>2.5569999999999999</v>
      </c>
      <c r="L68" s="57">
        <f ca="1">INDIRECT(Calculation!N74,FALSE)</f>
        <v>2.9780000000000002</v>
      </c>
      <c r="M68" s="62">
        <f ca="1">INDIRECT(Calculation!O74,FALSE)</f>
        <v>1.8382000000000001</v>
      </c>
      <c r="N68" s="133">
        <f ca="1">INDIRECT(Calculation!P74,FALSE)</f>
        <v>1.3692</v>
      </c>
      <c r="O68" s="113">
        <f ca="1">IF(((N68-J68)/J68)*100&gt;100,"(+)  ",IF(((N68-J68)/J68)*100&lt;-100,"(-)  ",IF(ROUND((((N68-J68)/J68)*100),1)=0,"-  ",((N68-J68)/J68)*100)))</f>
        <v>35.725614591593981</v>
      </c>
    </row>
    <row r="69" spans="1:15" ht="20.100000000000001" customHeight="1" x14ac:dyDescent="0.3">
      <c r="A69" s="58"/>
      <c r="B69" s="96" t="s">
        <v>133</v>
      </c>
      <c r="C69" s="99">
        <f ca="1">INDIRECT(Calculation!E75,FALSE)</f>
        <v>2.3899999999999998E-2</v>
      </c>
      <c r="D69" s="62">
        <f ca="1">INDIRECT(Calculation!F75,FALSE)</f>
        <v>7.0099999999999996E-2</v>
      </c>
      <c r="E69" s="100" t="str">
        <f t="shared" ca="1" si="13"/>
        <v xml:space="preserve">(+)  </v>
      </c>
      <c r="F69" s="133">
        <f ca="1">INDIRECT(Calculation!H75,FALSE)</f>
        <v>4.4000000000000003E-3</v>
      </c>
      <c r="G69" s="133">
        <f ca="1">INDIRECT(Calculation!I75,FALSE)</f>
        <v>7.1000000000000004E-3</v>
      </c>
      <c r="H69" s="133">
        <f ca="1">INDIRECT(Calculation!J75,FALSE)</f>
        <v>7.3000000000000001E-3</v>
      </c>
      <c r="I69" s="133">
        <f ca="1">INDIRECT(Calculation!K75,FALSE)</f>
        <v>1.0200000000000001E-2</v>
      </c>
      <c r="J69" s="57">
        <f ca="1">INDIRECT(Calculation!L75,FALSE)</f>
        <v>1.01E-2</v>
      </c>
      <c r="K69" s="57">
        <f ca="1">INDIRECT(Calculation!M75,FALSE)</f>
        <v>4.2500000000000003E-2</v>
      </c>
      <c r="L69" s="57">
        <f ca="1">INDIRECT(Calculation!N75,FALSE)</f>
        <v>4.0099999999999997E-2</v>
      </c>
      <c r="M69" s="62">
        <f ca="1">INDIRECT(Calculation!O75,FALSE)</f>
        <v>2.92E-2</v>
      </c>
      <c r="N69" s="133">
        <f ca="1">INDIRECT(Calculation!P75,FALSE)</f>
        <v>2.8000000000000001E-2</v>
      </c>
      <c r="O69" s="113" t="str">
        <f ca="1">IF(((N69-J69)/J69)*100&gt;100,"(+)  ",IF(((N69-J69)/J69)*100&lt;-100,"(-)  ",IF(ROUND((((N69-J69)/J69)*100),1)=0,"-  ",((N69-J69)/J69)*100)))</f>
        <v xml:space="preserve">(+)  </v>
      </c>
    </row>
    <row r="70" spans="1:15" ht="20.100000000000001" customHeight="1" x14ac:dyDescent="0.3">
      <c r="A70" s="58"/>
      <c r="B70" s="96" t="s">
        <v>135</v>
      </c>
      <c r="C70" s="99">
        <f ca="1">INDIRECT(Calculation!E76,FALSE)</f>
        <v>1.12E-2</v>
      </c>
      <c r="D70" s="62">
        <f ca="1">INDIRECT(Calculation!F76,FALSE)</f>
        <v>5.3999999999999994E-3</v>
      </c>
      <c r="E70" s="100">
        <f ca="1">IF(((D70-C70)/C70)*100&gt;100,"(+)  ",IF(((D70-C70)/C70)*100&lt;-100,"(-)  ",IF(ROUND((((D70-C70)/C70)*100),1)=0,"-  ",((D70-C70)/C70)*100)))</f>
        <v>-51.785714285714292</v>
      </c>
      <c r="F70" s="133">
        <f ca="1">INDIRECT(Calculation!H76,FALSE)</f>
        <v>3.3999999999999998E-3</v>
      </c>
      <c r="G70" s="133">
        <f ca="1">INDIRECT(Calculation!I76,FALSE)</f>
        <v>1.8E-3</v>
      </c>
      <c r="H70" s="133">
        <f ca="1">INDIRECT(Calculation!J76,FALSE)</f>
        <v>1.2999999999999999E-3</v>
      </c>
      <c r="I70" s="133">
        <f ca="1">INDIRECT(Calculation!K76,FALSE)</f>
        <v>1.1999999999999999E-3</v>
      </c>
      <c r="J70" s="57">
        <f ca="1">INDIRECT(Calculation!L76,FALSE)</f>
        <v>1.2999999999999999E-3</v>
      </c>
      <c r="K70" s="57">
        <f ca="1">INDIRECT(Calculation!M76,FALSE)</f>
        <v>1.6000000000000001E-3</v>
      </c>
      <c r="L70" s="57">
        <f ca="1">INDIRECT(Calculation!N76,FALSE)</f>
        <v>1.5E-3</v>
      </c>
      <c r="M70" s="62">
        <f ca="1">INDIRECT(Calculation!O76,FALSE)</f>
        <v>2.5999999999999999E-3</v>
      </c>
      <c r="N70" s="133">
        <f ca="1">INDIRECT(Calculation!P76,FALSE)</f>
        <v>2.2000000000000001E-3</v>
      </c>
      <c r="O70" s="113">
        <f ca="1">IF(((N70-J70)/J70)*100&gt;100,"(+)  ",IF(((N70-J70)/J70)*100&lt;-100,"(-)  ",IF(ROUND((((N70-J70)/J70)*100),1)=0,"-  ",((N70-J70)/J70)*100)))</f>
        <v>69.230769230769255</v>
      </c>
    </row>
    <row r="71" spans="1:15" ht="20.100000000000001" customHeight="1" x14ac:dyDescent="0.3">
      <c r="A71" s="58"/>
      <c r="B71" s="75" t="s">
        <v>114</v>
      </c>
      <c r="C71" s="99">
        <f ca="1">INDIRECT(Calculation!E77,FALSE)</f>
        <v>8.6110000000000007</v>
      </c>
      <c r="D71" s="62">
        <f ca="1">INDIRECT(Calculation!F77,FALSE)</f>
        <v>7.8843000000000014</v>
      </c>
      <c r="E71" s="100">
        <f t="shared" ca="1" si="13"/>
        <v>-8.4392056671698903</v>
      </c>
      <c r="F71" s="133">
        <f ca="1">INDIRECT(Calculation!H77,FALSE)</f>
        <v>2.8311999999999999</v>
      </c>
      <c r="G71" s="133">
        <f ca="1">INDIRECT(Calculation!I77,FALSE)</f>
        <v>0.93859999999999999</v>
      </c>
      <c r="H71" s="133">
        <f ca="1">INDIRECT(Calculation!J77,FALSE)</f>
        <v>1.08</v>
      </c>
      <c r="I71" s="133">
        <f ca="1">INDIRECT(Calculation!K77,FALSE)</f>
        <v>3.2749000000000001</v>
      </c>
      <c r="J71" s="57">
        <f ca="1">INDIRECT(Calculation!L77,FALSE)</f>
        <v>2.6004</v>
      </c>
      <c r="K71" s="57">
        <f ca="1">INDIRECT(Calculation!M77,FALSE)</f>
        <v>0.92900000000000005</v>
      </c>
      <c r="L71" s="57">
        <f ca="1">INDIRECT(Calculation!N77,FALSE)</f>
        <v>1.3035000000000001</v>
      </c>
      <c r="M71" s="62">
        <f ca="1">INDIRECT(Calculation!O77,FALSE)</f>
        <v>3.3294999999999999</v>
      </c>
      <c r="N71" s="133">
        <f ca="1">INDIRECT(Calculation!P77,FALSE)</f>
        <v>3.2212000000000001</v>
      </c>
      <c r="O71" s="113">
        <f ca="1">IF(((N71-J71)/J71)*100&gt;100,"(+)  ",IF(((N71-J71)/J71)*100&lt;-100,"(-)  ",IF(ROUND((((N71-J71)/J71)*100),1)=0,"-  ",((N71-J71)/J71)*100)))</f>
        <v>23.873250269189356</v>
      </c>
    </row>
    <row r="72" spans="1:15" ht="20.100000000000001" customHeight="1" x14ac:dyDescent="0.3">
      <c r="A72" s="58"/>
      <c r="B72" s="75" t="s">
        <v>115</v>
      </c>
      <c r="C72" s="99">
        <f ca="1">INDIRECT(Calculation!E78,FALSE)</f>
        <v>17.448999999999998</v>
      </c>
      <c r="D72" s="62">
        <f ca="1">INDIRECT(Calculation!F78,FALSE)</f>
        <v>17.6388</v>
      </c>
      <c r="E72" s="100">
        <f t="shared" ca="1" si="13"/>
        <v>1.087741417846305</v>
      </c>
      <c r="F72" s="133">
        <f ca="1">INDIRECT(Calculation!H78,FALSE)</f>
        <v>4.3484999999999996</v>
      </c>
      <c r="G72" s="133">
        <f ca="1">INDIRECT(Calculation!I78,FALSE)</f>
        <v>4.3982000000000001</v>
      </c>
      <c r="H72" s="133">
        <f ca="1">INDIRECT(Calculation!J78,FALSE)</f>
        <v>4.2976000000000001</v>
      </c>
      <c r="I72" s="133">
        <f ca="1">INDIRECT(Calculation!K78,FALSE)</f>
        <v>4.3860000000000001</v>
      </c>
      <c r="J72" s="57">
        <f ca="1">INDIRECT(Calculation!L78,FALSE)</f>
        <v>4.4260000000000002</v>
      </c>
      <c r="K72" s="57">
        <f ca="1">INDIRECT(Calculation!M78,FALSE)</f>
        <v>4.5292000000000003</v>
      </c>
      <c r="L72" s="57">
        <f ca="1">INDIRECT(Calculation!N78,FALSE)</f>
        <v>4.5309999999999997</v>
      </c>
      <c r="M72" s="62">
        <f ca="1">INDIRECT(Calculation!O78,FALSE)</f>
        <v>4.3628</v>
      </c>
      <c r="N72" s="133">
        <f ca="1">INDIRECT(Calculation!P78,FALSE)</f>
        <v>4.2716000000000003</v>
      </c>
      <c r="O72" s="113">
        <f t="shared" ca="1" si="12"/>
        <v>-3.4884771802982351</v>
      </c>
    </row>
    <row r="73" spans="1:15" ht="20.100000000000001" customHeight="1" x14ac:dyDescent="0.3">
      <c r="A73" s="58"/>
      <c r="B73" s="75" t="s">
        <v>116</v>
      </c>
      <c r="C73" s="99">
        <f ca="1">INDIRECT(Calculation!E79,FALSE)</f>
        <v>5.8134000000000006</v>
      </c>
      <c r="D73" s="62">
        <f ca="1">INDIRECT(Calculation!F79,FALSE)</f>
        <v>5.6929000000000007</v>
      </c>
      <c r="E73" s="100">
        <f t="shared" ca="1" si="13"/>
        <v>-2.0727973303058418</v>
      </c>
      <c r="F73" s="133">
        <f ca="1">INDIRECT(Calculation!H79,FALSE)</f>
        <v>1.3753</v>
      </c>
      <c r="G73" s="133">
        <f ca="1">INDIRECT(Calculation!I79,FALSE)</f>
        <v>1.4108000000000001</v>
      </c>
      <c r="H73" s="133">
        <f ca="1">INDIRECT(Calculation!J79,FALSE)</f>
        <v>1.4023000000000001</v>
      </c>
      <c r="I73" s="133">
        <f ca="1">INDIRECT(Calculation!K79,FALSE)</f>
        <v>1.4146000000000001</v>
      </c>
      <c r="J73" s="57">
        <f ca="1">INDIRECT(Calculation!L79,FALSE)</f>
        <v>1.3280000000000001</v>
      </c>
      <c r="K73" s="57">
        <f ca="1">INDIRECT(Calculation!M79,FALSE)</f>
        <v>1.548</v>
      </c>
      <c r="L73" s="57">
        <f ca="1">INDIRECT(Calculation!N79,FALSE)</f>
        <v>1.532</v>
      </c>
      <c r="M73" s="57">
        <f ca="1">INDIRECT(Calculation!O79,FALSE)</f>
        <v>1.6668000000000001</v>
      </c>
      <c r="N73" s="133">
        <f ca="1">INDIRECT(Calculation!P79,FALSE)</f>
        <v>1.6655</v>
      </c>
      <c r="O73" s="113">
        <f t="shared" ca="1" si="12"/>
        <v>25.414156626506017</v>
      </c>
    </row>
    <row r="74" spans="1:15" ht="20.100000000000001" customHeight="1" x14ac:dyDescent="0.3">
      <c r="A74" s="58"/>
      <c r="B74" s="76" t="s">
        <v>122</v>
      </c>
      <c r="C74" s="79">
        <f ca="1">INDIRECT(Calculation!E80,FALSE)</f>
        <v>56.821300000000001</v>
      </c>
      <c r="D74" s="64">
        <f ca="1">INDIRECT(Calculation!F80,FALSE)</f>
        <v>53.9938</v>
      </c>
      <c r="E74" s="101">
        <f t="shared" ca="1" si="13"/>
        <v>-4.9761269101551715</v>
      </c>
      <c r="F74" s="65">
        <f ca="1">INDIRECT(Calculation!H80,FALSE)</f>
        <v>14.272500000000001</v>
      </c>
      <c r="G74" s="65">
        <f ca="1">INDIRECT(Calculation!I80,FALSE)</f>
        <v>14.3131</v>
      </c>
      <c r="H74" s="65">
        <f ca="1">INDIRECT(Calculation!J80,FALSE)</f>
        <v>13.4086</v>
      </c>
      <c r="I74" s="65">
        <f ca="1">INDIRECT(Calculation!K80,FALSE)</f>
        <v>13.9398</v>
      </c>
      <c r="J74" s="65">
        <f ca="1">INDIRECT(Calculation!L80,FALSE)</f>
        <v>13.078799999999999</v>
      </c>
      <c r="K74" s="65">
        <f ca="1">INDIRECT(Calculation!M80,FALSE)</f>
        <v>13.566599999999999</v>
      </c>
      <c r="L74" s="65">
        <f ca="1">INDIRECT(Calculation!N80,FALSE)</f>
        <v>14.3573</v>
      </c>
      <c r="M74" s="65">
        <f ca="1">INDIRECT(Calculation!O80,FALSE)</f>
        <v>14.6616</v>
      </c>
      <c r="N74" s="65">
        <f ca="1">INDIRECT(Calculation!P80,FALSE)</f>
        <v>13.5129</v>
      </c>
      <c r="O74" s="115">
        <f t="shared" ca="1" si="12"/>
        <v>3.3191118451234125</v>
      </c>
    </row>
    <row r="75" spans="1:15" ht="20.100000000000001" customHeight="1" x14ac:dyDescent="0.3">
      <c r="A75" s="59" t="s">
        <v>123</v>
      </c>
      <c r="B75" s="75" t="s">
        <v>119</v>
      </c>
      <c r="C75" s="78">
        <f ca="1">INDIRECT(Calculation!E82,FALSE)</f>
        <v>5.4910000000000005</v>
      </c>
      <c r="D75" s="62">
        <f ca="1">INDIRECT(Calculation!F82,FALSE)</f>
        <v>6.5150000000000006</v>
      </c>
      <c r="E75" s="102">
        <f ca="1">IF(((D75-C75)/C75)*100&gt;100,"(+)  ",IF(((D75-C75)/C75)*100&lt;-100,"(-)  ",IF(ROUND((((D75-C75)/C75)*100),1)=0,"-  ",((D75-C75)/C75)*100)))</f>
        <v>18.648697869240575</v>
      </c>
      <c r="F75" s="57">
        <f ca="1">INDIRECT(Calculation!H82,FALSE)</f>
        <v>0.53169999999999995</v>
      </c>
      <c r="G75" s="57">
        <f ca="1">INDIRECT(Calculation!I82,FALSE)</f>
        <v>1.2876000000000001</v>
      </c>
      <c r="H75" s="57">
        <f ca="1">INDIRECT(Calculation!J82,FALSE)</f>
        <v>2.3856000000000002</v>
      </c>
      <c r="I75" s="57">
        <f ca="1">INDIRECT(Calculation!K82,FALSE)</f>
        <v>0.76370000000000005</v>
      </c>
      <c r="J75" s="57">
        <f ca="1">INDIRECT(Calculation!L82,FALSE)</f>
        <v>1.5091000000000001</v>
      </c>
      <c r="K75" s="57">
        <f ca="1">INDIRECT(Calculation!M82,FALSE)</f>
        <v>1.8566</v>
      </c>
      <c r="L75" s="57">
        <f ca="1">INDIRECT(Calculation!N82,FALSE)</f>
        <v>2.4352999999999998</v>
      </c>
      <c r="M75" s="57">
        <f ca="1">INDIRECT(Calculation!O82,FALSE)</f>
        <v>0.47849999999999998</v>
      </c>
      <c r="N75" s="133">
        <f ca="1">INDIRECT(Calculation!P82,FALSE)</f>
        <v>1.4991000000000001</v>
      </c>
      <c r="O75" s="113">
        <f t="shared" ca="1" si="12"/>
        <v>-0.66264661056258756</v>
      </c>
    </row>
    <row r="76" spans="1:15" ht="20.100000000000001" customHeight="1" x14ac:dyDescent="0.3">
      <c r="A76" s="58"/>
      <c r="B76" s="75" t="s">
        <v>120</v>
      </c>
      <c r="C76" s="78">
        <f ca="1">INDIRECT(Calculation!E83,FALSE)</f>
        <v>1.5434000000000001</v>
      </c>
      <c r="D76" s="62">
        <f ca="1">INDIRECT(Calculation!F83,FALSE)</f>
        <v>1.7508000000000001</v>
      </c>
      <c r="E76" s="102">
        <f t="shared" ref="E76:E87" ca="1" si="14">IF(((D76-C76)/C76)*100&gt;100,"(+)  ",IF(((D76-C76)/C76)*100&lt;-100,"(-)  ",IF(ROUND((((D76-C76)/C76)*100),1)=0,"-  ",((D76-C76)/C76)*100)))</f>
        <v>13.437864455099133</v>
      </c>
      <c r="F76" s="57">
        <f ca="1">INDIRECT(Calculation!H83,FALSE)</f>
        <v>0.51849999999999996</v>
      </c>
      <c r="G76" s="57">
        <f ca="1">INDIRECT(Calculation!I83,FALSE)</f>
        <v>0.59789999999999999</v>
      </c>
      <c r="H76" s="57">
        <f ca="1">INDIRECT(Calculation!J83,FALSE)</f>
        <v>0.40079999999999999</v>
      </c>
      <c r="I76" s="57">
        <f ca="1">INDIRECT(Calculation!K83,FALSE)</f>
        <v>0.33829999999999999</v>
      </c>
      <c r="J76" s="57">
        <f ca="1">INDIRECT(Calculation!L83,FALSE)</f>
        <v>0.44969999999999999</v>
      </c>
      <c r="K76" s="57">
        <f ca="1">INDIRECT(Calculation!M83,FALSE)</f>
        <v>0.56200000000000006</v>
      </c>
      <c r="L76" s="57">
        <f ca="1">INDIRECT(Calculation!N83,FALSE)</f>
        <v>0.52869999999999995</v>
      </c>
      <c r="M76" s="62">
        <f ca="1">INDIRECT(Calculation!O83,FALSE)</f>
        <v>0.42080000000000001</v>
      </c>
      <c r="N76" s="133">
        <f ca="1">INDIRECT(Calculation!P83,FALSE)</f>
        <v>0.35909999999999997</v>
      </c>
      <c r="O76" s="113">
        <f t="shared" ca="1" si="12"/>
        <v>-20.146764509673119</v>
      </c>
    </row>
    <row r="77" spans="1:15" ht="20.100000000000001" customHeight="1" x14ac:dyDescent="0.3">
      <c r="A77" s="58"/>
      <c r="B77" s="75" t="s">
        <v>110</v>
      </c>
      <c r="C77" s="78">
        <f ca="1">INDIRECT(Calculation!E84,FALSE)</f>
        <v>111.4212</v>
      </c>
      <c r="D77" s="62">
        <f ca="1">INDIRECT(Calculation!F84,FALSE)</f>
        <v>123.17330000000001</v>
      </c>
      <c r="E77" s="102">
        <f t="shared" ca="1" si="14"/>
        <v>10.547454164916562</v>
      </c>
      <c r="F77" s="57">
        <f ca="1">INDIRECT(Calculation!H84,FALSE)</f>
        <v>30.260200000000001</v>
      </c>
      <c r="G77" s="57">
        <f ca="1">INDIRECT(Calculation!I84,FALSE)</f>
        <v>31.7347</v>
      </c>
      <c r="H77" s="57">
        <f ca="1">INDIRECT(Calculation!J84,FALSE)</f>
        <v>32.552799999999998</v>
      </c>
      <c r="I77" s="57">
        <f ca="1">INDIRECT(Calculation!K84,FALSE)</f>
        <v>31.0548</v>
      </c>
      <c r="J77" s="57">
        <f ca="1">INDIRECT(Calculation!L84,FALSE)</f>
        <v>29.359100000000002</v>
      </c>
      <c r="K77" s="57">
        <f ca="1">INDIRECT(Calculation!M84,FALSE)</f>
        <v>30.206600000000002</v>
      </c>
      <c r="L77" s="57">
        <f ca="1">INDIRECT(Calculation!N84,FALSE)</f>
        <v>28.136099999999999</v>
      </c>
      <c r="M77" s="62">
        <f ca="1">INDIRECT(Calculation!O84,FALSE)</f>
        <v>32.2577</v>
      </c>
      <c r="N77" s="133">
        <f ca="1">INDIRECT(Calculation!P84,FALSE)</f>
        <v>34.327100000000002</v>
      </c>
      <c r="O77" s="113">
        <f t="shared" ca="1" si="12"/>
        <v>16.921499637250459</v>
      </c>
    </row>
    <row r="78" spans="1:15" ht="20.100000000000001" customHeight="1" x14ac:dyDescent="0.3">
      <c r="A78" s="58"/>
      <c r="B78" s="75" t="s">
        <v>111</v>
      </c>
      <c r="C78" s="78">
        <f ca="1">INDIRECT(Calculation!E85,FALSE)</f>
        <v>50.278300000000002</v>
      </c>
      <c r="D78" s="62">
        <f ca="1">INDIRECT(Calculation!F85,FALSE)</f>
        <v>45.9039</v>
      </c>
      <c r="E78" s="102">
        <f t="shared" ca="1" si="14"/>
        <v>-8.7003737198751772</v>
      </c>
      <c r="F78" s="57">
        <f ca="1">INDIRECT(Calculation!H85,FALSE)</f>
        <v>10.930899999999999</v>
      </c>
      <c r="G78" s="57">
        <f ca="1">INDIRECT(Calculation!I85,FALSE)</f>
        <v>14.3705</v>
      </c>
      <c r="H78" s="57">
        <f ca="1">INDIRECT(Calculation!J85,FALSE)</f>
        <v>11.551600000000001</v>
      </c>
      <c r="I78" s="57">
        <f ca="1">INDIRECT(Calculation!K85,FALSE)</f>
        <v>11.411</v>
      </c>
      <c r="J78" s="57">
        <f ca="1">INDIRECT(Calculation!L85,FALSE)</f>
        <v>10.6053</v>
      </c>
      <c r="K78" s="57">
        <f ca="1">INDIRECT(Calculation!M85,FALSE)</f>
        <v>12.336</v>
      </c>
      <c r="L78" s="57">
        <f ca="1">INDIRECT(Calculation!N85,FALSE)</f>
        <v>12.483700000000001</v>
      </c>
      <c r="M78" s="62">
        <f ca="1">INDIRECT(Calculation!O85,FALSE)</f>
        <v>12.976699999999999</v>
      </c>
      <c r="N78" s="133">
        <f ca="1">INDIRECT(Calculation!P85,FALSE)</f>
        <v>10.8607</v>
      </c>
      <c r="O78" s="113">
        <f t="shared" ca="1" si="12"/>
        <v>2.4082298473404795</v>
      </c>
    </row>
    <row r="79" spans="1:15" ht="20.100000000000001" customHeight="1" x14ac:dyDescent="0.3">
      <c r="A79" s="58"/>
      <c r="B79" s="141" t="s">
        <v>112</v>
      </c>
      <c r="C79" s="78">
        <f ca="1">INDIRECT(Calculation!E86,FALSE)</f>
        <v>6.8648000000000007</v>
      </c>
      <c r="D79" s="62">
        <f ca="1">INDIRECT(Calculation!F86,FALSE)</f>
        <v>5.4959000000000007</v>
      </c>
      <c r="E79" s="102">
        <f t="shared" ca="1" si="14"/>
        <v>-19.940857708891734</v>
      </c>
      <c r="F79" s="57">
        <f ca="1">INDIRECT(Calculation!H86,FALSE)</f>
        <v>1.1838</v>
      </c>
      <c r="G79" s="57">
        <f ca="1">INDIRECT(Calculation!I86,FALSE)</f>
        <v>2.2025000000000001</v>
      </c>
      <c r="H79" s="57">
        <f ca="1">INDIRECT(Calculation!J86,FALSE)</f>
        <v>1.7674000000000001</v>
      </c>
      <c r="I79" s="57">
        <f ca="1">INDIRECT(Calculation!K86,FALSE)</f>
        <v>1.0011000000000001</v>
      </c>
      <c r="J79" s="57">
        <f ca="1">INDIRECT(Calculation!L86,FALSE)</f>
        <v>0.66080000000000005</v>
      </c>
      <c r="K79" s="57">
        <f ca="1">INDIRECT(Calculation!M86,FALSE)</f>
        <v>2.0666000000000002</v>
      </c>
      <c r="L79" s="57">
        <f ca="1">INDIRECT(Calculation!N86,FALSE)</f>
        <v>1.8731</v>
      </c>
      <c r="M79" s="62">
        <f ca="1">INDIRECT(Calculation!O86,FALSE)</f>
        <v>0.93540000000000001</v>
      </c>
      <c r="N79" s="133">
        <f ca="1">INDIRECT(Calculation!P86,FALSE)</f>
        <v>0.72219999999999995</v>
      </c>
      <c r="O79" s="113">
        <f t="shared" ca="1" si="12"/>
        <v>9.2917675544794029</v>
      </c>
    </row>
    <row r="80" spans="1:15" ht="20.100000000000001" customHeight="1" x14ac:dyDescent="0.3">
      <c r="A80" s="58"/>
      <c r="B80" s="75" t="s">
        <v>131</v>
      </c>
      <c r="C80" s="78">
        <f ca="1">INDIRECT(Calculation!E87,FALSE)</f>
        <v>75.614900000000006</v>
      </c>
      <c r="D80" s="62">
        <f ca="1">INDIRECT(Calculation!F87,FALSE)</f>
        <v>64.662099999999995</v>
      </c>
      <c r="E80" s="102">
        <f t="shared" ca="1" si="14"/>
        <v>-14.484975844707867</v>
      </c>
      <c r="F80" s="57">
        <f ca="1">INDIRECT(Calculation!H87,FALSE)</f>
        <v>14.6821</v>
      </c>
      <c r="G80" s="57">
        <f ca="1">INDIRECT(Calculation!I87,FALSE)</f>
        <v>21.266300000000001</v>
      </c>
      <c r="H80" s="57">
        <f ca="1">INDIRECT(Calculation!J87,FALSE)</f>
        <v>21.162099999999999</v>
      </c>
      <c r="I80" s="57">
        <f ca="1">INDIRECT(Calculation!K87,FALSE)</f>
        <v>11.485300000000001</v>
      </c>
      <c r="J80" s="57">
        <f ca="1">INDIRECT(Calculation!L87,FALSE)</f>
        <v>10.116400000000001</v>
      </c>
      <c r="K80" s="57">
        <f ca="1">INDIRECT(Calculation!M87,FALSE)</f>
        <v>21.898299999999999</v>
      </c>
      <c r="L80" s="57">
        <f ca="1">INDIRECT(Calculation!N87,FALSE)</f>
        <v>24.407</v>
      </c>
      <c r="M80" s="62">
        <f ca="1">INDIRECT(Calculation!O87,FALSE)</f>
        <v>16.2715</v>
      </c>
      <c r="N80" s="133">
        <f ca="1">INDIRECT(Calculation!P87,FALSE)</f>
        <v>13.4717</v>
      </c>
      <c r="O80" s="113">
        <f t="shared" ca="1" si="12"/>
        <v>33.166936855007705</v>
      </c>
    </row>
    <row r="81" spans="1:15" ht="20.100000000000001" customHeight="1" x14ac:dyDescent="0.3">
      <c r="A81" s="58"/>
      <c r="B81" s="95" t="s">
        <v>132</v>
      </c>
      <c r="C81" s="78">
        <f ca="1">INDIRECT(Calculation!E88,FALSE)</f>
        <v>34.933900000000001</v>
      </c>
      <c r="D81" s="62">
        <f ca="1">INDIRECT(Calculation!F88,FALSE)</f>
        <v>29.152500000000003</v>
      </c>
      <c r="E81" s="102">
        <f t="shared" ca="1" si="14"/>
        <v>-16.549540704015293</v>
      </c>
      <c r="F81" s="57">
        <f ca="1">INDIRECT(Calculation!H88,FALSE)</f>
        <v>6.6704999999999997</v>
      </c>
      <c r="G81" s="57">
        <f ca="1">INDIRECT(Calculation!I88,FALSE)</f>
        <v>9.2489000000000008</v>
      </c>
      <c r="H81" s="57">
        <f ca="1">INDIRECT(Calculation!J88,FALSE)</f>
        <v>9.9616000000000007</v>
      </c>
      <c r="I81" s="57">
        <f ca="1">INDIRECT(Calculation!K88,FALSE)</f>
        <v>5.2953000000000001</v>
      </c>
      <c r="J81" s="57">
        <f ca="1">INDIRECT(Calculation!L88,FALSE)</f>
        <v>3.9921000000000002</v>
      </c>
      <c r="K81" s="57">
        <f ca="1">INDIRECT(Calculation!M88,FALSE)</f>
        <v>9.9034999999999993</v>
      </c>
      <c r="L81" s="57">
        <f ca="1">INDIRECT(Calculation!N88,FALSE)</f>
        <v>11.796799999999999</v>
      </c>
      <c r="M81" s="62">
        <f ca="1">INDIRECT(Calculation!O88,FALSE)</f>
        <v>7.3979999999999997</v>
      </c>
      <c r="N81" s="133">
        <f ca="1">INDIRECT(Calculation!P88,FALSE)</f>
        <v>5.6463999999999999</v>
      </c>
      <c r="O81" s="113">
        <f t="shared" ca="1" si="12"/>
        <v>41.439342701836118</v>
      </c>
    </row>
    <row r="82" spans="1:15" ht="20.100000000000001" customHeight="1" x14ac:dyDescent="0.3">
      <c r="A82" s="58"/>
      <c r="B82" s="96" t="s">
        <v>133</v>
      </c>
      <c r="C82" s="78">
        <f ca="1">INDIRECT(Calculation!E89,FALSE)</f>
        <v>40.681100000000001</v>
      </c>
      <c r="D82" s="62">
        <f ca="1">INDIRECT(Calculation!F89,FALSE)</f>
        <v>35.509399999999999</v>
      </c>
      <c r="E82" s="102">
        <f t="shared" ca="1" si="14"/>
        <v>-12.712783086003085</v>
      </c>
      <c r="F82" s="57">
        <f ca="1">INDIRECT(Calculation!H89,FALSE)</f>
        <v>8.0115999999999996</v>
      </c>
      <c r="G82" s="57">
        <f ca="1">INDIRECT(Calculation!I89,FALSE)</f>
        <v>12.0174</v>
      </c>
      <c r="H82" s="57">
        <f ca="1">INDIRECT(Calculation!J89,FALSE)</f>
        <v>11.2005</v>
      </c>
      <c r="I82" s="57">
        <f ca="1">INDIRECT(Calculation!K89,FALSE)</f>
        <v>6.1898999999999997</v>
      </c>
      <c r="J82" s="57">
        <f ca="1">INDIRECT(Calculation!L89,FALSE)</f>
        <v>6.1242000000000001</v>
      </c>
      <c r="K82" s="57">
        <f ca="1">INDIRECT(Calculation!M89,FALSE)</f>
        <v>11.9948</v>
      </c>
      <c r="L82" s="57">
        <f ca="1">INDIRECT(Calculation!N89,FALSE)</f>
        <v>12.610200000000001</v>
      </c>
      <c r="M82" s="62">
        <f ca="1">INDIRECT(Calculation!O89,FALSE)</f>
        <v>8.8734999999999999</v>
      </c>
      <c r="N82" s="133">
        <f ca="1">INDIRECT(Calculation!P89,FALSE)</f>
        <v>7.8254000000000001</v>
      </c>
      <c r="O82" s="113">
        <f t="shared" ca="1" si="12"/>
        <v>27.778322066555631</v>
      </c>
    </row>
    <row r="83" spans="1:15" ht="20.100000000000001" customHeight="1" x14ac:dyDescent="0.3">
      <c r="A83" s="58"/>
      <c r="B83" s="96" t="s">
        <v>135</v>
      </c>
      <c r="C83" s="78">
        <f ca="1">INDIRECT(Calculation!E90,FALSE)</f>
        <v>1.12E-2</v>
      </c>
      <c r="D83" s="62">
        <f ca="1">INDIRECT(Calculation!F90,FALSE)</f>
        <v>5.3999999999999994E-3</v>
      </c>
      <c r="E83" s="102">
        <f ca="1">IF(((D83-C83)/C83)*100&gt;100,"(+)  ",IF(((D83-C83)/C83)*100&lt;-100,"(-)  ",IF(ROUND((((D83-C83)/C83)*100),1)=0,"-  ",((D83-C83)/C83)*100)))</f>
        <v>-51.785714285714292</v>
      </c>
      <c r="F83" s="57">
        <f ca="1">INDIRECT(Calculation!H90,FALSE)</f>
        <v>3.3999999999999998E-3</v>
      </c>
      <c r="G83" s="57">
        <f ca="1">INDIRECT(Calculation!I90,FALSE)</f>
        <v>1.8E-3</v>
      </c>
      <c r="H83" s="57">
        <f ca="1">INDIRECT(Calculation!J90,FALSE)</f>
        <v>1.2999999999999999E-3</v>
      </c>
      <c r="I83" s="57">
        <f ca="1">INDIRECT(Calculation!K90,FALSE)</f>
        <v>1.1999999999999999E-3</v>
      </c>
      <c r="J83" s="57">
        <f ca="1">INDIRECT(Calculation!L90,FALSE)</f>
        <v>1.2999999999999999E-3</v>
      </c>
      <c r="K83" s="57">
        <f ca="1">INDIRECT(Calculation!M90,FALSE)</f>
        <v>1.6000000000000001E-3</v>
      </c>
      <c r="L83" s="57">
        <f ca="1">INDIRECT(Calculation!N90,FALSE)</f>
        <v>1.5E-3</v>
      </c>
      <c r="M83" s="62">
        <f ca="1">INDIRECT(Calculation!O90,FALSE)</f>
        <v>2.5999999999999999E-3</v>
      </c>
      <c r="N83" s="133">
        <f ca="1">INDIRECT(Calculation!P90,FALSE)</f>
        <v>2.2000000000000001E-3</v>
      </c>
      <c r="O83" s="113">
        <f ca="1">IF(((N83-J83)/J83)*100&gt;100,"(+)  ",IF(((N83-J83)/J83)*100&lt;-100,"(-)  ",IF(ROUND((((N83-J83)/J83)*100),1)=0,"-  ",((N83-J83)/J83)*100)))</f>
        <v>69.230769230769255</v>
      </c>
    </row>
    <row r="84" spans="1:15" ht="20.100000000000001" customHeight="1" x14ac:dyDescent="0.3">
      <c r="A84" s="58"/>
      <c r="B84" s="96" t="s">
        <v>114</v>
      </c>
      <c r="C84" s="78">
        <f ca="1">INDIRECT(Calculation!E91,FALSE)</f>
        <v>12.902800000000001</v>
      </c>
      <c r="D84" s="62">
        <f ca="1">INDIRECT(Calculation!F91,FALSE)</f>
        <v>12.138000000000002</v>
      </c>
      <c r="E84" s="102">
        <f t="shared" ca="1" si="14"/>
        <v>-5.9273956040549276</v>
      </c>
      <c r="F84" s="57">
        <f ca="1">INDIRECT(Calculation!H91,FALSE)</f>
        <v>4.2114000000000003</v>
      </c>
      <c r="G84" s="57">
        <f ca="1">INDIRECT(Calculation!I91,FALSE)</f>
        <v>1.3498000000000001</v>
      </c>
      <c r="H84" s="57">
        <f ca="1">INDIRECT(Calculation!J91,FALSE)</f>
        <v>1.7156</v>
      </c>
      <c r="I84" s="57">
        <f ca="1">INDIRECT(Calculation!K91,FALSE)</f>
        <v>4.9966999999999997</v>
      </c>
      <c r="J84" s="57">
        <f ca="1">INDIRECT(Calculation!L91,FALSE)</f>
        <v>4.0327000000000002</v>
      </c>
      <c r="K84" s="57">
        <f ca="1">INDIRECT(Calculation!M91,FALSE)</f>
        <v>1.393</v>
      </c>
      <c r="L84" s="57">
        <f ca="1">INDIRECT(Calculation!N91,FALSE)</f>
        <v>2.0768</v>
      </c>
      <c r="M84" s="62">
        <f ca="1">INDIRECT(Calculation!O91,FALSE)</f>
        <v>5.0902000000000003</v>
      </c>
      <c r="N84" s="133">
        <f ca="1">INDIRECT(Calculation!P91,FALSE)</f>
        <v>4.8356000000000003</v>
      </c>
      <c r="O84" s="113">
        <f t="shared" ca="1" si="12"/>
        <v>19.909737892726962</v>
      </c>
    </row>
    <row r="85" spans="1:15" ht="20.100000000000001" customHeight="1" x14ac:dyDescent="0.3">
      <c r="A85" s="58"/>
      <c r="B85" s="75" t="s">
        <v>124</v>
      </c>
      <c r="C85" s="78">
        <f ca="1">INDIRECT(Calculation!E92,FALSE)</f>
        <v>39.347200000000001</v>
      </c>
      <c r="D85" s="62">
        <f ca="1">INDIRECT(Calculation!F92,FALSE)</f>
        <v>39.8767</v>
      </c>
      <c r="E85" s="102">
        <f t="shared" ca="1" si="14"/>
        <v>1.3457120201691575</v>
      </c>
      <c r="F85" s="57">
        <f ca="1">INDIRECT(Calculation!H92,FALSE)</f>
        <v>9.1554000000000002</v>
      </c>
      <c r="G85" s="57">
        <f ca="1">INDIRECT(Calculation!I92,FALSE)</f>
        <v>9.9547000000000008</v>
      </c>
      <c r="H85" s="57">
        <f ca="1">INDIRECT(Calculation!J92,FALSE)</f>
        <v>10.305199999999999</v>
      </c>
      <c r="I85" s="57">
        <f ca="1">INDIRECT(Calculation!K92,FALSE)</f>
        <v>9.7474000000000007</v>
      </c>
      <c r="J85" s="57">
        <f ca="1">INDIRECT(Calculation!L92,FALSE)</f>
        <v>9.1790000000000003</v>
      </c>
      <c r="K85" s="57">
        <f ca="1">INDIRECT(Calculation!M92,FALSE)</f>
        <v>10.645099999999999</v>
      </c>
      <c r="L85" s="57">
        <f ca="1">INDIRECT(Calculation!N92,FALSE)</f>
        <v>9.9666999999999994</v>
      </c>
      <c r="M85" s="62">
        <f ca="1">INDIRECT(Calculation!O92,FALSE)</f>
        <v>8.0886999999999993</v>
      </c>
      <c r="N85" s="133">
        <f ca="1">INDIRECT(Calculation!P92,FALSE)</f>
        <v>9.2104999999999997</v>
      </c>
      <c r="O85" s="113">
        <f t="shared" ca="1" si="12"/>
        <v>0.34317463776009827</v>
      </c>
    </row>
    <row r="86" spans="1:15" ht="20.100000000000001" customHeight="1" x14ac:dyDescent="0.3">
      <c r="A86" s="58"/>
      <c r="B86" s="75" t="s">
        <v>116</v>
      </c>
      <c r="C86" s="78">
        <f ca="1">INDIRECT(Calculation!E93,FALSE)</f>
        <v>7.2465999999999999</v>
      </c>
      <c r="D86" s="62">
        <f ca="1">INDIRECT(Calculation!F93,FALSE)</f>
        <v>7.2435999999999998</v>
      </c>
      <c r="E86" s="102" t="str">
        <f t="shared" ca="1" si="14"/>
        <v xml:space="preserve">-  </v>
      </c>
      <c r="F86" s="57">
        <f ca="1">INDIRECT(Calculation!H93,FALSE)</f>
        <v>1.7169000000000001</v>
      </c>
      <c r="G86" s="57">
        <f ca="1">INDIRECT(Calculation!I93,FALSE)</f>
        <v>1.7141</v>
      </c>
      <c r="H86" s="57">
        <f ca="1">INDIRECT(Calculation!J93,FALSE)</f>
        <v>1.7992999999999999</v>
      </c>
      <c r="I86" s="57">
        <f ca="1">INDIRECT(Calculation!K93,FALSE)</f>
        <v>1.7839</v>
      </c>
      <c r="J86" s="57">
        <f ca="1">INDIRECT(Calculation!L93,FALSE)</f>
        <v>1.7070000000000001</v>
      </c>
      <c r="K86" s="57">
        <f ca="1">INDIRECT(Calculation!M93,FALSE)</f>
        <v>1.9534</v>
      </c>
      <c r="L86" s="57">
        <f ca="1">INDIRECT(Calculation!N93,FALSE)</f>
        <v>1.9218</v>
      </c>
      <c r="M86" s="62">
        <f ca="1">INDIRECT(Calculation!O93,FALSE)</f>
        <v>2.0238</v>
      </c>
      <c r="N86" s="133">
        <f ca="1">INDIRECT(Calculation!P93,FALSE)</f>
        <v>2.0270999999999999</v>
      </c>
      <c r="O86" s="113">
        <f t="shared" ca="1" si="12"/>
        <v>18.752196836555349</v>
      </c>
    </row>
    <row r="87" spans="1:15" ht="20.100000000000001" customHeight="1" x14ac:dyDescent="0.3">
      <c r="A87" s="58"/>
      <c r="B87" s="75" t="s">
        <v>134</v>
      </c>
      <c r="C87" s="78">
        <f ca="1">INDIRECT(Calculation!E94,FALSE)</f>
        <v>1.5389000000000002</v>
      </c>
      <c r="D87" s="62">
        <f ca="1">INDIRECT(Calculation!F94,FALSE)</f>
        <v>1.8941000000000001</v>
      </c>
      <c r="E87" s="102">
        <f t="shared" ca="1" si="14"/>
        <v>23.081421794788483</v>
      </c>
      <c r="F87" s="57">
        <f ca="1">INDIRECT(Calculation!H94,FALSE)</f>
        <v>0.32679999999999998</v>
      </c>
      <c r="G87" s="57">
        <f ca="1">INDIRECT(Calculation!I94,FALSE)</f>
        <v>0.49930000000000002</v>
      </c>
      <c r="H87" s="57">
        <f ca="1">INDIRECT(Calculation!J94,FALSE)</f>
        <v>0.4849</v>
      </c>
      <c r="I87" s="57">
        <f ca="1">INDIRECT(Calculation!K94,FALSE)</f>
        <v>0.43020000000000003</v>
      </c>
      <c r="J87" s="57">
        <f ca="1">INDIRECT(Calculation!L94,FALSE)</f>
        <v>0.42080000000000001</v>
      </c>
      <c r="K87" s="57">
        <f ca="1">INDIRECT(Calculation!M94,FALSE)</f>
        <v>0.55820000000000003</v>
      </c>
      <c r="L87" s="57">
        <f ca="1">INDIRECT(Calculation!N94,FALSE)</f>
        <v>0.58860000000000001</v>
      </c>
      <c r="M87" s="57">
        <f ca="1">INDIRECT(Calculation!O94,FALSE)</f>
        <v>0.44390000000000002</v>
      </c>
      <c r="N87" s="133">
        <f ca="1">INDIRECT(Calculation!P94,FALSE)</f>
        <v>0.40360000000000001</v>
      </c>
      <c r="O87" s="113">
        <f t="shared" ca="1" si="12"/>
        <v>-4.0874524714828881</v>
      </c>
    </row>
    <row r="88" spans="1:15" ht="20.100000000000001" customHeight="1" x14ac:dyDescent="0.3">
      <c r="A88" s="58"/>
      <c r="B88" s="75" t="s">
        <v>125</v>
      </c>
      <c r="C88" s="78">
        <f ca="1">SUM(C79:C80,C83:C85)</f>
        <v>134.74090000000001</v>
      </c>
      <c r="D88" s="62">
        <f ca="1">SUM(D79:D80,D83:D85)</f>
        <v>122.1781</v>
      </c>
      <c r="E88" s="102">
        <f ca="1">IF(((D88-C88)/C88)*100&gt;100,"(+)  ",IF(((D88-C88)/C88)*100&lt;-100,"(-)  ",IF(ROUND((((D88-C88)/C88)*100),1)=0,"-  ",((D88-C88)/C88)*100)))</f>
        <v>-9.3236723222124898</v>
      </c>
      <c r="F88" s="57">
        <f ca="1">SUM(F79:F80,F83:F85)</f>
        <v>29.2361</v>
      </c>
      <c r="G88" s="57">
        <f t="shared" ref="G88:N88" ca="1" si="15">SUM(G79:G80,G83:G85)</f>
        <v>34.775100000000002</v>
      </c>
      <c r="H88" s="57">
        <f t="shared" ca="1" si="15"/>
        <v>34.951599999999999</v>
      </c>
      <c r="I88" s="57">
        <f t="shared" ca="1" si="15"/>
        <v>27.231700000000004</v>
      </c>
      <c r="J88" s="57">
        <f t="shared" ca="1" si="15"/>
        <v>23.990200000000002</v>
      </c>
      <c r="K88" s="57">
        <f t="shared" ca="1" si="15"/>
        <v>36.004599999999996</v>
      </c>
      <c r="L88" s="57">
        <f t="shared" ca="1" si="15"/>
        <v>38.325099999999999</v>
      </c>
      <c r="M88" s="57">
        <f t="shared" ca="1" si="15"/>
        <v>30.388400000000001</v>
      </c>
      <c r="N88" s="57">
        <f t="shared" ca="1" si="15"/>
        <v>28.2422</v>
      </c>
      <c r="O88" s="113">
        <f ca="1">IF(((N88-J88)/J88)*100&gt;100,"(+)  ",IF(((N88-J88)/J88)*100&lt;-100,"(-)  ",IF(ROUND((((N88-J88)/J88)*100),1)=0,"-  ",((N88-J88)/J88)*100)))</f>
        <v>17.723903927437032</v>
      </c>
    </row>
    <row r="89" spans="1:15" ht="20.100000000000001" customHeight="1" x14ac:dyDescent="0.3">
      <c r="A89" s="58"/>
      <c r="B89" s="75" t="s">
        <v>126</v>
      </c>
      <c r="C89" s="78">
        <f ca="1">SUM(C78:C80,C83:C85)</f>
        <v>185.01920000000001</v>
      </c>
      <c r="D89" s="62">
        <f ca="1">SUM(D78:D80,D83:D85)</f>
        <v>168.08199999999999</v>
      </c>
      <c r="E89" s="102">
        <f ca="1">IF(((D89-C89)/C89)*100&gt;100,"(+)  ",IF(((D89-C89)/C89)*100&lt;-100,"(-)  ",IF(ROUND((((D89-C89)/C89)*100),1)=0,"-  ",((D89-C89)/C89)*100)))</f>
        <v>-9.1542931760595749</v>
      </c>
      <c r="F89" s="57">
        <f ca="1">SUM(F78:F80,F83:F85)</f>
        <v>40.167000000000002</v>
      </c>
      <c r="G89" s="57">
        <f t="shared" ref="G89:N89" ca="1" si="16">SUM(G78:G80,G83:G85)</f>
        <v>49.145600000000009</v>
      </c>
      <c r="H89" s="57">
        <f t="shared" ca="1" si="16"/>
        <v>46.5032</v>
      </c>
      <c r="I89" s="57">
        <f t="shared" ca="1" si="16"/>
        <v>38.642699999999998</v>
      </c>
      <c r="J89" s="57">
        <f t="shared" ca="1" si="16"/>
        <v>34.595500000000001</v>
      </c>
      <c r="K89" s="57">
        <f t="shared" ca="1" si="16"/>
        <v>48.340600000000002</v>
      </c>
      <c r="L89" s="57">
        <f t="shared" ca="1" si="16"/>
        <v>50.808800000000005</v>
      </c>
      <c r="M89" s="57">
        <f t="shared" ca="1" si="16"/>
        <v>43.365099999999998</v>
      </c>
      <c r="N89" s="57">
        <f t="shared" ca="1" si="16"/>
        <v>39.102899999999998</v>
      </c>
      <c r="O89" s="113">
        <f ca="1">IF(((N89-J89)/J89)*100&gt;100,"(+)  ",IF(((N89-J89)/J89)*100&lt;-100,"(-)  ",IF(ROUND((((N89-J89)/J89)*100),1)=0,"-  ",((N89-J89)/J89)*100)))</f>
        <v>13.028862135248795</v>
      </c>
    </row>
    <row r="90" spans="1:15" ht="20.100000000000001" customHeight="1" x14ac:dyDescent="0.3">
      <c r="A90" s="58"/>
      <c r="B90" s="75" t="s">
        <v>127</v>
      </c>
      <c r="C90" s="78">
        <f ca="1">SUM(C75:C77)</f>
        <v>118.4556</v>
      </c>
      <c r="D90" s="62">
        <f ca="1">SUM(D75:D77)</f>
        <v>131.43910000000002</v>
      </c>
      <c r="E90" s="102">
        <f ca="1">IF(((D90-C90)/C90)*100&gt;100,"(+)  ",IF(((D90-C90)/C90)*100&lt;-100,"(-)  ",IF(ROUND((((D90-C90)/C90)*100),1)=0,"-  ",((D90-C90)/C90)*100)))</f>
        <v>10.96064685840097</v>
      </c>
      <c r="F90" s="57">
        <f ca="1">SUM(F75:F77)</f>
        <v>31.310400000000001</v>
      </c>
      <c r="G90" s="57">
        <f t="shared" ref="G90:N90" ca="1" si="17">SUM(G75:G77)</f>
        <v>33.620199999999997</v>
      </c>
      <c r="H90" s="57">
        <f t="shared" ca="1" si="17"/>
        <v>35.339199999999998</v>
      </c>
      <c r="I90" s="57">
        <f t="shared" ca="1" si="17"/>
        <v>32.156799999999997</v>
      </c>
      <c r="J90" s="57">
        <f t="shared" ca="1" si="17"/>
        <v>31.317900000000002</v>
      </c>
      <c r="K90" s="57">
        <f t="shared" ca="1" si="17"/>
        <v>32.6252</v>
      </c>
      <c r="L90" s="57">
        <f t="shared" ca="1" si="17"/>
        <v>31.100099999999998</v>
      </c>
      <c r="M90" s="57">
        <f t="shared" ca="1" si="17"/>
        <v>33.156999999999996</v>
      </c>
      <c r="N90" s="57">
        <f t="shared" ca="1" si="17"/>
        <v>36.185299999999998</v>
      </c>
      <c r="O90" s="113">
        <f ca="1">IF(((N90-J90)/J90)*100&gt;100,"(+)  ",IF(((N90-J90)/J90)*100&lt;-100,"(-)  ",IF(ROUND((((N90-J90)/J90)*100),1)=0,"-  ",((N90-J90)/J90)*100)))</f>
        <v>15.541910536785661</v>
      </c>
    </row>
    <row r="91" spans="1:15" ht="20.100000000000001" customHeight="1" x14ac:dyDescent="0.3">
      <c r="A91" s="58"/>
      <c r="B91" s="76" t="s">
        <v>128</v>
      </c>
      <c r="C91" s="79">
        <f ca="1">INDIRECT(Calculation!E95,FALSE)</f>
        <v>312.26070000000004</v>
      </c>
      <c r="D91" s="64">
        <f ca="1">INDIRECT(Calculation!F95,FALSE)</f>
        <v>308.65910000000002</v>
      </c>
      <c r="E91" s="125">
        <f ca="1">IF(((D91-C91)/C91)*100&gt;100,"(+)  ",IF(((D91-C91)/C91)*100&lt;-100,"(-)  ",IF(ROUND((((D91-C91)/C91)*100),1)=0,"-  ",((D91-C91)/C91)*100)))</f>
        <v>-1.15339522392668</v>
      </c>
      <c r="F91" s="65">
        <f ca="1">INDIRECT(Calculation!H95,FALSE)</f>
        <v>73.521100000000004</v>
      </c>
      <c r="G91" s="65">
        <f ca="1">INDIRECT(Calculation!I95,FALSE)</f>
        <v>84.979299999999995</v>
      </c>
      <c r="H91" s="65">
        <f ca="1">INDIRECT(Calculation!J95,FALSE)</f>
        <v>84.1267</v>
      </c>
      <c r="I91" s="65">
        <f ca="1">INDIRECT(Calculation!K95,FALSE)</f>
        <v>73.013800000000003</v>
      </c>
      <c r="J91" s="65">
        <f ca="1">INDIRECT(Calculation!L95,FALSE)</f>
        <v>68.0411</v>
      </c>
      <c r="K91" s="65">
        <f ca="1">INDIRECT(Calculation!M95,FALSE)</f>
        <v>83.477500000000006</v>
      </c>
      <c r="L91" s="65">
        <f ca="1">INDIRECT(Calculation!N95,FALSE)</f>
        <v>84.419200000000004</v>
      </c>
      <c r="M91" s="65">
        <f ca="1">INDIRECT(Calculation!O95,FALSE)</f>
        <v>78.989599999999996</v>
      </c>
      <c r="N91" s="134">
        <f ca="1">INDIRECT(Calculation!P95,FALSE)</f>
        <v>77.718800000000002</v>
      </c>
      <c r="O91" s="115">
        <f ca="1">IF(((N91-J91)/J91)*100&gt;100,"(+)  ",IF(((N91-J91)/J91)*100&lt;-100,"(-)  ",IF(ROUND((((N91-J91)/J91)*100),1)=0,"-  ",((N91-J91)/J91)*100)))</f>
        <v>14.223315025771191</v>
      </c>
    </row>
    <row r="92" spans="1:15" ht="30" customHeight="1" x14ac:dyDescent="0.4">
      <c r="A92" s="4" t="s">
        <v>136</v>
      </c>
      <c r="B92" s="59"/>
      <c r="C92" s="62"/>
      <c r="D92" s="62"/>
      <c r="E92" s="193"/>
      <c r="F92" s="57"/>
      <c r="G92" s="57"/>
      <c r="H92" s="57"/>
      <c r="I92" s="57"/>
      <c r="J92" s="57"/>
      <c r="K92" s="57"/>
      <c r="L92" s="57"/>
      <c r="M92" s="62"/>
      <c r="N92" s="146"/>
      <c r="O92" s="192"/>
    </row>
    <row r="93" spans="1:15" ht="62.25" customHeight="1" x14ac:dyDescent="0.3">
      <c r="A93" s="111" t="s">
        <v>87</v>
      </c>
      <c r="B93" s="88" t="s">
        <v>88</v>
      </c>
      <c r="C93" s="118" t="s">
        <v>89</v>
      </c>
      <c r="D93" s="119" t="s">
        <v>130</v>
      </c>
      <c r="E93" s="128" t="s">
        <v>137</v>
      </c>
      <c r="F93" s="119" t="s">
        <v>92</v>
      </c>
      <c r="G93" s="119" t="s">
        <v>93</v>
      </c>
      <c r="H93" s="119" t="s">
        <v>94</v>
      </c>
      <c r="I93" s="119" t="s">
        <v>95</v>
      </c>
      <c r="J93" s="119" t="s">
        <v>96</v>
      </c>
      <c r="K93" s="119" t="s">
        <v>97</v>
      </c>
      <c r="L93" s="119" t="s">
        <v>98</v>
      </c>
      <c r="M93" s="119" t="s">
        <v>99</v>
      </c>
      <c r="N93" s="119" t="s">
        <v>100</v>
      </c>
      <c r="O93" s="129" t="s">
        <v>138</v>
      </c>
    </row>
    <row r="94" spans="1:15" ht="20.100000000000001" customHeight="1" x14ac:dyDescent="0.3">
      <c r="A94" s="59" t="s">
        <v>123</v>
      </c>
      <c r="B94" s="75" t="s">
        <v>119</v>
      </c>
      <c r="C94" s="103">
        <f t="shared" ref="C94:D98" ca="1" si="18">100*(C75/C$91)</f>
        <v>1.7584665633555552</v>
      </c>
      <c r="D94" s="71">
        <f t="shared" ca="1" si="18"/>
        <v>2.1107428875416274</v>
      </c>
      <c r="E94" s="104">
        <f ca="1">D94-C94</f>
        <v>0.35227632418607224</v>
      </c>
      <c r="F94" s="103">
        <f t="shared" ref="F94:N94" ca="1" si="19">100*(F75/F$91)</f>
        <v>0.72319374982147977</v>
      </c>
      <c r="G94" s="71">
        <f t="shared" ca="1" si="19"/>
        <v>1.515192523355688</v>
      </c>
      <c r="H94" s="71">
        <f t="shared" ca="1" si="19"/>
        <v>2.8357227847995943</v>
      </c>
      <c r="I94" s="71">
        <f t="shared" ca="1" si="19"/>
        <v>1.0459666528793188</v>
      </c>
      <c r="J94" s="71">
        <f t="shared" ca="1" si="19"/>
        <v>2.2179241664229417</v>
      </c>
      <c r="K94" s="71">
        <f t="shared" ca="1" si="19"/>
        <v>2.2240723548261507</v>
      </c>
      <c r="L94" s="71">
        <f t="shared" ca="1" si="19"/>
        <v>2.8847702892233045</v>
      </c>
      <c r="M94" s="71">
        <f t="shared" ca="1" si="19"/>
        <v>0.60577595025167874</v>
      </c>
      <c r="N94" s="71">
        <f t="shared" ca="1" si="19"/>
        <v>1.9288769255315319</v>
      </c>
      <c r="O94" s="126">
        <f ca="1">N94-J94</f>
        <v>-0.28904724089140976</v>
      </c>
    </row>
    <row r="95" spans="1:15" ht="20.100000000000001" customHeight="1" x14ac:dyDescent="0.3">
      <c r="A95" s="58"/>
      <c r="B95" s="75" t="s">
        <v>120</v>
      </c>
      <c r="C95" s="103">
        <f t="shared" ca="1" si="18"/>
        <v>0.49426648950700486</v>
      </c>
      <c r="D95" s="71">
        <f t="shared" ca="1" si="18"/>
        <v>0.56722772793674314</v>
      </c>
      <c r="E95" s="104">
        <f t="shared" ref="E95:E103" ca="1" si="20">D95-C95</f>
        <v>7.2961238429738284E-2</v>
      </c>
      <c r="F95" s="103">
        <f t="shared" ref="F95:N95" ca="1" si="21">100*(F76/F$91)</f>
        <v>0.70523972029798243</v>
      </c>
      <c r="G95" s="71">
        <f t="shared" ca="1" si="21"/>
        <v>0.70358310788627354</v>
      </c>
      <c r="H95" s="71">
        <f t="shared" ca="1" si="21"/>
        <v>0.47642425056492171</v>
      </c>
      <c r="I95" s="71">
        <f t="shared" ca="1" si="21"/>
        <v>0.46333706778718536</v>
      </c>
      <c r="J95" s="71">
        <f t="shared" ca="1" si="21"/>
        <v>0.66092405913484642</v>
      </c>
      <c r="K95" s="71">
        <f t="shared" ca="1" si="21"/>
        <v>0.67323530292593814</v>
      </c>
      <c r="L95" s="71">
        <f t="shared" ca="1" si="21"/>
        <v>0.62627932982070422</v>
      </c>
      <c r="M95" s="71">
        <f t="shared" ca="1" si="21"/>
        <v>0.53272835917639794</v>
      </c>
      <c r="N95" s="71">
        <f t="shared" ca="1" si="21"/>
        <v>0.46205036619196377</v>
      </c>
      <c r="O95" s="126">
        <f t="shared" ref="O95:O105" ca="1" si="22">N95-J95</f>
        <v>-0.19887369294288265</v>
      </c>
    </row>
    <row r="96" spans="1:15" ht="20.100000000000001" customHeight="1" x14ac:dyDescent="0.3">
      <c r="A96" s="58"/>
      <c r="B96" s="75" t="s">
        <v>110</v>
      </c>
      <c r="C96" s="103">
        <f t="shared" ca="1" si="18"/>
        <v>35.682107930969217</v>
      </c>
      <c r="D96" s="71">
        <f t="shared" ca="1" si="18"/>
        <v>39.905935059099178</v>
      </c>
      <c r="E96" s="104">
        <f t="shared" ca="1" si="20"/>
        <v>4.2238271281299617</v>
      </c>
      <c r="F96" s="103">
        <f t="shared" ref="F96:N96" ca="1" si="23">100*(F77/F$91)</f>
        <v>41.158524559616218</v>
      </c>
      <c r="G96" s="71">
        <f t="shared" ca="1" si="23"/>
        <v>37.344035547480388</v>
      </c>
      <c r="H96" s="71">
        <f t="shared" ca="1" si="23"/>
        <v>38.694968422629202</v>
      </c>
      <c r="I96" s="71">
        <f t="shared" ca="1" si="23"/>
        <v>42.532781474187068</v>
      </c>
      <c r="J96" s="71">
        <f t="shared" ca="1" si="23"/>
        <v>43.149067254938558</v>
      </c>
      <c r="K96" s="71">
        <f t="shared" ca="1" si="23"/>
        <v>36.18531939744242</v>
      </c>
      <c r="L96" s="71">
        <f t="shared" ca="1" si="23"/>
        <v>33.32902941510936</v>
      </c>
      <c r="M96" s="71">
        <f t="shared" ca="1" si="23"/>
        <v>40.83790777520079</v>
      </c>
      <c r="N96" s="71">
        <f t="shared" ca="1" si="23"/>
        <v>44.168335074653754</v>
      </c>
      <c r="O96" s="126">
        <f t="shared" ca="1" si="22"/>
        <v>1.0192678197151963</v>
      </c>
    </row>
    <row r="97" spans="1:15" ht="20.100000000000001" customHeight="1" x14ac:dyDescent="0.3">
      <c r="A97" s="58"/>
      <c r="B97" s="75" t="s">
        <v>111</v>
      </c>
      <c r="C97" s="103">
        <f t="shared" ca="1" si="18"/>
        <v>16.101385797188055</v>
      </c>
      <c r="D97" s="71">
        <f t="shared" ca="1" si="18"/>
        <v>14.872038439819205</v>
      </c>
      <c r="E97" s="104">
        <f t="shared" ca="1" si="20"/>
        <v>-1.2293473573688498</v>
      </c>
      <c r="F97" s="103">
        <f t="shared" ref="F97:N97" ca="1" si="24">100*(F78/F$91)</f>
        <v>14.867704645333108</v>
      </c>
      <c r="G97" s="71">
        <f t="shared" ca="1" si="24"/>
        <v>16.910588813981757</v>
      </c>
      <c r="H97" s="71">
        <f t="shared" ca="1" si="24"/>
        <v>13.731193544974426</v>
      </c>
      <c r="I97" s="71">
        <f t="shared" ca="1" si="24"/>
        <v>15.628552410640179</v>
      </c>
      <c r="J97" s="71">
        <f t="shared" ca="1" si="24"/>
        <v>15.586608682105375</v>
      </c>
      <c r="K97" s="71">
        <f t="shared" ca="1" si="24"/>
        <v>14.777634691982868</v>
      </c>
      <c r="L97" s="71">
        <f t="shared" ca="1" si="24"/>
        <v>14.787749706227968</v>
      </c>
      <c r="M97" s="71">
        <f t="shared" ca="1" si="24"/>
        <v>16.428365253147252</v>
      </c>
      <c r="N97" s="71">
        <f t="shared" ca="1" si="24"/>
        <v>13.974353695630914</v>
      </c>
      <c r="O97" s="126">
        <f t="shared" ca="1" si="22"/>
        <v>-1.6122549864744613</v>
      </c>
    </row>
    <row r="98" spans="1:15" ht="20.100000000000001" customHeight="1" x14ac:dyDescent="0.3">
      <c r="A98" s="58"/>
      <c r="B98" s="141" t="s">
        <v>112</v>
      </c>
      <c r="C98" s="103">
        <f t="shared" ca="1" si="18"/>
        <v>2.1984194616869814</v>
      </c>
      <c r="D98" s="71">
        <f t="shared" ca="1" si="18"/>
        <v>1.7805728066983932</v>
      </c>
      <c r="E98" s="104">
        <f t="shared" ca="1" si="20"/>
        <v>-0.4178466549885882</v>
      </c>
      <c r="F98" s="103">
        <f t="shared" ref="F98:N98" ca="1" si="25">100*(F79/F$91)</f>
        <v>1.6101500113572835</v>
      </c>
      <c r="G98" s="71">
        <f t="shared" ca="1" si="25"/>
        <v>2.5918076519811302</v>
      </c>
      <c r="H98" s="71">
        <f t="shared" ca="1" si="25"/>
        <v>2.1008787935340387</v>
      </c>
      <c r="I98" s="71">
        <f t="shared" ca="1" si="25"/>
        <v>1.3711106667506692</v>
      </c>
      <c r="J98" s="71">
        <f t="shared" ca="1" si="25"/>
        <v>0.97117771464600089</v>
      </c>
      <c r="K98" s="71">
        <f t="shared" ca="1" si="25"/>
        <v>2.4756371477344197</v>
      </c>
      <c r="L98" s="71">
        <f t="shared" ca="1" si="25"/>
        <v>2.2188080436677913</v>
      </c>
      <c r="M98" s="71">
        <f t="shared" ca="1" si="25"/>
        <v>1.1842065284543788</v>
      </c>
      <c r="N98" s="71">
        <f t="shared" ca="1" si="25"/>
        <v>0.92924749224125947</v>
      </c>
      <c r="O98" s="126">
        <f t="shared" ca="1" si="22"/>
        <v>-4.1930222404741424E-2</v>
      </c>
    </row>
    <row r="99" spans="1:15" ht="20.100000000000001" customHeight="1" x14ac:dyDescent="0.3">
      <c r="A99" s="58"/>
      <c r="B99" s="75" t="s">
        <v>139</v>
      </c>
      <c r="C99" s="103">
        <f ca="1">100*((C80+C83)/C$91)</f>
        <v>24.218897863227745</v>
      </c>
      <c r="D99" s="71">
        <f ca="1">100*((D80+D83)/D$91)</f>
        <v>20.951107548748759</v>
      </c>
      <c r="E99" s="104">
        <f t="shared" ca="1" si="20"/>
        <v>-3.2677903144789866</v>
      </c>
      <c r="F99" s="103">
        <f t="shared" ref="F99:N99" ca="1" si="26">100*((F80+F83)/F$91)</f>
        <v>19.974537921766675</v>
      </c>
      <c r="G99" s="71">
        <f t="shared" ca="1" si="26"/>
        <v>25.027389022973836</v>
      </c>
      <c r="H99" s="71">
        <f t="shared" ca="1" si="26"/>
        <v>25.156579302409344</v>
      </c>
      <c r="I99" s="71">
        <f t="shared" ca="1" si="26"/>
        <v>15.731957520359167</v>
      </c>
      <c r="J99" s="71">
        <f t="shared" ca="1" si="26"/>
        <v>14.869982995571796</v>
      </c>
      <c r="K99" s="71">
        <f t="shared" ca="1" si="26"/>
        <v>26.234494324818066</v>
      </c>
      <c r="L99" s="71">
        <f t="shared" ca="1" si="26"/>
        <v>28.913446230241462</v>
      </c>
      <c r="M99" s="71">
        <f t="shared" ca="1" si="26"/>
        <v>20.60283885473531</v>
      </c>
      <c r="N99" s="71">
        <f t="shared" ca="1" si="26"/>
        <v>17.336731910425794</v>
      </c>
      <c r="O99" s="126">
        <f t="shared" ca="1" si="22"/>
        <v>2.4667489148539978</v>
      </c>
    </row>
    <row r="100" spans="1:15" ht="20.100000000000001" customHeight="1" x14ac:dyDescent="0.3">
      <c r="A100" s="58"/>
      <c r="B100" s="95" t="s">
        <v>132</v>
      </c>
      <c r="C100" s="103">
        <f ca="1">100*(C81/C$91)</f>
        <v>11.187414874814538</v>
      </c>
      <c r="D100" s="71">
        <f ca="1">100*(D81/D$91)</f>
        <v>9.4448859599473973</v>
      </c>
      <c r="E100" s="104">
        <f ca="1">D100-C100</f>
        <v>-1.7425289148671403</v>
      </c>
      <c r="F100" s="103">
        <f t="shared" ref="F100:N100" ca="1" si="27">100*(F81/F$91)</f>
        <v>9.0729056012491647</v>
      </c>
      <c r="G100" s="71">
        <f t="shared" ca="1" si="27"/>
        <v>10.883709326859602</v>
      </c>
      <c r="H100" s="71">
        <f t="shared" ca="1" si="27"/>
        <v>11.841187161745321</v>
      </c>
      <c r="I100" s="71">
        <f t="shared" ca="1" si="27"/>
        <v>7.2524646025819779</v>
      </c>
      <c r="J100" s="71">
        <f t="shared" ca="1" si="27"/>
        <v>5.8671890960022699</v>
      </c>
      <c r="K100" s="71">
        <f t="shared" ca="1" si="27"/>
        <v>11.863675840795421</v>
      </c>
      <c r="L100" s="71">
        <f t="shared" ca="1" si="27"/>
        <v>13.97407224896706</v>
      </c>
      <c r="M100" s="71">
        <f t="shared" ca="1" si="27"/>
        <v>9.3657899267751699</v>
      </c>
      <c r="N100" s="71">
        <f t="shared" ca="1" si="27"/>
        <v>7.2651662146095921</v>
      </c>
      <c r="O100" s="126">
        <f t="shared" ca="1" si="22"/>
        <v>1.3979771186073222</v>
      </c>
    </row>
    <row r="101" spans="1:15" ht="20.100000000000001" customHeight="1" x14ac:dyDescent="0.3">
      <c r="A101" s="58"/>
      <c r="B101" s="96" t="s">
        <v>133</v>
      </c>
      <c r="C101" s="103">
        <f ca="1">100*(C82/C$91)</f>
        <v>13.027928266349237</v>
      </c>
      <c r="D101" s="71">
        <f ca="1">100*(D82/D$91)</f>
        <v>11.50440728946595</v>
      </c>
      <c r="E101" s="104">
        <f ca="1">D101-C101</f>
        <v>-1.5235209768832867</v>
      </c>
      <c r="F101" s="103">
        <f t="shared" ref="F101:N101" ca="1" si="28">100*(F82/F$91)</f>
        <v>10.897007797761459</v>
      </c>
      <c r="G101" s="71">
        <f t="shared" ca="1" si="28"/>
        <v>14.141561533220445</v>
      </c>
      <c r="H101" s="71">
        <f t="shared" ca="1" si="28"/>
        <v>13.313846852426162</v>
      </c>
      <c r="I101" s="71">
        <f t="shared" ca="1" si="28"/>
        <v>8.4777124324442781</v>
      </c>
      <c r="J101" s="71">
        <f t="shared" ca="1" si="28"/>
        <v>9.0007363196656147</v>
      </c>
      <c r="K101" s="71">
        <f t="shared" ca="1" si="28"/>
        <v>14.368901799886197</v>
      </c>
      <c r="L101" s="71">
        <f t="shared" ca="1" si="28"/>
        <v>14.937597134301203</v>
      </c>
      <c r="M101" s="71">
        <f t="shared" ca="1" si="28"/>
        <v>11.233757355398685</v>
      </c>
      <c r="N101" s="71">
        <f t="shared" ca="1" si="28"/>
        <v>10.068863646891099</v>
      </c>
      <c r="O101" s="126">
        <f t="shared" ca="1" si="22"/>
        <v>1.0681273272254845</v>
      </c>
    </row>
    <row r="102" spans="1:15" ht="20.100000000000001" customHeight="1" x14ac:dyDescent="0.3">
      <c r="A102" s="58"/>
      <c r="B102" s="96" t="s">
        <v>114</v>
      </c>
      <c r="C102" s="103">
        <f t="shared" ref="C102:D105" ca="1" si="29">100*(C84/C$91)</f>
        <v>4.1320601663930168</v>
      </c>
      <c r="D102" s="71">
        <f t="shared" ca="1" si="29"/>
        <v>3.9324938095134732</v>
      </c>
      <c r="E102" s="104">
        <f ca="1">D102-C102</f>
        <v>-0.1995663568795436</v>
      </c>
      <c r="F102" s="103">
        <f t="shared" ref="F102:N102" ca="1" si="30">100*(F84/F$91)</f>
        <v>5.7281515102467182</v>
      </c>
      <c r="G102" s="71">
        <f t="shared" ca="1" si="30"/>
        <v>1.5883868189076635</v>
      </c>
      <c r="H102" s="71">
        <f t="shared" ca="1" si="30"/>
        <v>2.039305000671606</v>
      </c>
      <c r="I102" s="71">
        <f t="shared" ca="1" si="30"/>
        <v>6.8435008176536485</v>
      </c>
      <c r="J102" s="71">
        <f t="shared" ca="1" si="30"/>
        <v>5.926858913215689</v>
      </c>
      <c r="K102" s="71">
        <f t="shared" ca="1" si="30"/>
        <v>1.6687131262915156</v>
      </c>
      <c r="L102" s="71">
        <f t="shared" ca="1" si="30"/>
        <v>2.4601038626284066</v>
      </c>
      <c r="M102" s="71">
        <f t="shared" ca="1" si="30"/>
        <v>6.4441394816532815</v>
      </c>
      <c r="N102" s="71">
        <f t="shared" ca="1" si="30"/>
        <v>6.2219179915284331</v>
      </c>
      <c r="O102" s="126">
        <f t="shared" ca="1" si="22"/>
        <v>0.29505907831274403</v>
      </c>
    </row>
    <row r="103" spans="1:15" ht="20.100000000000001" customHeight="1" x14ac:dyDescent="0.3">
      <c r="A103" s="58"/>
      <c r="B103" s="75" t="s">
        <v>124</v>
      </c>
      <c r="C103" s="103">
        <f t="shared" ca="1" si="29"/>
        <v>12.600753152734237</v>
      </c>
      <c r="D103" s="71">
        <f t="shared" ca="1" si="29"/>
        <v>12.919333983673248</v>
      </c>
      <c r="E103" s="104">
        <f t="shared" ca="1" si="20"/>
        <v>0.3185808309390108</v>
      </c>
      <c r="F103" s="103">
        <f t="shared" ref="F103:N103" ca="1" si="31">100*(F85/F$91)</f>
        <v>12.452751659047538</v>
      </c>
      <c r="G103" s="71">
        <f t="shared" ca="1" si="31"/>
        <v>11.714264532656777</v>
      </c>
      <c r="H103" s="71">
        <f t="shared" ca="1" si="31"/>
        <v>12.249618729844389</v>
      </c>
      <c r="I103" s="71">
        <f t="shared" ca="1" si="31"/>
        <v>13.350079026156699</v>
      </c>
      <c r="J103" s="71">
        <f t="shared" ca="1" si="31"/>
        <v>13.490375669999457</v>
      </c>
      <c r="K103" s="71">
        <f t="shared" ca="1" si="31"/>
        <v>12.752058938037194</v>
      </c>
      <c r="L103" s="71">
        <f t="shared" ca="1" si="31"/>
        <v>11.80620048519768</v>
      </c>
      <c r="M103" s="71">
        <f t="shared" ca="1" si="31"/>
        <v>10.240208837619129</v>
      </c>
      <c r="N103" s="71">
        <f t="shared" ca="1" si="31"/>
        <v>11.851057916488674</v>
      </c>
      <c r="O103" s="126">
        <f t="shared" ca="1" si="22"/>
        <v>-1.6393177535107828</v>
      </c>
    </row>
    <row r="104" spans="1:15" ht="20.100000000000001" customHeight="1" x14ac:dyDescent="0.3">
      <c r="A104" s="58"/>
      <c r="B104" s="75" t="s">
        <v>116</v>
      </c>
      <c r="C104" s="103">
        <f t="shared" ca="1" si="29"/>
        <v>2.3206890908782309</v>
      </c>
      <c r="D104" s="71">
        <f t="shared" ca="1" si="29"/>
        <v>2.3467961903601737</v>
      </c>
      <c r="E104" s="104">
        <f ca="1">D104-C104</f>
        <v>2.6107099481942786E-2</v>
      </c>
      <c r="F104" s="103">
        <f t="shared" ref="F104:N104" ca="1" si="32">100*(F86/F$91)</f>
        <v>2.3352479764312557</v>
      </c>
      <c r="G104" s="71">
        <f t="shared" ca="1" si="32"/>
        <v>2.0170794534669034</v>
      </c>
      <c r="H104" s="71">
        <f t="shared" ca="1" si="32"/>
        <v>2.13879778952461</v>
      </c>
      <c r="I104" s="71">
        <f t="shared" ca="1" si="32"/>
        <v>2.4432367579827372</v>
      </c>
      <c r="J104" s="71">
        <f t="shared" ca="1" si="32"/>
        <v>2.5087777828400779</v>
      </c>
      <c r="K104" s="71">
        <f t="shared" ca="1" si="32"/>
        <v>2.34003174508101</v>
      </c>
      <c r="L104" s="71">
        <f t="shared" ca="1" si="32"/>
        <v>2.2764963420643642</v>
      </c>
      <c r="M104" s="71">
        <f t="shared" ca="1" si="32"/>
        <v>2.5621094422556898</v>
      </c>
      <c r="N104" s="71">
        <f t="shared" ca="1" si="32"/>
        <v>2.6082492266993311</v>
      </c>
      <c r="O104" s="126">
        <f t="shared" ca="1" si="22"/>
        <v>9.9471443859253217E-2</v>
      </c>
    </row>
    <row r="105" spans="1:15" ht="20.100000000000001" customHeight="1" x14ac:dyDescent="0.3">
      <c r="A105" s="58"/>
      <c r="B105" s="75" t="s">
        <v>140</v>
      </c>
      <c r="C105" s="103">
        <f t="shared" ca="1" si="29"/>
        <v>0.49282538596755848</v>
      </c>
      <c r="D105" s="71">
        <f t="shared" ca="1" si="29"/>
        <v>0.61365435200193352</v>
      </c>
      <c r="E105" s="104">
        <f ca="1">D105-C105</f>
        <v>0.12082896603437504</v>
      </c>
      <c r="F105" s="103">
        <f t="shared" ref="F105:N105" ca="1" si="33">100*(F87/F$91)</f>
        <v>0.44449824608173705</v>
      </c>
      <c r="G105" s="71">
        <f t="shared" ca="1" si="33"/>
        <v>0.58755485159327037</v>
      </c>
      <c r="H105" s="71">
        <f t="shared" ca="1" si="33"/>
        <v>0.57639251272188263</v>
      </c>
      <c r="I105" s="71">
        <f t="shared" ca="1" si="33"/>
        <v>0.58920368478287666</v>
      </c>
      <c r="J105" s="71">
        <f t="shared" ca="1" si="33"/>
        <v>0.61844973111839763</v>
      </c>
      <c r="K105" s="71">
        <f t="shared" ca="1" si="33"/>
        <v>0.66868317810188371</v>
      </c>
      <c r="L105" s="71">
        <f t="shared" ca="1" si="33"/>
        <v>0.69723475228384069</v>
      </c>
      <c r="M105" s="71">
        <f t="shared" ca="1" si="33"/>
        <v>0.56197271539544458</v>
      </c>
      <c r="N105" s="71">
        <f t="shared" ca="1" si="33"/>
        <v>0.51930806960478026</v>
      </c>
      <c r="O105" s="126">
        <f t="shared" ca="1" si="22"/>
        <v>-9.9141661513617363E-2</v>
      </c>
    </row>
    <row r="106" spans="1:15" ht="20.100000000000001" customHeight="1" x14ac:dyDescent="0.3">
      <c r="A106" s="63"/>
      <c r="B106" s="63" t="s">
        <v>141</v>
      </c>
      <c r="C106" s="105">
        <f ca="1">SUM(C98:C99,C102:C103)</f>
        <v>43.15013064404198</v>
      </c>
      <c r="D106" s="106">
        <f ca="1">SUM(D98:D99,D102:D103)</f>
        <v>39.583508148633875</v>
      </c>
      <c r="E106" s="107">
        <f ca="1">D106-C106</f>
        <v>-3.5666224954081045</v>
      </c>
      <c r="F106" s="105">
        <f ca="1">SUM(F98:F99,F102:F103)</f>
        <v>39.765591102418213</v>
      </c>
      <c r="G106" s="106">
        <f t="shared" ref="G106:N106" ca="1" si="34">SUM(G98:G99,G102:G103)</f>
        <v>40.921848026519413</v>
      </c>
      <c r="H106" s="106">
        <f t="shared" ca="1" si="34"/>
        <v>41.546381826459381</v>
      </c>
      <c r="I106" s="106">
        <f t="shared" ca="1" si="34"/>
        <v>37.296648030920181</v>
      </c>
      <c r="J106" s="106">
        <f t="shared" ca="1" si="34"/>
        <v>35.25839529343294</v>
      </c>
      <c r="K106" s="106">
        <f t="shared" ca="1" si="34"/>
        <v>43.130903536881192</v>
      </c>
      <c r="L106" s="106">
        <f t="shared" ca="1" si="34"/>
        <v>45.39855862173534</v>
      </c>
      <c r="M106" s="106">
        <f t="shared" ca="1" si="34"/>
        <v>38.471393702462095</v>
      </c>
      <c r="N106" s="106">
        <f t="shared" ca="1" si="34"/>
        <v>36.338955310684156</v>
      </c>
      <c r="O106" s="127">
        <f ca="1">SUM(O98:O99,O102:O103)</f>
        <v>1.0805600172512175</v>
      </c>
    </row>
    <row r="107" spans="1:15" ht="20.100000000000001" customHeight="1" x14ac:dyDescent="0.3">
      <c r="A107" s="63"/>
      <c r="B107" s="63" t="s">
        <v>142</v>
      </c>
      <c r="C107" s="105">
        <f ca="1">SUM(C97:C99,C102:C103)</f>
        <v>59.251516441230031</v>
      </c>
      <c r="D107" s="106">
        <f ca="1">SUM(D97:D99,D102:D103)</f>
        <v>54.455546588453082</v>
      </c>
      <c r="E107" s="107">
        <f ca="1">D107-C107</f>
        <v>-4.795969852776949</v>
      </c>
      <c r="F107" s="105">
        <f ca="1">SUM(F97:F99,F102:F103)</f>
        <v>54.633295747751319</v>
      </c>
      <c r="G107" s="106">
        <f t="shared" ref="G107:M107" ca="1" si="35">SUM(G97:G99,G102:G103)</f>
        <v>57.832436840501167</v>
      </c>
      <c r="H107" s="106">
        <f t="shared" ca="1" si="35"/>
        <v>55.277575371433798</v>
      </c>
      <c r="I107" s="106">
        <f t="shared" ca="1" si="35"/>
        <v>52.925200441560364</v>
      </c>
      <c r="J107" s="106">
        <f t="shared" ca="1" si="35"/>
        <v>50.845003975538319</v>
      </c>
      <c r="K107" s="106">
        <f t="shared" ca="1" si="35"/>
        <v>57.908538228864067</v>
      </c>
      <c r="L107" s="106">
        <f t="shared" ca="1" si="35"/>
        <v>60.18630832796331</v>
      </c>
      <c r="M107" s="106">
        <f t="shared" ca="1" si="35"/>
        <v>54.89975895560935</v>
      </c>
      <c r="N107" s="106">
        <f ca="1">SUM(N97:N99,N102:N103)</f>
        <v>50.31330900631508</v>
      </c>
      <c r="O107" s="127">
        <f ca="1">SUM(O97:O99,O102:O103)</f>
        <v>-0.53169496922324377</v>
      </c>
    </row>
    <row r="108" spans="1:15" ht="20.100000000000001" customHeight="1" x14ac:dyDescent="0.3">
      <c r="A108" s="63"/>
      <c r="B108" s="63" t="s">
        <v>143</v>
      </c>
      <c r="C108" s="105">
        <f ca="1">SUM(C94:C96)</f>
        <v>37.934840983831776</v>
      </c>
      <c r="D108" s="106">
        <f ca="1">SUM(D94:D96)</f>
        <v>42.583905674577551</v>
      </c>
      <c r="E108" s="107">
        <f ca="1">D108-C108</f>
        <v>4.6490646907457744</v>
      </c>
      <c r="F108" s="105">
        <f t="shared" ref="F108:O108" ca="1" si="36">SUM(F94:F96)</f>
        <v>42.586958029735683</v>
      </c>
      <c r="G108" s="106">
        <f t="shared" ca="1" si="36"/>
        <v>39.562811178722349</v>
      </c>
      <c r="H108" s="106">
        <f t="shared" ca="1" si="36"/>
        <v>42.00711545799372</v>
      </c>
      <c r="I108" s="106">
        <f t="shared" ca="1" si="36"/>
        <v>44.04208519485357</v>
      </c>
      <c r="J108" s="106">
        <f t="shared" ca="1" si="36"/>
        <v>46.027915480496347</v>
      </c>
      <c r="K108" s="106">
        <f t="shared" ca="1" si="36"/>
        <v>39.082627055194507</v>
      </c>
      <c r="L108" s="106">
        <f t="shared" ca="1" si="36"/>
        <v>36.840079034153369</v>
      </c>
      <c r="M108" s="106">
        <f t="shared" ca="1" si="36"/>
        <v>41.976412084628869</v>
      </c>
      <c r="N108" s="106">
        <f ca="1">SUM(N94:N96)</f>
        <v>46.559262366377247</v>
      </c>
      <c r="O108" s="127">
        <f t="shared" ca="1" si="36"/>
        <v>0.53134688588090384</v>
      </c>
    </row>
    <row r="109" spans="1:15" ht="28.5" customHeight="1" x14ac:dyDescent="0.4">
      <c r="A109" s="4" t="s">
        <v>144</v>
      </c>
      <c r="B109" s="58"/>
      <c r="C109" s="72"/>
      <c r="D109" s="72"/>
      <c r="E109" s="72"/>
      <c r="F109" s="73"/>
      <c r="G109" s="73"/>
      <c r="H109" s="73"/>
      <c r="I109" s="73"/>
      <c r="J109" s="73"/>
      <c r="K109" s="73"/>
      <c r="L109" s="73"/>
      <c r="M109" s="73"/>
      <c r="N109" s="73"/>
      <c r="O109" s="73"/>
    </row>
    <row r="110" spans="1:15" ht="46.8" x14ac:dyDescent="0.3">
      <c r="A110" s="111" t="s">
        <v>87</v>
      </c>
      <c r="B110" s="88" t="s">
        <v>88</v>
      </c>
      <c r="C110" s="118" t="s">
        <v>89</v>
      </c>
      <c r="D110" s="119" t="s">
        <v>130</v>
      </c>
      <c r="E110" s="123" t="s">
        <v>91</v>
      </c>
      <c r="F110" s="119" t="s">
        <v>92</v>
      </c>
      <c r="G110" s="119" t="s">
        <v>93</v>
      </c>
      <c r="H110" s="119" t="s">
        <v>94</v>
      </c>
      <c r="I110" s="119" t="s">
        <v>95</v>
      </c>
      <c r="J110" s="119" t="s">
        <v>96</v>
      </c>
      <c r="K110" s="119" t="s">
        <v>97</v>
      </c>
      <c r="L110" s="119" t="s">
        <v>98</v>
      </c>
      <c r="M110" s="119" t="s">
        <v>99</v>
      </c>
      <c r="N110" s="119" t="s">
        <v>100</v>
      </c>
      <c r="O110" s="124" t="s">
        <v>101</v>
      </c>
    </row>
    <row r="111" spans="1:15" ht="20.100000000000001" customHeight="1" x14ac:dyDescent="0.3">
      <c r="A111" s="59" t="s">
        <v>102</v>
      </c>
      <c r="B111" s="108" t="s">
        <v>119</v>
      </c>
      <c r="C111" s="78">
        <f ca="1">INDIRECT(Calculation!E99,FALSE)</f>
        <v>5.1593999999999998</v>
      </c>
      <c r="D111" s="62">
        <f ca="1">INDIRECT(Calculation!F99,FALSE)</f>
        <v>5.9268000000000001</v>
      </c>
      <c r="E111" s="100">
        <f t="shared" ref="E111:E124" ca="1" si="37">IF(((D111-C111)/C111)*100&gt;100,"(+)  ",IF(((D111-C111)/C111)*100&lt;-100,"(-)  ",IF(ROUND((((D111-C111)/C111)*100),1)=0,"-  ",((D111-C111)/C111)*100)))</f>
        <v>14.873822537504367</v>
      </c>
      <c r="F111" s="78">
        <f ca="1">INDIRECT(Calculation!H99,FALSE)</f>
        <v>0.49440000000000001</v>
      </c>
      <c r="G111" s="62">
        <f ca="1">INDIRECT(Calculation!I99,FALSE)</f>
        <v>1.2082999999999999</v>
      </c>
      <c r="H111" s="62">
        <f ca="1">INDIRECT(Calculation!J99,FALSE)</f>
        <v>2.1730999999999998</v>
      </c>
      <c r="I111" s="62">
        <f ca="1">INDIRECT(Calculation!K99,FALSE)</f>
        <v>0.69</v>
      </c>
      <c r="J111" s="62">
        <f ca="1">INDIRECT(Calculation!L99,FALSE)</f>
        <v>1.3731</v>
      </c>
      <c r="K111" s="62">
        <f ca="1">INDIRECT(Calculation!M99,FALSE)</f>
        <v>1.6906000000000001</v>
      </c>
      <c r="L111" s="62">
        <f ca="1">INDIRECT(Calculation!N99,FALSE)</f>
        <v>2.2235999999999998</v>
      </c>
      <c r="M111" s="62">
        <f ca="1">INDIRECT(Calculation!O99,FALSE)</f>
        <v>0.42820000000000003</v>
      </c>
      <c r="N111" s="133">
        <f ca="1">INDIRECT(Calculation!P99,FALSE)</f>
        <v>1.3644000000000001</v>
      </c>
      <c r="O111" s="130">
        <f t="shared" ref="O111:O124" ca="1" si="38">IF(((N111-J111)/J111)*100&gt;100,"(+)  ",IF(((N111-J111)/J111)*100&lt;-100,"(-)  ",IF(ROUND((((N111-J111)/J111)*100),1)=0,"-  ",((N111-J111)/J111)*100)))</f>
        <v>-0.63360279659164886</v>
      </c>
    </row>
    <row r="112" spans="1:15" ht="20.100000000000001" customHeight="1" x14ac:dyDescent="0.3">
      <c r="A112" s="74"/>
      <c r="B112" s="108" t="s">
        <v>120</v>
      </c>
      <c r="C112" s="78">
        <f ca="1">INDIRECT(Calculation!E100,FALSE)</f>
        <v>0.46050000000000002</v>
      </c>
      <c r="D112" s="62">
        <f ca="1">INDIRECT(Calculation!F100,FALSE)</f>
        <v>0.67120000000000002</v>
      </c>
      <c r="E112" s="100">
        <f t="shared" ca="1" si="37"/>
        <v>45.754614549402824</v>
      </c>
      <c r="F112" s="78">
        <f ca="1">INDIRECT(Calculation!H100,FALSE)</f>
        <v>8.3400000000000002E-2</v>
      </c>
      <c r="G112" s="62">
        <f ca="1">INDIRECT(Calculation!I100,FALSE)</f>
        <v>0.17280000000000001</v>
      </c>
      <c r="H112" s="62">
        <f ca="1">INDIRECT(Calculation!J100,FALSE)</f>
        <v>0.17810000000000001</v>
      </c>
      <c r="I112" s="62">
        <f ca="1">INDIRECT(Calculation!K100,FALSE)</f>
        <v>0.1313</v>
      </c>
      <c r="J112" s="62">
        <f ca="1">INDIRECT(Calculation!L100,FALSE)</f>
        <v>0.16009999999999999</v>
      </c>
      <c r="K112" s="62">
        <f ca="1">INDIRECT(Calculation!M100,FALSE)</f>
        <v>0.20169999999999999</v>
      </c>
      <c r="L112" s="62">
        <f ca="1">INDIRECT(Calculation!N100,FALSE)</f>
        <v>0.23799999999999999</v>
      </c>
      <c r="M112" s="62">
        <f ca="1">INDIRECT(Calculation!O100,FALSE)</f>
        <v>0.1139</v>
      </c>
      <c r="N112" s="133">
        <f ca="1">INDIRECT(Calculation!P100,FALSE)</f>
        <v>0.1956</v>
      </c>
      <c r="O112" s="130">
        <f t="shared" ca="1" si="38"/>
        <v>22.173641474078703</v>
      </c>
    </row>
    <row r="113" spans="1:15" ht="20.100000000000001" customHeight="1" x14ac:dyDescent="0.3">
      <c r="A113" s="74"/>
      <c r="B113" s="108" t="s">
        <v>110</v>
      </c>
      <c r="C113" s="78">
        <f ca="1">INDIRECT(Calculation!E101,FALSE)</f>
        <v>97.223700000000008</v>
      </c>
      <c r="D113" s="62">
        <f ca="1">INDIRECT(Calculation!F101,FALSE)</f>
        <v>108.77069999999999</v>
      </c>
      <c r="E113" s="100">
        <f t="shared" ca="1" si="37"/>
        <v>11.876733759361125</v>
      </c>
      <c r="F113" s="78">
        <f ca="1">INDIRECT(Calculation!H101,FALSE)</f>
        <v>26.564800000000002</v>
      </c>
      <c r="G113" s="62">
        <f ca="1">INDIRECT(Calculation!I101,FALSE)</f>
        <v>27.457799999999999</v>
      </c>
      <c r="H113" s="62">
        <f ca="1">INDIRECT(Calculation!J101,FALSE)</f>
        <v>28.718900000000001</v>
      </c>
      <c r="I113" s="62">
        <f ca="1">INDIRECT(Calculation!K101,FALSE)</f>
        <v>27.517299999999999</v>
      </c>
      <c r="J113" s="62">
        <f ca="1">INDIRECT(Calculation!L101,FALSE)</f>
        <v>25.785799999999998</v>
      </c>
      <c r="K113" s="62">
        <f ca="1">INDIRECT(Calculation!M101,FALSE)</f>
        <v>26.748699999999999</v>
      </c>
      <c r="L113" s="62">
        <f ca="1">INDIRECT(Calculation!N101,FALSE)</f>
        <v>24.5137</v>
      </c>
      <c r="M113" s="62">
        <f ca="1">INDIRECT(Calculation!O101,FALSE)</f>
        <v>28.877199999999998</v>
      </c>
      <c r="N113" s="133">
        <f ca="1">INDIRECT(Calculation!P101,FALSE)</f>
        <v>31.226299999999998</v>
      </c>
      <c r="O113" s="130">
        <f t="shared" ca="1" si="38"/>
        <v>21.098821832171197</v>
      </c>
    </row>
    <row r="114" spans="1:15" ht="20.100000000000001" customHeight="1" x14ac:dyDescent="0.3">
      <c r="A114" s="74"/>
      <c r="B114" s="108" t="s">
        <v>111</v>
      </c>
      <c r="C114" s="78">
        <f ca="1">INDIRECT(Calculation!E102,FALSE)</f>
        <v>45.668100000000003</v>
      </c>
      <c r="D114" s="62">
        <f ca="1">INDIRECT(Calculation!F102,FALSE)</f>
        <v>41.694800000000001</v>
      </c>
      <c r="E114" s="100">
        <f t="shared" ca="1" si="37"/>
        <v>-8.7003838565650895</v>
      </c>
      <c r="F114" s="78">
        <f ca="1">INDIRECT(Calculation!H102,FALSE)</f>
        <v>9.9285999999999994</v>
      </c>
      <c r="G114" s="62">
        <f ca="1">INDIRECT(Calculation!I102,FALSE)</f>
        <v>13.0528</v>
      </c>
      <c r="H114" s="62">
        <f ca="1">INDIRECT(Calculation!J102,FALSE)</f>
        <v>10.4924</v>
      </c>
      <c r="I114" s="62">
        <f ca="1">INDIRECT(Calculation!K102,FALSE)</f>
        <v>10.364699999999999</v>
      </c>
      <c r="J114" s="62">
        <f ca="1">INDIRECT(Calculation!L102,FALSE)</f>
        <v>9.6327999999999996</v>
      </c>
      <c r="K114" s="62">
        <f ca="1">INDIRECT(Calculation!M102,FALSE)</f>
        <v>11.2049</v>
      </c>
      <c r="L114" s="62">
        <f ca="1">INDIRECT(Calculation!N102,FALSE)</f>
        <v>11.339</v>
      </c>
      <c r="M114" s="62">
        <f ca="1">INDIRECT(Calculation!O102,FALSE)</f>
        <v>11.7867</v>
      </c>
      <c r="N114" s="133">
        <f ca="1">INDIRECT(Calculation!P102,FALSE)</f>
        <v>9.8648000000000007</v>
      </c>
      <c r="O114" s="130">
        <f t="shared" ca="1" si="38"/>
        <v>2.4084378373889326</v>
      </c>
    </row>
    <row r="115" spans="1:15" ht="20.100000000000001" customHeight="1" x14ac:dyDescent="0.3">
      <c r="A115" s="58"/>
      <c r="B115" s="141" t="s">
        <v>112</v>
      </c>
      <c r="C115" s="78">
        <f ca="1">INDIRECT(Calculation!E103,FALSE)</f>
        <v>4.9802</v>
      </c>
      <c r="D115" s="62">
        <f ca="1">INDIRECT(Calculation!F103,FALSE)</f>
        <v>3.7131000000000003</v>
      </c>
      <c r="E115" s="100">
        <f t="shared" ca="1" si="37"/>
        <v>-25.442753303080188</v>
      </c>
      <c r="F115" s="78">
        <f ca="1">INDIRECT(Calculation!H103,FALSE)</f>
        <v>0.84640000000000004</v>
      </c>
      <c r="G115" s="62">
        <f ca="1">INDIRECT(Calculation!I103,FALSE)</f>
        <v>1.5821000000000001</v>
      </c>
      <c r="H115" s="62">
        <f ca="1">INDIRECT(Calculation!J103,FALSE)</f>
        <v>1.1999</v>
      </c>
      <c r="I115" s="62">
        <f ca="1">INDIRECT(Calculation!K103,FALSE)</f>
        <v>0.70099999999999996</v>
      </c>
      <c r="J115" s="62">
        <f ca="1">INDIRECT(Calculation!L103,FALSE)</f>
        <v>0.3614</v>
      </c>
      <c r="K115" s="62">
        <f ca="1">INDIRECT(Calculation!M103,FALSE)</f>
        <v>1.4508000000000001</v>
      </c>
      <c r="L115" s="62">
        <f ca="1">INDIRECT(Calculation!N103,FALSE)</f>
        <v>1.3695999999999999</v>
      </c>
      <c r="M115" s="62">
        <f ca="1">INDIRECT(Calculation!O103,FALSE)</f>
        <v>0.67689999999999995</v>
      </c>
      <c r="N115" s="133">
        <f ca="1">INDIRECT(Calculation!P103,FALSE)</f>
        <v>0.49370000000000003</v>
      </c>
      <c r="O115" s="130">
        <f t="shared" ca="1" si="38"/>
        <v>36.607636967349208</v>
      </c>
    </row>
    <row r="116" spans="1:15" ht="20.100000000000001" customHeight="1" x14ac:dyDescent="0.3">
      <c r="A116" s="58"/>
      <c r="B116" s="75" t="s">
        <v>131</v>
      </c>
      <c r="C116" s="78">
        <f ca="1">INDIRECT(Calculation!E104,FALSE)</f>
        <v>66.052199999999999</v>
      </c>
      <c r="D116" s="62">
        <f ca="1">INDIRECT(Calculation!F104,FALSE)</f>
        <v>57.218200000000003</v>
      </c>
      <c r="E116" s="100">
        <f t="shared" ca="1" si="37"/>
        <v>-13.374270652605055</v>
      </c>
      <c r="F116" s="78">
        <f ca="1">INDIRECT(Calculation!H104,FALSE)</f>
        <v>12.9435</v>
      </c>
      <c r="G116" s="62">
        <f ca="1">INDIRECT(Calculation!I104,FALSE)</f>
        <v>18.508700000000001</v>
      </c>
      <c r="H116" s="62">
        <f ca="1">INDIRECT(Calculation!J104,FALSE)</f>
        <v>18.6539</v>
      </c>
      <c r="I116" s="62">
        <f ca="1">INDIRECT(Calculation!K104,FALSE)</f>
        <v>10.168100000000001</v>
      </c>
      <c r="J116" s="62">
        <f ca="1">INDIRECT(Calculation!L104,FALSE)</f>
        <v>9.0974000000000004</v>
      </c>
      <c r="K116" s="62">
        <f ca="1">INDIRECT(Calculation!M104,FALSE)</f>
        <v>19.2988</v>
      </c>
      <c r="L116" s="62">
        <f ca="1">INDIRECT(Calculation!N104,FALSE)</f>
        <v>21.3889</v>
      </c>
      <c r="M116" s="62">
        <f ca="1">INDIRECT(Calculation!O104,FALSE)</f>
        <v>14.4041</v>
      </c>
      <c r="N116" s="133">
        <f ca="1">INDIRECT(Calculation!P104,FALSE)</f>
        <v>12.0746</v>
      </c>
      <c r="O116" s="131">
        <f t="shared" ca="1" si="38"/>
        <v>32.725833754699138</v>
      </c>
    </row>
    <row r="117" spans="1:15" ht="20.100000000000001" customHeight="1" x14ac:dyDescent="0.3">
      <c r="A117" s="58"/>
      <c r="B117" s="95" t="s">
        <v>132</v>
      </c>
      <c r="C117" s="78">
        <f ca="1">INDIRECT(Calculation!E105,FALSE)</f>
        <v>25.3949</v>
      </c>
      <c r="D117" s="62">
        <f ca="1">INDIRECT(Calculation!F105,FALSE)</f>
        <v>21.778600000000001</v>
      </c>
      <c r="E117" s="100">
        <f t="shared" ca="1" si="37"/>
        <v>-14.240260839774912</v>
      </c>
      <c r="F117" s="78">
        <f ca="1">INDIRECT(Calculation!H105,FALSE)</f>
        <v>4.9363000000000001</v>
      </c>
      <c r="G117" s="62">
        <f ca="1">INDIRECT(Calculation!I105,FALSE)</f>
        <v>6.4983000000000004</v>
      </c>
      <c r="H117" s="62">
        <f ca="1">INDIRECT(Calculation!J105,FALSE)</f>
        <v>7.4606000000000003</v>
      </c>
      <c r="I117" s="62">
        <f ca="1">INDIRECT(Calculation!K105,FALSE)</f>
        <v>3.9883000000000002</v>
      </c>
      <c r="J117" s="62">
        <f ca="1">INDIRECT(Calculation!L105,FALSE)</f>
        <v>2.9832999999999998</v>
      </c>
      <c r="K117" s="62">
        <f ca="1">INDIRECT(Calculation!M105,FALSE)</f>
        <v>7.3464</v>
      </c>
      <c r="L117" s="62">
        <f ca="1">INDIRECT(Calculation!N105,FALSE)</f>
        <v>8.8187999999999995</v>
      </c>
      <c r="M117" s="62">
        <f ca="1">INDIRECT(Calculation!O105,FALSE)</f>
        <v>5.5598000000000001</v>
      </c>
      <c r="N117" s="133">
        <f ca="1">INDIRECT(Calculation!P105,FALSE)</f>
        <v>4.2771999999999997</v>
      </c>
      <c r="O117" s="131">
        <f ca="1">IF(((N117-J117)/J117)*100&gt;100,"(+)  ",IF(((N117-J117)/J117)*100&lt;-100,"(-)  ",IF(ROUND((((N117-J117)/J117)*100),1)=0,"-  ",((N117-J117)/J117)*100)))</f>
        <v>43.371434317701869</v>
      </c>
    </row>
    <row r="118" spans="1:15" ht="20.100000000000001" customHeight="1" x14ac:dyDescent="0.3">
      <c r="A118" s="58"/>
      <c r="B118" s="96" t="s">
        <v>133</v>
      </c>
      <c r="C118" s="78">
        <f ca="1">INDIRECT(Calculation!E106,FALSE)</f>
        <v>40.657199999999996</v>
      </c>
      <c r="D118" s="62">
        <f ca="1">INDIRECT(Calculation!F106,FALSE)</f>
        <v>35.439500000000002</v>
      </c>
      <c r="E118" s="100">
        <f t="shared" ca="1" si="37"/>
        <v>-12.833397282646109</v>
      </c>
      <c r="F118" s="78">
        <f ca="1">INDIRECT(Calculation!H106,FALSE)</f>
        <v>8.0071999999999992</v>
      </c>
      <c r="G118" s="62">
        <f ca="1">INDIRECT(Calculation!I106,FALSE)</f>
        <v>12.010300000000001</v>
      </c>
      <c r="H118" s="62">
        <f ca="1">INDIRECT(Calculation!J106,FALSE)</f>
        <v>11.193300000000001</v>
      </c>
      <c r="I118" s="62">
        <f ca="1">INDIRECT(Calculation!K106,FALSE)</f>
        <v>6.1798000000000002</v>
      </c>
      <c r="J118" s="62">
        <f ca="1">INDIRECT(Calculation!L106,FALSE)</f>
        <v>6.1140999999999996</v>
      </c>
      <c r="K118" s="62">
        <f ca="1">INDIRECT(Calculation!M106,FALSE)</f>
        <v>11.952299999999999</v>
      </c>
      <c r="L118" s="62">
        <f ca="1">INDIRECT(Calculation!N106,FALSE)</f>
        <v>12.5701</v>
      </c>
      <c r="M118" s="62">
        <f ca="1">INDIRECT(Calculation!O106,FALSE)</f>
        <v>8.8443000000000005</v>
      </c>
      <c r="N118" s="133">
        <f ca="1">INDIRECT(Calculation!P106,FALSE)</f>
        <v>7.7973999999999997</v>
      </c>
      <c r="O118" s="131">
        <f ca="1">IF(((N118-J118)/J118)*100&gt;100,"(+)  ",IF(((N118-J118)/J118)*100&lt;-100,"(-)  ",IF(ROUND((((N118-J118)/J118)*100),1)=0,"-  ",((N118-J118)/J118)*100)))</f>
        <v>27.531443712075372</v>
      </c>
    </row>
    <row r="119" spans="1:15" ht="20.100000000000001" customHeight="1" x14ac:dyDescent="0.3">
      <c r="A119" s="58"/>
      <c r="B119" s="96" t="s">
        <v>114</v>
      </c>
      <c r="C119" s="78">
        <f ca="1">INDIRECT(Calculation!E107,FALSE)</f>
        <v>4.2918000000000003</v>
      </c>
      <c r="D119" s="62">
        <f ca="1">INDIRECT(Calculation!F107,FALSE)</f>
        <v>4.2538</v>
      </c>
      <c r="E119" s="100">
        <f t="shared" ca="1" si="37"/>
        <v>-0.88540938533949054</v>
      </c>
      <c r="F119" s="78">
        <f ca="1">INDIRECT(Calculation!H107,FALSE)</f>
        <v>1.3802000000000001</v>
      </c>
      <c r="G119" s="62">
        <f ca="1">INDIRECT(Calculation!I107,FALSE)</f>
        <v>0.41120000000000001</v>
      </c>
      <c r="H119" s="62">
        <f ca="1">INDIRECT(Calculation!J107,FALSE)</f>
        <v>0.63560000000000005</v>
      </c>
      <c r="I119" s="62">
        <f ca="1">INDIRECT(Calculation!K107,FALSE)</f>
        <v>1.7219</v>
      </c>
      <c r="J119" s="62">
        <f ca="1">INDIRECT(Calculation!L107,FALSE)</f>
        <v>1.4322999999999999</v>
      </c>
      <c r="K119" s="62">
        <f ca="1">INDIRECT(Calculation!M107,FALSE)</f>
        <v>0.46400000000000002</v>
      </c>
      <c r="L119" s="62">
        <f ca="1">INDIRECT(Calculation!N107,FALSE)</f>
        <v>0.77329999999999999</v>
      </c>
      <c r="M119" s="62">
        <f ca="1">INDIRECT(Calculation!O107,FALSE)</f>
        <v>1.7606999999999999</v>
      </c>
      <c r="N119" s="133">
        <f ca="1">INDIRECT(Calculation!P107,FALSE)</f>
        <v>1.6144000000000001</v>
      </c>
      <c r="O119" s="131">
        <f t="shared" ca="1" si="38"/>
        <v>12.713816937792375</v>
      </c>
    </row>
    <row r="120" spans="1:15" ht="20.100000000000001" customHeight="1" x14ac:dyDescent="0.3">
      <c r="A120" s="74"/>
      <c r="B120" s="108" t="s">
        <v>115</v>
      </c>
      <c r="C120" s="78">
        <f ca="1">INDIRECT(Calculation!E108,FALSE)</f>
        <v>19.701999999999998</v>
      </c>
      <c r="D120" s="62">
        <f ca="1">INDIRECT(Calculation!F108,FALSE)</f>
        <v>20.911099999999998</v>
      </c>
      <c r="E120" s="100">
        <f t="shared" ca="1" si="37"/>
        <v>6.1369404121408966</v>
      </c>
      <c r="F120" s="78">
        <f ca="1">INDIRECT(Calculation!H108,FALSE)</f>
        <v>4.3249000000000004</v>
      </c>
      <c r="G120" s="62">
        <f ca="1">INDIRECT(Calculation!I108,FALSE)</f>
        <v>4.9992000000000001</v>
      </c>
      <c r="H120" s="62">
        <f ca="1">INDIRECT(Calculation!J108,FALSE)</f>
        <v>5.6494</v>
      </c>
      <c r="I120" s="62">
        <f ca="1">INDIRECT(Calculation!K108,FALSE)</f>
        <v>5.0418000000000003</v>
      </c>
      <c r="J120" s="62">
        <f ca="1">INDIRECT(Calculation!L108,FALSE)</f>
        <v>4.4692999999999996</v>
      </c>
      <c r="K120" s="62">
        <f ca="1">INDIRECT(Calculation!M108,FALSE)</f>
        <v>5.7506000000000004</v>
      </c>
      <c r="L120" s="62">
        <f ca="1">INDIRECT(Calculation!N108,FALSE)</f>
        <v>5.1116000000000001</v>
      </c>
      <c r="M120" s="62">
        <f ca="1">INDIRECT(Calculation!O108,FALSE)</f>
        <v>3.5038999999999998</v>
      </c>
      <c r="N120" s="133">
        <f ca="1">INDIRECT(Calculation!P108,FALSE)</f>
        <v>4.6444000000000001</v>
      </c>
      <c r="O120" s="130">
        <f t="shared" ca="1" si="38"/>
        <v>3.9178394826930503</v>
      </c>
    </row>
    <row r="121" spans="1:15" ht="20.100000000000001" customHeight="1" x14ac:dyDescent="0.3">
      <c r="A121" s="74"/>
      <c r="B121" s="108" t="s">
        <v>116</v>
      </c>
      <c r="C121" s="78">
        <f ca="1">INDIRECT(Calculation!E109,FALSE)</f>
        <v>1.2866</v>
      </c>
      <c r="D121" s="62">
        <f ca="1">INDIRECT(Calculation!F109,FALSE)</f>
        <v>1.4567999999999999</v>
      </c>
      <c r="E121" s="100">
        <f t="shared" ca="1" si="37"/>
        <v>13.22866469765272</v>
      </c>
      <c r="F121" s="78">
        <f ca="1">INDIRECT(Calculation!H109,FALSE)</f>
        <v>0.30659999999999998</v>
      </c>
      <c r="G121" s="62">
        <f ca="1">INDIRECT(Calculation!I109,FALSE)</f>
        <v>0.2722</v>
      </c>
      <c r="H121" s="62">
        <f ca="1">INDIRECT(Calculation!J109,FALSE)</f>
        <v>0.373</v>
      </c>
      <c r="I121" s="62">
        <f ca="1">INDIRECT(Calculation!K109,FALSE)</f>
        <v>0.34689999999999999</v>
      </c>
      <c r="J121" s="62">
        <f ca="1">INDIRECT(Calculation!L109,FALSE)</f>
        <v>0.35599999999999998</v>
      </c>
      <c r="K121" s="62">
        <f ca="1">INDIRECT(Calculation!M109,FALSE)</f>
        <v>0.38090000000000002</v>
      </c>
      <c r="L121" s="62">
        <f ca="1">INDIRECT(Calculation!N109,FALSE)</f>
        <v>0.36609999999999998</v>
      </c>
      <c r="M121" s="62">
        <f ca="1">INDIRECT(Calculation!O109,FALSE)</f>
        <v>0.33529999999999999</v>
      </c>
      <c r="N121" s="133">
        <f ca="1">INDIRECT(Calculation!P109,FALSE)</f>
        <v>0.33960000000000001</v>
      </c>
      <c r="O121" s="130">
        <f t="shared" ca="1" si="38"/>
        <v>-4.6067415730337</v>
      </c>
    </row>
    <row r="122" spans="1:15" ht="20.100000000000001" customHeight="1" x14ac:dyDescent="0.3">
      <c r="A122" s="74"/>
      <c r="B122" s="108" t="s">
        <v>145</v>
      </c>
      <c r="C122" s="78">
        <f ca="1">INDIRECT(Calculation!E110,FALSE)</f>
        <v>-0.47399999999999998</v>
      </c>
      <c r="D122" s="62">
        <f ca="1">INDIRECT(Calculation!F110,FALSE)</f>
        <v>-0.62150000000000005</v>
      </c>
      <c r="E122" s="100">
        <f t="shared" ca="1" si="37"/>
        <v>31.118143459915633</v>
      </c>
      <c r="F122" s="78">
        <f ca="1">INDIRECT(Calculation!H110,FALSE)</f>
        <v>-9.7000000000000003E-2</v>
      </c>
      <c r="G122" s="62">
        <f ca="1">INDIRECT(Calculation!I110,FALSE)</f>
        <v>-0.13719999999999999</v>
      </c>
      <c r="H122" s="62">
        <f ca="1">INDIRECT(Calculation!J110,FALSE)</f>
        <v>-0.1401</v>
      </c>
      <c r="I122" s="62">
        <f ca="1">INDIRECT(Calculation!K110,FALSE)</f>
        <v>-0.1532</v>
      </c>
      <c r="J122" s="62">
        <f ca="1">INDIRECT(Calculation!L110,FALSE)</f>
        <v>-0.1671</v>
      </c>
      <c r="K122" s="62">
        <f ca="1">INDIRECT(Calculation!M110,FALSE)</f>
        <v>-0.16109999999999999</v>
      </c>
      <c r="L122" s="62">
        <f ca="1">INDIRECT(Calculation!N110,FALSE)</f>
        <v>-0.1668</v>
      </c>
      <c r="M122" s="62">
        <f ca="1">INDIRECT(Calculation!O110,FALSE)</f>
        <v>-0.14879999999999999</v>
      </c>
      <c r="N122" s="133">
        <f ca="1">INDIRECT(Calculation!P110,FALSE)</f>
        <v>-0.16009999999999999</v>
      </c>
      <c r="O122" s="130">
        <f t="shared" ca="1" si="38"/>
        <v>-4.1891083183722362</v>
      </c>
    </row>
    <row r="123" spans="1:15" ht="20.100000000000001" customHeight="1" x14ac:dyDescent="0.3">
      <c r="A123" s="74"/>
      <c r="B123" s="108" t="s">
        <v>117</v>
      </c>
      <c r="C123" s="78">
        <f ca="1">INDIRECT(Calculation!E111,FALSE)</f>
        <v>17.9099</v>
      </c>
      <c r="D123" s="62">
        <f ca="1">INDIRECT(Calculation!F111,FALSE)</f>
        <v>24.577400000000004</v>
      </c>
      <c r="E123" s="100">
        <f t="shared" ca="1" si="37"/>
        <v>37.22801355674796</v>
      </c>
      <c r="F123" s="78">
        <f ca="1">INDIRECT(Calculation!H111,FALSE)</f>
        <v>2.3395000000000001</v>
      </c>
      <c r="G123" s="62">
        <f ca="1">INDIRECT(Calculation!I111,FALSE)</f>
        <v>5.3075999999999999</v>
      </c>
      <c r="H123" s="62">
        <f ca="1">INDIRECT(Calculation!J111,FALSE)</f>
        <v>6.3113000000000001</v>
      </c>
      <c r="I123" s="62">
        <f ca="1">INDIRECT(Calculation!K111,FALSE)</f>
        <v>6.0872000000000002</v>
      </c>
      <c r="J123" s="62">
        <f ca="1">INDIRECT(Calculation!L111,FALSE)</f>
        <v>7.6478000000000002</v>
      </c>
      <c r="K123" s="62">
        <f ca="1">INDIRECT(Calculation!M111,FALSE)</f>
        <v>4.5311000000000003</v>
      </c>
      <c r="L123" s="62">
        <f ca="1">INDIRECT(Calculation!N111,FALSE)</f>
        <v>4.9433999999999996</v>
      </c>
      <c r="M123" s="62">
        <f ca="1">INDIRECT(Calculation!O111,FALSE)</f>
        <v>-3.9624999999999999</v>
      </c>
      <c r="N123" s="133">
        <f ca="1">INDIRECT(Calculation!P111,FALSE)</f>
        <v>-4.8531000000000004</v>
      </c>
      <c r="O123" s="130" t="str">
        <f t="shared" ca="1" si="38"/>
        <v xml:space="preserve">(-)  </v>
      </c>
    </row>
    <row r="124" spans="1:15" ht="20.100000000000001" customHeight="1" x14ac:dyDescent="0.3">
      <c r="A124" s="58"/>
      <c r="B124" s="109" t="s">
        <v>118</v>
      </c>
      <c r="C124" s="79">
        <f ca="1">INDIRECT(Calculation!E112,FALSE)</f>
        <v>262.2602</v>
      </c>
      <c r="D124" s="64">
        <f ca="1">INDIRECT(Calculation!F112,FALSE)</f>
        <v>268.57220000000001</v>
      </c>
      <c r="E124" s="101">
        <f t="shared" ca="1" si="37"/>
        <v>2.4067700703347334</v>
      </c>
      <c r="F124" s="79">
        <f ca="1">INDIRECT(Calculation!H112,FALSE)</f>
        <v>59.115299999999998</v>
      </c>
      <c r="G124" s="64">
        <f ca="1">INDIRECT(Calculation!I112,FALSE)</f>
        <v>72.835400000000007</v>
      </c>
      <c r="H124" s="64">
        <f ca="1">INDIRECT(Calculation!J112,FALSE)</f>
        <v>74.2453</v>
      </c>
      <c r="I124" s="64">
        <f ca="1">INDIRECT(Calculation!K112,FALSE)</f>
        <v>62.616999999999997</v>
      </c>
      <c r="J124" s="64">
        <f ca="1">INDIRECT(Calculation!L112,FALSE)</f>
        <v>60.148899999999998</v>
      </c>
      <c r="K124" s="64">
        <f ca="1">INDIRECT(Calculation!M112,FALSE)</f>
        <v>71.561000000000007</v>
      </c>
      <c r="L124" s="64">
        <f ca="1">INDIRECT(Calculation!N112,FALSE)</f>
        <v>72.100399999999993</v>
      </c>
      <c r="M124" s="110">
        <f ca="1">INDIRECT(Calculation!O112,FALSE)</f>
        <v>57.775700000000001</v>
      </c>
      <c r="N124" s="134">
        <f ca="1">INDIRECT(Calculation!P112,FALSE)</f>
        <v>56.804600000000001</v>
      </c>
      <c r="O124" s="115">
        <f t="shared" ca="1" si="38"/>
        <v>-5.5600351793632088</v>
      </c>
    </row>
    <row r="125" spans="1:15" ht="20.100000000000001" customHeight="1" x14ac:dyDescent="0.3">
      <c r="A125" s="59" t="s">
        <v>106</v>
      </c>
      <c r="B125" s="75" t="s">
        <v>119</v>
      </c>
      <c r="C125" s="77">
        <f ca="1">INDIRECT(Calculation!E114,FALSE)</f>
        <v>4.8899999999999999E-2</v>
      </c>
      <c r="D125" s="62">
        <f ca="1">INDIRECT(Calculation!F114,FALSE)</f>
        <v>4.6900000000000004E-2</v>
      </c>
      <c r="E125" s="100">
        <f t="shared" ref="E125:E136" ca="1" si="39">IF(((D125-C125)/C125)*100&gt;100,"(+)  ",IF(((D125-C125)/C125)*100&lt;-100,"(-)  ",IF(ROUND((((D125-C125)/C125)*100),1)=0,"-  ",((D125-C125)/C125)*100)))</f>
        <v>-4.0899795501022389</v>
      </c>
      <c r="F125" s="77">
        <f ca="1">INDIRECT(Calculation!H114,FALSE)</f>
        <v>0.01</v>
      </c>
      <c r="G125" s="60">
        <f ca="1">INDIRECT(Calculation!I114,FALSE)</f>
        <v>1.3100000000000001E-2</v>
      </c>
      <c r="H125" s="60">
        <f ca="1">INDIRECT(Calculation!J114,FALSE)</f>
        <v>1.44E-2</v>
      </c>
      <c r="I125" s="60">
        <f ca="1">INDIRECT(Calculation!K114,FALSE)</f>
        <v>1.03E-2</v>
      </c>
      <c r="J125" s="62">
        <f ca="1">INDIRECT(Calculation!L114,FALSE)</f>
        <v>1.0500000000000001E-2</v>
      </c>
      <c r="K125" s="62">
        <f ca="1">INDIRECT(Calculation!M114,FALSE)</f>
        <v>1.17E-2</v>
      </c>
      <c r="L125" s="62">
        <f ca="1">INDIRECT(Calculation!N114,FALSE)</f>
        <v>8.6999999999999994E-3</v>
      </c>
      <c r="M125" s="62">
        <f ca="1">INDIRECT(Calculation!O114,FALSE)</f>
        <v>1.06E-2</v>
      </c>
      <c r="N125" s="62">
        <f ca="1">INDIRECT(Calculation!P114,FALSE)</f>
        <v>1.01E-2</v>
      </c>
      <c r="O125" s="130">
        <f t="shared" ref="O125:O151" ca="1" si="40">IF(((N125-J125)/J125)*100&gt;100,"(+)  ",IF(((N125-J125)/J125)*100&lt;-100,"(-)  ",IF(ROUND((((N125-J125)/J125)*100),1)=0,"-  ",((N125-J125)/J125)*100)))</f>
        <v>-3.8095238095238195</v>
      </c>
    </row>
    <row r="126" spans="1:15" ht="20.100000000000001" customHeight="1" x14ac:dyDescent="0.3">
      <c r="A126" s="74"/>
      <c r="B126" s="75" t="s">
        <v>120</v>
      </c>
      <c r="C126" s="77">
        <f ca="1">INDIRECT(Calculation!E115,FALSE)</f>
        <v>0.91599999999999993</v>
      </c>
      <c r="D126" s="62">
        <f ca="1">INDIRECT(Calculation!F115,FALSE)</f>
        <v>0.9323999999999999</v>
      </c>
      <c r="E126" s="100">
        <f t="shared" ca="1" si="39"/>
        <v>1.7903930131004335</v>
      </c>
      <c r="F126" s="77">
        <f ca="1">INDIRECT(Calculation!H115,FALSE)</f>
        <v>0.38279999999999997</v>
      </c>
      <c r="G126" s="60">
        <f ca="1">INDIRECT(Calculation!I115,FALSE)</f>
        <v>0.3669</v>
      </c>
      <c r="H126" s="60">
        <f ca="1">INDIRECT(Calculation!J115,FALSE)</f>
        <v>0.1923</v>
      </c>
      <c r="I126" s="60">
        <f ca="1">INDIRECT(Calculation!K115,FALSE)</f>
        <v>0.16669999999999999</v>
      </c>
      <c r="J126" s="62">
        <f ca="1">INDIRECT(Calculation!L115,FALSE)</f>
        <v>0.25419999999999998</v>
      </c>
      <c r="K126" s="62">
        <f ca="1">INDIRECT(Calculation!M115,FALSE)</f>
        <v>0.31919999999999998</v>
      </c>
      <c r="L126" s="62">
        <f ca="1">INDIRECT(Calculation!N115,FALSE)</f>
        <v>0.25559999999999999</v>
      </c>
      <c r="M126" s="62">
        <f ca="1">INDIRECT(Calculation!O115,FALSE)</f>
        <v>0.27289999999999998</v>
      </c>
      <c r="N126" s="62">
        <f ca="1">INDIRECT(Calculation!P115,FALSE)</f>
        <v>0.13980000000000001</v>
      </c>
      <c r="O126" s="130">
        <f t="shared" ca="1" si="40"/>
        <v>-45.003933910306834</v>
      </c>
    </row>
    <row r="127" spans="1:15" ht="20.100000000000001" customHeight="1" x14ac:dyDescent="0.3">
      <c r="A127" s="74"/>
      <c r="B127" s="75" t="s">
        <v>110</v>
      </c>
      <c r="C127" s="77">
        <f ca="1">INDIRECT(Calculation!E116,FALSE)</f>
        <v>12.079800000000001</v>
      </c>
      <c r="D127" s="62">
        <f ca="1">INDIRECT(Calculation!F116,FALSE)</f>
        <v>11.620699999999999</v>
      </c>
      <c r="E127" s="100">
        <f t="shared" ca="1" si="39"/>
        <v>-3.8005596119141143</v>
      </c>
      <c r="F127" s="77">
        <f ca="1">INDIRECT(Calculation!H116,FALSE)</f>
        <v>3.1173000000000002</v>
      </c>
      <c r="G127" s="60">
        <f ca="1">INDIRECT(Calculation!I116,FALSE)</f>
        <v>3.6638999999999999</v>
      </c>
      <c r="H127" s="60">
        <f ca="1">INDIRECT(Calculation!J116,FALSE)</f>
        <v>3.0975000000000001</v>
      </c>
      <c r="I127" s="60">
        <f ca="1">INDIRECT(Calculation!K116,FALSE)</f>
        <v>2.8422999999999998</v>
      </c>
      <c r="J127" s="62">
        <f ca="1">INDIRECT(Calculation!L116,FALSE)</f>
        <v>2.9018000000000002</v>
      </c>
      <c r="K127" s="62">
        <f ca="1">INDIRECT(Calculation!M116,FALSE)</f>
        <v>2.7791000000000001</v>
      </c>
      <c r="L127" s="62">
        <f ca="1">INDIRECT(Calculation!N116,FALSE)</f>
        <v>2.9958999999999998</v>
      </c>
      <c r="M127" s="62">
        <f ca="1">INDIRECT(Calculation!O116,FALSE)</f>
        <v>2.6996000000000002</v>
      </c>
      <c r="N127" s="62">
        <f ca="1">INDIRECT(Calculation!P116,FALSE)</f>
        <v>2.4142999999999999</v>
      </c>
      <c r="O127" s="130">
        <f t="shared" ca="1" si="40"/>
        <v>-16.799917292714873</v>
      </c>
    </row>
    <row r="128" spans="1:15" ht="20.100000000000001" customHeight="1" x14ac:dyDescent="0.3">
      <c r="A128" s="74"/>
      <c r="B128" s="141" t="s">
        <v>112</v>
      </c>
      <c r="C128" s="77">
        <f ca="1">INDIRECT(Calculation!E117,FALSE)</f>
        <v>1.8105</v>
      </c>
      <c r="D128" s="62">
        <f ca="1">INDIRECT(Calculation!F117,FALSE)</f>
        <v>1.6787999999999998</v>
      </c>
      <c r="E128" s="100">
        <f t="shared" ca="1" si="39"/>
        <v>-7.2742336371168266</v>
      </c>
      <c r="F128" s="77">
        <f ca="1">INDIRECT(Calculation!H117,FALSE)</f>
        <v>0.32419999999999999</v>
      </c>
      <c r="G128" s="60">
        <f ca="1">INDIRECT(Calculation!I117,FALSE)</f>
        <v>0.59630000000000005</v>
      </c>
      <c r="H128" s="60">
        <f ca="1">INDIRECT(Calculation!J117,FALSE)</f>
        <v>0.53439999999999999</v>
      </c>
      <c r="I128" s="60">
        <f ca="1">INDIRECT(Calculation!K117,FALSE)</f>
        <v>0.28260000000000002</v>
      </c>
      <c r="J128" s="62">
        <f ca="1">INDIRECT(Calculation!L117,FALSE)</f>
        <v>0.28210000000000002</v>
      </c>
      <c r="K128" s="62">
        <f ca="1">INDIRECT(Calculation!M117,FALSE)</f>
        <v>0.57969999999999999</v>
      </c>
      <c r="L128" s="62">
        <f ca="1">INDIRECT(Calculation!N117,FALSE)</f>
        <v>0.47370000000000001</v>
      </c>
      <c r="M128" s="62">
        <f ca="1">INDIRECT(Calculation!O117,FALSE)</f>
        <v>0.24329999999999999</v>
      </c>
      <c r="N128" s="62">
        <f ca="1">INDIRECT(Calculation!P117,FALSE)</f>
        <v>0.21510000000000001</v>
      </c>
      <c r="O128" s="130">
        <f t="shared" ca="1" si="40"/>
        <v>-23.750443105281814</v>
      </c>
    </row>
    <row r="129" spans="1:15" ht="20.100000000000001" customHeight="1" x14ac:dyDescent="0.3">
      <c r="A129" s="74"/>
      <c r="B129" s="75" t="s">
        <v>131</v>
      </c>
      <c r="C129" s="77">
        <f ca="1">INDIRECT(Calculation!E118,FALSE)</f>
        <v>9.5627999999999993</v>
      </c>
      <c r="D129" s="62">
        <f ca="1">INDIRECT(Calculation!F118,FALSE)</f>
        <v>7.4437999999999995</v>
      </c>
      <c r="E129" s="100">
        <f t="shared" ca="1" si="39"/>
        <v>-22.158781946710167</v>
      </c>
      <c r="F129" s="77">
        <f ca="1">INDIRECT(Calculation!H118,FALSE)</f>
        <v>1.7385999999999999</v>
      </c>
      <c r="G129" s="60">
        <f ca="1">INDIRECT(Calculation!I118,FALSE)</f>
        <v>2.7576000000000001</v>
      </c>
      <c r="H129" s="60">
        <f ca="1">INDIRECT(Calculation!J118,FALSE)</f>
        <v>2.5082</v>
      </c>
      <c r="I129" s="60">
        <f ca="1">INDIRECT(Calculation!K118,FALSE)</f>
        <v>1.3170999999999999</v>
      </c>
      <c r="J129" s="62">
        <f ca="1">INDIRECT(Calculation!L118,FALSE)</f>
        <v>1.0189999999999999</v>
      </c>
      <c r="K129" s="62">
        <f ca="1">INDIRECT(Calculation!M118,FALSE)</f>
        <v>2.5994999999999999</v>
      </c>
      <c r="L129" s="62">
        <f ca="1">INDIRECT(Calculation!N118,FALSE)</f>
        <v>3.0181</v>
      </c>
      <c r="M129" s="62">
        <f ca="1">INDIRECT(Calculation!O118,FALSE)</f>
        <v>1.8673999999999999</v>
      </c>
      <c r="N129" s="62">
        <f ca="1">INDIRECT(Calculation!P118,FALSE)</f>
        <v>1.3971</v>
      </c>
      <c r="O129" s="130">
        <f t="shared" ca="1" si="40"/>
        <v>37.105004906771363</v>
      </c>
    </row>
    <row r="130" spans="1:15" ht="20.100000000000001" customHeight="1" x14ac:dyDescent="0.3">
      <c r="A130" s="74"/>
      <c r="B130" s="95" t="s">
        <v>132</v>
      </c>
      <c r="C130" s="77">
        <f ca="1">INDIRECT(Calculation!E119,FALSE)</f>
        <v>9.5388999999999999</v>
      </c>
      <c r="D130" s="62">
        <f ca="1">INDIRECT(Calculation!F119,FALSE)</f>
        <v>7.3737999999999992</v>
      </c>
      <c r="E130" s="100">
        <f t="shared" ca="1" si="39"/>
        <v>-22.69758567549718</v>
      </c>
      <c r="F130" s="77">
        <f ca="1">INDIRECT(Calculation!H119,FALSE)</f>
        <v>1.7342</v>
      </c>
      <c r="G130" s="60">
        <f ca="1">INDIRECT(Calculation!I119,FALSE)</f>
        <v>2.7505999999999999</v>
      </c>
      <c r="H130" s="60">
        <f ca="1">INDIRECT(Calculation!J119,FALSE)</f>
        <v>2.5009999999999999</v>
      </c>
      <c r="I130" s="60">
        <f ca="1">INDIRECT(Calculation!K119,FALSE)</f>
        <v>1.3069999999999999</v>
      </c>
      <c r="J130" s="62">
        <f ca="1">INDIRECT(Calculation!L119,FALSE)</f>
        <v>1.0087999999999999</v>
      </c>
      <c r="K130" s="62">
        <f ca="1">INDIRECT(Calculation!M119,FALSE)</f>
        <v>2.5569999999999999</v>
      </c>
      <c r="L130" s="62">
        <f ca="1">INDIRECT(Calculation!N119,FALSE)</f>
        <v>2.9780000000000002</v>
      </c>
      <c r="M130" s="62">
        <f ca="1">INDIRECT(Calculation!O119,FALSE)</f>
        <v>1.8382000000000001</v>
      </c>
      <c r="N130" s="62">
        <f ca="1">INDIRECT(Calculation!P119,FALSE)</f>
        <v>1.3692</v>
      </c>
      <c r="O130" s="130">
        <f ca="1">IF(((N130-J130)/J130)*100&gt;100,"(+)  ",IF(((N130-J130)/J130)*100&lt;-100,"(-)  ",IF(ROUND((((N130-J130)/J130)*100),1)=0,"-  ",((N130-J130)/J130)*100)))</f>
        <v>35.725614591593981</v>
      </c>
    </row>
    <row r="131" spans="1:15" ht="20.100000000000001" customHeight="1" x14ac:dyDescent="0.3">
      <c r="A131" s="74"/>
      <c r="B131" s="96" t="s">
        <v>133</v>
      </c>
      <c r="C131" s="77">
        <f ca="1">INDIRECT(Calculation!E120,FALSE)</f>
        <v>2.3899999999999998E-2</v>
      </c>
      <c r="D131" s="62">
        <f ca="1">INDIRECT(Calculation!F120,FALSE)</f>
        <v>7.0099999999999996E-2</v>
      </c>
      <c r="E131" s="100" t="str">
        <f t="shared" ca="1" si="39"/>
        <v xml:space="preserve">(+)  </v>
      </c>
      <c r="F131" s="77">
        <f ca="1">INDIRECT(Calculation!H120,FALSE)</f>
        <v>4.4000000000000003E-3</v>
      </c>
      <c r="G131" s="60">
        <f ca="1">INDIRECT(Calculation!I120,FALSE)</f>
        <v>7.1000000000000004E-3</v>
      </c>
      <c r="H131" s="60">
        <f ca="1">INDIRECT(Calculation!J120,FALSE)</f>
        <v>7.3000000000000001E-3</v>
      </c>
      <c r="I131" s="60">
        <f ca="1">INDIRECT(Calculation!K120,FALSE)</f>
        <v>1.0200000000000001E-2</v>
      </c>
      <c r="J131" s="62">
        <f ca="1">INDIRECT(Calculation!L120,FALSE)</f>
        <v>1.01E-2</v>
      </c>
      <c r="K131" s="62">
        <f ca="1">INDIRECT(Calculation!M120,FALSE)</f>
        <v>4.2500000000000003E-2</v>
      </c>
      <c r="L131" s="62">
        <f ca="1">INDIRECT(Calculation!N120,FALSE)</f>
        <v>4.0099999999999997E-2</v>
      </c>
      <c r="M131" s="62">
        <f ca="1">INDIRECT(Calculation!O120,FALSE)</f>
        <v>2.92E-2</v>
      </c>
      <c r="N131" s="62">
        <f ca="1">INDIRECT(Calculation!P120,FALSE)</f>
        <v>2.8000000000000001E-2</v>
      </c>
      <c r="O131" s="130" t="str">
        <f ca="1">IF(((N131-J131)/J131)*100&gt;100,"(+)  ",IF(((N131-J131)/J131)*100&lt;-100,"(-)  ",IF(ROUND((((N131-J131)/J131)*100),1)=0,"-  ",((N131-J131)/J131)*100)))</f>
        <v xml:space="preserve">(+)  </v>
      </c>
    </row>
    <row r="132" spans="1:15" ht="20.100000000000001" customHeight="1" x14ac:dyDescent="0.3">
      <c r="A132" s="74"/>
      <c r="B132" s="96" t="s">
        <v>135</v>
      </c>
      <c r="C132" s="77">
        <f ca="1">INDIRECT(Calculation!E121,FALSE)</f>
        <v>1.12E-2</v>
      </c>
      <c r="D132" s="62">
        <f ca="1">INDIRECT(Calculation!F121,FALSE)</f>
        <v>5.3999999999999994E-3</v>
      </c>
      <c r="E132" s="100">
        <f ca="1">IF(((D132-C132)/C132)*100&gt;100,"(+)  ",IF(((D132-C132)/C132)*100&lt;-100,"(-)  ",IF(ROUND((((D132-C132)/C132)*100),1)=0,"-  ",((D132-C132)/C132)*100)))</f>
        <v>-51.785714285714292</v>
      </c>
      <c r="F132" s="77">
        <f ca="1">INDIRECT(Calculation!H121,FALSE)</f>
        <v>3.3999999999999998E-3</v>
      </c>
      <c r="G132" s="60">
        <f ca="1">INDIRECT(Calculation!I121,FALSE)</f>
        <v>1.8E-3</v>
      </c>
      <c r="H132" s="60">
        <f ca="1">INDIRECT(Calculation!J121,FALSE)</f>
        <v>1.2999999999999999E-3</v>
      </c>
      <c r="I132" s="60">
        <f ca="1">INDIRECT(Calculation!K121,FALSE)</f>
        <v>1.1999999999999999E-3</v>
      </c>
      <c r="J132" s="62">
        <f ca="1">INDIRECT(Calculation!L121,FALSE)</f>
        <v>1.2999999999999999E-3</v>
      </c>
      <c r="K132" s="62">
        <f ca="1">INDIRECT(Calculation!M121,FALSE)</f>
        <v>1.6000000000000001E-3</v>
      </c>
      <c r="L132" s="62">
        <f ca="1">INDIRECT(Calculation!N121,FALSE)</f>
        <v>1.5E-3</v>
      </c>
      <c r="M132" s="62">
        <f ca="1">INDIRECT(Calculation!O121,FALSE)</f>
        <v>2.5999999999999999E-3</v>
      </c>
      <c r="N132" s="62">
        <f ca="1">INDIRECT(Calculation!P121,FALSE)</f>
        <v>2.2000000000000001E-3</v>
      </c>
      <c r="O132" s="130">
        <f ca="1">IF(((N132-J132)/J132)*100&gt;100,"(+)  ",IF(((N132-J132)/J132)*100&lt;-100,"(-)  ",IF(ROUND((((N132-J132)/J132)*100),1)=0,"-  ",((N132-J132)/J132)*100)))</f>
        <v>69.230769230769255</v>
      </c>
    </row>
    <row r="133" spans="1:15" ht="20.100000000000001" customHeight="1" x14ac:dyDescent="0.3">
      <c r="A133" s="74"/>
      <c r="B133" s="96" t="s">
        <v>114</v>
      </c>
      <c r="C133" s="77">
        <f ca="1">INDIRECT(Calculation!E122,FALSE)</f>
        <v>8.6110000000000007</v>
      </c>
      <c r="D133" s="62">
        <f ca="1">INDIRECT(Calculation!F122,FALSE)</f>
        <v>7.8843000000000014</v>
      </c>
      <c r="E133" s="100">
        <f t="shared" ca="1" si="39"/>
        <v>-8.4392056671698903</v>
      </c>
      <c r="F133" s="77">
        <f ca="1">INDIRECT(Calculation!H122,FALSE)</f>
        <v>2.8311999999999999</v>
      </c>
      <c r="G133" s="60">
        <f ca="1">INDIRECT(Calculation!I122,FALSE)</f>
        <v>0.93859999999999999</v>
      </c>
      <c r="H133" s="60">
        <f ca="1">INDIRECT(Calculation!J122,FALSE)</f>
        <v>1.08</v>
      </c>
      <c r="I133" s="60">
        <f ca="1">INDIRECT(Calculation!K122,FALSE)</f>
        <v>3.2749000000000001</v>
      </c>
      <c r="J133" s="62">
        <f ca="1">INDIRECT(Calculation!L122,FALSE)</f>
        <v>2.6004</v>
      </c>
      <c r="K133" s="62">
        <f ca="1">INDIRECT(Calculation!M122,FALSE)</f>
        <v>0.92900000000000005</v>
      </c>
      <c r="L133" s="62">
        <f ca="1">INDIRECT(Calculation!N122,FALSE)</f>
        <v>1.3035000000000001</v>
      </c>
      <c r="M133" s="62">
        <f ca="1">INDIRECT(Calculation!O122,FALSE)</f>
        <v>3.3294999999999999</v>
      </c>
      <c r="N133" s="62">
        <f ca="1">INDIRECT(Calculation!P122,FALSE)</f>
        <v>3.2212000000000001</v>
      </c>
      <c r="O133" s="130">
        <f ca="1">IF(((N133-J133)/J133)*100&gt;100,"(+)  ",IF(((N133-J133)/J133)*100&lt;-100,"(-)  ",IF(ROUND((((N133-J133)/J133)*100),1)=0,"-  ",((N133-J133)/J133)*100)))</f>
        <v>23.873250269189356</v>
      </c>
    </row>
    <row r="134" spans="1:15" ht="20.100000000000001" customHeight="1" x14ac:dyDescent="0.3">
      <c r="A134" s="74"/>
      <c r="B134" s="75" t="s">
        <v>115</v>
      </c>
      <c r="C134" s="77">
        <f ca="1">INDIRECT(Calculation!E123,FALSE)</f>
        <v>13.209199999999999</v>
      </c>
      <c r="D134" s="62">
        <f ca="1">INDIRECT(Calculation!F123,FALSE)</f>
        <v>13.353000000000002</v>
      </c>
      <c r="E134" s="100">
        <f t="shared" ca="1" si="39"/>
        <v>1.0886351936529266</v>
      </c>
      <c r="F134" s="77">
        <f ca="1">INDIRECT(Calculation!H123,FALSE)</f>
        <v>3.2919</v>
      </c>
      <c r="G134" s="60">
        <f ca="1">INDIRECT(Calculation!I123,FALSE)</f>
        <v>3.3294999999999999</v>
      </c>
      <c r="H134" s="60">
        <f ca="1">INDIRECT(Calculation!J123,FALSE)</f>
        <v>3.2534000000000001</v>
      </c>
      <c r="I134" s="60">
        <f ca="1">INDIRECT(Calculation!K123,FALSE)</f>
        <v>3.3203</v>
      </c>
      <c r="J134" s="62">
        <f ca="1">INDIRECT(Calculation!L123,FALSE)</f>
        <v>3.3506</v>
      </c>
      <c r="K134" s="62">
        <f ca="1">INDIRECT(Calculation!M123,FALSE)</f>
        <v>3.4287000000000001</v>
      </c>
      <c r="L134" s="62">
        <f ca="1">INDIRECT(Calculation!N123,FALSE)</f>
        <v>3.7879</v>
      </c>
      <c r="M134" s="62">
        <f ca="1">INDIRECT(Calculation!O123,FALSE)</f>
        <v>3.6473</v>
      </c>
      <c r="N134" s="62">
        <f ca="1">INDIRECT(Calculation!P123,FALSE)</f>
        <v>3.5710999999999999</v>
      </c>
      <c r="O134" s="130">
        <f ca="1">IF(((N134-J134)/J134)*100&gt;100,"(+)  ",IF(((N134-J134)/J134)*100&lt;-100,"(-)  ",IF(ROUND((((N134-J134)/J134)*100),1)=0,"-  ",((N134-J134)/J134)*100)))</f>
        <v>6.5809108816331383</v>
      </c>
    </row>
    <row r="135" spans="1:15" ht="20.100000000000001" customHeight="1" x14ac:dyDescent="0.3">
      <c r="A135" s="74"/>
      <c r="B135" s="75" t="s">
        <v>116</v>
      </c>
      <c r="C135" s="77">
        <f ca="1">INDIRECT(Calculation!E124,FALSE)</f>
        <v>5.3709999999999996</v>
      </c>
      <c r="D135" s="62">
        <f ca="1">INDIRECT(Calculation!F124,FALSE)</f>
        <v>5.2596000000000007</v>
      </c>
      <c r="E135" s="100">
        <f t="shared" ca="1" si="39"/>
        <v>-2.0741016570470832</v>
      </c>
      <c r="F135" s="77">
        <f ca="1">INDIRECT(Calculation!H124,FALSE)</f>
        <v>1.2706999999999999</v>
      </c>
      <c r="G135" s="60">
        <f ca="1">INDIRECT(Calculation!I124,FALSE)</f>
        <v>1.3033999999999999</v>
      </c>
      <c r="H135" s="60">
        <f ca="1">INDIRECT(Calculation!J124,FALSE)</f>
        <v>1.2955000000000001</v>
      </c>
      <c r="I135" s="60">
        <f ca="1">INDIRECT(Calculation!K124,FALSE)</f>
        <v>1.3069</v>
      </c>
      <c r="J135" s="62">
        <f ca="1">INDIRECT(Calculation!L124,FALSE)</f>
        <v>1.2270000000000001</v>
      </c>
      <c r="K135" s="62">
        <f ca="1">INDIRECT(Calculation!M124,FALSE)</f>
        <v>1.4301999999999999</v>
      </c>
      <c r="L135" s="62">
        <f ca="1">INDIRECT(Calculation!N124,FALSE)</f>
        <v>1.4147000000000001</v>
      </c>
      <c r="M135" s="62">
        <f ca="1">INDIRECT(Calculation!O124,FALSE)</f>
        <v>1.5391999999999999</v>
      </c>
      <c r="N135" s="62">
        <f ca="1">INDIRECT(Calculation!P124,FALSE)</f>
        <v>1.5381</v>
      </c>
      <c r="O135" s="130">
        <f t="shared" ca="1" si="40"/>
        <v>25.354523227383858</v>
      </c>
    </row>
    <row r="136" spans="1:15" ht="20.100000000000001" customHeight="1" x14ac:dyDescent="0.3">
      <c r="A136" s="58"/>
      <c r="B136" s="76" t="s">
        <v>122</v>
      </c>
      <c r="C136" s="79">
        <f ca="1">INDIRECT(Calculation!E125,FALSE)</f>
        <v>51.620400000000004</v>
      </c>
      <c r="D136" s="64">
        <f ca="1">INDIRECT(Calculation!F125,FALSE)</f>
        <v>48.224699999999999</v>
      </c>
      <c r="E136" s="101">
        <f t="shared" ca="1" si="39"/>
        <v>-6.5782132645233373</v>
      </c>
      <c r="F136" s="79">
        <f ca="1">INDIRECT(Calculation!H125,FALSE)</f>
        <v>12.9702</v>
      </c>
      <c r="G136" s="64">
        <f ca="1">INDIRECT(Calculation!I125,FALSE)</f>
        <v>12.971</v>
      </c>
      <c r="H136" s="64">
        <f ca="1">INDIRECT(Calculation!J125,FALSE)</f>
        <v>11.977</v>
      </c>
      <c r="I136" s="64">
        <f ca="1">INDIRECT(Calculation!K125,FALSE)</f>
        <v>12.5223</v>
      </c>
      <c r="J136" s="64">
        <f ca="1">INDIRECT(Calculation!L125,FALSE)</f>
        <v>11.646699999999999</v>
      </c>
      <c r="K136" s="64">
        <f ca="1">INDIRECT(Calculation!M125,FALSE)</f>
        <v>12.0787</v>
      </c>
      <c r="L136" s="64">
        <f ca="1">INDIRECT(Calculation!N125,FALSE)</f>
        <v>13.2598</v>
      </c>
      <c r="M136" s="64">
        <f ca="1">INDIRECT(Calculation!O125,FALSE)</f>
        <v>13.612399999999999</v>
      </c>
      <c r="N136" s="67">
        <f ca="1">INDIRECT(Calculation!P125,FALSE)</f>
        <v>12.509</v>
      </c>
      <c r="O136" s="115">
        <f t="shared" ca="1" si="40"/>
        <v>7.4038139558845097</v>
      </c>
    </row>
    <row r="137" spans="1:15" ht="20.100000000000001" customHeight="1" x14ac:dyDescent="0.3">
      <c r="A137" s="59" t="s">
        <v>123</v>
      </c>
      <c r="B137" s="75" t="s">
        <v>119</v>
      </c>
      <c r="C137" s="78">
        <f ca="1">INDIRECT(Calculation!E127,FALSE)</f>
        <v>5.2082999999999995</v>
      </c>
      <c r="D137" s="62">
        <f ca="1">INDIRECT(Calculation!F127,FALSE)</f>
        <v>5.9736000000000002</v>
      </c>
      <c r="E137" s="102">
        <f ca="1">IF(((D137-C137)/C137)*100&gt;100,"(+)  ",IF(((D137-C137)/C137)*100&lt;-100,"(-)  ",IF(ROUND((((D137-C137)/C137)*100),1)=0,"-  ",((D137-C137)/C137)*100)))</f>
        <v>14.693854040665876</v>
      </c>
      <c r="F137" s="78">
        <f ca="1">INDIRECT(Calculation!H127,FALSE)</f>
        <v>0.50439999999999996</v>
      </c>
      <c r="G137" s="62">
        <f ca="1">INDIRECT(Calculation!I127,FALSE)</f>
        <v>1.2214</v>
      </c>
      <c r="H137" s="62">
        <f ca="1">INDIRECT(Calculation!J127,FALSE)</f>
        <v>2.1873999999999998</v>
      </c>
      <c r="I137" s="62">
        <f ca="1">INDIRECT(Calculation!K127,FALSE)</f>
        <v>0.70030000000000003</v>
      </c>
      <c r="J137" s="62">
        <f ca="1">INDIRECT(Calculation!L127,FALSE)</f>
        <v>1.3835999999999999</v>
      </c>
      <c r="K137" s="62">
        <f ca="1">INDIRECT(Calculation!M127,FALSE)</f>
        <v>1.7022999999999999</v>
      </c>
      <c r="L137" s="62">
        <f ca="1">INDIRECT(Calculation!N127,FALSE)</f>
        <v>2.2323</v>
      </c>
      <c r="M137" s="62">
        <f ca="1">INDIRECT(Calculation!O127,FALSE)</f>
        <v>0.43880000000000002</v>
      </c>
      <c r="N137" s="133">
        <f ca="1">INDIRECT(Calculation!P127,FALSE)</f>
        <v>1.3745000000000001</v>
      </c>
      <c r="O137" s="130">
        <f t="shared" ca="1" si="40"/>
        <v>-0.65770453888406233</v>
      </c>
    </row>
    <row r="138" spans="1:15" ht="20.100000000000001" customHeight="1" x14ac:dyDescent="0.3">
      <c r="A138" s="74"/>
      <c r="B138" s="75" t="s">
        <v>120</v>
      </c>
      <c r="C138" s="78">
        <f ca="1">INDIRECT(Calculation!E128,FALSE)</f>
        <v>1.3765000000000001</v>
      </c>
      <c r="D138" s="62">
        <f ca="1">INDIRECT(Calculation!F128,FALSE)</f>
        <v>1.6034000000000002</v>
      </c>
      <c r="E138" s="102">
        <f t="shared" ref="E138:E151" ca="1" si="41">IF(((D138-C138)/C138)*100&gt;100,"(+)  ",IF(((D138-C138)/C138)*100&lt;-100,"(-)  ",IF(ROUND((((D138-C138)/C138)*100),1)=0,"-  ",((D138-C138)/C138)*100)))</f>
        <v>16.483835815474034</v>
      </c>
      <c r="F138" s="78">
        <f ca="1">INDIRECT(Calculation!H128,FALSE)</f>
        <v>0.4662</v>
      </c>
      <c r="G138" s="62">
        <f ca="1">INDIRECT(Calculation!I128,FALSE)</f>
        <v>0.53969999999999996</v>
      </c>
      <c r="H138" s="62">
        <f ca="1">INDIRECT(Calculation!J128,FALSE)</f>
        <v>0.37040000000000001</v>
      </c>
      <c r="I138" s="62">
        <f ca="1">INDIRECT(Calculation!K128,FALSE)</f>
        <v>0.2979</v>
      </c>
      <c r="J138" s="62">
        <f ca="1">INDIRECT(Calculation!L128,FALSE)</f>
        <v>0.41420000000000001</v>
      </c>
      <c r="K138" s="62">
        <f ca="1">INDIRECT(Calculation!M128,FALSE)</f>
        <v>0.52090000000000003</v>
      </c>
      <c r="L138" s="62">
        <f ca="1">INDIRECT(Calculation!N128,FALSE)</f>
        <v>0.49359999999999998</v>
      </c>
      <c r="M138" s="62">
        <f ca="1">INDIRECT(Calculation!O128,FALSE)</f>
        <v>0.38690000000000002</v>
      </c>
      <c r="N138" s="133">
        <f ca="1">INDIRECT(Calculation!P128,FALSE)</f>
        <v>0.33539999999999998</v>
      </c>
      <c r="O138" s="130">
        <f t="shared" ca="1" si="40"/>
        <v>-19.024625784645107</v>
      </c>
    </row>
    <row r="139" spans="1:15" ht="20.100000000000001" customHeight="1" x14ac:dyDescent="0.3">
      <c r="A139" s="74"/>
      <c r="B139" s="75" t="s">
        <v>110</v>
      </c>
      <c r="C139" s="78">
        <f ca="1">INDIRECT(Calculation!E129,FALSE)</f>
        <v>109.30340000000001</v>
      </c>
      <c r="D139" s="62">
        <f ca="1">INDIRECT(Calculation!F129,FALSE)</f>
        <v>120.39150000000001</v>
      </c>
      <c r="E139" s="102">
        <f t="shared" ca="1" si="41"/>
        <v>10.144332198266474</v>
      </c>
      <c r="F139" s="78">
        <f ca="1">INDIRECT(Calculation!H129,FALSE)</f>
        <v>29.682099999999998</v>
      </c>
      <c r="G139" s="62">
        <f ca="1">INDIRECT(Calculation!I129,FALSE)</f>
        <v>31.121700000000001</v>
      </c>
      <c r="H139" s="62">
        <f ca="1">INDIRECT(Calculation!J129,FALSE)</f>
        <v>31.816400000000002</v>
      </c>
      <c r="I139" s="62">
        <f ca="1">INDIRECT(Calculation!K129,FALSE)</f>
        <v>30.3597</v>
      </c>
      <c r="J139" s="62">
        <f ca="1">INDIRECT(Calculation!L129,FALSE)</f>
        <v>28.6876</v>
      </c>
      <c r="K139" s="62">
        <f ca="1">INDIRECT(Calculation!M129,FALSE)</f>
        <v>29.527799999999999</v>
      </c>
      <c r="L139" s="62">
        <f ca="1">INDIRECT(Calculation!N129,FALSE)</f>
        <v>27.509599999999999</v>
      </c>
      <c r="M139" s="62">
        <f ca="1">INDIRECT(Calculation!O129,FALSE)</f>
        <v>31.576799999999999</v>
      </c>
      <c r="N139" s="133">
        <f ca="1">INDIRECT(Calculation!P129,FALSE)</f>
        <v>33.640599999999999</v>
      </c>
      <c r="O139" s="130">
        <f t="shared" ca="1" si="40"/>
        <v>17.265299293074357</v>
      </c>
    </row>
    <row r="140" spans="1:15" ht="20.100000000000001" customHeight="1" x14ac:dyDescent="0.3">
      <c r="A140" s="74"/>
      <c r="B140" s="75" t="s">
        <v>111</v>
      </c>
      <c r="C140" s="78">
        <f ca="1">INDIRECT(Calculation!E130,FALSE)</f>
        <v>45.668100000000003</v>
      </c>
      <c r="D140" s="62">
        <f ca="1">INDIRECT(Calculation!F130,FALSE)</f>
        <v>41.694800000000001</v>
      </c>
      <c r="E140" s="102">
        <f t="shared" ca="1" si="41"/>
        <v>-8.7003838565650895</v>
      </c>
      <c r="F140" s="78">
        <f ca="1">INDIRECT(Calculation!H130,FALSE)</f>
        <v>9.9285999999999994</v>
      </c>
      <c r="G140" s="62">
        <f ca="1">INDIRECT(Calculation!I130,FALSE)</f>
        <v>13.0528</v>
      </c>
      <c r="H140" s="62">
        <f ca="1">INDIRECT(Calculation!J130,FALSE)</f>
        <v>10.4924</v>
      </c>
      <c r="I140" s="62">
        <f ca="1">INDIRECT(Calculation!K130,FALSE)</f>
        <v>10.364699999999999</v>
      </c>
      <c r="J140" s="62">
        <f ca="1">INDIRECT(Calculation!L130,FALSE)</f>
        <v>9.6327999999999996</v>
      </c>
      <c r="K140" s="62">
        <f ca="1">INDIRECT(Calculation!M130,FALSE)</f>
        <v>11.2049</v>
      </c>
      <c r="L140" s="62">
        <f ca="1">INDIRECT(Calculation!N130,FALSE)</f>
        <v>11.339</v>
      </c>
      <c r="M140" s="62">
        <f ca="1">INDIRECT(Calculation!O130,FALSE)</f>
        <v>11.7867</v>
      </c>
      <c r="N140" s="133">
        <f ca="1">INDIRECT(Calculation!P130,FALSE)</f>
        <v>9.8648000000000007</v>
      </c>
      <c r="O140" s="130">
        <f t="shared" ca="1" si="40"/>
        <v>2.4084378373889326</v>
      </c>
    </row>
    <row r="141" spans="1:15" ht="20.100000000000001" customHeight="1" x14ac:dyDescent="0.3">
      <c r="A141" s="58"/>
      <c r="B141" s="141" t="s">
        <v>112</v>
      </c>
      <c r="C141" s="78">
        <f ca="1">INDIRECT(Calculation!E131,FALSE)</f>
        <v>6.7907000000000002</v>
      </c>
      <c r="D141" s="62">
        <f ca="1">INDIRECT(Calculation!F131,FALSE)</f>
        <v>5.3918999999999997</v>
      </c>
      <c r="E141" s="102">
        <f t="shared" ca="1" si="41"/>
        <v>-20.598760068917791</v>
      </c>
      <c r="F141" s="78">
        <f ca="1">INDIRECT(Calculation!H131,FALSE)</f>
        <v>1.1707000000000001</v>
      </c>
      <c r="G141" s="62">
        <f ca="1">INDIRECT(Calculation!I131,FALSE)</f>
        <v>2.1783000000000001</v>
      </c>
      <c r="H141" s="62">
        <f ca="1">INDIRECT(Calculation!J131,FALSE)</f>
        <v>1.7343</v>
      </c>
      <c r="I141" s="62">
        <f ca="1">INDIRECT(Calculation!K131,FALSE)</f>
        <v>0.98360000000000003</v>
      </c>
      <c r="J141" s="62">
        <f ca="1">INDIRECT(Calculation!L131,FALSE)</f>
        <v>0.64349999999999996</v>
      </c>
      <c r="K141" s="62">
        <f ca="1">INDIRECT(Calculation!M131,FALSE)</f>
        <v>2.0305</v>
      </c>
      <c r="L141" s="62">
        <f ca="1">INDIRECT(Calculation!N131,FALSE)</f>
        <v>1.8432999999999999</v>
      </c>
      <c r="M141" s="62">
        <f ca="1">INDIRECT(Calculation!O131,FALSE)</f>
        <v>0.92020000000000002</v>
      </c>
      <c r="N141" s="133">
        <f ca="1">INDIRECT(Calculation!P131,FALSE)</f>
        <v>0.70879999999999999</v>
      </c>
      <c r="O141" s="130">
        <f t="shared" ca="1" si="40"/>
        <v>10.147630147630151</v>
      </c>
    </row>
    <row r="142" spans="1:15" ht="20.100000000000001" customHeight="1" x14ac:dyDescent="0.3">
      <c r="A142" s="58"/>
      <c r="B142" s="75" t="s">
        <v>131</v>
      </c>
      <c r="C142" s="78">
        <f ca="1">INDIRECT(Calculation!E132,FALSE)</f>
        <v>75.614900000000006</v>
      </c>
      <c r="D142" s="62">
        <f ca="1">INDIRECT(Calculation!F132,FALSE)</f>
        <v>64.662099999999995</v>
      </c>
      <c r="E142" s="102">
        <f t="shared" ca="1" si="41"/>
        <v>-14.484975844707867</v>
      </c>
      <c r="F142" s="78">
        <f ca="1">INDIRECT(Calculation!H132,FALSE)</f>
        <v>14.6821</v>
      </c>
      <c r="G142" s="62">
        <f ca="1">INDIRECT(Calculation!I132,FALSE)</f>
        <v>21.266300000000001</v>
      </c>
      <c r="H142" s="62">
        <f ca="1">INDIRECT(Calculation!J132,FALSE)</f>
        <v>21.162099999999999</v>
      </c>
      <c r="I142" s="62">
        <f ca="1">INDIRECT(Calculation!K132,FALSE)</f>
        <v>11.485300000000001</v>
      </c>
      <c r="J142" s="62">
        <f ca="1">INDIRECT(Calculation!L132,FALSE)</f>
        <v>10.116400000000001</v>
      </c>
      <c r="K142" s="62">
        <f ca="1">INDIRECT(Calculation!M132,FALSE)</f>
        <v>21.898299999999999</v>
      </c>
      <c r="L142" s="62">
        <f ca="1">INDIRECT(Calculation!N132,FALSE)</f>
        <v>24.407</v>
      </c>
      <c r="M142" s="62">
        <f ca="1">INDIRECT(Calculation!O132,FALSE)</f>
        <v>16.2715</v>
      </c>
      <c r="N142" s="133">
        <f ca="1">INDIRECT(Calculation!P132,FALSE)</f>
        <v>13.4717</v>
      </c>
      <c r="O142" s="130">
        <f t="shared" ca="1" si="40"/>
        <v>33.166936855007705</v>
      </c>
    </row>
    <row r="143" spans="1:15" ht="20.100000000000001" customHeight="1" x14ac:dyDescent="0.3">
      <c r="A143" s="58"/>
      <c r="B143" s="95" t="s">
        <v>132</v>
      </c>
      <c r="C143" s="78">
        <f ca="1">INDIRECT(Calculation!E133,FALSE)</f>
        <v>34.933900000000001</v>
      </c>
      <c r="D143" s="62">
        <f ca="1">INDIRECT(Calculation!F133,FALSE)</f>
        <v>29.152500000000003</v>
      </c>
      <c r="E143" s="102">
        <f ca="1">IF(((D143-C143)/C143)*100&gt;100,"(+)  ",IF(((D143-C143)/C143)*100&lt;-100,"(-)  ",IF(ROUND((((D143-C143)/C143)*100),1)=0,"-  ",((D143-C143)/C143)*100)))</f>
        <v>-16.549540704015293</v>
      </c>
      <c r="F143" s="78">
        <f ca="1">INDIRECT(Calculation!H133,FALSE)</f>
        <v>6.6704999999999997</v>
      </c>
      <c r="G143" s="62">
        <f ca="1">INDIRECT(Calculation!I133,FALSE)</f>
        <v>9.2489000000000008</v>
      </c>
      <c r="H143" s="62">
        <f ca="1">INDIRECT(Calculation!J133,FALSE)</f>
        <v>9.9616000000000007</v>
      </c>
      <c r="I143" s="62">
        <f ca="1">INDIRECT(Calculation!K133,FALSE)</f>
        <v>5.2953000000000001</v>
      </c>
      <c r="J143" s="62">
        <f ca="1">INDIRECT(Calculation!L133,FALSE)</f>
        <v>3.9921000000000002</v>
      </c>
      <c r="K143" s="62">
        <f ca="1">INDIRECT(Calculation!M133,FALSE)</f>
        <v>9.9034999999999993</v>
      </c>
      <c r="L143" s="62">
        <f ca="1">INDIRECT(Calculation!N133,FALSE)</f>
        <v>11.796799999999999</v>
      </c>
      <c r="M143" s="62">
        <f ca="1">INDIRECT(Calculation!O133,FALSE)</f>
        <v>7.3979999999999997</v>
      </c>
      <c r="N143" s="133">
        <f ca="1">INDIRECT(Calculation!P133,FALSE)</f>
        <v>5.6463999999999999</v>
      </c>
      <c r="O143" s="130">
        <f ca="1">IF(((N143-J143)/J143)*100&gt;100,"(+)  ",IF(((N143-J143)/J143)*100&lt;-100,"(-)  ",IF(ROUND((((N143-J143)/J143)*100),1)=0,"-  ",((N143-J143)/J143)*100)))</f>
        <v>41.439342701836118</v>
      </c>
    </row>
    <row r="144" spans="1:15" ht="20.100000000000001" customHeight="1" x14ac:dyDescent="0.3">
      <c r="A144" s="58"/>
      <c r="B144" s="96" t="s">
        <v>133</v>
      </c>
      <c r="C144" s="78">
        <f ca="1">INDIRECT(Calculation!E134,FALSE)</f>
        <v>40.681100000000001</v>
      </c>
      <c r="D144" s="62">
        <f ca="1">INDIRECT(Calculation!F134,FALSE)</f>
        <v>35.509399999999999</v>
      </c>
      <c r="E144" s="102">
        <f ca="1">IF(((D144-C144)/C144)*100&gt;100,"(+)  ",IF(((D144-C144)/C144)*100&lt;-100,"(-)  ",IF(ROUND((((D144-C144)/C144)*100),1)=0,"-  ",((D144-C144)/C144)*100)))</f>
        <v>-12.712783086003085</v>
      </c>
      <c r="F144" s="78">
        <f ca="1">INDIRECT(Calculation!H134,FALSE)</f>
        <v>8.0115999999999996</v>
      </c>
      <c r="G144" s="62">
        <f ca="1">INDIRECT(Calculation!I134,FALSE)</f>
        <v>12.0174</v>
      </c>
      <c r="H144" s="62">
        <f ca="1">INDIRECT(Calculation!J134,FALSE)</f>
        <v>11.2005</v>
      </c>
      <c r="I144" s="62">
        <f ca="1">INDIRECT(Calculation!K134,FALSE)</f>
        <v>6.1898999999999997</v>
      </c>
      <c r="J144" s="62">
        <f ca="1">INDIRECT(Calculation!L134,FALSE)</f>
        <v>6.1242000000000001</v>
      </c>
      <c r="K144" s="62">
        <f ca="1">INDIRECT(Calculation!M134,FALSE)</f>
        <v>11.9948</v>
      </c>
      <c r="L144" s="62">
        <f ca="1">INDIRECT(Calculation!N134,FALSE)</f>
        <v>12.610200000000001</v>
      </c>
      <c r="M144" s="62">
        <f ca="1">INDIRECT(Calculation!O134,FALSE)</f>
        <v>8.8734999999999999</v>
      </c>
      <c r="N144" s="133">
        <f ca="1">INDIRECT(Calculation!P134,FALSE)</f>
        <v>7.8254000000000001</v>
      </c>
      <c r="O144" s="130">
        <f ca="1">IF(((N144-J144)/J144)*100&gt;100,"(+)  ",IF(((N144-J144)/J144)*100&lt;-100,"(-)  ",IF(ROUND((((N144-J144)/J144)*100),1)=0,"-  ",((N144-J144)/J144)*100)))</f>
        <v>27.778322066555631</v>
      </c>
    </row>
    <row r="145" spans="1:15" ht="20.100000000000001" customHeight="1" x14ac:dyDescent="0.3">
      <c r="A145" s="58"/>
      <c r="B145" s="96" t="s">
        <v>135</v>
      </c>
      <c r="C145" s="78">
        <f ca="1">INDIRECT(Calculation!E135,FALSE)</f>
        <v>1.12E-2</v>
      </c>
      <c r="D145" s="62">
        <f ca="1">INDIRECT(Calculation!F135,FALSE)</f>
        <v>5.3999999999999994E-3</v>
      </c>
      <c r="E145" s="102">
        <f ca="1">IF(((D145-C145)/C145)*100&gt;100,"(+)  ",IF(((D145-C145)/C145)*100&lt;-100,"(-)  ",IF(ROUND((((D145-C145)/C145)*100),1)=0,"-  ",((D145-C145)/C145)*100)))</f>
        <v>-51.785714285714292</v>
      </c>
      <c r="F145" s="78">
        <f ca="1">INDIRECT(Calculation!H135,FALSE)</f>
        <v>3.3999999999999998E-3</v>
      </c>
      <c r="G145" s="62">
        <f ca="1">INDIRECT(Calculation!I135,FALSE)</f>
        <v>1.8E-3</v>
      </c>
      <c r="H145" s="62">
        <f ca="1">INDIRECT(Calculation!J135,FALSE)</f>
        <v>1.2999999999999999E-3</v>
      </c>
      <c r="I145" s="62">
        <f ca="1">INDIRECT(Calculation!K135,FALSE)</f>
        <v>1.1999999999999999E-3</v>
      </c>
      <c r="J145" s="62">
        <f ca="1">INDIRECT(Calculation!L135,FALSE)</f>
        <v>1.2999999999999999E-3</v>
      </c>
      <c r="K145" s="62">
        <f ca="1">INDIRECT(Calculation!M135,FALSE)</f>
        <v>1.6000000000000001E-3</v>
      </c>
      <c r="L145" s="62">
        <f ca="1">INDIRECT(Calculation!N135,FALSE)</f>
        <v>1.5E-3</v>
      </c>
      <c r="M145" s="62">
        <f ca="1">INDIRECT(Calculation!O135,FALSE)</f>
        <v>2.5999999999999999E-3</v>
      </c>
      <c r="N145" s="133">
        <f ca="1">INDIRECT(Calculation!P135,FALSE)</f>
        <v>2.2000000000000001E-3</v>
      </c>
      <c r="O145" s="130">
        <f ca="1">IF(((N145-J145)/J145)*100&gt;100,"(+)  ",IF(((N145-J145)/J145)*100&lt;-100,"(-)  ",IF(ROUND((((N145-J145)/J145)*100),1)=0,"-  ",((N145-J145)/J145)*100)))</f>
        <v>69.230769230769255</v>
      </c>
    </row>
    <row r="146" spans="1:15" ht="20.100000000000001" customHeight="1" x14ac:dyDescent="0.3">
      <c r="A146" s="58"/>
      <c r="B146" s="96" t="s">
        <v>114</v>
      </c>
      <c r="C146" s="78">
        <f ca="1">INDIRECT(Calculation!E136,FALSE)</f>
        <v>12.902800000000001</v>
      </c>
      <c r="D146" s="62">
        <f ca="1">INDIRECT(Calculation!F136,FALSE)</f>
        <v>12.138000000000002</v>
      </c>
      <c r="E146" s="102">
        <f ca="1">IF(((D146-C146)/C146)*100&gt;100,"(+)  ",IF(((D146-C146)/C146)*100&lt;-100,"(-)  ",IF(ROUND((((D146-C146)/C146)*100),1)=0,"-  ",((D146-C146)/C146)*100)))</f>
        <v>-5.9273956040549276</v>
      </c>
      <c r="F146" s="78">
        <f ca="1">INDIRECT(Calculation!H136,FALSE)</f>
        <v>4.2114000000000003</v>
      </c>
      <c r="G146" s="62">
        <f ca="1">INDIRECT(Calculation!I136,FALSE)</f>
        <v>1.3498000000000001</v>
      </c>
      <c r="H146" s="62">
        <f ca="1">INDIRECT(Calculation!J136,FALSE)</f>
        <v>1.7156</v>
      </c>
      <c r="I146" s="62">
        <f ca="1">INDIRECT(Calculation!K136,FALSE)</f>
        <v>4.9966999999999997</v>
      </c>
      <c r="J146" s="62">
        <f ca="1">INDIRECT(Calculation!L136,FALSE)</f>
        <v>4.0327000000000002</v>
      </c>
      <c r="K146" s="62">
        <f ca="1">INDIRECT(Calculation!M136,FALSE)</f>
        <v>1.393</v>
      </c>
      <c r="L146" s="62">
        <f ca="1">INDIRECT(Calculation!N136,FALSE)</f>
        <v>2.0768</v>
      </c>
      <c r="M146" s="62">
        <f ca="1">INDIRECT(Calculation!O136,FALSE)</f>
        <v>5.0902000000000003</v>
      </c>
      <c r="N146" s="133">
        <f ca="1">INDIRECT(Calculation!P136,FALSE)</f>
        <v>4.8356000000000003</v>
      </c>
      <c r="O146" s="130">
        <f ca="1">IF(((N146-J146)/J146)*100&gt;100,"(+)  ",IF(((N146-J146)/J146)*100&lt;-100,"(-)  ",IF(ROUND((((N146-J146)/J146)*100),1)=0,"-  ",((N146-J146)/J146)*100)))</f>
        <v>19.909737892726962</v>
      </c>
    </row>
    <row r="147" spans="1:15" ht="20.100000000000001" customHeight="1" x14ac:dyDescent="0.3">
      <c r="A147" s="74"/>
      <c r="B147" s="75" t="s">
        <v>124</v>
      </c>
      <c r="C147" s="78">
        <f ca="1">INDIRECT(Calculation!E137,FALSE)</f>
        <v>32.911199999999994</v>
      </c>
      <c r="D147" s="62">
        <f ca="1">INDIRECT(Calculation!F137,FALSE)</f>
        <v>34.263999999999996</v>
      </c>
      <c r="E147" s="102">
        <f ca="1">IF(((D147-C147)/C147)*100&gt;100,"(+)  ",IF(((D147-C147)/C147)*100&lt;-100,"(-)  ",IF(ROUND((((D147-C147)/C147)*100),1)=0,"-  ",((D147-C147)/C147)*100)))</f>
        <v>4.1104547995819116</v>
      </c>
      <c r="F147" s="78">
        <f ca="1">INDIRECT(Calculation!H137,FALSE)</f>
        <v>7.6167999999999996</v>
      </c>
      <c r="G147" s="62">
        <f ca="1">INDIRECT(Calculation!I137,FALSE)</f>
        <v>8.3286999999999995</v>
      </c>
      <c r="H147" s="62">
        <f ca="1">INDIRECT(Calculation!J137,FALSE)</f>
        <v>8.9027999999999992</v>
      </c>
      <c r="I147" s="62">
        <f ca="1">INDIRECT(Calculation!K137,FALSE)</f>
        <v>8.3620999999999999</v>
      </c>
      <c r="J147" s="62">
        <f ca="1">INDIRECT(Calculation!L137,FALSE)</f>
        <v>7.8197999999999999</v>
      </c>
      <c r="K147" s="62">
        <f ca="1">INDIRECT(Calculation!M137,FALSE)</f>
        <v>9.1792999999999996</v>
      </c>
      <c r="L147" s="62">
        <f ca="1">INDIRECT(Calculation!N137,FALSE)</f>
        <v>8.8994999999999997</v>
      </c>
      <c r="M147" s="62">
        <f ca="1">INDIRECT(Calculation!O137,FALSE)</f>
        <v>7.1512000000000002</v>
      </c>
      <c r="N147" s="133">
        <f ca="1">INDIRECT(Calculation!P137,FALSE)</f>
        <v>8.2155000000000005</v>
      </c>
      <c r="O147" s="130">
        <f ca="1">IF(((N147-J147)/J147)*100&gt;100,"(+)  ",IF(((N147-J147)/J147)*100&lt;-100,"(-)  ",IF(ROUND((((N147-J147)/J147)*100),1)=0,"-  ",((N147-J147)/J147)*100)))</f>
        <v>5.0602317194813242</v>
      </c>
    </row>
    <row r="148" spans="1:15" ht="20.100000000000001" customHeight="1" x14ac:dyDescent="0.3">
      <c r="A148" s="74"/>
      <c r="B148" s="75" t="s">
        <v>116</v>
      </c>
      <c r="C148" s="78">
        <f ca="1">INDIRECT(Calculation!E138,FALSE)</f>
        <v>6.6576999999999993</v>
      </c>
      <c r="D148" s="62">
        <f ca="1">INDIRECT(Calculation!F138,FALSE)</f>
        <v>6.7162000000000006</v>
      </c>
      <c r="E148" s="102">
        <f t="shared" ca="1" si="41"/>
        <v>0.87868182705741227</v>
      </c>
      <c r="F148" s="78">
        <f ca="1">INDIRECT(Calculation!H138,FALSE)</f>
        <v>1.5772999999999999</v>
      </c>
      <c r="G148" s="62">
        <f ca="1">INDIRECT(Calculation!I138,FALSE)</f>
        <v>1.5755999999999999</v>
      </c>
      <c r="H148" s="62">
        <f ca="1">INDIRECT(Calculation!J138,FALSE)</f>
        <v>1.6685000000000001</v>
      </c>
      <c r="I148" s="62">
        <f ca="1">INDIRECT(Calculation!K138,FALSE)</f>
        <v>1.6537999999999999</v>
      </c>
      <c r="J148" s="62">
        <f ca="1">INDIRECT(Calculation!L138,FALSE)</f>
        <v>1.5829</v>
      </c>
      <c r="K148" s="62">
        <f ca="1">INDIRECT(Calculation!M138,FALSE)</f>
        <v>1.8109999999999999</v>
      </c>
      <c r="L148" s="62">
        <f ca="1">INDIRECT(Calculation!N138,FALSE)</f>
        <v>1.7808999999999999</v>
      </c>
      <c r="M148" s="62">
        <f ca="1">INDIRECT(Calculation!O138,FALSE)</f>
        <v>1.8745000000000001</v>
      </c>
      <c r="N148" s="133">
        <f ca="1">INDIRECT(Calculation!P138,FALSE)</f>
        <v>1.8775999999999999</v>
      </c>
      <c r="O148" s="130">
        <f t="shared" ca="1" si="40"/>
        <v>18.617726956851346</v>
      </c>
    </row>
    <row r="149" spans="1:15" ht="20.100000000000001" customHeight="1" x14ac:dyDescent="0.3">
      <c r="A149" s="74"/>
      <c r="B149" s="108" t="s">
        <v>146</v>
      </c>
      <c r="C149" s="78">
        <f ca="1">INDIRECT(Calculation!E139,FALSE)</f>
        <v>-0.47399999999999998</v>
      </c>
      <c r="D149" s="62">
        <f ca="1">INDIRECT(Calculation!F139,FALSE)</f>
        <v>-0.62150000000000005</v>
      </c>
      <c r="E149" s="102">
        <f t="shared" ca="1" si="41"/>
        <v>31.118143459915633</v>
      </c>
      <c r="F149" s="78">
        <f ca="1">INDIRECT(Calculation!H139,FALSE)</f>
        <v>-9.7000000000000003E-2</v>
      </c>
      <c r="G149" s="62">
        <f ca="1">INDIRECT(Calculation!I139,FALSE)</f>
        <v>-0.13719999999999999</v>
      </c>
      <c r="H149" s="62">
        <f ca="1">INDIRECT(Calculation!J139,FALSE)</f>
        <v>-0.1401</v>
      </c>
      <c r="I149" s="62">
        <f ca="1">INDIRECT(Calculation!K139,FALSE)</f>
        <v>-0.1532</v>
      </c>
      <c r="J149" s="62">
        <f ca="1">INDIRECT(Calculation!L139,FALSE)</f>
        <v>-0.1671</v>
      </c>
      <c r="K149" s="62">
        <f ca="1">INDIRECT(Calculation!M139,FALSE)</f>
        <v>-0.16109999999999999</v>
      </c>
      <c r="L149" s="62">
        <f ca="1">INDIRECT(Calculation!N139,FALSE)</f>
        <v>-0.1668</v>
      </c>
      <c r="M149" s="62">
        <f ca="1">INDIRECT(Calculation!O139,FALSE)</f>
        <v>-0.14879999999999999</v>
      </c>
      <c r="N149" s="133">
        <f ca="1">INDIRECT(Calculation!P139,FALSE)</f>
        <v>-0.16009999999999999</v>
      </c>
      <c r="O149" s="130">
        <f t="shared" ca="1" si="40"/>
        <v>-4.1891083183722362</v>
      </c>
    </row>
    <row r="150" spans="1:15" ht="20.100000000000001" customHeight="1" x14ac:dyDescent="0.3">
      <c r="A150" s="74"/>
      <c r="B150" s="75" t="s">
        <v>117</v>
      </c>
      <c r="C150" s="78">
        <f ca="1">INDIRECT(Calculation!E140,FALSE)</f>
        <v>17.9099</v>
      </c>
      <c r="D150" s="62">
        <f ca="1">INDIRECT(Calculation!F140,FALSE)</f>
        <v>24.577400000000004</v>
      </c>
      <c r="E150" s="102">
        <f t="shared" ca="1" si="41"/>
        <v>37.22801355674796</v>
      </c>
      <c r="F150" s="78">
        <f ca="1">INDIRECT(Calculation!H140,FALSE)</f>
        <v>2.3395000000000001</v>
      </c>
      <c r="G150" s="62">
        <f ca="1">INDIRECT(Calculation!I140,FALSE)</f>
        <v>5.3075999999999999</v>
      </c>
      <c r="H150" s="62">
        <f ca="1">INDIRECT(Calculation!J140,FALSE)</f>
        <v>6.3113000000000001</v>
      </c>
      <c r="I150" s="62">
        <f ca="1">INDIRECT(Calculation!K140,FALSE)</f>
        <v>6.0872000000000002</v>
      </c>
      <c r="J150" s="62">
        <f ca="1">INDIRECT(Calculation!L140,FALSE)</f>
        <v>7.6478000000000002</v>
      </c>
      <c r="K150" s="62">
        <f ca="1">INDIRECT(Calculation!M140,FALSE)</f>
        <v>4.5311000000000003</v>
      </c>
      <c r="L150" s="62">
        <f ca="1">INDIRECT(Calculation!N140,FALSE)</f>
        <v>4.9433999999999996</v>
      </c>
      <c r="M150" s="62">
        <f ca="1">INDIRECT(Calculation!O140,FALSE)</f>
        <v>-3.9624999999999999</v>
      </c>
      <c r="N150" s="133">
        <f ca="1">INDIRECT(Calculation!P140,FALSE)</f>
        <v>-4.8531000000000004</v>
      </c>
      <c r="O150" s="130" t="str">
        <f t="shared" ca="1" si="40"/>
        <v xml:space="preserve">(-)  </v>
      </c>
    </row>
    <row r="151" spans="1:15" ht="20.100000000000001" customHeight="1" x14ac:dyDescent="0.3">
      <c r="A151" s="58"/>
      <c r="B151" s="76" t="s">
        <v>128</v>
      </c>
      <c r="C151" s="79">
        <f ca="1">INDIRECT(Calculation!E141,FALSE)</f>
        <v>313.88059999999996</v>
      </c>
      <c r="D151" s="64">
        <f ca="1">INDIRECT(Calculation!F141,FALSE)</f>
        <v>316.7971</v>
      </c>
      <c r="E151" s="125">
        <f t="shared" ca="1" si="41"/>
        <v>0.92917497927557235</v>
      </c>
      <c r="F151" s="79">
        <f ca="1">INDIRECT(Calculation!H141,FALSE)</f>
        <v>72.085499999999996</v>
      </c>
      <c r="G151" s="64">
        <f ca="1">INDIRECT(Calculation!I141,FALSE)</f>
        <v>85.806399999999996</v>
      </c>
      <c r="H151" s="64">
        <f ca="1">INDIRECT(Calculation!J141,FALSE)</f>
        <v>86.222300000000004</v>
      </c>
      <c r="I151" s="64">
        <f ca="1">INDIRECT(Calculation!K141,FALSE)</f>
        <v>75.139399999999995</v>
      </c>
      <c r="J151" s="64">
        <f ca="1">INDIRECT(Calculation!L141,FALSE)</f>
        <v>71.795699999999997</v>
      </c>
      <c r="K151" s="64">
        <f ca="1">INDIRECT(Calculation!M141,FALSE)</f>
        <v>83.639700000000005</v>
      </c>
      <c r="L151" s="64">
        <f ca="1">INDIRECT(Calculation!N141,FALSE)</f>
        <v>85.360200000000006</v>
      </c>
      <c r="M151" s="64">
        <f ca="1">INDIRECT(Calculation!O141,FALSE)</f>
        <v>71.388099999999994</v>
      </c>
      <c r="N151" s="67">
        <f ca="1">INDIRECT(Calculation!P141,FALSE)</f>
        <v>69.313599999999994</v>
      </c>
      <c r="O151" s="115">
        <f t="shared" ca="1" si="40"/>
        <v>-3.457170833350748</v>
      </c>
    </row>
  </sheetData>
  <phoneticPr fontId="39" type="noConversion"/>
  <pageMargins left="0.51181102362204722" right="0.51181102362204722" top="0.78740157480314965" bottom="0.78740157480314965" header="0.51181102362204722" footer="0.51181102362204722"/>
  <pageSetup paperSize="9" scale="66" orientation="portrait" verticalDpi="4"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9963-28FB-49F0-BFFE-744C889FCC29}">
  <sheetPr codeName="Sheet3"/>
  <dimension ref="A1:DD156"/>
  <sheetViews>
    <sheetView showGridLines="0" tabSelected="1" topLeftCell="A104" zoomScale="85" zoomScaleNormal="85" workbookViewId="0">
      <pane xSplit="2" topLeftCell="W1" activePane="topRight" state="frozen"/>
      <selection activeCell="A42" sqref="A42"/>
      <selection pane="topRight" activeCell="AE126" sqref="AE126"/>
    </sheetView>
  </sheetViews>
  <sheetFormatPr defaultRowHeight="13.2" x14ac:dyDescent="0.25"/>
  <cols>
    <col min="1" max="1" width="25.44140625" style="56" customWidth="1"/>
    <col min="2" max="2" width="29.109375" style="56" bestFit="1" customWidth="1"/>
    <col min="3" max="24" width="9.109375" style="56"/>
    <col min="25" max="25" width="8.88671875" style="56" customWidth="1"/>
    <col min="26" max="26" width="17.44140625" style="56" customWidth="1"/>
    <col min="27" max="257" width="9.109375" style="56"/>
    <col min="258" max="258" width="50.5546875" style="56" customWidth="1"/>
    <col min="259" max="281" width="9.109375" style="56"/>
    <col min="282" max="282" width="10" style="56" bestFit="1" customWidth="1"/>
    <col min="283" max="513" width="9.109375" style="56"/>
    <col min="514" max="514" width="50.5546875" style="56" customWidth="1"/>
    <col min="515" max="537" width="9.109375" style="56"/>
    <col min="538" max="538" width="10" style="56" bestFit="1" customWidth="1"/>
    <col min="539" max="769" width="9.109375" style="56"/>
    <col min="770" max="770" width="50.5546875" style="56" customWidth="1"/>
    <col min="771" max="793" width="9.109375" style="56"/>
    <col min="794" max="794" width="10" style="56" bestFit="1" customWidth="1"/>
    <col min="795" max="1025" width="9.109375" style="56"/>
    <col min="1026" max="1026" width="50.5546875" style="56" customWidth="1"/>
    <col min="1027" max="1049" width="9.109375" style="56"/>
    <col min="1050" max="1050" width="10" style="56" bestFit="1" customWidth="1"/>
    <col min="1051" max="1281" width="9.109375" style="56"/>
    <col min="1282" max="1282" width="50.5546875" style="56" customWidth="1"/>
    <col min="1283" max="1305" width="9.109375" style="56"/>
    <col min="1306" max="1306" width="10" style="56" bestFit="1" customWidth="1"/>
    <col min="1307" max="1537" width="9.109375" style="56"/>
    <col min="1538" max="1538" width="50.5546875" style="56" customWidth="1"/>
    <col min="1539" max="1561" width="9.109375" style="56"/>
    <col min="1562" max="1562" width="10" style="56" bestFit="1" customWidth="1"/>
    <col min="1563" max="1793" width="9.109375" style="56"/>
    <col min="1794" max="1794" width="50.5546875" style="56" customWidth="1"/>
    <col min="1795" max="1817" width="9.109375" style="56"/>
    <col min="1818" max="1818" width="10" style="56" bestFit="1" customWidth="1"/>
    <col min="1819" max="2049" width="9.109375" style="56"/>
    <col min="2050" max="2050" width="50.5546875" style="56" customWidth="1"/>
    <col min="2051" max="2073" width="9.109375" style="56"/>
    <col min="2074" max="2074" width="10" style="56" bestFit="1" customWidth="1"/>
    <col min="2075" max="2305" width="9.109375" style="56"/>
    <col min="2306" max="2306" width="50.5546875" style="56" customWidth="1"/>
    <col min="2307" max="2329" width="9.109375" style="56"/>
    <col min="2330" max="2330" width="10" style="56" bestFit="1" customWidth="1"/>
    <col min="2331" max="2561" width="9.109375" style="56"/>
    <col min="2562" max="2562" width="50.5546875" style="56" customWidth="1"/>
    <col min="2563" max="2585" width="9.109375" style="56"/>
    <col min="2586" max="2586" width="10" style="56" bestFit="1" customWidth="1"/>
    <col min="2587" max="2817" width="9.109375" style="56"/>
    <col min="2818" max="2818" width="50.5546875" style="56" customWidth="1"/>
    <col min="2819" max="2841" width="9.109375" style="56"/>
    <col min="2842" max="2842" width="10" style="56" bestFit="1" customWidth="1"/>
    <col min="2843" max="3073" width="9.109375" style="56"/>
    <col min="3074" max="3074" width="50.5546875" style="56" customWidth="1"/>
    <col min="3075" max="3097" width="9.109375" style="56"/>
    <col min="3098" max="3098" width="10" style="56" bestFit="1" customWidth="1"/>
    <col min="3099" max="3329" width="9.109375" style="56"/>
    <col min="3330" max="3330" width="50.5546875" style="56" customWidth="1"/>
    <col min="3331" max="3353" width="9.109375" style="56"/>
    <col min="3354" max="3354" width="10" style="56" bestFit="1" customWidth="1"/>
    <col min="3355" max="3585" width="9.109375" style="56"/>
    <col min="3586" max="3586" width="50.5546875" style="56" customWidth="1"/>
    <col min="3587" max="3609" width="9.109375" style="56"/>
    <col min="3610" max="3610" width="10" style="56" bestFit="1" customWidth="1"/>
    <col min="3611" max="3841" width="9.109375" style="56"/>
    <col min="3842" max="3842" width="50.5546875" style="56" customWidth="1"/>
    <col min="3843" max="3865" width="9.109375" style="56"/>
    <col min="3866" max="3866" width="10" style="56" bestFit="1" customWidth="1"/>
    <col min="3867" max="4097" width="9.109375" style="56"/>
    <col min="4098" max="4098" width="50.5546875" style="56" customWidth="1"/>
    <col min="4099" max="4121" width="9.109375" style="56"/>
    <col min="4122" max="4122" width="10" style="56" bestFit="1" customWidth="1"/>
    <col min="4123" max="4353" width="9.109375" style="56"/>
    <col min="4354" max="4354" width="50.5546875" style="56" customWidth="1"/>
    <col min="4355" max="4377" width="9.109375" style="56"/>
    <col min="4378" max="4378" width="10" style="56" bestFit="1" customWidth="1"/>
    <col min="4379" max="4609" width="9.109375" style="56"/>
    <col min="4610" max="4610" width="50.5546875" style="56" customWidth="1"/>
    <col min="4611" max="4633" width="9.109375" style="56"/>
    <col min="4634" max="4634" width="10" style="56" bestFit="1" customWidth="1"/>
    <col min="4635" max="4865" width="9.109375" style="56"/>
    <col min="4866" max="4866" width="50.5546875" style="56" customWidth="1"/>
    <col min="4867" max="4889" width="9.109375" style="56"/>
    <col min="4890" max="4890" width="10" style="56" bestFit="1" customWidth="1"/>
    <col min="4891" max="5121" width="9.109375" style="56"/>
    <col min="5122" max="5122" width="50.5546875" style="56" customWidth="1"/>
    <col min="5123" max="5145" width="9.109375" style="56"/>
    <col min="5146" max="5146" width="10" style="56" bestFit="1" customWidth="1"/>
    <col min="5147" max="5377" width="9.109375" style="56"/>
    <col min="5378" max="5378" width="50.5546875" style="56" customWidth="1"/>
    <col min="5379" max="5401" width="9.109375" style="56"/>
    <col min="5402" max="5402" width="10" style="56" bestFit="1" customWidth="1"/>
    <col min="5403" max="5633" width="9.109375" style="56"/>
    <col min="5634" max="5634" width="50.5546875" style="56" customWidth="1"/>
    <col min="5635" max="5657" width="9.109375" style="56"/>
    <col min="5658" max="5658" width="10" style="56" bestFit="1" customWidth="1"/>
    <col min="5659" max="5889" width="9.109375" style="56"/>
    <col min="5890" max="5890" width="50.5546875" style="56" customWidth="1"/>
    <col min="5891" max="5913" width="9.109375" style="56"/>
    <col min="5914" max="5914" width="10" style="56" bestFit="1" customWidth="1"/>
    <col min="5915" max="6145" width="9.109375" style="56"/>
    <col min="6146" max="6146" width="50.5546875" style="56" customWidth="1"/>
    <col min="6147" max="6169" width="9.109375" style="56"/>
    <col min="6170" max="6170" width="10" style="56" bestFit="1" customWidth="1"/>
    <col min="6171" max="6401" width="9.109375" style="56"/>
    <col min="6402" max="6402" width="50.5546875" style="56" customWidth="1"/>
    <col min="6403" max="6425" width="9.109375" style="56"/>
    <col min="6426" max="6426" width="10" style="56" bestFit="1" customWidth="1"/>
    <col min="6427" max="6657" width="9.109375" style="56"/>
    <col min="6658" max="6658" width="50.5546875" style="56" customWidth="1"/>
    <col min="6659" max="6681" width="9.109375" style="56"/>
    <col min="6682" max="6682" width="10" style="56" bestFit="1" customWidth="1"/>
    <col min="6683" max="6913" width="9.109375" style="56"/>
    <col min="6914" max="6914" width="50.5546875" style="56" customWidth="1"/>
    <col min="6915" max="6937" width="9.109375" style="56"/>
    <col min="6938" max="6938" width="10" style="56" bestFit="1" customWidth="1"/>
    <col min="6939" max="7169" width="9.109375" style="56"/>
    <col min="7170" max="7170" width="50.5546875" style="56" customWidth="1"/>
    <col min="7171" max="7193" width="9.109375" style="56"/>
    <col min="7194" max="7194" width="10" style="56" bestFit="1" customWidth="1"/>
    <col min="7195" max="7425" width="9.109375" style="56"/>
    <col min="7426" max="7426" width="50.5546875" style="56" customWidth="1"/>
    <col min="7427" max="7449" width="9.109375" style="56"/>
    <col min="7450" max="7450" width="10" style="56" bestFit="1" customWidth="1"/>
    <col min="7451" max="7681" width="9.109375" style="56"/>
    <col min="7682" max="7682" width="50.5546875" style="56" customWidth="1"/>
    <col min="7683" max="7705" width="9.109375" style="56"/>
    <col min="7706" max="7706" width="10" style="56" bestFit="1" customWidth="1"/>
    <col min="7707" max="7937" width="9.109375" style="56"/>
    <col min="7938" max="7938" width="50.5546875" style="56" customWidth="1"/>
    <col min="7939" max="7961" width="9.109375" style="56"/>
    <col min="7962" max="7962" width="10" style="56" bestFit="1" customWidth="1"/>
    <col min="7963" max="8193" width="9.109375" style="56"/>
    <col min="8194" max="8194" width="50.5546875" style="56" customWidth="1"/>
    <col min="8195" max="8217" width="9.109375" style="56"/>
    <col min="8218" max="8218" width="10" style="56" bestFit="1" customWidth="1"/>
    <col min="8219" max="8449" width="9.109375" style="56"/>
    <col min="8450" max="8450" width="50.5546875" style="56" customWidth="1"/>
    <col min="8451" max="8473" width="9.109375" style="56"/>
    <col min="8474" max="8474" width="10" style="56" bestFit="1" customWidth="1"/>
    <col min="8475" max="8705" width="9.109375" style="56"/>
    <col min="8706" max="8706" width="50.5546875" style="56" customWidth="1"/>
    <col min="8707" max="8729" width="9.109375" style="56"/>
    <col min="8730" max="8730" width="10" style="56" bestFit="1" customWidth="1"/>
    <col min="8731" max="8961" width="9.109375" style="56"/>
    <col min="8962" max="8962" width="50.5546875" style="56" customWidth="1"/>
    <col min="8963" max="8985" width="9.109375" style="56"/>
    <col min="8986" max="8986" width="10" style="56" bestFit="1" customWidth="1"/>
    <col min="8987" max="9217" width="9.109375" style="56"/>
    <col min="9218" max="9218" width="50.5546875" style="56" customWidth="1"/>
    <col min="9219" max="9241" width="9.109375" style="56"/>
    <col min="9242" max="9242" width="10" style="56" bestFit="1" customWidth="1"/>
    <col min="9243" max="9473" width="9.109375" style="56"/>
    <col min="9474" max="9474" width="50.5546875" style="56" customWidth="1"/>
    <col min="9475" max="9497" width="9.109375" style="56"/>
    <col min="9498" max="9498" width="10" style="56" bestFit="1" customWidth="1"/>
    <col min="9499" max="9729" width="9.109375" style="56"/>
    <col min="9730" max="9730" width="50.5546875" style="56" customWidth="1"/>
    <col min="9731" max="9753" width="9.109375" style="56"/>
    <col min="9754" max="9754" width="10" style="56" bestFit="1" customWidth="1"/>
    <col min="9755" max="9985" width="9.109375" style="56"/>
    <col min="9986" max="9986" width="50.5546875" style="56" customWidth="1"/>
    <col min="9987" max="10009" width="9.109375" style="56"/>
    <col min="10010" max="10010" width="10" style="56" bestFit="1" customWidth="1"/>
    <col min="10011" max="10241" width="9.109375" style="56"/>
    <col min="10242" max="10242" width="50.5546875" style="56" customWidth="1"/>
    <col min="10243" max="10265" width="9.109375" style="56"/>
    <col min="10266" max="10266" width="10" style="56" bestFit="1" customWidth="1"/>
    <col min="10267" max="10497" width="9.109375" style="56"/>
    <col min="10498" max="10498" width="50.5546875" style="56" customWidth="1"/>
    <col min="10499" max="10521" width="9.109375" style="56"/>
    <col min="10522" max="10522" width="10" style="56" bestFit="1" customWidth="1"/>
    <col min="10523" max="10753" width="9.109375" style="56"/>
    <col min="10754" max="10754" width="50.5546875" style="56" customWidth="1"/>
    <col min="10755" max="10777" width="9.109375" style="56"/>
    <col min="10778" max="10778" width="10" style="56" bestFit="1" customWidth="1"/>
    <col min="10779" max="11009" width="9.109375" style="56"/>
    <col min="11010" max="11010" width="50.5546875" style="56" customWidth="1"/>
    <col min="11011" max="11033" width="9.109375" style="56"/>
    <col min="11034" max="11034" width="10" style="56" bestFit="1" customWidth="1"/>
    <col min="11035" max="11265" width="9.109375" style="56"/>
    <col min="11266" max="11266" width="50.5546875" style="56" customWidth="1"/>
    <col min="11267" max="11289" width="9.109375" style="56"/>
    <col min="11290" max="11290" width="10" style="56" bestFit="1" customWidth="1"/>
    <col min="11291" max="11521" width="9.109375" style="56"/>
    <col min="11522" max="11522" width="50.5546875" style="56" customWidth="1"/>
    <col min="11523" max="11545" width="9.109375" style="56"/>
    <col min="11546" max="11546" width="10" style="56" bestFit="1" customWidth="1"/>
    <col min="11547" max="11777" width="9.109375" style="56"/>
    <col min="11778" max="11778" width="50.5546875" style="56" customWidth="1"/>
    <col min="11779" max="11801" width="9.109375" style="56"/>
    <col min="11802" max="11802" width="10" style="56" bestFit="1" customWidth="1"/>
    <col min="11803" max="12033" width="9.109375" style="56"/>
    <col min="12034" max="12034" width="50.5546875" style="56" customWidth="1"/>
    <col min="12035" max="12057" width="9.109375" style="56"/>
    <col min="12058" max="12058" width="10" style="56" bestFit="1" customWidth="1"/>
    <col min="12059" max="12289" width="9.109375" style="56"/>
    <col min="12290" max="12290" width="50.5546875" style="56" customWidth="1"/>
    <col min="12291" max="12313" width="9.109375" style="56"/>
    <col min="12314" max="12314" width="10" style="56" bestFit="1" customWidth="1"/>
    <col min="12315" max="12545" width="9.109375" style="56"/>
    <col min="12546" max="12546" width="50.5546875" style="56" customWidth="1"/>
    <col min="12547" max="12569" width="9.109375" style="56"/>
    <col min="12570" max="12570" width="10" style="56" bestFit="1" customWidth="1"/>
    <col min="12571" max="12801" width="9.109375" style="56"/>
    <col min="12802" max="12802" width="50.5546875" style="56" customWidth="1"/>
    <col min="12803" max="12825" width="9.109375" style="56"/>
    <col min="12826" max="12826" width="10" style="56" bestFit="1" customWidth="1"/>
    <col min="12827" max="13057" width="9.109375" style="56"/>
    <col min="13058" max="13058" width="50.5546875" style="56" customWidth="1"/>
    <col min="13059" max="13081" width="9.109375" style="56"/>
    <col min="13082" max="13082" width="10" style="56" bestFit="1" customWidth="1"/>
    <col min="13083" max="13313" width="9.109375" style="56"/>
    <col min="13314" max="13314" width="50.5546875" style="56" customWidth="1"/>
    <col min="13315" max="13337" width="9.109375" style="56"/>
    <col min="13338" max="13338" width="10" style="56" bestFit="1" customWidth="1"/>
    <col min="13339" max="13569" width="9.109375" style="56"/>
    <col min="13570" max="13570" width="50.5546875" style="56" customWidth="1"/>
    <col min="13571" max="13593" width="9.109375" style="56"/>
    <col min="13594" max="13594" width="10" style="56" bestFit="1" customWidth="1"/>
    <col min="13595" max="13825" width="9.109375" style="56"/>
    <col min="13826" max="13826" width="50.5546875" style="56" customWidth="1"/>
    <col min="13827" max="13849" width="9.109375" style="56"/>
    <col min="13850" max="13850" width="10" style="56" bestFit="1" customWidth="1"/>
    <col min="13851" max="14081" width="9.109375" style="56"/>
    <col min="14082" max="14082" width="50.5546875" style="56" customWidth="1"/>
    <col min="14083" max="14105" width="9.109375" style="56"/>
    <col min="14106" max="14106" width="10" style="56" bestFit="1" customWidth="1"/>
    <col min="14107" max="14337" width="9.109375" style="56"/>
    <col min="14338" max="14338" width="50.5546875" style="56" customWidth="1"/>
    <col min="14339" max="14361" width="9.109375" style="56"/>
    <col min="14362" max="14362" width="10" style="56" bestFit="1" customWidth="1"/>
    <col min="14363" max="14593" width="9.109375" style="56"/>
    <col min="14594" max="14594" width="50.5546875" style="56" customWidth="1"/>
    <col min="14595" max="14617" width="9.109375" style="56"/>
    <col min="14618" max="14618" width="10" style="56" bestFit="1" customWidth="1"/>
    <col min="14619" max="14849" width="9.109375" style="56"/>
    <col min="14850" max="14850" width="50.5546875" style="56" customWidth="1"/>
    <col min="14851" max="14873" width="9.109375" style="56"/>
    <col min="14874" max="14874" width="10" style="56" bestFit="1" customWidth="1"/>
    <col min="14875" max="15105" width="9.109375" style="56"/>
    <col min="15106" max="15106" width="50.5546875" style="56" customWidth="1"/>
    <col min="15107" max="15129" width="9.109375" style="56"/>
    <col min="15130" max="15130" width="10" style="56" bestFit="1" customWidth="1"/>
    <col min="15131" max="15361" width="9.109375" style="56"/>
    <col min="15362" max="15362" width="50.5546875" style="56" customWidth="1"/>
    <col min="15363" max="15385" width="9.109375" style="56"/>
    <col min="15386" max="15386" width="10" style="56" bestFit="1" customWidth="1"/>
    <col min="15387" max="15617" width="9.109375" style="56"/>
    <col min="15618" max="15618" width="50.5546875" style="56" customWidth="1"/>
    <col min="15619" max="15641" width="9.109375" style="56"/>
    <col min="15642" max="15642" width="10" style="56" bestFit="1" customWidth="1"/>
    <col min="15643" max="15873" width="9.109375" style="56"/>
    <col min="15874" max="15874" width="50.5546875" style="56" customWidth="1"/>
    <col min="15875" max="15897" width="9.109375" style="56"/>
    <col min="15898" max="15898" width="10" style="56" bestFit="1" customWidth="1"/>
    <col min="15899" max="16129" width="9.109375" style="56"/>
    <col min="16130" max="16130" width="50.5546875" style="56" customWidth="1"/>
    <col min="16131" max="16153" width="9.109375" style="56"/>
    <col min="16154" max="16154" width="10" style="56" bestFit="1" customWidth="1"/>
    <col min="16155" max="16384" width="9.109375" style="56"/>
  </cols>
  <sheetData>
    <row r="1" spans="1:108" s="54" customFormat="1" ht="45" customHeight="1" x14ac:dyDescent="0.25">
      <c r="A1" s="1" t="s">
        <v>147</v>
      </c>
      <c r="B1" s="1"/>
      <c r="C1" s="53"/>
      <c r="F1" s="56"/>
      <c r="P1" s="56"/>
    </row>
    <row r="2" spans="1:108" s="21" customFormat="1" ht="20.100000000000001" customHeight="1" x14ac:dyDescent="0.3">
      <c r="A2" s="52" t="s">
        <v>148</v>
      </c>
      <c r="B2" s="52"/>
    </row>
    <row r="3" spans="1:108" s="36" customFormat="1" ht="20.100000000000001" customHeight="1" x14ac:dyDescent="0.3">
      <c r="A3" s="21" t="s">
        <v>84</v>
      </c>
      <c r="B3" s="21"/>
    </row>
    <row r="4" spans="1:108" s="36" customFormat="1" ht="20.100000000000001" customHeight="1" x14ac:dyDescent="0.3">
      <c r="A4" s="21" t="s">
        <v>149</v>
      </c>
      <c r="B4" s="21"/>
    </row>
    <row r="5" spans="1:108" ht="30" customHeight="1" x14ac:dyDescent="0.25">
      <c r="A5" s="147" t="s">
        <v>150</v>
      </c>
      <c r="C5" s="148"/>
      <c r="D5" s="148"/>
      <c r="E5" s="148"/>
      <c r="F5" s="148"/>
      <c r="G5" s="148"/>
      <c r="H5" s="148"/>
      <c r="I5" s="148"/>
      <c r="J5" s="148"/>
      <c r="K5" s="148"/>
      <c r="L5" s="148"/>
      <c r="M5" s="148"/>
      <c r="N5" s="149"/>
      <c r="O5" s="149"/>
      <c r="P5" s="149"/>
      <c r="Q5" s="149"/>
      <c r="R5" s="149"/>
      <c r="S5" s="149"/>
      <c r="T5" s="149"/>
      <c r="U5" s="149"/>
      <c r="V5" s="149"/>
      <c r="W5" s="149"/>
      <c r="X5" s="149"/>
      <c r="Y5" s="149"/>
    </row>
    <row r="6" spans="1:108" ht="30" customHeight="1" x14ac:dyDescent="0.3">
      <c r="A6" s="150" t="s">
        <v>87</v>
      </c>
      <c r="B6" s="151" t="s">
        <v>88</v>
      </c>
      <c r="C6" s="152" t="s">
        <v>151</v>
      </c>
      <c r="D6" s="152" t="s">
        <v>152</v>
      </c>
      <c r="E6" s="152" t="s">
        <v>153</v>
      </c>
      <c r="F6" s="152" t="s">
        <v>154</v>
      </c>
      <c r="G6" s="152" t="s">
        <v>155</v>
      </c>
      <c r="H6" s="152" t="s">
        <v>156</v>
      </c>
      <c r="I6" s="152" t="s">
        <v>157</v>
      </c>
      <c r="J6" s="152" t="s">
        <v>158</v>
      </c>
      <c r="K6" s="152" t="s">
        <v>159</v>
      </c>
      <c r="L6" s="152" t="s">
        <v>160</v>
      </c>
      <c r="M6" s="152" t="s">
        <v>161</v>
      </c>
      <c r="N6" s="153" t="s">
        <v>162</v>
      </c>
      <c r="O6" s="153" t="s">
        <v>163</v>
      </c>
      <c r="P6" s="153" t="s">
        <v>164</v>
      </c>
      <c r="Q6" s="153" t="s">
        <v>165</v>
      </c>
      <c r="R6" s="153" t="s">
        <v>166</v>
      </c>
      <c r="S6" s="153" t="s">
        <v>167</v>
      </c>
      <c r="T6" s="153" t="s">
        <v>168</v>
      </c>
      <c r="U6" s="153" t="s">
        <v>169</v>
      </c>
      <c r="V6" s="153" t="s">
        <v>170</v>
      </c>
      <c r="W6" s="153" t="s">
        <v>171</v>
      </c>
      <c r="X6" s="153" t="s">
        <v>172</v>
      </c>
      <c r="Y6" s="154" t="s">
        <v>89</v>
      </c>
      <c r="Z6" s="153" t="s">
        <v>90</v>
      </c>
    </row>
    <row r="7" spans="1:108" ht="20.100000000000001" customHeight="1" x14ac:dyDescent="0.3">
      <c r="A7" s="155" t="s">
        <v>102</v>
      </c>
      <c r="B7" s="59" t="s">
        <v>103</v>
      </c>
      <c r="C7" s="58">
        <f>SUM(Quarter!C7:F7)</f>
        <v>43.096699999999998</v>
      </c>
      <c r="D7" s="58">
        <f>SUM(Quarter!G7:J7)</f>
        <v>39.583300000000001</v>
      </c>
      <c r="E7" s="58">
        <f>SUM(Quarter!K7:N7)</f>
        <v>44.761600000000001</v>
      </c>
      <c r="F7" s="58">
        <f>SUM(Quarter!O7:R7)</f>
        <v>49.290500000000002</v>
      </c>
      <c r="G7" s="58">
        <f>SUM(Quarter!S7:V7)</f>
        <v>46.144800000000004</v>
      </c>
      <c r="H7" s="58">
        <f>SUM(Quarter!W7:Z7)</f>
        <v>50.895700000000005</v>
      </c>
      <c r="I7" s="58">
        <f>SUM(Quarter!AA7:AD7)</f>
        <v>48.974200000000003</v>
      </c>
      <c r="J7" s="58">
        <f>SUM(Quarter!AE7:AH7)</f>
        <v>50.582599999999999</v>
      </c>
      <c r="K7" s="58">
        <f>SUM(Quarter!AI7:AL7)</f>
        <v>55.926500000000004</v>
      </c>
      <c r="L7" s="58">
        <f>SUM(Quarter!AM7:AP7)</f>
        <v>51.030700000000003</v>
      </c>
      <c r="M7" s="58">
        <f>SUM(Quarter!AQ7:AT7)</f>
        <v>46.252400000000002</v>
      </c>
      <c r="N7" s="58">
        <f>SUM(Quarter!AU7:AX7)</f>
        <v>38.261600000000001</v>
      </c>
      <c r="O7" s="58">
        <f>SUM(Quarter!AY7:BB7)</f>
        <v>40.229799999999997</v>
      </c>
      <c r="P7" s="58">
        <f>SUM(Quarter!BC7:BF7)</f>
        <v>40.566099999999999</v>
      </c>
      <c r="Q7" s="58">
        <f>SUM(Quarter!BG7:BJ7)</f>
        <v>53.837200000000003</v>
      </c>
      <c r="R7" s="58">
        <f>SUM(Quarter!BK7:BN7)</f>
        <v>49.843999999999994</v>
      </c>
      <c r="S7" s="58">
        <f>SUM(Quarter!BO7:BR7)</f>
        <v>38.215200000000003</v>
      </c>
      <c r="T7" s="58">
        <f>SUM(Quarter!BS7:BV7)</f>
        <v>29.310499999999998</v>
      </c>
      <c r="U7" s="58">
        <f>SUM(Quarter!BW7:BZ7)</f>
        <v>12.0395</v>
      </c>
      <c r="V7" s="58">
        <f>SUM(Quarter!CA7:CD7)</f>
        <v>8.702300000000001</v>
      </c>
      <c r="W7" s="58">
        <f>SUM(Quarter!CE7:CH7)</f>
        <v>6.6393000000000004</v>
      </c>
      <c r="X7" s="58">
        <f>SUM(Quarter!CI7:CL7)</f>
        <v>2.8904999999999998</v>
      </c>
      <c r="Y7" s="58">
        <f>SUM(Quarter!CM7:CP7)</f>
        <v>2.3084000000000002</v>
      </c>
      <c r="Z7" s="211">
        <f>SUM(Quarter!CQ7:CT7)</f>
        <v>2.6283000000000003</v>
      </c>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row>
    <row r="8" spans="1:108" ht="20.100000000000001" customHeight="1" x14ac:dyDescent="0.3">
      <c r="A8" s="155" t="s">
        <v>102</v>
      </c>
      <c r="B8" s="58" t="s">
        <v>107</v>
      </c>
      <c r="C8" s="58">
        <f>SUM(Quarter!C8:F8)</f>
        <v>0.76</v>
      </c>
      <c r="D8" s="58">
        <f>SUM(Quarter!G8:J8)</f>
        <v>0.78869999999999996</v>
      </c>
      <c r="E8" s="58">
        <f>SUM(Quarter!K8:N8)</f>
        <v>0.74780000000000002</v>
      </c>
      <c r="F8" s="58">
        <f>SUM(Quarter!O8:R8)</f>
        <v>0.79169999999999996</v>
      </c>
      <c r="G8" s="58">
        <f>SUM(Quarter!S8:V8)</f>
        <v>0.6663</v>
      </c>
      <c r="H8" s="58">
        <f>SUM(Quarter!W8:Z8)</f>
        <v>0.6321</v>
      </c>
      <c r="I8" s="58">
        <f>SUM(Quarter!AA8:AD8)</f>
        <v>0.55409999999999993</v>
      </c>
      <c r="J8" s="58">
        <f>SUM(Quarter!AE8:AH8)</f>
        <v>0.79659999999999997</v>
      </c>
      <c r="K8" s="58">
        <f>SUM(Quarter!AI8:AL8)</f>
        <v>0.8103999999999999</v>
      </c>
      <c r="L8" s="58">
        <f>SUM(Quarter!AM8:AP8)</f>
        <v>0.54210000000000003</v>
      </c>
      <c r="M8" s="58">
        <f>SUM(Quarter!AQ8:AT8)</f>
        <v>0.84030000000000005</v>
      </c>
      <c r="N8" s="58">
        <f>SUM(Quarter!AU8:AX8)</f>
        <v>0.62609999999999999</v>
      </c>
      <c r="O8" s="58">
        <f>SUM(Quarter!AY8:BB8)</f>
        <v>0.45590000000000003</v>
      </c>
      <c r="P8" s="58">
        <f>SUM(Quarter!BC8:BF8)</f>
        <v>0.29370000000000002</v>
      </c>
      <c r="Q8" s="58">
        <f>SUM(Quarter!BG8:BJ8)</f>
        <v>0.30220000000000002</v>
      </c>
      <c r="R8" s="58">
        <f>SUM(Quarter!BK8:BN8)</f>
        <v>0.18569999999999998</v>
      </c>
      <c r="S8" s="58">
        <f>SUM(Quarter!BO8:BR8)</f>
        <v>0.1678</v>
      </c>
      <c r="T8" s="58">
        <f>SUM(Quarter!BS8:BV8)</f>
        <v>0.17219999999999999</v>
      </c>
      <c r="U8" s="58">
        <f>SUM(Quarter!BW8:BZ8)</f>
        <v>0.18729999999999999</v>
      </c>
      <c r="V8" s="58">
        <f>SUM(Quarter!CA8:CD8)</f>
        <v>0.13930000000000001</v>
      </c>
      <c r="W8" s="58">
        <f>SUM(Quarter!CE8:CH8)</f>
        <v>0.13539999999999999</v>
      </c>
      <c r="X8" s="58">
        <f>SUM(Quarter!CI8:CL8)</f>
        <v>0.1028</v>
      </c>
      <c r="Y8" s="58">
        <f>SUM(Quarter!CM8:CP8)</f>
        <v>9.3799999999999994E-2</v>
      </c>
      <c r="Z8" s="211">
        <f>SUM(Quarter!CQ8:CT8)</f>
        <v>0.1101</v>
      </c>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row>
    <row r="9" spans="1:108" ht="20.100000000000001" customHeight="1" x14ac:dyDescent="0.3">
      <c r="A9" s="155" t="s">
        <v>102</v>
      </c>
      <c r="B9" s="58" t="s">
        <v>105</v>
      </c>
      <c r="C9" s="58">
        <f>SUM(Quarter!C9:F9)</f>
        <v>215.22899999999998</v>
      </c>
      <c r="D9" s="58">
        <f>SUM(Quarter!G9:J9)</f>
        <v>281.98590000000002</v>
      </c>
      <c r="E9" s="58">
        <f>SUM(Quarter!K9:N9)</f>
        <v>283.78120000000001</v>
      </c>
      <c r="F9" s="58">
        <f>SUM(Quarter!O9:R9)</f>
        <v>276.76120000000003</v>
      </c>
      <c r="G9" s="58">
        <f>SUM(Quarter!S9:V9)</f>
        <v>291.26140000000004</v>
      </c>
      <c r="H9" s="58">
        <f>SUM(Quarter!W9:Z9)</f>
        <v>284.65909999999997</v>
      </c>
      <c r="I9" s="58">
        <f>SUM(Quarter!AA9:AD9)</f>
        <v>304.49680000000001</v>
      </c>
      <c r="J9" s="58">
        <f>SUM(Quarter!AE9:AH9)</f>
        <v>295.64280000000002</v>
      </c>
      <c r="K9" s="58">
        <f>SUM(Quarter!AI9:AL9)</f>
        <v>278.149</v>
      </c>
      <c r="L9" s="58">
        <f>SUM(Quarter!AM9:AP9)</f>
        <v>319.83640000000003</v>
      </c>
      <c r="M9" s="58">
        <f>SUM(Quarter!AQ9:AT9)</f>
        <v>344.45370000000003</v>
      </c>
      <c r="N9" s="58">
        <f>SUM(Quarter!AU9:AX9)</f>
        <v>328.24869999999999</v>
      </c>
      <c r="O9" s="58">
        <f>SUM(Quarter!AY9:BB9)</f>
        <v>345.68510000000003</v>
      </c>
      <c r="P9" s="58">
        <f>SUM(Quarter!BC9:BF9)</f>
        <v>277.5274</v>
      </c>
      <c r="Q9" s="58">
        <f>SUM(Quarter!BG9:BJ9)</f>
        <v>184.30680000000001</v>
      </c>
      <c r="R9" s="58">
        <f>SUM(Quarter!BK9:BN9)</f>
        <v>175.20959999999999</v>
      </c>
      <c r="S9" s="58">
        <f>SUM(Quarter!BO9:BR9)</f>
        <v>189.9188</v>
      </c>
      <c r="T9" s="58">
        <f>SUM(Quarter!BS9:BV9)</f>
        <v>185.9546</v>
      </c>
      <c r="U9" s="58">
        <f>SUM(Quarter!BW9:BZ9)</f>
        <v>271.56319999999999</v>
      </c>
      <c r="V9" s="58">
        <f>SUM(Quarter!CA9:CD9)</f>
        <v>257.59930000000003</v>
      </c>
      <c r="W9" s="58">
        <f>SUM(Quarter!CE9:CH9)</f>
        <v>246.27690000000001</v>
      </c>
      <c r="X9" s="58">
        <f>SUM(Quarter!CI9:CL9)</f>
        <v>245.1121</v>
      </c>
      <c r="Y9" s="58">
        <f>SUM(Quarter!CM9:CP9)</f>
        <v>206.5564</v>
      </c>
      <c r="Z9" s="211">
        <f>SUM(Quarter!CQ9:CT9)</f>
        <v>228.24209999999999</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ht="20.100000000000001" customHeight="1" x14ac:dyDescent="0.3">
      <c r="A10" s="155" t="s">
        <v>106</v>
      </c>
      <c r="B10" s="58" t="s">
        <v>103</v>
      </c>
      <c r="C10" s="58">
        <f>SUM(Quarter!C10:F10)</f>
        <v>1.9915</v>
      </c>
      <c r="D10" s="58">
        <f>SUM(Quarter!G10:J10)</f>
        <v>1.625</v>
      </c>
      <c r="E10" s="58">
        <f>SUM(Quarter!K10:N10)</f>
        <v>1.4668999999999999</v>
      </c>
      <c r="F10" s="58">
        <f>SUM(Quarter!O10:R10)</f>
        <v>1.647</v>
      </c>
      <c r="G10" s="58">
        <f>SUM(Quarter!S10:V10)</f>
        <v>1.6065</v>
      </c>
      <c r="H10" s="58">
        <f>SUM(Quarter!W10:Z10)</f>
        <v>1.5488</v>
      </c>
      <c r="I10" s="58">
        <f>SUM(Quarter!AA10:AD10)</f>
        <v>1.5105</v>
      </c>
      <c r="J10" s="58">
        <f>SUM(Quarter!AE10:AH10)</f>
        <v>1.4757</v>
      </c>
      <c r="K10" s="58">
        <f>SUM(Quarter!AI10:AL10)</f>
        <v>1.5113000000000001</v>
      </c>
      <c r="L10" s="58">
        <f>SUM(Quarter!AM10:AP10)</f>
        <v>1.4798</v>
      </c>
      <c r="M10" s="58">
        <f>SUM(Quarter!AQ10:AT10)</f>
        <v>1.5556999999999999</v>
      </c>
      <c r="N10" s="58">
        <f>SUM(Quarter!AU10:AX10)</f>
        <v>1.4193</v>
      </c>
      <c r="O10" s="58">
        <f>SUM(Quarter!AY10:BB10)</f>
        <v>1.2678</v>
      </c>
      <c r="P10" s="58">
        <f>SUM(Quarter!BC10:BF10)</f>
        <v>1.2837000000000001</v>
      </c>
      <c r="Q10" s="58">
        <f>SUM(Quarter!BG10:BJ10)</f>
        <v>1.0642</v>
      </c>
      <c r="R10" s="58">
        <f>SUM(Quarter!BK10:BN10)</f>
        <v>3.2999999999999995E-2</v>
      </c>
      <c r="S10" s="58">
        <f>SUM(Quarter!BO10:BR10)</f>
        <v>1.8800000000000001E-2</v>
      </c>
      <c r="T10" s="58">
        <f>SUM(Quarter!BS10:BV10)</f>
        <v>1.9300000000000001E-2</v>
      </c>
      <c r="U10" s="58">
        <f>SUM(Quarter!BW10:BZ10)</f>
        <v>1.5699999999999999E-2</v>
      </c>
      <c r="V10" s="58">
        <f>SUM(Quarter!CA10:CD10)</f>
        <v>1.4200000000000001E-2</v>
      </c>
      <c r="W10" s="58">
        <f>SUM(Quarter!CE10:CH10)</f>
        <v>1.5599999999999999E-2</v>
      </c>
      <c r="X10" s="58">
        <f>SUM(Quarter!CI10:CL10)</f>
        <v>1.3100000000000001E-2</v>
      </c>
      <c r="Y10" s="58">
        <f>SUM(Quarter!CM10:CP10)</f>
        <v>1.26E-2</v>
      </c>
      <c r="Z10" s="211">
        <f>SUM(Quarter!CQ10:CT10)</f>
        <v>1.1300000000000001E-2</v>
      </c>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ht="20.100000000000001" customHeight="1" x14ac:dyDescent="0.3">
      <c r="A11" s="155" t="s">
        <v>106</v>
      </c>
      <c r="B11" s="58" t="s">
        <v>107</v>
      </c>
      <c r="C11" s="58">
        <f>SUM(Quarter!C11:F11)</f>
        <v>0.78639999999999999</v>
      </c>
      <c r="D11" s="58">
        <f>SUM(Quarter!G11:J11)</f>
        <v>0.75560000000000005</v>
      </c>
      <c r="E11" s="58">
        <f>SUM(Quarter!K11:N11)</f>
        <v>0.71330000000000005</v>
      </c>
      <c r="F11" s="58">
        <f>SUM(Quarter!O11:R11)</f>
        <v>0.5524</v>
      </c>
      <c r="G11" s="58">
        <f>SUM(Quarter!S11:V11)</f>
        <v>0.5403</v>
      </c>
      <c r="H11" s="58">
        <f>SUM(Quarter!W11:Z11)</f>
        <v>0.54599999999999993</v>
      </c>
      <c r="I11" s="58">
        <f>SUM(Quarter!AA11:AD11)</f>
        <v>0.47489999999999993</v>
      </c>
      <c r="J11" s="58">
        <f>SUM(Quarter!AE11:AH11)</f>
        <v>0.38369999999999993</v>
      </c>
      <c r="K11" s="58">
        <f>SUM(Quarter!AI11:AL11)</f>
        <v>0.42739999999999995</v>
      </c>
      <c r="L11" s="58">
        <f>SUM(Quarter!AM11:AP11)</f>
        <v>0.40969999999999995</v>
      </c>
      <c r="M11" s="58">
        <f>SUM(Quarter!AQ11:AT11)</f>
        <v>0.42460000000000003</v>
      </c>
      <c r="N11" s="58">
        <f>SUM(Quarter!AU11:AX11)</f>
        <v>0.43490000000000001</v>
      </c>
      <c r="O11" s="58">
        <f>SUM(Quarter!AY11:BB11)</f>
        <v>0.47819999999999996</v>
      </c>
      <c r="P11" s="58">
        <f>SUM(Quarter!BC11:BF11)</f>
        <v>0.38169999999999998</v>
      </c>
      <c r="Q11" s="58">
        <f>SUM(Quarter!BG11:BJ11)</f>
        <v>0.27939999999999998</v>
      </c>
      <c r="R11" s="58">
        <f>SUM(Quarter!BK11:BN11)</f>
        <v>0.3054</v>
      </c>
      <c r="S11" s="58">
        <f>SUM(Quarter!BO11:BR11)</f>
        <v>0.32379999999999998</v>
      </c>
      <c r="T11" s="58">
        <f>SUM(Quarter!BS11:BV11)</f>
        <v>0.33200000000000002</v>
      </c>
      <c r="U11" s="58">
        <f>SUM(Quarter!BW11:BZ11)</f>
        <v>0.27579999999999999</v>
      </c>
      <c r="V11" s="58">
        <f>SUM(Quarter!CA11:CD11)</f>
        <v>0.29300000000000004</v>
      </c>
      <c r="W11" s="58">
        <f>SUM(Quarter!CE11:CH11)</f>
        <v>0.22420000000000001</v>
      </c>
      <c r="X11" s="58">
        <f>SUM(Quarter!CI11:CL11)</f>
        <v>0.16109999999999999</v>
      </c>
      <c r="Y11" s="58">
        <f>SUM(Quarter!CM11:CP11)</f>
        <v>0.16520000000000001</v>
      </c>
      <c r="Z11" s="211">
        <f>SUM(Quarter!CQ11:CT11)</f>
        <v>0.17930000000000001</v>
      </c>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ht="15.6" x14ac:dyDescent="0.3">
      <c r="A12" s="155" t="s">
        <v>106</v>
      </c>
      <c r="B12" s="58" t="s">
        <v>105</v>
      </c>
      <c r="C12" s="58">
        <f>SUM(Quarter!C12:F12)</f>
        <v>31.431599999999996</v>
      </c>
      <c r="D12" s="58">
        <f>SUM(Quarter!G12:J12)</f>
        <v>33.505500000000005</v>
      </c>
      <c r="E12" s="58">
        <f>SUM(Quarter!K12:N12)</f>
        <v>40.773600000000002</v>
      </c>
      <c r="F12" s="58">
        <f>SUM(Quarter!O12:R12)</f>
        <v>36.175200000000004</v>
      </c>
      <c r="G12" s="58">
        <f>SUM(Quarter!S12:V12)</f>
        <v>38.584299999999999</v>
      </c>
      <c r="H12" s="58">
        <f>SUM(Quarter!W12:Z12)</f>
        <v>39.9178</v>
      </c>
      <c r="I12" s="58">
        <f>SUM(Quarter!AA12:AD12)</f>
        <v>35.730899999999998</v>
      </c>
      <c r="J12" s="58">
        <f>SUM(Quarter!AE12:AH12)</f>
        <v>36.015799999999999</v>
      </c>
      <c r="K12" s="58">
        <f>SUM(Quarter!AI12:AL12)</f>
        <v>33.259500000000003</v>
      </c>
      <c r="L12" s="58">
        <f>SUM(Quarter!AM12:AP12)</f>
        <v>36.042500000000004</v>
      </c>
      <c r="M12" s="58">
        <f>SUM(Quarter!AQ12:AT12)</f>
        <v>32.356900000000003</v>
      </c>
      <c r="N12" s="58">
        <f>SUM(Quarter!AU12:AX12)</f>
        <v>31.054400000000001</v>
      </c>
      <c r="O12" s="58">
        <f>SUM(Quarter!AY12:BB12)</f>
        <v>31.4358</v>
      </c>
      <c r="P12" s="58">
        <f>SUM(Quarter!BC12:BF12)</f>
        <v>31.548299999999998</v>
      </c>
      <c r="Q12" s="58">
        <f>SUM(Quarter!BG12:BJ12)</f>
        <v>32.229100000000003</v>
      </c>
      <c r="R12" s="58">
        <f>SUM(Quarter!BK12:BN12)</f>
        <v>30.659199999999998</v>
      </c>
      <c r="S12" s="58">
        <f>SUM(Quarter!BO12:BR12)</f>
        <v>27.9236</v>
      </c>
      <c r="T12" s="58">
        <f>SUM(Quarter!BS12:BV12)</f>
        <v>26.678099999999997</v>
      </c>
      <c r="U12" s="58">
        <f>SUM(Quarter!BW12:BZ12)</f>
        <v>26.514100000000003</v>
      </c>
      <c r="V12" s="58">
        <f>SUM(Quarter!CA12:CD12)</f>
        <v>28.432100000000002</v>
      </c>
      <c r="W12" s="58">
        <f>SUM(Quarter!CE12:CH12)</f>
        <v>27.120599999999996</v>
      </c>
      <c r="X12" s="58">
        <f>SUM(Quarter!CI12:CL12)</f>
        <v>24.363600000000002</v>
      </c>
      <c r="Y12" s="58">
        <f>SUM(Quarter!CM12:CP12)</f>
        <v>25.7593</v>
      </c>
      <c r="Z12" s="211">
        <f>SUM(Quarter!CQ12:CT12)</f>
        <v>25.008000000000003</v>
      </c>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ht="15.6" x14ac:dyDescent="0.3">
      <c r="A13" s="155" t="s">
        <v>102</v>
      </c>
      <c r="B13" s="59" t="s">
        <v>108</v>
      </c>
      <c r="C13" s="58">
        <f>SUM(Quarter!C13:F13)</f>
        <v>28.893000000000001</v>
      </c>
      <c r="D13" s="58">
        <f>SUM(Quarter!G13:J13)</f>
        <v>24.5059</v>
      </c>
      <c r="E13" s="58">
        <f>SUM(Quarter!K13:N13)</f>
        <v>27.7654</v>
      </c>
      <c r="F13" s="58">
        <f>SUM(Quarter!O13:R13)</f>
        <v>30.5745</v>
      </c>
      <c r="G13" s="58">
        <f>SUM(Quarter!S13:V13)</f>
        <v>28.623399999999997</v>
      </c>
      <c r="H13" s="58">
        <f>SUM(Quarter!W13:Z13)</f>
        <v>31.5702</v>
      </c>
      <c r="I13" s="58">
        <f>SUM(Quarter!AA13:AD13)</f>
        <v>30.374700000000004</v>
      </c>
      <c r="J13" s="58">
        <f>SUM(Quarter!AE13:AH13)</f>
        <v>31.6539</v>
      </c>
      <c r="K13" s="58">
        <f>SUM(Quarter!AI13:AL13)</f>
        <v>34.998100000000001</v>
      </c>
      <c r="L13" s="58">
        <f>SUM(Quarter!AM13:AP13)</f>
        <v>31.990899999999996</v>
      </c>
      <c r="M13" s="58">
        <f>SUM(Quarter!AQ13:AT13)</f>
        <v>28.989999999999995</v>
      </c>
      <c r="N13" s="58">
        <f>SUM(Quarter!AU13:AX13)</f>
        <v>23.790900000000001</v>
      </c>
      <c r="O13" s="58">
        <f>SUM(Quarter!AY13:BB13)</f>
        <v>24.780299999999997</v>
      </c>
      <c r="P13" s="58">
        <f>SUM(Quarter!BC13:BF13)</f>
        <v>25.2317</v>
      </c>
      <c r="Q13" s="58">
        <f>SUM(Quarter!BG13:BJ13)</f>
        <v>33.665500000000002</v>
      </c>
      <c r="R13" s="58">
        <f>SUM(Quarter!BK13:BN13)</f>
        <v>31.328199999999995</v>
      </c>
      <c r="S13" s="58">
        <f>SUM(Quarter!BO13:BR13)</f>
        <v>23.955199999999998</v>
      </c>
      <c r="T13" s="58">
        <f>SUM(Quarter!BS13:BV13)</f>
        <v>18.328299999999999</v>
      </c>
      <c r="U13" s="58">
        <f>SUM(Quarter!BW13:BZ13)</f>
        <v>7.5244</v>
      </c>
      <c r="V13" s="58">
        <f>SUM(Quarter!CA13:CD13)</f>
        <v>5.5456000000000003</v>
      </c>
      <c r="W13" s="58">
        <f>SUM(Quarter!CE13:CH13)</f>
        <v>4.2308999999999992</v>
      </c>
      <c r="X13" s="58">
        <f>SUM(Quarter!CI13:CL13)</f>
        <v>1.8420000000000001</v>
      </c>
      <c r="Y13" s="58">
        <f>SUM(Quarter!CM13:CP13)</f>
        <v>1.4611999999999998</v>
      </c>
      <c r="Z13" s="211">
        <f>SUM(Quarter!CQ13:CT13)</f>
        <v>1.6637999999999999</v>
      </c>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ht="20.100000000000001" customHeight="1" x14ac:dyDescent="0.3">
      <c r="A14" s="155" t="s">
        <v>102</v>
      </c>
      <c r="B14" s="59" t="s">
        <v>120</v>
      </c>
      <c r="C14" s="58">
        <f>SUM(Quarter!C14:F14)</f>
        <v>0.84560000000000002</v>
      </c>
      <c r="D14" s="58">
        <f>SUM(Quarter!G14:J14)</f>
        <v>0.81689999999999996</v>
      </c>
      <c r="E14" s="58">
        <f>SUM(Quarter!K14:N14)</f>
        <v>0.77229999999999999</v>
      </c>
      <c r="F14" s="58">
        <f>SUM(Quarter!O14:R14)</f>
        <v>0.81740000000000013</v>
      </c>
      <c r="G14" s="58">
        <f>SUM(Quarter!S14:V14)</f>
        <v>0.68879999999999997</v>
      </c>
      <c r="H14" s="58">
        <f>SUM(Quarter!W14:Z14)</f>
        <v>0.65390000000000004</v>
      </c>
      <c r="I14" s="58">
        <f>SUM(Quarter!AA14:AD14)</f>
        <v>0.57679999999999998</v>
      </c>
      <c r="J14" s="58">
        <f>SUM(Quarter!AE14:AH14)</f>
        <v>0.88290000000000002</v>
      </c>
      <c r="K14" s="58">
        <f>SUM(Quarter!AI14:AL14)</f>
        <v>0.95819999999999994</v>
      </c>
      <c r="L14" s="58">
        <f>SUM(Quarter!AM14:AP14)</f>
        <v>0.69899999999999995</v>
      </c>
      <c r="M14" s="58">
        <f>SUM(Quarter!AQ14:AT14)</f>
        <v>1.1047</v>
      </c>
      <c r="N14" s="58">
        <f>SUM(Quarter!AU14:AX14)</f>
        <v>1.0253999999999999</v>
      </c>
      <c r="O14" s="58">
        <f>SUM(Quarter!AY14:BB14)</f>
        <v>0.63419999999999999</v>
      </c>
      <c r="P14" s="58">
        <f>SUM(Quarter!BC14:BF14)</f>
        <v>0.3458</v>
      </c>
      <c r="Q14" s="58">
        <f>SUM(Quarter!BG14:BJ14)</f>
        <v>0.40720000000000001</v>
      </c>
      <c r="R14" s="58">
        <f>SUM(Quarter!BK14:BN14)</f>
        <v>0.23860000000000001</v>
      </c>
      <c r="S14" s="58">
        <f>SUM(Quarter!BO14:BR14)</f>
        <v>0.18160000000000001</v>
      </c>
      <c r="T14" s="58">
        <f>SUM(Quarter!BS14:BV14)</f>
        <v>0.22569999999999998</v>
      </c>
      <c r="U14" s="58">
        <f>SUM(Quarter!BW14:BZ14)</f>
        <v>0.21879999999999999</v>
      </c>
      <c r="V14" s="58">
        <f>SUM(Quarter!CA14:CD14)</f>
        <v>0.15579999999999999</v>
      </c>
      <c r="W14" s="58">
        <f>SUM(Quarter!CE14:CH14)</f>
        <v>0.1948</v>
      </c>
      <c r="X14" s="58">
        <f>SUM(Quarter!CI14:CL14)</f>
        <v>0.15379999999999999</v>
      </c>
      <c r="Y14" s="58">
        <f>SUM(Quarter!CM14:CP14)</f>
        <v>0.12540000000000001</v>
      </c>
      <c r="Z14" s="211">
        <f>SUM(Quarter!CQ14:CT14)</f>
        <v>0.1754</v>
      </c>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ht="20.100000000000001" customHeight="1" x14ac:dyDescent="0.3">
      <c r="A15" s="155" t="s">
        <v>102</v>
      </c>
      <c r="B15" s="59" t="s">
        <v>110</v>
      </c>
      <c r="C15" s="58">
        <f>SUM(Quarter!C15:F15)</f>
        <v>20.319699999999997</v>
      </c>
      <c r="D15" s="58">
        <f>SUM(Quarter!G15:J15)</f>
        <v>24.246600000000001</v>
      </c>
      <c r="E15" s="58">
        <f>SUM(Quarter!K15:N15)</f>
        <v>24.401000000000003</v>
      </c>
      <c r="F15" s="58">
        <f>SUM(Quarter!O15:R15)</f>
        <v>23.797499999999999</v>
      </c>
      <c r="G15" s="58">
        <f>SUM(Quarter!S15:V15)</f>
        <v>25.0443</v>
      </c>
      <c r="H15" s="58">
        <f>SUM(Quarter!W15:Z15)</f>
        <v>24.476599999999998</v>
      </c>
      <c r="I15" s="58">
        <f>SUM(Quarter!AA15:AD15)</f>
        <v>26.181999999999999</v>
      </c>
      <c r="J15" s="58">
        <f>SUM(Quarter!AE15:AH15)</f>
        <v>25.420699999999997</v>
      </c>
      <c r="K15" s="58">
        <f>SUM(Quarter!AI15:AL15)</f>
        <v>23.916499999999999</v>
      </c>
      <c r="L15" s="58">
        <f>SUM(Quarter!AM15:AP15)</f>
        <v>27.500999999999998</v>
      </c>
      <c r="M15" s="58">
        <f>SUM(Quarter!AQ15:AT15)</f>
        <v>29.617699999999999</v>
      </c>
      <c r="N15" s="58">
        <f>SUM(Quarter!AU15:AX15)</f>
        <v>28.224299999999999</v>
      </c>
      <c r="O15" s="58">
        <f>SUM(Quarter!AY15:BB15)</f>
        <v>29.723499999999998</v>
      </c>
      <c r="P15" s="58">
        <f>SUM(Quarter!BC15:BF15)</f>
        <v>23.863099999999999</v>
      </c>
      <c r="Q15" s="58">
        <f>SUM(Quarter!BG15:BJ15)</f>
        <v>15.847500000000002</v>
      </c>
      <c r="R15" s="58">
        <f>SUM(Quarter!BK15:BN15)</f>
        <v>15.065300000000001</v>
      </c>
      <c r="S15" s="58">
        <f>SUM(Quarter!BO15:BR15)</f>
        <v>16.330100000000002</v>
      </c>
      <c r="T15" s="58">
        <f>SUM(Quarter!BS15:BV15)</f>
        <v>15.9893</v>
      </c>
      <c r="U15" s="58">
        <f>SUM(Quarter!BW15:BZ15)</f>
        <v>23.350199999999997</v>
      </c>
      <c r="V15" s="58">
        <f>SUM(Quarter!CA15:CD15)</f>
        <v>22.1496</v>
      </c>
      <c r="W15" s="58">
        <f>SUM(Quarter!CE15:CH15)</f>
        <v>21.176000000000002</v>
      </c>
      <c r="X15" s="58">
        <f>SUM(Quarter!CI15:CL15)</f>
        <v>21.075900000000001</v>
      </c>
      <c r="Y15" s="58">
        <f>SUM(Quarter!CM15:CP15)</f>
        <v>17.7607</v>
      </c>
      <c r="Z15" s="211">
        <f>SUM(Quarter!CQ15:CT15)</f>
        <v>19.625300000000003</v>
      </c>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ht="20.100000000000001" customHeight="1" x14ac:dyDescent="0.3">
      <c r="A16" s="155" t="s">
        <v>102</v>
      </c>
      <c r="B16" s="59" t="s">
        <v>111</v>
      </c>
      <c r="C16" s="58">
        <f>SUM(Quarter!C16:F16)</f>
        <v>23.118600000000001</v>
      </c>
      <c r="D16" s="58">
        <f>SUM(Quarter!G16:J16)</f>
        <v>22.216200000000001</v>
      </c>
      <c r="E16" s="58">
        <f>SUM(Quarter!K16:N16)</f>
        <v>19.635200000000001</v>
      </c>
      <c r="F16" s="58">
        <f>SUM(Quarter!O16:R16)</f>
        <v>20.7683</v>
      </c>
      <c r="G16" s="58">
        <f>SUM(Quarter!S16:V16)</f>
        <v>20.100199999999997</v>
      </c>
      <c r="H16" s="58">
        <f>SUM(Quarter!W16:Z16)</f>
        <v>20.0412</v>
      </c>
      <c r="I16" s="58">
        <f>SUM(Quarter!AA16:AD16)</f>
        <v>18.163999999999998</v>
      </c>
      <c r="J16" s="58">
        <f>SUM(Quarter!AE16:AH16)</f>
        <v>18.371600000000001</v>
      </c>
      <c r="K16" s="58">
        <f>SUM(Quarter!AI16:AL16)</f>
        <v>17.131</v>
      </c>
      <c r="L16" s="58">
        <f>SUM(Quarter!AM16:AP16)</f>
        <v>14.0367</v>
      </c>
      <c r="M16" s="58">
        <f>SUM(Quarter!AQ16:AT16)</f>
        <v>11.909700000000001</v>
      </c>
      <c r="N16" s="58">
        <f>SUM(Quarter!AU16:AX16)</f>
        <v>15.229900000000001</v>
      </c>
      <c r="O16" s="58">
        <f>SUM(Quarter!AY16:BB16)</f>
        <v>13.926</v>
      </c>
      <c r="P16" s="58">
        <f>SUM(Quarter!BC16:BF16)</f>
        <v>15.626200000000001</v>
      </c>
      <c r="Q16" s="58">
        <f>SUM(Quarter!BG16:BJ16)</f>
        <v>15.206099999999999</v>
      </c>
      <c r="R16" s="58">
        <f>SUM(Quarter!BK16:BN16)</f>
        <v>15.442899999999998</v>
      </c>
      <c r="S16" s="58">
        <f>SUM(Quarter!BO16:BR16)</f>
        <v>13.8504</v>
      </c>
      <c r="T16" s="58">
        <f>SUM(Quarter!BS16:BV16)</f>
        <v>15.4794</v>
      </c>
      <c r="U16" s="58">
        <f>SUM(Quarter!BW16:BZ16)</f>
        <v>15.4138</v>
      </c>
      <c r="V16" s="58">
        <f>SUM(Quarter!CA16:CD16)</f>
        <v>15.123799999999999</v>
      </c>
      <c r="W16" s="58">
        <f>SUM(Quarter!CE16:CH16)</f>
        <v>14.060699999999999</v>
      </c>
      <c r="X16" s="58">
        <f>SUM(Quarter!CI16:CL16)</f>
        <v>12.087</v>
      </c>
      <c r="Y16" s="58">
        <f>SUM(Quarter!CM16:CP16)</f>
        <v>10.72</v>
      </c>
      <c r="Z16" s="211">
        <f>SUM(Quarter!CQ16:CT16)</f>
        <v>9.9027999999999992</v>
      </c>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ht="20.100000000000001" customHeight="1" x14ac:dyDescent="0.3">
      <c r="A17" s="155" t="s">
        <v>102</v>
      </c>
      <c r="B17" s="59" t="s">
        <v>112</v>
      </c>
      <c r="C17" s="58">
        <f>SUM(Quarter!C17:F17)</f>
        <v>0.36430000000000001</v>
      </c>
      <c r="D17" s="58">
        <f>SUM(Quarter!G17:J17)</f>
        <v>0.38100000000000001</v>
      </c>
      <c r="E17" s="58">
        <f>SUM(Quarter!K17:N17)</f>
        <v>0.37240000000000001</v>
      </c>
      <c r="F17" s="58">
        <f>SUM(Quarter!O17:R17)</f>
        <v>0.27639999999999998</v>
      </c>
      <c r="G17" s="58">
        <f>SUM(Quarter!S17:V17)</f>
        <v>0.3377</v>
      </c>
      <c r="H17" s="58">
        <f>SUM(Quarter!W17:Z17)</f>
        <v>0.22089999999999999</v>
      </c>
      <c r="I17" s="58">
        <f>SUM(Quarter!AA17:AD17)</f>
        <v>0.33760000000000001</v>
      </c>
      <c r="J17" s="58">
        <f>SUM(Quarter!AE17:AH17)</f>
        <v>0.3291</v>
      </c>
      <c r="K17" s="58">
        <f>SUM(Quarter!AI17:AL17)</f>
        <v>0.31759999999999999</v>
      </c>
      <c r="L17" s="58">
        <f>SUM(Quarter!AM17:AP17)</f>
        <v>0.35630000000000001</v>
      </c>
      <c r="M17" s="58">
        <f>SUM(Quarter!AQ17:AT17)</f>
        <v>0.36309999999999998</v>
      </c>
      <c r="N17" s="58">
        <f>SUM(Quarter!AU17:AX17)</f>
        <v>0.36920000000000003</v>
      </c>
      <c r="O17" s="58">
        <f>SUM(Quarter!AY17:BB17)</f>
        <v>0.2324</v>
      </c>
      <c r="P17" s="58">
        <f>SUM(Quarter!BC17:BF17)</f>
        <v>0.39490000000000003</v>
      </c>
      <c r="Q17" s="58">
        <f>SUM(Quarter!BG17:BJ17)</f>
        <v>0.35960000000000003</v>
      </c>
      <c r="R17" s="58">
        <f>SUM(Quarter!BK17:BN17)</f>
        <v>0.31030000000000002</v>
      </c>
      <c r="S17" s="58">
        <f>SUM(Quarter!BO17:BR17)</f>
        <v>0.39839999999999998</v>
      </c>
      <c r="T17" s="58">
        <f>SUM(Quarter!BS17:BV17)</f>
        <v>0.42190000000000005</v>
      </c>
      <c r="U17" s="58">
        <f>SUM(Quarter!BW17:BZ17)</f>
        <v>0.33979999999999999</v>
      </c>
      <c r="V17" s="58">
        <f>SUM(Quarter!CA17:CD17)</f>
        <v>0.35919999999999996</v>
      </c>
      <c r="W17" s="58">
        <f>SUM(Quarter!CE17:CH17)</f>
        <v>0.32679999999999998</v>
      </c>
      <c r="X17" s="58">
        <f>SUM(Quarter!CI17:CL17)</f>
        <v>0.36030000000000001</v>
      </c>
      <c r="Y17" s="58">
        <f>SUM(Quarter!CM17:CP17)</f>
        <v>0.42970000000000003</v>
      </c>
      <c r="Z17" s="211">
        <f>SUM(Quarter!CQ17:CT17)</f>
        <v>0.31950000000000001</v>
      </c>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ht="20.100000000000001" customHeight="1" x14ac:dyDescent="0.3">
      <c r="A18" s="155" t="s">
        <v>102</v>
      </c>
      <c r="B18" s="59" t="s">
        <v>113</v>
      </c>
      <c r="C18" s="72" t="s">
        <v>173</v>
      </c>
      <c r="D18" s="72" t="s">
        <v>173</v>
      </c>
      <c r="E18" s="72" t="s">
        <v>173</v>
      </c>
      <c r="F18" s="72" t="s">
        <v>173</v>
      </c>
      <c r="G18" s="72" t="s">
        <v>173</v>
      </c>
      <c r="H18" s="72" t="s">
        <v>173</v>
      </c>
      <c r="I18" s="72" t="s">
        <v>173</v>
      </c>
      <c r="J18" s="72" t="s">
        <v>173</v>
      </c>
      <c r="K18" s="72" t="s">
        <v>173</v>
      </c>
      <c r="L18" s="58">
        <f>SUM(Quarter!AM18:AP18)</f>
        <v>0.307</v>
      </c>
      <c r="M18" s="58">
        <f>SUM(Quarter!AQ18:AT18)</f>
        <v>0.46320000000000006</v>
      </c>
      <c r="N18" s="58">
        <f>SUM(Quarter!AU18:AX18)</f>
        <v>0.59360000000000002</v>
      </c>
      <c r="O18" s="58">
        <f>SUM(Quarter!AY18:BB18)</f>
        <v>0.68530000000000002</v>
      </c>
      <c r="P18" s="58">
        <f>SUM(Quarter!BC18:BF18)</f>
        <v>1.1107</v>
      </c>
      <c r="Q18" s="58">
        <f>SUM(Quarter!BG18:BJ18)</f>
        <v>1.4753000000000001</v>
      </c>
      <c r="R18" s="58">
        <f>SUM(Quarter!BK18:BN18)</f>
        <v>2.0663999999999998</v>
      </c>
      <c r="S18" s="58">
        <f>SUM(Quarter!BO18:BR18)</f>
        <v>2.3010999999999999</v>
      </c>
      <c r="T18" s="58">
        <f>SUM(Quarter!BS18:BV18)</f>
        <v>2.8595000000000002</v>
      </c>
      <c r="U18" s="58">
        <f>SUM(Quarter!BW18:BZ18)</f>
        <v>2.6408</v>
      </c>
      <c r="V18" s="58">
        <f>SUM(Quarter!CA18:CD18)</f>
        <v>3.5214999999999996</v>
      </c>
      <c r="W18" s="58">
        <f>SUM(Quarter!CE18:CH18)</f>
        <v>4.1205999999999996</v>
      </c>
      <c r="X18" s="58">
        <f>SUM(Quarter!CI18:CL18)</f>
        <v>4.7355</v>
      </c>
      <c r="Y18" s="58">
        <f>SUM(Quarter!CM18:CP18)</f>
        <v>5.6793999999999993</v>
      </c>
      <c r="Z18" s="211">
        <f>SUM(Quarter!CQ18:CT18)</f>
        <v>4.9199000000000002</v>
      </c>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ht="20.100000000000001" customHeight="1" x14ac:dyDescent="0.3">
      <c r="A19" s="155" t="s">
        <v>102</v>
      </c>
      <c r="B19" s="59" t="s">
        <v>114</v>
      </c>
      <c r="C19" s="72" t="s">
        <v>173</v>
      </c>
      <c r="D19" s="72" t="s">
        <v>173</v>
      </c>
      <c r="E19" s="72" t="s">
        <v>173</v>
      </c>
      <c r="F19" s="72" t="s">
        <v>173</v>
      </c>
      <c r="G19" s="72" t="s">
        <v>173</v>
      </c>
      <c r="H19" s="72" t="s">
        <v>173</v>
      </c>
      <c r="I19" s="72" t="s">
        <v>173</v>
      </c>
      <c r="J19" s="72" t="s">
        <v>173</v>
      </c>
      <c r="K19" s="72" t="s">
        <v>173</v>
      </c>
      <c r="L19" s="72" t="s">
        <v>173</v>
      </c>
      <c r="M19" s="72" t="s">
        <v>173</v>
      </c>
      <c r="N19" s="72" t="s">
        <v>173</v>
      </c>
      <c r="O19" s="72" t="s">
        <v>173</v>
      </c>
      <c r="P19" s="72" t="s">
        <v>173</v>
      </c>
      <c r="Q19" s="72" t="s">
        <v>173</v>
      </c>
      <c r="R19" s="72" t="s">
        <v>173</v>
      </c>
      <c r="S19" s="72" t="s">
        <v>173</v>
      </c>
      <c r="T19" s="58">
        <f>SUM(Quarter!BS19:BV19)</f>
        <v>0.1207</v>
      </c>
      <c r="U19" s="58">
        <f>SUM(Quarter!BW19:BZ19)</f>
        <v>0.17509999999999998</v>
      </c>
      <c r="V19" s="58">
        <f>SUM(Quarter!CA19:CD19)</f>
        <v>0.25610000000000005</v>
      </c>
      <c r="W19" s="58">
        <f>SUM(Quarter!CE19:CH19)</f>
        <v>0.30359999999999998</v>
      </c>
      <c r="X19" s="58">
        <f>SUM(Quarter!CI19:CL19)</f>
        <v>0.33190000000000003</v>
      </c>
      <c r="Y19" s="58">
        <f>SUM(Quarter!CM19:CP19)</f>
        <v>0.36909999999999998</v>
      </c>
      <c r="Z19" s="211">
        <f>SUM(Quarter!CQ19:CT19)</f>
        <v>0.3659</v>
      </c>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ht="20.100000000000001" customHeight="1" x14ac:dyDescent="0.3">
      <c r="A20" s="155" t="s">
        <v>102</v>
      </c>
      <c r="B20" s="59" t="s">
        <v>115</v>
      </c>
      <c r="C20" s="58">
        <f>SUM(Quarter!C20:F20)</f>
        <v>0.1774</v>
      </c>
      <c r="D20" s="58">
        <f>SUM(Quarter!G20:J20)</f>
        <v>0.223</v>
      </c>
      <c r="E20" s="58">
        <f>SUM(Quarter!K20:N20)</f>
        <v>0.23350000000000001</v>
      </c>
      <c r="F20" s="58">
        <f>SUM(Quarter!O20:R20)</f>
        <v>0.25340000000000001</v>
      </c>
      <c r="G20" s="58">
        <f>SUM(Quarter!S20:V20)</f>
        <v>0.27389999999999998</v>
      </c>
      <c r="H20" s="58">
        <f>SUM(Quarter!W20:Z20)</f>
        <v>0.38129999999999997</v>
      </c>
      <c r="I20" s="58">
        <f>SUM(Quarter!AA20:AD20)</f>
        <v>0.54020000000000001</v>
      </c>
      <c r="J20" s="58">
        <f>SUM(Quarter!AE20:AH20)</f>
        <v>0.81819999999999993</v>
      </c>
      <c r="K20" s="58">
        <f>SUM(Quarter!AI20:AL20)</f>
        <v>0.73099999999999998</v>
      </c>
      <c r="L20" s="58">
        <f>SUM(Quarter!AM20:AP20)</f>
        <v>0.62529999999999997</v>
      </c>
      <c r="M20" s="58">
        <f>SUM(Quarter!AQ20:AT20)</f>
        <v>0.8034</v>
      </c>
      <c r="N20" s="58">
        <f>SUM(Quarter!AU20:AX20)</f>
        <v>0.74360000000000004</v>
      </c>
      <c r="O20" s="58">
        <f>SUM(Quarter!AY20:BB20)</f>
        <v>1.0127999999999999</v>
      </c>
      <c r="P20" s="58">
        <f>SUM(Quarter!BC20:BF20)</f>
        <v>1.2627000000000002</v>
      </c>
      <c r="Q20" s="58">
        <f>SUM(Quarter!BG20:BJ20)</f>
        <v>1.7656000000000001</v>
      </c>
      <c r="R20" s="58">
        <f>SUM(Quarter!BK20:BN20)</f>
        <v>2.2175000000000002</v>
      </c>
      <c r="S20" s="58">
        <f>SUM(Quarter!BO20:BR20)</f>
        <v>2.9668000000000001</v>
      </c>
      <c r="T20" s="58">
        <f>SUM(Quarter!BS20:BV20)</f>
        <v>3.8247999999999998</v>
      </c>
      <c r="U20" s="58">
        <f>SUM(Quarter!BW20:BZ20)</f>
        <v>3.8386999999999998</v>
      </c>
      <c r="V20" s="58">
        <f>SUM(Quarter!CA20:CD20)</f>
        <v>3.9901</v>
      </c>
      <c r="W20" s="58">
        <f>SUM(Quarter!CE20:CH20)</f>
        <v>4.4338999999999995</v>
      </c>
      <c r="X20" s="58">
        <f>SUM(Quarter!CI20:CL20)</f>
        <v>4.7242999999999995</v>
      </c>
      <c r="Y20" s="58">
        <f>SUM(Quarter!CM20:CP20)</f>
        <v>4.8685</v>
      </c>
      <c r="Z20" s="211">
        <f>SUM(Quarter!CQ20:CT20)</f>
        <v>5.1818</v>
      </c>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ht="20.100000000000001" customHeight="1" x14ac:dyDescent="0.3">
      <c r="A21" s="155" t="s">
        <v>102</v>
      </c>
      <c r="B21" s="59" t="s">
        <v>116</v>
      </c>
      <c r="C21" s="72" t="s">
        <v>173</v>
      </c>
      <c r="D21" s="72" t="s">
        <v>173</v>
      </c>
      <c r="E21" s="72" t="s">
        <v>173</v>
      </c>
      <c r="F21" s="72" t="s">
        <v>173</v>
      </c>
      <c r="G21" s="72" t="s">
        <v>173</v>
      </c>
      <c r="H21" s="72" t="s">
        <v>173</v>
      </c>
      <c r="I21" s="72" t="s">
        <v>173</v>
      </c>
      <c r="J21" s="72" t="s">
        <v>173</v>
      </c>
      <c r="K21" s="72" t="s">
        <v>173</v>
      </c>
      <c r="L21" s="72" t="s">
        <v>173</v>
      </c>
      <c r="M21" s="72" t="s">
        <v>173</v>
      </c>
      <c r="N21" s="72" t="s">
        <v>173</v>
      </c>
      <c r="O21" s="72" t="s">
        <v>173</v>
      </c>
      <c r="P21" s="72" t="s">
        <v>173</v>
      </c>
      <c r="Q21" s="72" t="s">
        <v>173</v>
      </c>
      <c r="R21" s="58">
        <f>SUM(Quarter!BK21:BN21)</f>
        <v>0.1832</v>
      </c>
      <c r="S21" s="58">
        <f>SUM(Quarter!BO21:BR21)</f>
        <v>0.1895</v>
      </c>
      <c r="T21" s="58">
        <f>SUM(Quarter!BS21:BV21)</f>
        <v>0.2354</v>
      </c>
      <c r="U21" s="58">
        <f>SUM(Quarter!BW21:BZ21)</f>
        <v>0.39520000000000005</v>
      </c>
      <c r="V21" s="58">
        <f>SUM(Quarter!CA21:CD21)</f>
        <v>0.44919999999999993</v>
      </c>
      <c r="W21" s="58">
        <f>SUM(Quarter!CE21:CH21)</f>
        <v>0.45800000000000002</v>
      </c>
      <c r="X21" s="58">
        <f>SUM(Quarter!CI21:CL21)</f>
        <v>0.46840000000000004</v>
      </c>
      <c r="Y21" s="58">
        <f>SUM(Quarter!CM21:CP21)</f>
        <v>0.51729999999999998</v>
      </c>
      <c r="Z21" s="211">
        <f>SUM(Quarter!CQ21:CT21)</f>
        <v>0.55940000000000001</v>
      </c>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ht="20.100000000000001" customHeight="1" x14ac:dyDescent="0.3">
      <c r="A22" s="155" t="s">
        <v>102</v>
      </c>
      <c r="B22" s="59" t="s">
        <v>117</v>
      </c>
      <c r="C22" s="58">
        <f>SUM(Quarter!C22:F22)</f>
        <v>1.0720000000000001</v>
      </c>
      <c r="D22" s="58">
        <f>SUM(Quarter!G22:J22)</f>
        <v>1.2249000000000001</v>
      </c>
      <c r="E22" s="58">
        <f>SUM(Quarter!K22:N22)</f>
        <v>1.2187999999999999</v>
      </c>
      <c r="F22" s="58">
        <f>SUM(Quarter!O22:R22)</f>
        <v>0.89419999999999999</v>
      </c>
      <c r="G22" s="58">
        <f>SUM(Quarter!S22:V22)</f>
        <v>0.72350000000000003</v>
      </c>
      <c r="H22" s="58">
        <f>SUM(Quarter!W22:Z22)</f>
        <v>0.18579999999999999</v>
      </c>
      <c r="I22" s="58">
        <f>SUM(Quarter!AA22:AD22)</f>
        <v>0.64390000000000003</v>
      </c>
      <c r="J22" s="58">
        <f>SUM(Quarter!AE22:AH22)</f>
        <v>0.71540000000000004</v>
      </c>
      <c r="K22" s="58">
        <f>SUM(Quarter!AI22:AL22)</f>
        <v>0.64629999999999999</v>
      </c>
      <c r="L22" s="58">
        <f>SUM(Quarter!AM22:AP22)</f>
        <v>0.44840000000000002</v>
      </c>
      <c r="M22" s="58">
        <f>SUM(Quarter!AQ22:AT22)</f>
        <v>0.9477000000000001</v>
      </c>
      <c r="N22" s="58">
        <f>SUM(Quarter!AU22:AX22)</f>
        <v>0.24600000000000005</v>
      </c>
      <c r="O22" s="58">
        <f>SUM(Quarter!AY22:BB22)</f>
        <v>0.2288</v>
      </c>
      <c r="P22" s="58">
        <f>SUM(Quarter!BC22:BF22)</f>
        <v>0.53510000000000002</v>
      </c>
      <c r="Q22" s="58">
        <f>SUM(Quarter!BG22:BJ22)</f>
        <v>1.0201</v>
      </c>
      <c r="R22" s="58">
        <f>SUM(Quarter!BK22:BN22)</f>
        <v>1.2406999999999999</v>
      </c>
      <c r="S22" s="58">
        <f>SUM(Quarter!BO22:BR22)</f>
        <v>1.7644</v>
      </c>
      <c r="T22" s="58">
        <f>SUM(Quarter!BS22:BV22)</f>
        <v>1.8147999999999997</v>
      </c>
      <c r="U22" s="58">
        <f>SUM(Quarter!BW22:BZ22)</f>
        <v>1.5257000000000001</v>
      </c>
      <c r="V22" s="58">
        <f>SUM(Quarter!CA22:CD22)</f>
        <v>1.2689999999999999</v>
      </c>
      <c r="W22" s="58">
        <f>SUM(Quarter!CE22:CH22)</f>
        <v>1.643</v>
      </c>
      <c r="X22" s="58">
        <f>SUM(Quarter!CI22:CL22)</f>
        <v>1.8203</v>
      </c>
      <c r="Y22" s="58">
        <f>SUM(Quarter!CM22:CP22)</f>
        <v>1.5401</v>
      </c>
      <c r="Z22" s="211">
        <f>SUM(Quarter!CQ22:CT22)</f>
        <v>2.1133000000000002</v>
      </c>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ht="20.100000000000001" customHeight="1" x14ac:dyDescent="0.3">
      <c r="A23" s="155" t="s">
        <v>102</v>
      </c>
      <c r="B23" s="59" t="s">
        <v>118</v>
      </c>
      <c r="C23" s="58">
        <f>SUM(Quarter!C23:F23)</f>
        <v>74.79079999999999</v>
      </c>
      <c r="D23" s="58">
        <f>SUM(Quarter!G23:J23)</f>
        <v>73.614499999999992</v>
      </c>
      <c r="E23" s="58">
        <f>SUM(Quarter!K23:N23)</f>
        <v>74.398400000000009</v>
      </c>
      <c r="F23" s="58">
        <f>SUM(Quarter!O23:R23)</f>
        <v>77.382000000000005</v>
      </c>
      <c r="G23" s="58">
        <f>SUM(Quarter!S23:V23)</f>
        <v>75.791699999999992</v>
      </c>
      <c r="H23" s="58">
        <f>SUM(Quarter!W23:Z23)</f>
        <v>77.529500000000013</v>
      </c>
      <c r="I23" s="58">
        <f>SUM(Quarter!AA23:AD23)</f>
        <v>76.819400000000002</v>
      </c>
      <c r="J23" s="58">
        <f>SUM(Quarter!AE23:AH23)</f>
        <v>78.191800000000015</v>
      </c>
      <c r="K23" s="58">
        <f>SUM(Quarter!AI23:AL23)</f>
        <v>78.698700000000002</v>
      </c>
      <c r="L23" s="58">
        <f>SUM(Quarter!AM23:AP23)</f>
        <v>75.964299999999994</v>
      </c>
      <c r="M23" s="58">
        <f>SUM(Quarter!AQ23:AT23)</f>
        <v>74.199799999999996</v>
      </c>
      <c r="N23" s="58">
        <f>SUM(Quarter!AU23:AX23)</f>
        <v>70.223100000000002</v>
      </c>
      <c r="O23" s="58">
        <f>SUM(Quarter!AY23:BB23)</f>
        <v>71.223399999999998</v>
      </c>
      <c r="P23" s="58">
        <f>SUM(Quarter!BC23:BF23)</f>
        <v>68.370199999999997</v>
      </c>
      <c r="Q23" s="58">
        <f>SUM(Quarter!BG23:BJ23)</f>
        <v>69.747099999999989</v>
      </c>
      <c r="R23" s="58">
        <f>SUM(Quarter!BK23:BN23)</f>
        <v>68.093400000000003</v>
      </c>
      <c r="S23" s="58">
        <f>SUM(Quarter!BO23:BR23)</f>
        <v>61.937700000000007</v>
      </c>
      <c r="T23" s="58">
        <f>SUM(Quarter!BS23:BV23)</f>
        <v>59.3</v>
      </c>
      <c r="U23" s="58">
        <f>SUM(Quarter!BW23:BZ23)</f>
        <v>55.422499999999999</v>
      </c>
      <c r="V23" s="58">
        <f>SUM(Quarter!CA23:CD23)</f>
        <v>52.820000000000007</v>
      </c>
      <c r="W23" s="58">
        <f>SUM(Quarter!CE23:CH23)</f>
        <v>50.9482</v>
      </c>
      <c r="X23" s="58">
        <f>SUM(Quarter!CI23:CL23)</f>
        <v>47.599199999999996</v>
      </c>
      <c r="Y23" s="58">
        <f>SUM(Quarter!CM23:CP23)</f>
        <v>43.471499999999999</v>
      </c>
      <c r="Z23" s="211">
        <f>SUM(Quarter!CQ23:CT23)</f>
        <v>44.826700000000002</v>
      </c>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row>
    <row r="24" spans="1:108" ht="20.100000000000001" customHeight="1" x14ac:dyDescent="0.3">
      <c r="A24" s="155" t="s">
        <v>106</v>
      </c>
      <c r="B24" s="59" t="s">
        <v>119</v>
      </c>
      <c r="C24" s="58">
        <f>SUM(Quarter!C24:F24)</f>
        <v>1.2176</v>
      </c>
      <c r="D24" s="58">
        <f>SUM(Quarter!G24:J24)</f>
        <v>1.0061</v>
      </c>
      <c r="E24" s="58">
        <f>SUM(Quarter!K24:N24)</f>
        <v>0.90500000000000003</v>
      </c>
      <c r="F24" s="58">
        <f>SUM(Quarter!O24:R24)</f>
        <v>1.0308999999999999</v>
      </c>
      <c r="G24" s="58">
        <f>SUM(Quarter!S24:V24)</f>
        <v>1.0030000000000001</v>
      </c>
      <c r="H24" s="58">
        <f>SUM(Quarter!W24:Z24)</f>
        <v>0.97199999999999998</v>
      </c>
      <c r="I24" s="58">
        <f>SUM(Quarter!AA24:AD24)</f>
        <v>0.93700000000000006</v>
      </c>
      <c r="J24" s="58">
        <f>SUM(Quarter!AE24:AH24)</f>
        <v>0.92100000000000004</v>
      </c>
      <c r="K24" s="58">
        <f>SUM(Quarter!AI24:AL24)</f>
        <v>0.94500000000000006</v>
      </c>
      <c r="L24" s="58">
        <f>SUM(Quarter!AM24:AP24)</f>
        <v>0.92890000000000006</v>
      </c>
      <c r="M24" s="58">
        <f>SUM(Quarter!AQ24:AT24)</f>
        <v>0.97130000000000005</v>
      </c>
      <c r="N24" s="58">
        <f>SUM(Quarter!AU24:AX24)</f>
        <v>0.87119999999999997</v>
      </c>
      <c r="O24" s="58">
        <f>SUM(Quarter!AY24:BB24)</f>
        <v>0.78200000000000003</v>
      </c>
      <c r="P24" s="58">
        <f>SUM(Quarter!BC24:BF24)</f>
        <v>0.79389999999999994</v>
      </c>
      <c r="Q24" s="58">
        <f>SUM(Quarter!BG24:BJ24)</f>
        <v>0.66099999999999992</v>
      </c>
      <c r="R24" s="58">
        <f>SUM(Quarter!BK24:BN24)</f>
        <v>2.0500000000000001E-2</v>
      </c>
      <c r="S24" s="58">
        <f>SUM(Quarter!BO24:BR24)</f>
        <v>1.17E-2</v>
      </c>
      <c r="T24" s="58">
        <f>SUM(Quarter!BS24:BV24)</f>
        <v>1.2E-2</v>
      </c>
      <c r="U24" s="58">
        <f>SUM(Quarter!BW24:BZ24)</f>
        <v>9.6000000000000009E-3</v>
      </c>
      <c r="V24" s="58">
        <f>SUM(Quarter!CA24:CD24)</f>
        <v>8.6999999999999994E-3</v>
      </c>
      <c r="W24" s="58">
        <f>SUM(Quarter!CE24:CH24)</f>
        <v>9.5999999999999992E-3</v>
      </c>
      <c r="X24" s="58">
        <f>SUM(Quarter!CI24:CL24)</f>
        <v>8.0000000000000002E-3</v>
      </c>
      <c r="Y24" s="58">
        <f>SUM(Quarter!CM24:CP24)</f>
        <v>7.7999999999999996E-3</v>
      </c>
      <c r="Z24" s="211">
        <f>SUM(Quarter!CQ24:CT24)</f>
        <v>6.9999999999999993E-3</v>
      </c>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ht="20.100000000000001" customHeight="1" x14ac:dyDescent="0.3">
      <c r="A25" s="155" t="s">
        <v>106</v>
      </c>
      <c r="B25" s="59" t="s">
        <v>120</v>
      </c>
      <c r="C25" s="58">
        <f>SUM(Quarter!C25:F25)</f>
        <v>0.84939999999999993</v>
      </c>
      <c r="D25" s="58">
        <f>SUM(Quarter!G25:J25)</f>
        <v>0.72399999999999998</v>
      </c>
      <c r="E25" s="58">
        <f>SUM(Quarter!K25:N25)</f>
        <v>0.77700000000000002</v>
      </c>
      <c r="F25" s="58">
        <f>SUM(Quarter!O25:R25)</f>
        <v>0.60499999999999998</v>
      </c>
      <c r="G25" s="58">
        <f>SUM(Quarter!S25:V25)</f>
        <v>0.59899999999999998</v>
      </c>
      <c r="H25" s="58">
        <f>SUM(Quarter!W25:Z25)</f>
        <v>0.53889999999999993</v>
      </c>
      <c r="I25" s="58">
        <f>SUM(Quarter!AA25:AD25)</f>
        <v>0.52310000000000001</v>
      </c>
      <c r="J25" s="58">
        <f>SUM(Quarter!AE25:AH25)</f>
        <v>0.42129999999999995</v>
      </c>
      <c r="K25" s="58">
        <f>SUM(Quarter!AI25:AL25)</f>
        <v>0.47470000000000001</v>
      </c>
      <c r="L25" s="58">
        <f>SUM(Quarter!AM25:AP25)</f>
        <v>0.46110000000000001</v>
      </c>
      <c r="M25" s="58">
        <f>SUM(Quarter!AQ25:AT25)</f>
        <v>0.47670000000000001</v>
      </c>
      <c r="N25" s="58">
        <f>SUM(Quarter!AU25:AX25)</f>
        <v>0.48760000000000003</v>
      </c>
      <c r="O25" s="58">
        <f>SUM(Quarter!AY25:BB25)</f>
        <v>0.54409999999999992</v>
      </c>
      <c r="P25" s="58">
        <f>SUM(Quarter!BC25:BF25)</f>
        <v>0.43690000000000001</v>
      </c>
      <c r="Q25" s="58">
        <f>SUM(Quarter!BG25:BJ25)</f>
        <v>0.31990000000000002</v>
      </c>
      <c r="R25" s="58">
        <f>SUM(Quarter!BK25:BN25)</f>
        <v>0.34960000000000002</v>
      </c>
      <c r="S25" s="58">
        <f>SUM(Quarter!BO25:BR25)</f>
        <v>0.37059999999999998</v>
      </c>
      <c r="T25" s="58">
        <f>SUM(Quarter!BS25:BV25)</f>
        <v>0.38</v>
      </c>
      <c r="U25" s="58">
        <f>SUM(Quarter!BW25:BZ25)</f>
        <v>0.31559999999999999</v>
      </c>
      <c r="V25" s="58">
        <f>SUM(Quarter!CA25:CD25)</f>
        <v>0.33540000000000003</v>
      </c>
      <c r="W25" s="58">
        <f>SUM(Quarter!CE25:CH25)</f>
        <v>0.25670000000000004</v>
      </c>
      <c r="X25" s="58">
        <f>SUM(Quarter!CI25:CL25)</f>
        <v>0.1845</v>
      </c>
      <c r="Y25" s="58">
        <f>SUM(Quarter!CM25:CP25)</f>
        <v>0.18909999999999999</v>
      </c>
      <c r="Z25" s="211">
        <f>SUM(Quarter!CQ25:CT25)</f>
        <v>0.20529999999999998</v>
      </c>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ht="20.100000000000001" customHeight="1" x14ac:dyDescent="0.3">
      <c r="A26" s="155" t="s">
        <v>106</v>
      </c>
      <c r="B26" s="59" t="s">
        <v>110</v>
      </c>
      <c r="C26" s="58">
        <f>SUM(Quarter!C26:F26)</f>
        <v>2.7027000000000001</v>
      </c>
      <c r="D26" s="58">
        <f>SUM(Quarter!G26:J26)</f>
        <v>2.8813999999999997</v>
      </c>
      <c r="E26" s="58">
        <f>SUM(Quarter!K26:N26)</f>
        <v>3.5066000000000002</v>
      </c>
      <c r="F26" s="58">
        <f>SUM(Quarter!O26:R26)</f>
        <v>3.0739999999999998</v>
      </c>
      <c r="G26" s="58">
        <f>SUM(Quarter!S26:V26)</f>
        <v>3.3170000000000002</v>
      </c>
      <c r="H26" s="58">
        <f>SUM(Quarter!W26:Z26)</f>
        <v>3.4320000000000004</v>
      </c>
      <c r="I26" s="58">
        <f>SUM(Quarter!AA26:AD26)</f>
        <v>3.0723000000000003</v>
      </c>
      <c r="J26" s="58">
        <f>SUM(Quarter!AE26:AH26)</f>
        <v>3.0969000000000002</v>
      </c>
      <c r="K26" s="58">
        <f>SUM(Quarter!AI26:AL26)</f>
        <v>2.8597000000000001</v>
      </c>
      <c r="L26" s="58">
        <f>SUM(Quarter!AM26:AP26)</f>
        <v>3.0990000000000002</v>
      </c>
      <c r="M26" s="58">
        <f>SUM(Quarter!AQ26:AT26)</f>
        <v>2.7823000000000002</v>
      </c>
      <c r="N26" s="58">
        <f>SUM(Quarter!AU26:AX26)</f>
        <v>2.6701999999999999</v>
      </c>
      <c r="O26" s="58">
        <f>SUM(Quarter!AY26:BB26)</f>
        <v>2.7029000000000001</v>
      </c>
      <c r="P26" s="58">
        <f>SUM(Quarter!BC26:BF26)</f>
        <v>2.7126999999999999</v>
      </c>
      <c r="Q26" s="58">
        <f>SUM(Quarter!BG26:BJ26)</f>
        <v>2.7712999999999997</v>
      </c>
      <c r="R26" s="58">
        <f>SUM(Quarter!BK26:BN26)</f>
        <v>2.6361999999999997</v>
      </c>
      <c r="S26" s="58">
        <f>SUM(Quarter!BO26:BR26)</f>
        <v>2.4010999999999996</v>
      </c>
      <c r="T26" s="58">
        <f>SUM(Quarter!BS26:BV26)</f>
        <v>2.2938999999999998</v>
      </c>
      <c r="U26" s="58">
        <f>SUM(Quarter!BW26:BZ26)</f>
        <v>2.2797999999999998</v>
      </c>
      <c r="V26" s="58">
        <f>SUM(Quarter!CA26:CD26)</f>
        <v>2.4447000000000001</v>
      </c>
      <c r="W26" s="58">
        <f>SUM(Quarter!CE26:CH26)</f>
        <v>2.3319000000000001</v>
      </c>
      <c r="X26" s="58">
        <f>SUM(Quarter!CI26:CL26)</f>
        <v>2.0949</v>
      </c>
      <c r="Y26" s="58">
        <f>SUM(Quarter!CM26:CP26)</f>
        <v>2.2149000000000001</v>
      </c>
      <c r="Z26" s="211">
        <f>SUM(Quarter!CQ26:CT26)</f>
        <v>2.1501999999999999</v>
      </c>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ht="20.100000000000001" customHeight="1" x14ac:dyDescent="0.3">
      <c r="A27" s="155" t="s">
        <v>106</v>
      </c>
      <c r="B27" s="59" t="s">
        <v>174</v>
      </c>
      <c r="C27" s="58">
        <f>SUM(Quarter!C27:F27)</f>
        <v>7.5700000000000003E-2</v>
      </c>
      <c r="D27" s="58">
        <f>SUM(Quarter!G27:J27)</f>
        <v>7.3700000000000002E-2</v>
      </c>
      <c r="E27" s="58">
        <f>SUM(Quarter!K27:N27)</f>
        <v>6.0899999999999996E-2</v>
      </c>
      <c r="F27" s="58">
        <f>SUM(Quarter!O27:R27)</f>
        <v>7.2300000000000003E-2</v>
      </c>
      <c r="G27" s="58">
        <f>SUM(Quarter!S27:V27)</f>
        <v>7.3899999999999993E-2</v>
      </c>
      <c r="H27" s="58">
        <f>SUM(Quarter!W27:Z27)</f>
        <v>5.6799999999999996E-2</v>
      </c>
      <c r="I27" s="58">
        <f>SUM(Quarter!AA27:AD27)</f>
        <v>8.0399999999999999E-2</v>
      </c>
      <c r="J27" s="58">
        <f>SUM(Quarter!AE27:AH27)</f>
        <v>9.3899999999999997E-2</v>
      </c>
      <c r="K27" s="58">
        <f>SUM(Quarter!AI27:AL27)</f>
        <v>7.7399999999999997E-2</v>
      </c>
      <c r="L27" s="58">
        <f>SUM(Quarter!AM27:AP27)</f>
        <v>8.0299999999999996E-2</v>
      </c>
      <c r="M27" s="58">
        <f>SUM(Quarter!AQ27:AT27)</f>
        <v>8.0199999999999994E-2</v>
      </c>
      <c r="N27" s="58">
        <f>SUM(Quarter!AU27:AX27)</f>
        <v>8.14E-2</v>
      </c>
      <c r="O27" s="58">
        <f>SUM(Quarter!AY27:BB27)</f>
        <v>7.6399999999999996E-2</v>
      </c>
      <c r="P27" s="58">
        <f>SUM(Quarter!BC27:BF27)</f>
        <v>9.4399999999999998E-2</v>
      </c>
      <c r="Q27" s="58">
        <f>SUM(Quarter!BG27:BJ27)</f>
        <v>9.8000000000000004E-2</v>
      </c>
      <c r="R27" s="58">
        <f>SUM(Quarter!BK27:BN27)</f>
        <v>9.3899999999999997E-2</v>
      </c>
      <c r="S27" s="58">
        <f>SUM(Quarter!BO27:BR27)</f>
        <v>0.10779999999999999</v>
      </c>
      <c r="T27" s="58">
        <f>SUM(Quarter!BS27:BV27)</f>
        <v>0.11960000000000001</v>
      </c>
      <c r="U27" s="58">
        <f>SUM(Quarter!BW27:BZ27)</f>
        <v>0.122</v>
      </c>
      <c r="V27" s="58">
        <f>SUM(Quarter!CA27:CD27)</f>
        <v>0.1464</v>
      </c>
      <c r="W27" s="58">
        <f>SUM(Quarter!CE27:CH27)</f>
        <v>0.13719999999999999</v>
      </c>
      <c r="X27" s="58">
        <f>SUM(Quarter!CI27:CL27)</f>
        <v>0.12379999999999999</v>
      </c>
      <c r="Y27" s="58">
        <f>SUM(Quarter!CM27:CP27)</f>
        <v>0.15570000000000001</v>
      </c>
      <c r="Z27" s="211">
        <f>SUM(Quarter!CQ27:CT27)</f>
        <v>0.14429999999999998</v>
      </c>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ht="20.100000000000001" customHeight="1" x14ac:dyDescent="0.3">
      <c r="A28" s="155" t="s">
        <v>106</v>
      </c>
      <c r="B28" s="59" t="s">
        <v>113</v>
      </c>
      <c r="C28" s="58">
        <f>SUM(Quarter!C28:F28)</f>
        <v>7.5499999999999998E-2</v>
      </c>
      <c r="D28" s="58">
        <f>SUM(Quarter!G28:J28)</f>
        <v>7.3000000000000009E-2</v>
      </c>
      <c r="E28" s="58">
        <f>SUM(Quarter!K28:N28)</f>
        <v>8.1299999999999997E-2</v>
      </c>
      <c r="F28" s="58">
        <f>SUM(Quarter!O28:R28)</f>
        <v>8.2900000000000001E-2</v>
      </c>
      <c r="G28" s="58">
        <f>SUM(Quarter!S28:V28)</f>
        <v>0.108</v>
      </c>
      <c r="H28" s="58">
        <f>SUM(Quarter!W28:Z28)</f>
        <v>0.1106</v>
      </c>
      <c r="I28" s="58">
        <f>SUM(Quarter!AA28:AD28)</f>
        <v>0.16650000000000001</v>
      </c>
      <c r="J28" s="58">
        <f>SUM(Quarter!AE28:AH28)</f>
        <v>0.24969999999999998</v>
      </c>
      <c r="K28" s="58">
        <f>SUM(Quarter!AI28:AL28)</f>
        <v>0.36419999999999997</v>
      </c>
      <c r="L28" s="58">
        <f>SUM(Quarter!AM28:AP28)</f>
        <v>0.14779999999999999</v>
      </c>
      <c r="M28" s="58">
        <f>SUM(Quarter!AQ28:AT28)</f>
        <v>0.15079999999999999</v>
      </c>
      <c r="N28" s="58">
        <f>SUM(Quarter!AU28:AX28)</f>
        <v>0.23780000000000001</v>
      </c>
      <c r="O28" s="58">
        <f>SUM(Quarter!AY28:BB28)</f>
        <v>0.20279999999999998</v>
      </c>
      <c r="P28" s="58">
        <f>SUM(Quarter!BC28:BF28)</f>
        <v>0.2828</v>
      </c>
      <c r="Q28" s="58">
        <f>SUM(Quarter!BG28:BJ28)</f>
        <v>0.2316</v>
      </c>
      <c r="R28" s="58">
        <f>SUM(Quarter!BK28:BN28)</f>
        <v>0.3821</v>
      </c>
      <c r="S28" s="58">
        <f>SUM(Quarter!BO28:BR28)</f>
        <v>0.44699999999999995</v>
      </c>
      <c r="T28" s="58">
        <f>SUM(Quarter!BS28:BV28)</f>
        <v>0.60349999999999993</v>
      </c>
      <c r="U28" s="58">
        <f>SUM(Quarter!BW28:BZ28)</f>
        <v>0.5544</v>
      </c>
      <c r="V28" s="58">
        <f>SUM(Quarter!CA28:CD28)</f>
        <v>0.74720000000000009</v>
      </c>
      <c r="W28" s="58">
        <f>SUM(Quarter!CE28:CH28)</f>
        <v>0.746</v>
      </c>
      <c r="X28" s="58">
        <f>SUM(Quarter!CI28:CL28)</f>
        <v>0.84040000000000004</v>
      </c>
      <c r="Y28" s="58">
        <f>SUM(Quarter!CM28:CP28)</f>
        <v>0.82319999999999993</v>
      </c>
      <c r="Z28" s="211">
        <f>SUM(Quarter!CQ28:CT28)</f>
        <v>0.64060000000000006</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ht="20.100000000000001" customHeight="1" x14ac:dyDescent="0.3">
      <c r="A29" s="155" t="s">
        <v>106</v>
      </c>
      <c r="B29" s="59" t="s">
        <v>114</v>
      </c>
      <c r="C29" s="72" t="s">
        <v>173</v>
      </c>
      <c r="D29" s="72" t="s">
        <v>173</v>
      </c>
      <c r="E29" s="72" t="s">
        <v>173</v>
      </c>
      <c r="F29" s="72" t="s">
        <v>173</v>
      </c>
      <c r="G29" s="72" t="s">
        <v>173</v>
      </c>
      <c r="H29" s="72" t="s">
        <v>173</v>
      </c>
      <c r="I29" s="72" t="s">
        <v>173</v>
      </c>
      <c r="J29" s="72" t="s">
        <v>173</v>
      </c>
      <c r="K29" s="72" t="s">
        <v>173</v>
      </c>
      <c r="L29" s="72" t="s">
        <v>173</v>
      </c>
      <c r="M29" s="72" t="s">
        <v>173</v>
      </c>
      <c r="N29" s="72" t="s">
        <v>173</v>
      </c>
      <c r="O29" s="72" t="s">
        <v>173</v>
      </c>
      <c r="P29" s="72" t="s">
        <v>173</v>
      </c>
      <c r="Q29" s="58">
        <f>SUM(Quarter!BG29:BJ29)</f>
        <v>0.11630000000000001</v>
      </c>
      <c r="R29" s="58">
        <f>SUM(Quarter!BK29:BN29)</f>
        <v>0.1729</v>
      </c>
      <c r="S29" s="58">
        <f>SUM(Quarter!BO29:BR29)</f>
        <v>0.34860000000000002</v>
      </c>
      <c r="T29" s="58">
        <f>SUM(Quarter!BS29:BV29)</f>
        <v>0.52700000000000002</v>
      </c>
      <c r="U29" s="58">
        <f>SUM(Quarter!BW29:BZ29)</f>
        <v>0.71879999999999988</v>
      </c>
      <c r="V29" s="58">
        <f>SUM(Quarter!CA29:CD29)</f>
        <v>0.72919999999999996</v>
      </c>
      <c r="W29" s="58">
        <f>SUM(Quarter!CE29:CH29)</f>
        <v>0.78580000000000005</v>
      </c>
      <c r="X29" s="58">
        <f>SUM(Quarter!CI29:CL29)</f>
        <v>0.73580000000000001</v>
      </c>
      <c r="Y29" s="58">
        <f>SUM(Quarter!CM29:CP29)</f>
        <v>0.74029999999999996</v>
      </c>
      <c r="Z29" s="211">
        <f>SUM(Quarter!CQ29:CT29)</f>
        <v>0.67799999999999994</v>
      </c>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ht="20.100000000000001" customHeight="1" x14ac:dyDescent="0.3">
      <c r="A30" s="155" t="s">
        <v>106</v>
      </c>
      <c r="B30" s="59" t="s">
        <v>115</v>
      </c>
      <c r="C30" s="58">
        <f>SUM(Quarter!C30:F30)</f>
        <v>0.96469999999999989</v>
      </c>
      <c r="D30" s="58">
        <f>SUM(Quarter!G30:J30)</f>
        <v>1.1749000000000001</v>
      </c>
      <c r="E30" s="58">
        <f>SUM(Quarter!K30:N30)</f>
        <v>1.3344999999999998</v>
      </c>
      <c r="F30" s="58">
        <f>SUM(Quarter!O30:R30)</f>
        <v>1.6212</v>
      </c>
      <c r="G30" s="58">
        <f>SUM(Quarter!S30:V30)</f>
        <v>1.7990999999999999</v>
      </c>
      <c r="H30" s="58">
        <f>SUM(Quarter!W30:Z30)</f>
        <v>2.0274999999999999</v>
      </c>
      <c r="I30" s="58">
        <f>SUM(Quarter!AA30:AD30)</f>
        <v>2.2273999999999998</v>
      </c>
      <c r="J30" s="58">
        <f>SUM(Quarter!AE30:AH30)</f>
        <v>2.5350000000000001</v>
      </c>
      <c r="K30" s="58">
        <f>SUM(Quarter!AI30:AL30)</f>
        <v>2.7389000000000001</v>
      </c>
      <c r="L30" s="58">
        <f>SUM(Quarter!AM30:AP30)</f>
        <v>2.7922999999999996</v>
      </c>
      <c r="M30" s="58">
        <f>SUM(Quarter!AQ30:AT30)</f>
        <v>2.7397</v>
      </c>
      <c r="N30" s="58">
        <f>SUM(Quarter!AU30:AX30)</f>
        <v>3.1335000000000002</v>
      </c>
      <c r="O30" s="58">
        <f>SUM(Quarter!AY30:BB30)</f>
        <v>3.3117999999999999</v>
      </c>
      <c r="P30" s="58">
        <f>SUM(Quarter!BC30:BF30)</f>
        <v>3.3439999999999999</v>
      </c>
      <c r="Q30" s="58">
        <f>SUM(Quarter!BG30:BJ30)</f>
        <v>3.1684999999999999</v>
      </c>
      <c r="R30" s="58">
        <f>SUM(Quarter!BK30:BN30)</f>
        <v>4.3570000000000002</v>
      </c>
      <c r="S30" s="58">
        <f>SUM(Quarter!BO30:BR30)</f>
        <v>3.431</v>
      </c>
      <c r="T30" s="58">
        <f>SUM(Quarter!BS30:BV30)</f>
        <v>4.2570999999999994</v>
      </c>
      <c r="U30" s="58">
        <f>SUM(Quarter!BW30:BZ30)</f>
        <v>5.7649000000000008</v>
      </c>
      <c r="V30" s="58">
        <f>SUM(Quarter!CA30:CD30)</f>
        <v>6.5337000000000005</v>
      </c>
      <c r="W30" s="58">
        <f>SUM(Quarter!CE30:CH30)</f>
        <v>7.0390000000000006</v>
      </c>
      <c r="X30" s="58">
        <f>SUM(Quarter!CI30:CL30)</f>
        <v>7.8662000000000001</v>
      </c>
      <c r="Y30" s="58">
        <f>SUM(Quarter!CM30:CP30)</f>
        <v>8.3496000000000006</v>
      </c>
      <c r="Z30" s="211">
        <f>SUM(Quarter!CQ30:CT30)</f>
        <v>8.4947999999999997</v>
      </c>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ht="20.100000000000001" customHeight="1" x14ac:dyDescent="0.3">
      <c r="A31" s="155" t="s">
        <v>106</v>
      </c>
      <c r="B31" s="59" t="s">
        <v>116</v>
      </c>
      <c r="C31" s="58">
        <f>SUM(Quarter!C31:F31)</f>
        <v>1.3795999999999999</v>
      </c>
      <c r="D31" s="58">
        <f>SUM(Quarter!G31:J31)</f>
        <v>1.3918999999999999</v>
      </c>
      <c r="E31" s="58">
        <f>SUM(Quarter!K31:N31)</f>
        <v>1.3539999999999999</v>
      </c>
      <c r="F31" s="58">
        <f>SUM(Quarter!O31:R31)</f>
        <v>1.036</v>
      </c>
      <c r="G31" s="58">
        <f>SUM(Quarter!S31:V31)</f>
        <v>1.0609999999999999</v>
      </c>
      <c r="H31" s="58">
        <f>SUM(Quarter!W31:Z31)</f>
        <v>1.5219</v>
      </c>
      <c r="I31" s="58">
        <f>SUM(Quarter!AA31:AD31)</f>
        <v>1.3871</v>
      </c>
      <c r="J31" s="58">
        <f>SUM(Quarter!AE31:AH31)</f>
        <v>1.8812</v>
      </c>
      <c r="K31" s="58">
        <f>SUM(Quarter!AI31:AL31)</f>
        <v>1.5508999999999999</v>
      </c>
      <c r="L31" s="58">
        <f>SUM(Quarter!AM31:AP31)</f>
        <v>1.2565</v>
      </c>
      <c r="M31" s="58">
        <f>SUM(Quarter!AQ31:AT31)</f>
        <v>1.1240999999999999</v>
      </c>
      <c r="N31" s="58">
        <f>SUM(Quarter!AU31:AX31)</f>
        <v>0.99329999999999996</v>
      </c>
      <c r="O31" s="58">
        <f>SUM(Quarter!AY31:BB31)</f>
        <v>0.79549999999999998</v>
      </c>
      <c r="P31" s="58">
        <f>SUM(Quarter!BC31:BF31)</f>
        <v>1.0010000000000001</v>
      </c>
      <c r="Q31" s="58">
        <f>SUM(Quarter!BG31:BJ31)</f>
        <v>0.93410000000000015</v>
      </c>
      <c r="R31" s="58">
        <f>SUM(Quarter!BK31:BN31)</f>
        <v>1.4135</v>
      </c>
      <c r="S31" s="58">
        <f>SUM(Quarter!BO31:BR31)</f>
        <v>1.6269</v>
      </c>
      <c r="T31" s="58">
        <f>SUM(Quarter!BS31:BV31)</f>
        <v>1.714</v>
      </c>
      <c r="U31" s="58">
        <f>SUM(Quarter!BW31:BZ31)</f>
        <v>1.8969</v>
      </c>
      <c r="V31" s="58">
        <f>SUM(Quarter!CA31:CD31)</f>
        <v>1.6903000000000001</v>
      </c>
      <c r="W31" s="58">
        <f>SUM(Quarter!CE31:CH31)</f>
        <v>1.8253999999999999</v>
      </c>
      <c r="X31" s="58">
        <f>SUM(Quarter!CI31:CL31)</f>
        <v>2.0163000000000002</v>
      </c>
      <c r="Y31" s="58">
        <f>SUM(Quarter!CM31:CP31)</f>
        <v>2.0192000000000001</v>
      </c>
      <c r="Z31" s="211">
        <f>SUM(Quarter!CQ31:CT31)</f>
        <v>1.9954000000000001</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ht="20.100000000000001" customHeight="1" x14ac:dyDescent="0.3">
      <c r="A32" s="155" t="s">
        <v>106</v>
      </c>
      <c r="B32" s="59" t="s">
        <v>122</v>
      </c>
      <c r="C32" s="58">
        <f>SUM(Quarter!C32:F32)</f>
        <v>7.2652000000000001</v>
      </c>
      <c r="D32" s="58">
        <f>SUM(Quarter!G32:J32)</f>
        <v>7.3250999999999999</v>
      </c>
      <c r="E32" s="58">
        <f>SUM(Quarter!K32:N32)</f>
        <v>8.0192999999999994</v>
      </c>
      <c r="F32" s="58">
        <f>SUM(Quarter!O32:R32)</f>
        <v>7.5221999999999998</v>
      </c>
      <c r="G32" s="58">
        <f>SUM(Quarter!S32:V32)</f>
        <v>7.9608999999999996</v>
      </c>
      <c r="H32" s="58">
        <f>SUM(Quarter!W32:Z32)</f>
        <v>8.6597000000000008</v>
      </c>
      <c r="I32" s="58">
        <f>SUM(Quarter!AA32:AD32)</f>
        <v>8.3935000000000013</v>
      </c>
      <c r="J32" s="58">
        <f>SUM(Quarter!AE32:AH32)</f>
        <v>9.1990999999999996</v>
      </c>
      <c r="K32" s="58">
        <f>SUM(Quarter!AI32:AL32)</f>
        <v>9.011000000000001</v>
      </c>
      <c r="L32" s="58">
        <f>SUM(Quarter!AM32:AP32)</f>
        <v>8.766</v>
      </c>
      <c r="M32" s="58">
        <f>SUM(Quarter!AQ32:AT32)</f>
        <v>8.3247999999999998</v>
      </c>
      <c r="N32" s="58">
        <f>SUM(Quarter!AU32:AX32)</f>
        <v>8.4751000000000012</v>
      </c>
      <c r="O32" s="58">
        <f>SUM(Quarter!AY32:BB32)</f>
        <v>8.4158000000000008</v>
      </c>
      <c r="P32" s="58">
        <f>SUM(Quarter!BC32:BF32)</f>
        <v>8.6658000000000008</v>
      </c>
      <c r="Q32" s="58">
        <f>SUM(Quarter!BG32:BJ32)</f>
        <v>8.3004999999999995</v>
      </c>
      <c r="R32" s="58">
        <f>SUM(Quarter!BK32:BN32)</f>
        <v>9.4256999999999991</v>
      </c>
      <c r="S32" s="58">
        <f>SUM(Quarter!BO32:BR32)</f>
        <v>8.7444999999999986</v>
      </c>
      <c r="T32" s="58">
        <f>SUM(Quarter!BS32:BV32)</f>
        <v>9.9072000000000013</v>
      </c>
      <c r="U32" s="58">
        <f>SUM(Quarter!BW32:BZ32)</f>
        <v>11.662100000000001</v>
      </c>
      <c r="V32" s="58">
        <f>SUM(Quarter!CA32:CD32)</f>
        <v>12.6356</v>
      </c>
      <c r="W32" s="58">
        <f>SUM(Quarter!CE32:CH32)</f>
        <v>13.131799999999998</v>
      </c>
      <c r="X32" s="58">
        <f>SUM(Quarter!CI32:CL32)</f>
        <v>13.8698</v>
      </c>
      <c r="Y32" s="58">
        <f>SUM(Quarter!CM32:CP32)</f>
        <v>14.4998</v>
      </c>
      <c r="Z32" s="211">
        <f>SUM(Quarter!CQ32:CT32)</f>
        <v>14.3154</v>
      </c>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ht="20.100000000000001" customHeight="1" x14ac:dyDescent="0.3">
      <c r="A33" s="155" t="s">
        <v>123</v>
      </c>
      <c r="B33" s="59" t="s">
        <v>119</v>
      </c>
      <c r="C33" s="58">
        <f>SUM(Quarter!C33:F33)</f>
        <v>30.110599999999998</v>
      </c>
      <c r="D33" s="58">
        <f>SUM(Quarter!G33:J33)</f>
        <v>25.511899999999997</v>
      </c>
      <c r="E33" s="58">
        <f>SUM(Quarter!K33:N33)</f>
        <v>28.670299999999997</v>
      </c>
      <c r="F33" s="58">
        <f>SUM(Quarter!O33:R33)</f>
        <v>31.605499999999999</v>
      </c>
      <c r="G33" s="58">
        <f>SUM(Quarter!S33:V33)</f>
        <v>29.626300000000001</v>
      </c>
      <c r="H33" s="58">
        <f>SUM(Quarter!W33:Z33)</f>
        <v>32.542299999999997</v>
      </c>
      <c r="I33" s="58">
        <f>SUM(Quarter!AA33:AD33)</f>
        <v>31.311699999999998</v>
      </c>
      <c r="J33" s="58">
        <f>SUM(Quarter!AE33:AH33)</f>
        <v>32.5749</v>
      </c>
      <c r="K33" s="58">
        <f>SUM(Quarter!AI33:AL33)</f>
        <v>35.943100000000001</v>
      </c>
      <c r="L33" s="58">
        <f>SUM(Quarter!AM33:AP33)</f>
        <v>32.919800000000002</v>
      </c>
      <c r="M33" s="58">
        <f>SUM(Quarter!AQ33:AT33)</f>
        <v>29.961400000000001</v>
      </c>
      <c r="N33" s="58">
        <f>SUM(Quarter!AU33:AX33)</f>
        <v>24.662199999999999</v>
      </c>
      <c r="O33" s="58">
        <f>SUM(Quarter!AY33:BB33)</f>
        <v>25.562200000000001</v>
      </c>
      <c r="P33" s="58">
        <f>SUM(Quarter!BC33:BF33)</f>
        <v>26.025600000000001</v>
      </c>
      <c r="Q33" s="58">
        <f>SUM(Quarter!BG33:BJ33)</f>
        <v>34.326499999999996</v>
      </c>
      <c r="R33" s="58">
        <f>SUM(Quarter!BK33:BN33)</f>
        <v>31.348700000000001</v>
      </c>
      <c r="S33" s="58">
        <f>SUM(Quarter!BO33:BR33)</f>
        <v>23.966900000000003</v>
      </c>
      <c r="T33" s="58">
        <f>SUM(Quarter!BS33:BV33)</f>
        <v>18.340299999999999</v>
      </c>
      <c r="U33" s="58">
        <f>SUM(Quarter!BW33:BZ33)</f>
        <v>7.5339999999999998</v>
      </c>
      <c r="V33" s="58">
        <f>SUM(Quarter!CA33:CD33)</f>
        <v>5.5542999999999996</v>
      </c>
      <c r="W33" s="58">
        <f>SUM(Quarter!CE33:CH33)</f>
        <v>4.2404999999999999</v>
      </c>
      <c r="X33" s="58">
        <f>SUM(Quarter!CI33:CL33)</f>
        <v>1.85</v>
      </c>
      <c r="Y33" s="58">
        <f>SUM(Quarter!CM33:CP33)</f>
        <v>1.4689000000000001</v>
      </c>
      <c r="Z33" s="211">
        <f>SUM(Quarter!CQ33:CT33)</f>
        <v>1.6706999999999999</v>
      </c>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ht="20.100000000000001" customHeight="1" x14ac:dyDescent="0.3">
      <c r="A34" s="155" t="s">
        <v>123</v>
      </c>
      <c r="B34" s="59" t="s">
        <v>120</v>
      </c>
      <c r="C34" s="58">
        <f>SUM(Quarter!C34:F34)</f>
        <v>1.6951000000000001</v>
      </c>
      <c r="D34" s="58">
        <f>SUM(Quarter!G34:J34)</f>
        <v>1.5408999999999999</v>
      </c>
      <c r="E34" s="58">
        <f>SUM(Quarter!K34:N34)</f>
        <v>1.5491999999999999</v>
      </c>
      <c r="F34" s="58">
        <f>SUM(Quarter!O34:R34)</f>
        <v>1.4224000000000001</v>
      </c>
      <c r="G34" s="58">
        <f>SUM(Quarter!S34:V34)</f>
        <v>1.2878000000000001</v>
      </c>
      <c r="H34" s="58">
        <f>SUM(Quarter!W34:Z34)</f>
        <v>1.1928999999999998</v>
      </c>
      <c r="I34" s="58">
        <f>SUM(Quarter!AA34:AD34)</f>
        <v>1.0998000000000001</v>
      </c>
      <c r="J34" s="58">
        <f>SUM(Quarter!AE34:AH34)</f>
        <v>1.3044000000000002</v>
      </c>
      <c r="K34" s="58">
        <f>SUM(Quarter!AI34:AL34)</f>
        <v>1.4328999999999998</v>
      </c>
      <c r="L34" s="58">
        <f>SUM(Quarter!AM34:AP34)</f>
        <v>1.1599999999999999</v>
      </c>
      <c r="M34" s="58">
        <f>SUM(Quarter!AQ34:AT34)</f>
        <v>1.5814999999999999</v>
      </c>
      <c r="N34" s="58">
        <f>SUM(Quarter!AU34:AX34)</f>
        <v>1.5131999999999999</v>
      </c>
      <c r="O34" s="58">
        <f>SUM(Quarter!AY34:BB34)</f>
        <v>1.1783999999999999</v>
      </c>
      <c r="P34" s="58">
        <f>SUM(Quarter!BC34:BF34)</f>
        <v>0.78280000000000005</v>
      </c>
      <c r="Q34" s="58">
        <f>SUM(Quarter!BG34:BJ34)</f>
        <v>0.72709999999999997</v>
      </c>
      <c r="R34" s="58">
        <f>SUM(Quarter!BK34:BN34)</f>
        <v>0.58830000000000005</v>
      </c>
      <c r="S34" s="58">
        <f>SUM(Quarter!BO34:BR34)</f>
        <v>0.55230000000000001</v>
      </c>
      <c r="T34" s="58">
        <f>SUM(Quarter!BS34:BV34)</f>
        <v>0.60570000000000002</v>
      </c>
      <c r="U34" s="58">
        <f>SUM(Quarter!BW34:BZ34)</f>
        <v>0.53459999999999996</v>
      </c>
      <c r="V34" s="58">
        <f>SUM(Quarter!CA34:CD34)</f>
        <v>0.49129999999999996</v>
      </c>
      <c r="W34" s="58">
        <f>SUM(Quarter!CE34:CH34)</f>
        <v>0.45150000000000001</v>
      </c>
      <c r="X34" s="58">
        <f>SUM(Quarter!CI34:CL34)</f>
        <v>0.33810000000000001</v>
      </c>
      <c r="Y34" s="58">
        <f>SUM(Quarter!CM34:CP34)</f>
        <v>0.31459999999999999</v>
      </c>
      <c r="Z34" s="211">
        <f>SUM(Quarter!CQ34:CT34)</f>
        <v>0.38060000000000005</v>
      </c>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ht="20.100000000000001" customHeight="1" x14ac:dyDescent="0.3">
      <c r="A35" s="155" t="s">
        <v>123</v>
      </c>
      <c r="B35" s="59" t="s">
        <v>110</v>
      </c>
      <c r="C35" s="58">
        <f>SUM(Quarter!C35:F35)</f>
        <v>23.022300000000001</v>
      </c>
      <c r="D35" s="58">
        <f>SUM(Quarter!G35:J35)</f>
        <v>27.1281</v>
      </c>
      <c r="E35" s="58">
        <f>SUM(Quarter!K35:N35)</f>
        <v>27.907600000000002</v>
      </c>
      <c r="F35" s="58">
        <f>SUM(Quarter!O35:R35)</f>
        <v>26.871399999999998</v>
      </c>
      <c r="G35" s="58">
        <f>SUM(Quarter!S35:V35)</f>
        <v>28.361200000000004</v>
      </c>
      <c r="H35" s="58">
        <f>SUM(Quarter!W35:Z35)</f>
        <v>27.9084</v>
      </c>
      <c r="I35" s="58">
        <f>SUM(Quarter!AA35:AD35)</f>
        <v>29.254300000000001</v>
      </c>
      <c r="J35" s="58">
        <f>SUM(Quarter!AE35:AH35)</f>
        <v>28.517499999999998</v>
      </c>
      <c r="K35" s="58">
        <f>SUM(Quarter!AI35:AL35)</f>
        <v>26.776299999999999</v>
      </c>
      <c r="L35" s="58">
        <f>SUM(Quarter!AM35:AP35)</f>
        <v>30.600100000000001</v>
      </c>
      <c r="M35" s="58">
        <f>SUM(Quarter!AQ35:AT35)</f>
        <v>32.399799999999999</v>
      </c>
      <c r="N35" s="58">
        <f>SUM(Quarter!AU35:AX35)</f>
        <v>30.894500000000001</v>
      </c>
      <c r="O35" s="58">
        <f>SUM(Quarter!AY35:BB35)</f>
        <v>32.426600000000001</v>
      </c>
      <c r="P35" s="58">
        <f>SUM(Quarter!BC35:BF35)</f>
        <v>26.575699999999998</v>
      </c>
      <c r="Q35" s="58">
        <f>SUM(Quarter!BG35:BJ35)</f>
        <v>18.6188</v>
      </c>
      <c r="R35" s="58">
        <f>SUM(Quarter!BK35:BN35)</f>
        <v>17.701500000000003</v>
      </c>
      <c r="S35" s="58">
        <f>SUM(Quarter!BO35:BR35)</f>
        <v>18.731200000000001</v>
      </c>
      <c r="T35" s="58">
        <f>SUM(Quarter!BS35:BV35)</f>
        <v>18.283100000000001</v>
      </c>
      <c r="U35" s="58">
        <f>SUM(Quarter!BW35:BZ35)</f>
        <v>25.630099999999999</v>
      </c>
      <c r="V35" s="58">
        <f>SUM(Quarter!CA35:CD35)</f>
        <v>24.594200000000001</v>
      </c>
      <c r="W35" s="58">
        <f>SUM(Quarter!CE35:CH35)</f>
        <v>23.507899999999999</v>
      </c>
      <c r="X35" s="58">
        <f>SUM(Quarter!CI35:CL35)</f>
        <v>23.170699999999997</v>
      </c>
      <c r="Y35" s="58">
        <f>SUM(Quarter!CM35:CP35)</f>
        <v>19.9757</v>
      </c>
      <c r="Z35" s="211">
        <f>SUM(Quarter!CQ35:CT35)</f>
        <v>21.775499999999997</v>
      </c>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ht="20.100000000000001" customHeight="1" x14ac:dyDescent="0.3">
      <c r="A36" s="155" t="s">
        <v>123</v>
      </c>
      <c r="B36" s="59" t="s">
        <v>111</v>
      </c>
      <c r="C36" s="58">
        <f>SUM(Quarter!C36:F36)</f>
        <v>23.118600000000001</v>
      </c>
      <c r="D36" s="58">
        <f>SUM(Quarter!G36:J36)</f>
        <v>22.216200000000001</v>
      </c>
      <c r="E36" s="58">
        <f>SUM(Quarter!K36:N36)</f>
        <v>19.635200000000001</v>
      </c>
      <c r="F36" s="58">
        <f>SUM(Quarter!O36:R36)</f>
        <v>20.7683</v>
      </c>
      <c r="G36" s="58">
        <f>SUM(Quarter!S36:V36)</f>
        <v>20.100199999999997</v>
      </c>
      <c r="H36" s="58">
        <f>SUM(Quarter!W36:Z36)</f>
        <v>20.0412</v>
      </c>
      <c r="I36" s="58">
        <f>SUM(Quarter!AA36:AD36)</f>
        <v>18.163999999999998</v>
      </c>
      <c r="J36" s="58">
        <f>SUM(Quarter!AE36:AH36)</f>
        <v>18.371600000000001</v>
      </c>
      <c r="K36" s="58">
        <f>SUM(Quarter!AI36:AL36)</f>
        <v>17.131</v>
      </c>
      <c r="L36" s="58">
        <f>SUM(Quarter!AM36:AP36)</f>
        <v>14.0367</v>
      </c>
      <c r="M36" s="58">
        <f>SUM(Quarter!AQ36:AT36)</f>
        <v>11.909700000000001</v>
      </c>
      <c r="N36" s="58">
        <f>SUM(Quarter!AU36:AX36)</f>
        <v>15.229900000000001</v>
      </c>
      <c r="O36" s="58">
        <f>SUM(Quarter!AY36:BB36)</f>
        <v>13.926</v>
      </c>
      <c r="P36" s="58">
        <f>SUM(Quarter!BC36:BF36)</f>
        <v>15.626200000000001</v>
      </c>
      <c r="Q36" s="58">
        <f>SUM(Quarter!BG36:BJ36)</f>
        <v>15.206099999999999</v>
      </c>
      <c r="R36" s="58">
        <f>SUM(Quarter!BK36:BN36)</f>
        <v>15.442899999999998</v>
      </c>
      <c r="S36" s="58">
        <f>SUM(Quarter!BO36:BR36)</f>
        <v>13.8504</v>
      </c>
      <c r="T36" s="58">
        <f>SUM(Quarter!BS36:BV36)</f>
        <v>15.4794</v>
      </c>
      <c r="U36" s="58">
        <f>SUM(Quarter!BW36:BZ36)</f>
        <v>15.4138</v>
      </c>
      <c r="V36" s="58">
        <f>SUM(Quarter!CA36:CD36)</f>
        <v>15.123799999999999</v>
      </c>
      <c r="W36" s="58">
        <f>SUM(Quarter!CE36:CH36)</f>
        <v>14.060699999999999</v>
      </c>
      <c r="X36" s="58">
        <f>SUM(Quarter!CI36:CL36)</f>
        <v>12.087</v>
      </c>
      <c r="Y36" s="58">
        <f>SUM(Quarter!CM36:CP36)</f>
        <v>10.72</v>
      </c>
      <c r="Z36" s="211">
        <f>SUM(Quarter!CQ36:CT36)</f>
        <v>9.9027999999999992</v>
      </c>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ht="20.100000000000001" customHeight="1" x14ac:dyDescent="0.3">
      <c r="A37" s="155" t="s">
        <v>123</v>
      </c>
      <c r="B37" s="59" t="s">
        <v>112</v>
      </c>
      <c r="C37" s="58">
        <f>SUM(Quarter!C37:F37)</f>
        <v>0.43999999999999995</v>
      </c>
      <c r="D37" s="58">
        <f>SUM(Quarter!G37:J37)</f>
        <v>0.45469999999999999</v>
      </c>
      <c r="E37" s="58">
        <f>SUM(Quarter!K37:N37)</f>
        <v>0.43330000000000002</v>
      </c>
      <c r="F37" s="58">
        <f>SUM(Quarter!O37:R37)</f>
        <v>0.34870000000000001</v>
      </c>
      <c r="G37" s="58">
        <f>SUM(Quarter!S37:V37)</f>
        <v>0.41169999999999995</v>
      </c>
      <c r="H37" s="58">
        <f>SUM(Quarter!W37:Z37)</f>
        <v>0.27749999999999997</v>
      </c>
      <c r="I37" s="58">
        <f>SUM(Quarter!AA37:AD37)</f>
        <v>0.41820000000000002</v>
      </c>
      <c r="J37" s="58">
        <f>SUM(Quarter!AE37:AH37)</f>
        <v>0.42310000000000003</v>
      </c>
      <c r="K37" s="58">
        <f>SUM(Quarter!AI37:AL37)</f>
        <v>0.39500000000000002</v>
      </c>
      <c r="L37" s="58">
        <f>SUM(Quarter!AM37:AP37)</f>
        <v>0.4365</v>
      </c>
      <c r="M37" s="58">
        <f>SUM(Quarter!AQ37:AT37)</f>
        <v>0.44330000000000003</v>
      </c>
      <c r="N37" s="58">
        <f>SUM(Quarter!AU37:AX37)</f>
        <v>0.45069999999999999</v>
      </c>
      <c r="O37" s="58">
        <f>SUM(Quarter!AY37:BB37)</f>
        <v>0.30879999999999996</v>
      </c>
      <c r="P37" s="58">
        <f>SUM(Quarter!BC37:BF37)</f>
        <v>0.48949999999999999</v>
      </c>
      <c r="Q37" s="58">
        <f>SUM(Quarter!BG37:BJ37)</f>
        <v>0.4577</v>
      </c>
      <c r="R37" s="58">
        <f>SUM(Quarter!BK37:BN37)</f>
        <v>0.40429999999999999</v>
      </c>
      <c r="S37" s="58">
        <f>SUM(Quarter!BO37:BR37)</f>
        <v>0.50629999999999997</v>
      </c>
      <c r="T37" s="58">
        <f>SUM(Quarter!BS37:BV37)</f>
        <v>0.54149999999999998</v>
      </c>
      <c r="U37" s="58">
        <f>SUM(Quarter!BW37:BZ37)</f>
        <v>0.46179999999999999</v>
      </c>
      <c r="V37" s="58">
        <f>SUM(Quarter!CA37:CD37)</f>
        <v>0.50580000000000003</v>
      </c>
      <c r="W37" s="58">
        <f>SUM(Quarter!CE37:CH37)</f>
        <v>0.46389999999999998</v>
      </c>
      <c r="X37" s="58">
        <f>SUM(Quarter!CI37:CL37)</f>
        <v>0.48409999999999997</v>
      </c>
      <c r="Y37" s="58">
        <f>SUM(Quarter!CM37:CP37)</f>
        <v>0.58540000000000003</v>
      </c>
      <c r="Z37" s="211">
        <f>SUM(Quarter!CQ37:CT37)</f>
        <v>0.46389999999999998</v>
      </c>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ht="20.100000000000001" customHeight="1" x14ac:dyDescent="0.3">
      <c r="A38" s="155" t="s">
        <v>123</v>
      </c>
      <c r="B38" s="59" t="s">
        <v>113</v>
      </c>
      <c r="C38" s="58">
        <f>SUM(Quarter!C38:F38)</f>
        <v>7.5499999999999998E-2</v>
      </c>
      <c r="D38" s="58">
        <f>SUM(Quarter!G38:J38)</f>
        <v>7.3000000000000009E-2</v>
      </c>
      <c r="E38" s="58">
        <f>SUM(Quarter!K38:N38)</f>
        <v>8.1299999999999997E-2</v>
      </c>
      <c r="F38" s="58">
        <f>SUM(Quarter!O38:R38)</f>
        <v>8.2900000000000001E-2</v>
      </c>
      <c r="G38" s="58">
        <f>SUM(Quarter!S38:V38)</f>
        <v>0.108</v>
      </c>
      <c r="H38" s="58">
        <f>SUM(Quarter!W38:Z38)</f>
        <v>0.1106</v>
      </c>
      <c r="I38" s="58">
        <f>SUM(Quarter!AA38:AD38)</f>
        <v>0.16650000000000001</v>
      </c>
      <c r="J38" s="58">
        <f>SUM(Quarter!AE38:AH38)</f>
        <v>0.24969999999999998</v>
      </c>
      <c r="K38" s="58">
        <f>SUM(Quarter!AI38:AL38)</f>
        <v>0.36419999999999997</v>
      </c>
      <c r="L38" s="58">
        <f>SUM(Quarter!AM38:AP38)</f>
        <v>0.4546</v>
      </c>
      <c r="M38" s="58">
        <f>SUM(Quarter!AQ38:AT38)</f>
        <v>0.61399999999999999</v>
      </c>
      <c r="N38" s="58">
        <f>SUM(Quarter!AU38:AX38)</f>
        <v>0.83139999999999992</v>
      </c>
      <c r="O38" s="58">
        <f>SUM(Quarter!AY38:BB38)</f>
        <v>0.8881</v>
      </c>
      <c r="P38" s="58">
        <f>SUM(Quarter!BC38:BF38)</f>
        <v>1.3935</v>
      </c>
      <c r="Q38" s="58">
        <f>SUM(Quarter!BG38:BJ38)</f>
        <v>1.7069000000000001</v>
      </c>
      <c r="R38" s="58">
        <f>SUM(Quarter!BK38:BN38)</f>
        <v>2.4483999999999999</v>
      </c>
      <c r="S38" s="58">
        <f>SUM(Quarter!BO38:BR38)</f>
        <v>2.7483</v>
      </c>
      <c r="T38" s="58">
        <f>SUM(Quarter!BS38:BV38)</f>
        <v>3.5840000000000005</v>
      </c>
      <c r="U38" s="58">
        <f>SUM(Quarter!BW38:BZ38)</f>
        <v>3.3702000000000001</v>
      </c>
      <c r="V38" s="58">
        <f>SUM(Quarter!CA38:CD38)</f>
        <v>4.4947999999999997</v>
      </c>
      <c r="W38" s="58">
        <f>SUM(Quarter!CE38:CH38)</f>
        <v>4.8668999999999993</v>
      </c>
      <c r="X38" s="58">
        <f>SUM(Quarter!CI38:CL38)</f>
        <v>5.5760999999999994</v>
      </c>
      <c r="Y38" s="58">
        <f>SUM(Quarter!CM38:CP38)</f>
        <v>6.502699999999999</v>
      </c>
      <c r="Z38" s="211">
        <f>SUM(Quarter!CQ38:CT38)</f>
        <v>5.5605000000000002</v>
      </c>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ht="20.100000000000001" customHeight="1" x14ac:dyDescent="0.3">
      <c r="A39" s="155" t="s">
        <v>123</v>
      </c>
      <c r="B39" s="59" t="s">
        <v>114</v>
      </c>
      <c r="C39" s="72" t="s">
        <v>173</v>
      </c>
      <c r="D39" s="72" t="s">
        <v>173</v>
      </c>
      <c r="E39" s="72" t="s">
        <v>173</v>
      </c>
      <c r="F39" s="72" t="s">
        <v>173</v>
      </c>
      <c r="G39" s="72" t="s">
        <v>173</v>
      </c>
      <c r="H39" s="72" t="s">
        <v>173</v>
      </c>
      <c r="I39" s="72" t="s">
        <v>173</v>
      </c>
      <c r="J39" s="72" t="s">
        <v>173</v>
      </c>
      <c r="K39" s="72" t="s">
        <v>173</v>
      </c>
      <c r="L39" s="72" t="s">
        <v>173</v>
      </c>
      <c r="M39" s="72" t="s">
        <v>173</v>
      </c>
      <c r="N39" s="72" t="s">
        <v>173</v>
      </c>
      <c r="O39" s="72" t="s">
        <v>173</v>
      </c>
      <c r="P39" s="72" t="s">
        <v>173</v>
      </c>
      <c r="Q39" s="58">
        <f>SUM(Quarter!BG39:BJ39)</f>
        <v>0.11630000000000001</v>
      </c>
      <c r="R39" s="58">
        <f>SUM(Quarter!BK39:BN39)</f>
        <v>0.1729</v>
      </c>
      <c r="S39" s="58">
        <f>SUM(Quarter!BO39:BR39)</f>
        <v>0.34860000000000002</v>
      </c>
      <c r="T39" s="58">
        <f>SUM(Quarter!BS39:BV39)</f>
        <v>0.64760000000000006</v>
      </c>
      <c r="U39" s="58">
        <f>SUM(Quarter!BW39:BZ39)</f>
        <v>0.89379999999999993</v>
      </c>
      <c r="V39" s="58">
        <f>SUM(Quarter!CA39:CD39)</f>
        <v>0.98520000000000008</v>
      </c>
      <c r="W39" s="58">
        <f>SUM(Quarter!CE39:CH39)</f>
        <v>1.0892999999999999</v>
      </c>
      <c r="X39" s="58">
        <f>SUM(Quarter!CI39:CL39)</f>
        <v>1.0677000000000001</v>
      </c>
      <c r="Y39" s="58">
        <f>SUM(Quarter!CM39:CP39)</f>
        <v>1.1094999999999999</v>
      </c>
      <c r="Z39" s="211">
        <f>SUM(Quarter!CQ39:CT39)</f>
        <v>1.0435999999999999</v>
      </c>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ht="20.100000000000001" customHeight="1" x14ac:dyDescent="0.3">
      <c r="A40" s="155" t="s">
        <v>123</v>
      </c>
      <c r="B40" s="59" t="s">
        <v>115</v>
      </c>
      <c r="C40" s="58">
        <f>SUM(Quarter!C40:F40)</f>
        <v>1.1422999999999999</v>
      </c>
      <c r="D40" s="58">
        <f>SUM(Quarter!G40:J40)</f>
        <v>1.3978999999999999</v>
      </c>
      <c r="E40" s="58">
        <f>SUM(Quarter!K40:N40)</f>
        <v>1.5681</v>
      </c>
      <c r="F40" s="58">
        <f>SUM(Quarter!O40:R40)</f>
        <v>1.8744999999999998</v>
      </c>
      <c r="G40" s="58">
        <f>SUM(Quarter!S40:V40)</f>
        <v>2.073</v>
      </c>
      <c r="H40" s="58">
        <f>SUM(Quarter!W40:Z40)</f>
        <v>2.4088000000000003</v>
      </c>
      <c r="I40" s="58">
        <f>SUM(Quarter!AA40:AD40)</f>
        <v>2.7674000000000003</v>
      </c>
      <c r="J40" s="58">
        <f>SUM(Quarter!AE40:AH40)</f>
        <v>3.3532000000000002</v>
      </c>
      <c r="K40" s="58">
        <f>SUM(Quarter!AI40:AL40)</f>
        <v>3.4699</v>
      </c>
      <c r="L40" s="58">
        <f>SUM(Quarter!AM40:AP40)</f>
        <v>3.4176000000000002</v>
      </c>
      <c r="M40" s="58">
        <f>SUM(Quarter!AQ40:AT40)</f>
        <v>3.5432000000000001</v>
      </c>
      <c r="N40" s="58">
        <f>SUM(Quarter!AU40:AX40)</f>
        <v>3.8771</v>
      </c>
      <c r="O40" s="58">
        <f>SUM(Quarter!AY40:BB40)</f>
        <v>4.3246000000000002</v>
      </c>
      <c r="P40" s="58">
        <f>SUM(Quarter!BC40:BF40)</f>
        <v>4.6067</v>
      </c>
      <c r="Q40" s="58">
        <f>SUM(Quarter!BG40:BJ40)</f>
        <v>4.9340999999999999</v>
      </c>
      <c r="R40" s="58">
        <f>SUM(Quarter!BK40:BN40)</f>
        <v>6.5744999999999996</v>
      </c>
      <c r="S40" s="58">
        <f>SUM(Quarter!BO40:BR40)</f>
        <v>6.3978999999999999</v>
      </c>
      <c r="T40" s="58">
        <f>SUM(Quarter!BS40:BV40)</f>
        <v>8.0818999999999992</v>
      </c>
      <c r="U40" s="58">
        <f>SUM(Quarter!BW40:BZ40)</f>
        <v>9.6035000000000004</v>
      </c>
      <c r="V40" s="58">
        <f>SUM(Quarter!CA40:CD40)</f>
        <v>10.523599999999998</v>
      </c>
      <c r="W40" s="58">
        <f>SUM(Quarter!CE40:CH40)</f>
        <v>11.472799999999999</v>
      </c>
      <c r="X40" s="58">
        <f>SUM(Quarter!CI40:CL40)</f>
        <v>12.590400000000001</v>
      </c>
      <c r="Y40" s="58">
        <f>SUM(Quarter!CM40:CP40)</f>
        <v>13.218</v>
      </c>
      <c r="Z40" s="211">
        <f>SUM(Quarter!CQ40:CT40)</f>
        <v>13.676600000000001</v>
      </c>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ht="20.100000000000001" customHeight="1" x14ac:dyDescent="0.3">
      <c r="A41" s="155" t="s">
        <v>123</v>
      </c>
      <c r="B41" s="59" t="s">
        <v>116</v>
      </c>
      <c r="C41" s="58">
        <f>SUM(Quarter!C41:F41)</f>
        <v>1.3795999999999999</v>
      </c>
      <c r="D41" s="58">
        <f>SUM(Quarter!G41:J41)</f>
        <v>1.3918999999999999</v>
      </c>
      <c r="E41" s="58">
        <f>SUM(Quarter!K41:N41)</f>
        <v>1.3539999999999999</v>
      </c>
      <c r="F41" s="58">
        <f>SUM(Quarter!O41:R41)</f>
        <v>1.036</v>
      </c>
      <c r="G41" s="58">
        <f>SUM(Quarter!S41:V41)</f>
        <v>1.0609999999999999</v>
      </c>
      <c r="H41" s="58">
        <f>SUM(Quarter!W41:Z41)</f>
        <v>1.5219</v>
      </c>
      <c r="I41" s="58">
        <f>SUM(Quarter!AA41:AD41)</f>
        <v>1.3871</v>
      </c>
      <c r="J41" s="58">
        <f>SUM(Quarter!AE41:AH41)</f>
        <v>1.8812</v>
      </c>
      <c r="K41" s="58">
        <f>SUM(Quarter!AI41:AL41)</f>
        <v>1.5508999999999999</v>
      </c>
      <c r="L41" s="58">
        <f>SUM(Quarter!AM41:AP41)</f>
        <v>1.2565</v>
      </c>
      <c r="M41" s="58">
        <f>SUM(Quarter!AQ41:AT41)</f>
        <v>1.1240999999999999</v>
      </c>
      <c r="N41" s="58">
        <f>SUM(Quarter!AU41:AX41)</f>
        <v>0.99329999999999996</v>
      </c>
      <c r="O41" s="58">
        <f>SUM(Quarter!AY41:BB41)</f>
        <v>0.79549999999999998</v>
      </c>
      <c r="P41" s="58">
        <f>SUM(Quarter!BC41:BF41)</f>
        <v>1.0010000000000001</v>
      </c>
      <c r="Q41" s="58">
        <f>SUM(Quarter!BG41:BJ41)</f>
        <v>0.93410000000000015</v>
      </c>
      <c r="R41" s="58">
        <f>SUM(Quarter!BK41:BN41)</f>
        <v>1.5967</v>
      </c>
      <c r="S41" s="58">
        <f>SUM(Quarter!BO41:BR41)</f>
        <v>1.8163</v>
      </c>
      <c r="T41" s="58">
        <f>SUM(Quarter!BS41:BV41)</f>
        <v>1.9495</v>
      </c>
      <c r="U41" s="58">
        <f>SUM(Quarter!BW41:BZ41)</f>
        <v>2.2920999999999996</v>
      </c>
      <c r="V41" s="58">
        <f>SUM(Quarter!CA41:CD41)</f>
        <v>2.1396000000000002</v>
      </c>
      <c r="W41" s="58">
        <f>SUM(Quarter!CE41:CH41)</f>
        <v>2.2835000000000001</v>
      </c>
      <c r="X41" s="58">
        <f>SUM(Quarter!CI41:CL41)</f>
        <v>2.4846000000000004</v>
      </c>
      <c r="Y41" s="58">
        <f>SUM(Quarter!CM41:CP41)</f>
        <v>2.5366</v>
      </c>
      <c r="Z41" s="211">
        <f>SUM(Quarter!CQ41:CT41)</f>
        <v>2.5545999999999998</v>
      </c>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row>
    <row r="42" spans="1:108" ht="20.100000000000001" customHeight="1" x14ac:dyDescent="0.3">
      <c r="A42" s="155" t="s">
        <v>123</v>
      </c>
      <c r="B42" s="59" t="s">
        <v>117</v>
      </c>
      <c r="C42" s="58">
        <f>SUM(Quarter!C42:F42)</f>
        <v>1.0720000000000001</v>
      </c>
      <c r="D42" s="58">
        <f>SUM(Quarter!G42:J42)</f>
        <v>1.2249000000000001</v>
      </c>
      <c r="E42" s="58">
        <f>SUM(Quarter!K42:N42)</f>
        <v>1.2187999999999999</v>
      </c>
      <c r="F42" s="58">
        <f>SUM(Quarter!O42:R42)</f>
        <v>0.89419999999999999</v>
      </c>
      <c r="G42" s="58">
        <f>SUM(Quarter!S42:V42)</f>
        <v>0.72350000000000003</v>
      </c>
      <c r="H42" s="58">
        <f>SUM(Quarter!W42:Z42)</f>
        <v>0.18579999999999999</v>
      </c>
      <c r="I42" s="58">
        <f>SUM(Quarter!AA42:AD42)</f>
        <v>0.64390000000000003</v>
      </c>
      <c r="J42" s="58">
        <f>SUM(Quarter!AE42:AH42)</f>
        <v>0.71540000000000004</v>
      </c>
      <c r="K42" s="58">
        <f>SUM(Quarter!AI42:AL42)</f>
        <v>0.64629999999999999</v>
      </c>
      <c r="L42" s="58">
        <f>SUM(Quarter!AM42:AP42)</f>
        <v>0.44840000000000002</v>
      </c>
      <c r="M42" s="58">
        <f>SUM(Quarter!AQ42:AT42)</f>
        <v>0.9477000000000001</v>
      </c>
      <c r="N42" s="58">
        <f>SUM(Quarter!AU42:AX42)</f>
        <v>0.24600000000000005</v>
      </c>
      <c r="O42" s="58">
        <f>SUM(Quarter!AY42:BB42)</f>
        <v>0.2288</v>
      </c>
      <c r="P42" s="58">
        <f>SUM(Quarter!BC42:BF42)</f>
        <v>0.53510000000000002</v>
      </c>
      <c r="Q42" s="58">
        <f>SUM(Quarter!BG42:BJ42)</f>
        <v>1.0201</v>
      </c>
      <c r="R42" s="58">
        <f>SUM(Quarter!BK42:BN42)</f>
        <v>1.2406999999999999</v>
      </c>
      <c r="S42" s="58">
        <f>SUM(Quarter!BO42:BR42)</f>
        <v>1.7644</v>
      </c>
      <c r="T42" s="58">
        <f>SUM(Quarter!BS42:BV42)</f>
        <v>1.8147999999999997</v>
      </c>
      <c r="U42" s="58">
        <f>SUM(Quarter!BW42:BZ42)</f>
        <v>1.5257000000000001</v>
      </c>
      <c r="V42" s="58">
        <f>SUM(Quarter!CA42:CD42)</f>
        <v>1.2689999999999999</v>
      </c>
      <c r="W42" s="58">
        <f>SUM(Quarter!CE42:CH42)</f>
        <v>1.643</v>
      </c>
      <c r="X42" s="58">
        <f>SUM(Quarter!CI42:CL42)</f>
        <v>1.8203</v>
      </c>
      <c r="Y42" s="58">
        <f>SUM(Quarter!CM42:CP42)</f>
        <v>1.5401</v>
      </c>
      <c r="Z42" s="211">
        <f>SUM(Quarter!CQ42:CT42)</f>
        <v>2.1133000000000002</v>
      </c>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ht="20.100000000000001" customHeight="1" x14ac:dyDescent="0.3">
      <c r="A43" s="155" t="s">
        <v>123</v>
      </c>
      <c r="B43" s="59" t="s">
        <v>128</v>
      </c>
      <c r="C43" s="58">
        <f>SUM(Quarter!C43:F43)</f>
        <v>82.055900000000008</v>
      </c>
      <c r="D43" s="58">
        <f>SUM(Quarter!G43:J43)</f>
        <v>80.93950000000001</v>
      </c>
      <c r="E43" s="58">
        <f>SUM(Quarter!K43:N43)</f>
        <v>82.4178</v>
      </c>
      <c r="F43" s="58">
        <f>SUM(Quarter!O43:R43)</f>
        <v>84.904299999999992</v>
      </c>
      <c r="G43" s="58">
        <f>SUM(Quarter!S43:V43)</f>
        <v>83.752600000000001</v>
      </c>
      <c r="H43" s="58">
        <f>SUM(Quarter!W43:Z43)</f>
        <v>86.189399999999992</v>
      </c>
      <c r="I43" s="58">
        <f>SUM(Quarter!AA43:AD43)</f>
        <v>85.212800000000001</v>
      </c>
      <c r="J43" s="58">
        <f>SUM(Quarter!AE43:AH43)</f>
        <v>87.390800000000013</v>
      </c>
      <c r="K43" s="58">
        <f>SUM(Quarter!AI43:AL43)</f>
        <v>87.709699999999998</v>
      </c>
      <c r="L43" s="58">
        <f>SUM(Quarter!AM43:AP43)</f>
        <v>84.730199999999996</v>
      </c>
      <c r="M43" s="58">
        <f>SUM(Quarter!AQ43:AT43)</f>
        <v>82.524600000000007</v>
      </c>
      <c r="N43" s="58">
        <f>SUM(Quarter!AU43:AX43)</f>
        <v>78.698099999999997</v>
      </c>
      <c r="O43" s="58">
        <f>SUM(Quarter!AY43:BB43)</f>
        <v>79.63900000000001</v>
      </c>
      <c r="P43" s="58">
        <f>SUM(Quarter!BC43:BF43)</f>
        <v>77.035899999999998</v>
      </c>
      <c r="Q43" s="58">
        <f>SUM(Quarter!BG43:BJ43)</f>
        <v>78.047700000000006</v>
      </c>
      <c r="R43" s="58">
        <f>SUM(Quarter!BK43:BN43)</f>
        <v>77.519200000000012</v>
      </c>
      <c r="S43" s="58">
        <f>SUM(Quarter!BO43:BR43)</f>
        <v>70.682200000000009</v>
      </c>
      <c r="T43" s="58">
        <f>SUM(Quarter!BS43:BV43)</f>
        <v>69.206999999999994</v>
      </c>
      <c r="U43" s="58">
        <f>SUM(Quarter!BW43:BZ43)</f>
        <v>67.084599999999995</v>
      </c>
      <c r="V43" s="58">
        <f>SUM(Quarter!CA43:CD43)</f>
        <v>65.455700000000007</v>
      </c>
      <c r="W43" s="58">
        <f>SUM(Quarter!CE43:CH43)</f>
        <v>64.08</v>
      </c>
      <c r="X43" s="58">
        <f>SUM(Quarter!CI43:CL43)</f>
        <v>61.469099999999997</v>
      </c>
      <c r="Y43" s="58">
        <f>SUM(Quarter!CM43:CP43)</f>
        <v>57.971299999999999</v>
      </c>
      <c r="Z43" s="211">
        <f>SUM(Quarter!CQ43:CT43)</f>
        <v>59.141999999999996</v>
      </c>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ht="30" customHeight="1" x14ac:dyDescent="0.3">
      <c r="A44" s="147" t="s">
        <v>175</v>
      </c>
      <c r="B44" s="59"/>
      <c r="C44" s="58"/>
      <c r="D44" s="58"/>
      <c r="E44" s="58"/>
      <c r="F44" s="58"/>
      <c r="G44" s="58"/>
      <c r="H44" s="58"/>
      <c r="I44" s="58"/>
      <c r="J44" s="58"/>
      <c r="K44" s="58"/>
      <c r="L44" s="58"/>
      <c r="M44" s="58"/>
      <c r="N44" s="58"/>
      <c r="O44" s="58"/>
      <c r="P44" s="58"/>
      <c r="Q44" s="58"/>
      <c r="R44" s="58"/>
      <c r="S44" s="58"/>
      <c r="T44" s="58"/>
      <c r="U44" s="58"/>
      <c r="V44" s="58"/>
      <c r="W44" s="58"/>
      <c r="X44" s="58"/>
      <c r="Y44" s="58"/>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ht="30" customHeight="1" x14ac:dyDescent="0.3">
      <c r="A45" s="150" t="s">
        <v>87</v>
      </c>
      <c r="B45" s="150" t="s">
        <v>88</v>
      </c>
      <c r="C45" s="152" t="s">
        <v>151</v>
      </c>
      <c r="D45" s="152" t="s">
        <v>152</v>
      </c>
      <c r="E45" s="152" t="s">
        <v>153</v>
      </c>
      <c r="F45" s="152" t="s">
        <v>154</v>
      </c>
      <c r="G45" s="152" t="s">
        <v>155</v>
      </c>
      <c r="H45" s="152" t="s">
        <v>156</v>
      </c>
      <c r="I45" s="152" t="s">
        <v>157</v>
      </c>
      <c r="J45" s="152" t="s">
        <v>158</v>
      </c>
      <c r="K45" s="152" t="s">
        <v>159</v>
      </c>
      <c r="L45" s="152" t="s">
        <v>160</v>
      </c>
      <c r="M45" s="152" t="s">
        <v>161</v>
      </c>
      <c r="N45" s="153" t="s">
        <v>162</v>
      </c>
      <c r="O45" s="153" t="s">
        <v>163</v>
      </c>
      <c r="P45" s="153" t="s">
        <v>164</v>
      </c>
      <c r="Q45" s="153" t="s">
        <v>165</v>
      </c>
      <c r="R45" s="153" t="s">
        <v>166</v>
      </c>
      <c r="S45" s="153" t="s">
        <v>167</v>
      </c>
      <c r="T45" s="153" t="s">
        <v>168</v>
      </c>
      <c r="U45" s="153" t="s">
        <v>169</v>
      </c>
      <c r="V45" s="153" t="s">
        <v>170</v>
      </c>
      <c r="W45" s="153" t="s">
        <v>171</v>
      </c>
      <c r="X45" s="153" t="s">
        <v>172</v>
      </c>
      <c r="Y45" s="153" t="s">
        <v>89</v>
      </c>
      <c r="Z45" s="153" t="s">
        <v>130</v>
      </c>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ht="20.100000000000001" customHeight="1" x14ac:dyDescent="0.3">
      <c r="A46" s="155" t="s">
        <v>102</v>
      </c>
      <c r="B46" s="59" t="s">
        <v>108</v>
      </c>
      <c r="C46" s="58">
        <f>SUM(Quarter!C46:F46)</f>
        <v>118.5949</v>
      </c>
      <c r="D46" s="58">
        <f>SUM(Quarter!G46:J46)</f>
        <v>102.0736</v>
      </c>
      <c r="E46" s="58">
        <f>SUM(Quarter!K46:N46)</f>
        <v>117.0248</v>
      </c>
      <c r="F46" s="58">
        <f>SUM(Quarter!O46:R46)</f>
        <v>127.1276</v>
      </c>
      <c r="G46" s="58">
        <f>SUM(Quarter!S46:V46)</f>
        <v>120.95769999999999</v>
      </c>
      <c r="H46" s="58">
        <f>SUM(Quarter!W46:Z46)</f>
        <v>134.02330000000001</v>
      </c>
      <c r="I46" s="58">
        <f>SUM(Quarter!AA46:AD46)</f>
        <v>127.8265</v>
      </c>
      <c r="J46" s="58">
        <f>SUM(Quarter!AE46:AH46)</f>
        <v>130.69</v>
      </c>
      <c r="K46" s="58">
        <f>SUM(Quarter!AI46:AL46)</f>
        <v>144.947</v>
      </c>
      <c r="L46" s="58">
        <f>SUM(Quarter!AM46:AP46)</f>
        <v>132.07409999999999</v>
      </c>
      <c r="M46" s="58">
        <f>SUM(Quarter!AQ46:AT46)</f>
        <v>120.30449999999999</v>
      </c>
      <c r="N46" s="58">
        <f>SUM(Quarter!AU46:AX46)</f>
        <v>99.287199999999999</v>
      </c>
      <c r="O46" s="58">
        <f>SUM(Quarter!AY46:BB46)</f>
        <v>103.8411</v>
      </c>
      <c r="P46" s="58">
        <f>SUM(Quarter!BC46:BF46)</f>
        <v>104.66800000000001</v>
      </c>
      <c r="Q46" s="58">
        <f>SUM(Quarter!BG46:BJ46)</f>
        <v>139.7997</v>
      </c>
      <c r="R46" s="58">
        <f>SUM(Quarter!BK46:BN46)</f>
        <v>130.17529999999999</v>
      </c>
      <c r="S46" s="58">
        <f>SUM(Quarter!BO46:BR46)</f>
        <v>100.16669999999999</v>
      </c>
      <c r="T46" s="58">
        <f>SUM(Quarter!BS46:BV46)</f>
        <v>75.811900000000009</v>
      </c>
      <c r="U46" s="58">
        <f>SUM(Quarter!BW46:BZ46)</f>
        <v>30.6126</v>
      </c>
      <c r="V46" s="58">
        <f>SUM(Quarter!CA46:CD46)</f>
        <v>22.480899999999998</v>
      </c>
      <c r="W46" s="58">
        <f>SUM(Quarter!CE46:CH46)</f>
        <v>16.778200000000002</v>
      </c>
      <c r="X46" s="58">
        <f>SUM(Quarter!CI46:CL46)</f>
        <v>6.8654000000000002</v>
      </c>
      <c r="Y46" s="58">
        <f>SUM(Quarter!CM46:CP46)</f>
        <v>5.4396000000000004</v>
      </c>
      <c r="Z46" s="211">
        <f>SUM(Quarter!CQ46:CT46)</f>
        <v>6.4657</v>
      </c>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ht="20.100000000000001" customHeight="1" x14ac:dyDescent="0.3">
      <c r="A47" s="155" t="s">
        <v>102</v>
      </c>
      <c r="B47" s="59" t="s">
        <v>120</v>
      </c>
      <c r="C47" s="58">
        <f>SUM(Quarter!C47:F47)</f>
        <v>3.4417</v>
      </c>
      <c r="D47" s="58">
        <f>SUM(Quarter!G47:J47)</f>
        <v>2.9428000000000001</v>
      </c>
      <c r="E47" s="58">
        <f>SUM(Quarter!K47:N47)</f>
        <v>2.4148999999999998</v>
      </c>
      <c r="F47" s="58">
        <f>SUM(Quarter!O47:R47)</f>
        <v>2.4722</v>
      </c>
      <c r="G47" s="58">
        <f>SUM(Quarter!S47:V47)</f>
        <v>2.0110000000000001</v>
      </c>
      <c r="H47" s="58">
        <f>SUM(Quarter!W47:Z47)</f>
        <v>2.1971000000000003</v>
      </c>
      <c r="I47" s="58">
        <f>SUM(Quarter!AA47:AD47)</f>
        <v>1.8826999999999998</v>
      </c>
      <c r="J47" s="58">
        <f>SUM(Quarter!AE47:AH47)</f>
        <v>2.9211999999999998</v>
      </c>
      <c r="K47" s="58">
        <f>SUM(Quarter!AI47:AL47)</f>
        <v>3.7231000000000001</v>
      </c>
      <c r="L47" s="58">
        <f>SUM(Quarter!AM47:AP47)</f>
        <v>2.9554999999999998</v>
      </c>
      <c r="M47" s="58">
        <f>SUM(Quarter!AQ47:AT47)</f>
        <v>4.5570000000000004</v>
      </c>
      <c r="N47" s="58">
        <f>SUM(Quarter!AU47:AX47)</f>
        <v>3.8390999999999997</v>
      </c>
      <c r="O47" s="58">
        <f>SUM(Quarter!AY47:BB47)</f>
        <v>2.2732000000000001</v>
      </c>
      <c r="P47" s="58">
        <f>SUM(Quarter!BC47:BF47)</f>
        <v>1.0753000000000001</v>
      </c>
      <c r="Q47" s="58">
        <f>SUM(Quarter!BG47:BJ47)</f>
        <v>1.4505999999999999</v>
      </c>
      <c r="R47" s="58">
        <f>SUM(Quarter!BK47:BN47)</f>
        <v>0.74490000000000001</v>
      </c>
      <c r="S47" s="58">
        <f>SUM(Quarter!BO47:BR47)</f>
        <v>0.52980000000000005</v>
      </c>
      <c r="T47" s="58">
        <f>SUM(Quarter!BS47:BV47)</f>
        <v>0.68309999999999993</v>
      </c>
      <c r="U47" s="58">
        <f>SUM(Quarter!BW47:BZ47)</f>
        <v>0.60560000000000003</v>
      </c>
      <c r="V47" s="58">
        <f>SUM(Quarter!CA47:CD47)</f>
        <v>0.39</v>
      </c>
      <c r="W47" s="58">
        <f>SUM(Quarter!CE47:CH47)</f>
        <v>0.62660000000000005</v>
      </c>
      <c r="X47" s="58">
        <f>SUM(Quarter!CI47:CL47)</f>
        <v>0.6714</v>
      </c>
      <c r="Y47" s="58">
        <f>SUM(Quarter!CM47:CP47)</f>
        <v>0.55420000000000003</v>
      </c>
      <c r="Z47" s="211">
        <f>SUM(Quarter!CQ47:CT47)</f>
        <v>0.74399999999999999</v>
      </c>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ht="20.100000000000001" customHeight="1" x14ac:dyDescent="0.3">
      <c r="A48" s="155" t="s">
        <v>102</v>
      </c>
      <c r="B48" s="59" t="s">
        <v>110</v>
      </c>
      <c r="C48" s="58">
        <f>SUM(Quarter!C48:F48)</f>
        <v>105.80430000000001</v>
      </c>
      <c r="D48" s="58">
        <f>SUM(Quarter!G48:J48)</f>
        <v>128.3648</v>
      </c>
      <c r="E48" s="58">
        <f>SUM(Quarter!K48:N48)</f>
        <v>129.55760000000001</v>
      </c>
      <c r="F48" s="58">
        <f>SUM(Quarter!O48:R48)</f>
        <v>126.99860000000001</v>
      </c>
      <c r="G48" s="58">
        <f>SUM(Quarter!S48:V48)</f>
        <v>135.74099999999999</v>
      </c>
      <c r="H48" s="58">
        <f>SUM(Quarter!W48:Z48)</f>
        <v>131.23779999999999</v>
      </c>
      <c r="I48" s="58">
        <f>SUM(Quarter!AA48:AD48)</f>
        <v>140.57690000000002</v>
      </c>
      <c r="J48" s="58">
        <f>SUM(Quarter!AE48:AH48)</f>
        <v>137.48269999999999</v>
      </c>
      <c r="K48" s="58">
        <f>SUM(Quarter!AI48:AL48)</f>
        <v>126.6373</v>
      </c>
      <c r="L48" s="58">
        <f>SUM(Quarter!AM48:AP48)</f>
        <v>149.3458</v>
      </c>
      <c r="M48" s="58">
        <f>SUM(Quarter!AQ48:AT48)</f>
        <v>161.5831</v>
      </c>
      <c r="N48" s="58">
        <f>SUM(Quarter!AU48:AX48)</f>
        <v>152.5976</v>
      </c>
      <c r="O48" s="58">
        <f>SUM(Quarter!AY48:BB48)</f>
        <v>161.74770000000001</v>
      </c>
      <c r="P48" s="58">
        <f>SUM(Quarter!BC48:BF48)</f>
        <v>132.7526</v>
      </c>
      <c r="Q48" s="58">
        <f>SUM(Quarter!BG48:BJ48)</f>
        <v>86.229300000000009</v>
      </c>
      <c r="R48" s="58">
        <f>SUM(Quarter!BK48:BN48)</f>
        <v>82.890799999999999</v>
      </c>
      <c r="S48" s="58">
        <f>SUM(Quarter!BO48:BR48)</f>
        <v>88.871300000000005</v>
      </c>
      <c r="T48" s="58">
        <f>SUM(Quarter!BS48:BV48)</f>
        <v>88.460800000000006</v>
      </c>
      <c r="U48" s="58">
        <f>SUM(Quarter!BW48:BZ48)</f>
        <v>131.97230000000002</v>
      </c>
      <c r="V48" s="58">
        <f>SUM(Quarter!CA48:CD48)</f>
        <v>124.51230000000001</v>
      </c>
      <c r="W48" s="58">
        <f>SUM(Quarter!CE48:CH48)</f>
        <v>119.63239999999999</v>
      </c>
      <c r="X48" s="58">
        <f>SUM(Quarter!CI48:CL48)</f>
        <v>118.5932</v>
      </c>
      <c r="Y48" s="58">
        <f>SUM(Quarter!CM48:CP48)</f>
        <v>98.954999999999984</v>
      </c>
      <c r="Z48" s="211">
        <f>SUM(Quarter!CQ48:CT48)</f>
        <v>110.6806</v>
      </c>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ht="20.100000000000001" customHeight="1" x14ac:dyDescent="0.3">
      <c r="A49" s="155" t="s">
        <v>102</v>
      </c>
      <c r="B49" s="59" t="s">
        <v>111</v>
      </c>
      <c r="C49" s="58">
        <f>SUM(Quarter!C49:F49)</f>
        <v>99.485900000000001</v>
      </c>
      <c r="D49" s="58">
        <f>SUM(Quarter!G49:J49)</f>
        <v>95.132900000000006</v>
      </c>
      <c r="E49" s="58">
        <f>SUM(Quarter!K49:N49)</f>
        <v>85.06280000000001</v>
      </c>
      <c r="F49" s="58">
        <f>SUM(Quarter!O49:R49)</f>
        <v>90.092600000000004</v>
      </c>
      <c r="G49" s="58">
        <f>SUM(Quarter!S49:V49)</f>
        <v>87.848399999999998</v>
      </c>
      <c r="H49" s="58">
        <f>SUM(Quarter!W49:Z49)</f>
        <v>88.686300000000003</v>
      </c>
      <c r="I49" s="58">
        <f>SUM(Quarter!AA49:AD49)</f>
        <v>79.999099999999999</v>
      </c>
      <c r="J49" s="58">
        <f>SUM(Quarter!AE49:AH49)</f>
        <v>81.618099999999998</v>
      </c>
      <c r="K49" s="58">
        <f>SUM(Quarter!AI49:AL49)</f>
        <v>75.450599999999994</v>
      </c>
      <c r="L49" s="58">
        <f>SUM(Quarter!AM49:AP49)</f>
        <v>63.028399999999998</v>
      </c>
      <c r="M49" s="58">
        <f>SUM(Quarter!AQ49:AT49)</f>
        <v>52.485799999999998</v>
      </c>
      <c r="N49" s="58">
        <f>SUM(Quarter!AU49:AX49)</f>
        <v>69.0976</v>
      </c>
      <c r="O49" s="58">
        <f>SUM(Quarter!AY49:BB49)</f>
        <v>62.139700000000005</v>
      </c>
      <c r="P49" s="58">
        <f>SUM(Quarter!BC49:BF49)</f>
        <v>68.980400000000003</v>
      </c>
      <c r="Q49" s="58">
        <f>SUM(Quarter!BG49:BJ49)</f>
        <v>70.405000000000001</v>
      </c>
      <c r="R49" s="58">
        <f>SUM(Quarter!BK49:BN49)</f>
        <v>70.606800000000007</v>
      </c>
      <c r="S49" s="58">
        <f>SUM(Quarter!BO49:BR49)</f>
        <v>63.747900000000001</v>
      </c>
      <c r="T49" s="58">
        <f>SUM(Quarter!BS49:BV49)</f>
        <v>70.34490000000001</v>
      </c>
      <c r="U49" s="58">
        <f>SUM(Quarter!BW49:BZ49)</f>
        <v>71.726100000000002</v>
      </c>
      <c r="V49" s="58">
        <f>SUM(Quarter!CA49:CD49)</f>
        <v>70.336299999999994</v>
      </c>
      <c r="W49" s="58">
        <f>SUM(Quarter!CE49:CH49)</f>
        <v>65.063800000000001</v>
      </c>
      <c r="X49" s="58">
        <f>SUM(Quarter!CI49:CL49)</f>
        <v>56.184000000000005</v>
      </c>
      <c r="Y49" s="58">
        <f>SUM(Quarter!CM49:CP49)</f>
        <v>50.278300000000002</v>
      </c>
      <c r="Z49" s="211">
        <f>SUM(Quarter!CQ49:CT49)</f>
        <v>45.9039</v>
      </c>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row>
    <row r="50" spans="1:108" ht="20.100000000000001" customHeight="1" x14ac:dyDescent="0.3">
      <c r="A50" s="155" t="s">
        <v>102</v>
      </c>
      <c r="B50" s="59" t="s">
        <v>174</v>
      </c>
      <c r="C50" s="58">
        <f>SUM(Quarter!C50:F50)</f>
        <v>4.2370999999999999</v>
      </c>
      <c r="D50" s="58">
        <f>SUM(Quarter!G50:J50)</f>
        <v>4.4306000000000001</v>
      </c>
      <c r="E50" s="58">
        <f>SUM(Quarter!K50:N50)</f>
        <v>4.3308</v>
      </c>
      <c r="F50" s="58">
        <f>SUM(Quarter!O50:R50)</f>
        <v>3.2145000000000001</v>
      </c>
      <c r="G50" s="58">
        <f>SUM(Quarter!S50:V50)</f>
        <v>3.9276</v>
      </c>
      <c r="H50" s="58">
        <f>SUM(Quarter!W50:Z50)</f>
        <v>2.5676000000000001</v>
      </c>
      <c r="I50" s="58">
        <f>SUM(Quarter!AA50:AD50)</f>
        <v>3.9084000000000003</v>
      </c>
      <c r="J50" s="58">
        <f>SUM(Quarter!AE50:AH50)</f>
        <v>3.8268999999999993</v>
      </c>
      <c r="K50" s="58">
        <f>SUM(Quarter!AI50:AL50)</f>
        <v>3.6934000000000005</v>
      </c>
      <c r="L50" s="58">
        <f>SUM(Quarter!AM50:AP50)</f>
        <v>4.1440000000000001</v>
      </c>
      <c r="M50" s="58">
        <f>SUM(Quarter!AQ50:AT50)</f>
        <v>4.2237999999999998</v>
      </c>
      <c r="N50" s="58">
        <f>SUM(Quarter!AU50:AX50)</f>
        <v>4.2942</v>
      </c>
      <c r="O50" s="58">
        <f>SUM(Quarter!AY50:BB50)</f>
        <v>2.7030000000000003</v>
      </c>
      <c r="P50" s="58">
        <f>SUM(Quarter!BC50:BF50)</f>
        <v>4.5939999999999994</v>
      </c>
      <c r="Q50" s="58">
        <f>SUM(Quarter!BG50:BJ50)</f>
        <v>4.1695000000000002</v>
      </c>
      <c r="R50" s="58">
        <f>SUM(Quarter!BK50:BN50)</f>
        <v>3.609</v>
      </c>
      <c r="S50" s="58">
        <f>SUM(Quarter!BO50:BR50)</f>
        <v>4.6343999999999994</v>
      </c>
      <c r="T50" s="58">
        <f>SUM(Quarter!BS50:BV50)</f>
        <v>4.9066000000000001</v>
      </c>
      <c r="U50" s="58">
        <f>SUM(Quarter!BW50:BZ50)</f>
        <v>3.9508999999999999</v>
      </c>
      <c r="V50" s="58">
        <f>SUM(Quarter!CA50:CD50)</f>
        <v>4.1784999999999997</v>
      </c>
      <c r="W50" s="58">
        <f>SUM(Quarter!CE50:CH50)</f>
        <v>3.8001000000000005</v>
      </c>
      <c r="X50" s="58">
        <f>SUM(Quarter!CI50:CL50)</f>
        <v>4.1898</v>
      </c>
      <c r="Y50" s="58">
        <f>SUM(Quarter!CM50:CP50)</f>
        <v>4.9977</v>
      </c>
      <c r="Z50" s="211">
        <f>SUM(Quarter!CQ50:CT50)</f>
        <v>3.7160000000000002</v>
      </c>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ht="20.100000000000001" customHeight="1" x14ac:dyDescent="0.3">
      <c r="A51" s="155" t="s">
        <v>102</v>
      </c>
      <c r="B51" s="59" t="s">
        <v>131</v>
      </c>
      <c r="C51" s="72" t="s">
        <v>173</v>
      </c>
      <c r="D51" s="72" t="s">
        <v>173</v>
      </c>
      <c r="E51" s="72" t="s">
        <v>173</v>
      </c>
      <c r="F51" s="72" t="s">
        <v>173</v>
      </c>
      <c r="G51" s="72" t="s">
        <v>173</v>
      </c>
      <c r="H51" s="72" t="s">
        <v>173</v>
      </c>
      <c r="I51" s="72" t="s">
        <v>173</v>
      </c>
      <c r="J51" s="72" t="s">
        <v>173</v>
      </c>
      <c r="K51" s="72" t="s">
        <v>173</v>
      </c>
      <c r="L51" s="58">
        <f>SUM(Quarter!AM51:AP51)</f>
        <v>3.5689000000000002</v>
      </c>
      <c r="M51" s="58">
        <f>SUM(Quarter!AQ51:AT51)</f>
        <v>5.3875000000000002</v>
      </c>
      <c r="N51" s="58">
        <f>SUM(Quarter!AU51:AX51)</f>
        <v>6.5402000000000005</v>
      </c>
      <c r="O51" s="58">
        <f>SUM(Quarter!AY51:BB51)</f>
        <v>7.9695999999999998</v>
      </c>
      <c r="P51" s="58">
        <f>SUM(Quarter!BC51:BF51)</f>
        <v>12.9178</v>
      </c>
      <c r="Q51" s="58">
        <f>SUM(Quarter!BG51:BJ51)</f>
        <v>17.1572</v>
      </c>
      <c r="R51" s="58">
        <f>SUM(Quarter!BK51:BN51)</f>
        <v>23.958199999999998</v>
      </c>
      <c r="S51" s="58">
        <f>SUM(Quarter!BO51:BR51)</f>
        <v>26.7622</v>
      </c>
      <c r="T51" s="58">
        <f>SUM(Quarter!BS51:BV51)</f>
        <v>33.257099999999994</v>
      </c>
      <c r="U51" s="58">
        <f>SUM(Quarter!BW51:BZ51)</f>
        <v>30.712399999999999</v>
      </c>
      <c r="V51" s="58">
        <f>SUM(Quarter!CA51:CD51)</f>
        <v>40.9544</v>
      </c>
      <c r="W51" s="58">
        <f>SUM(Quarter!CE51:CH51)</f>
        <v>47.923800000000007</v>
      </c>
      <c r="X51" s="58">
        <f>SUM(Quarter!CI51:CL51)</f>
        <v>55.073700000000002</v>
      </c>
      <c r="Y51" s="58">
        <f>SUM(Quarter!CM51:CP51)</f>
        <v>66.052199999999999</v>
      </c>
      <c r="Z51" s="211">
        <f>SUM(Quarter!CQ51:CT51)</f>
        <v>57.218200000000003</v>
      </c>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ht="20.100000000000001" customHeight="1" x14ac:dyDescent="0.3">
      <c r="A52" s="155" t="s">
        <v>102</v>
      </c>
      <c r="B52" s="156" t="s">
        <v>132</v>
      </c>
      <c r="C52" s="72" t="s">
        <v>173</v>
      </c>
      <c r="D52" s="72" t="s">
        <v>173</v>
      </c>
      <c r="E52" s="72" t="s">
        <v>173</v>
      </c>
      <c r="F52" s="72" t="s">
        <v>173</v>
      </c>
      <c r="G52" s="72" t="s">
        <v>173</v>
      </c>
      <c r="H52" s="72" t="s">
        <v>173</v>
      </c>
      <c r="I52" s="72" t="s">
        <v>173</v>
      </c>
      <c r="J52" s="72" t="s">
        <v>173</v>
      </c>
      <c r="K52" s="72" t="s">
        <v>173</v>
      </c>
      <c r="L52" s="72" t="s">
        <v>173</v>
      </c>
      <c r="M52" s="72" t="s">
        <v>173</v>
      </c>
      <c r="N52" s="72" t="s">
        <v>173</v>
      </c>
      <c r="O52" s="58">
        <f>SUM(Quarter!AY52:BB52)</f>
        <v>3.0596999999999999</v>
      </c>
      <c r="P52" s="58">
        <f>SUM(Quarter!BC52:BF52)</f>
        <v>5.1490999999999998</v>
      </c>
      <c r="Q52" s="58">
        <f>SUM(Quarter!BG52:BJ52)</f>
        <v>9.5540000000000003</v>
      </c>
      <c r="R52" s="58">
        <f>SUM(Quarter!BK52:BN52)</f>
        <v>12.486499999999999</v>
      </c>
      <c r="S52" s="58">
        <f>SUM(Quarter!BO52:BR52)</f>
        <v>13.360300000000001</v>
      </c>
      <c r="T52" s="58">
        <f>SUM(Quarter!BS52:BV52)</f>
        <v>15.851600000000001</v>
      </c>
      <c r="U52" s="58">
        <f>SUM(Quarter!BW52:BZ52)</f>
        <v>14.313700000000001</v>
      </c>
      <c r="V52" s="58">
        <f>SUM(Quarter!CA52:CD52)</f>
        <v>20.079999999999998</v>
      </c>
      <c r="W52" s="58">
        <f>SUM(Quarter!CE52:CH52)</f>
        <v>21.415599999999998</v>
      </c>
      <c r="X52" s="58">
        <f>SUM(Quarter!CI52:CL52)</f>
        <v>23.245900000000002</v>
      </c>
      <c r="Y52" s="58">
        <f>SUM(Quarter!CM52:CP52)</f>
        <v>25.3949</v>
      </c>
      <c r="Z52" s="211">
        <f>SUM(Quarter!CQ52:CT52)</f>
        <v>21.778600000000001</v>
      </c>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ht="20.100000000000001" customHeight="1" x14ac:dyDescent="0.3">
      <c r="A53" s="155" t="s">
        <v>102</v>
      </c>
      <c r="B53" s="59" t="s">
        <v>133</v>
      </c>
      <c r="C53" s="72" t="s">
        <v>173</v>
      </c>
      <c r="D53" s="72" t="s">
        <v>173</v>
      </c>
      <c r="E53" s="72" t="s">
        <v>173</v>
      </c>
      <c r="F53" s="72" t="s">
        <v>173</v>
      </c>
      <c r="G53" s="72" t="s">
        <v>173</v>
      </c>
      <c r="H53" s="72" t="s">
        <v>173</v>
      </c>
      <c r="I53" s="72" t="s">
        <v>173</v>
      </c>
      <c r="J53" s="72" t="s">
        <v>173</v>
      </c>
      <c r="K53" s="72" t="s">
        <v>173</v>
      </c>
      <c r="L53" s="72" t="s">
        <v>173</v>
      </c>
      <c r="M53" s="72" t="s">
        <v>173</v>
      </c>
      <c r="N53" s="72" t="s">
        <v>173</v>
      </c>
      <c r="O53" s="72" t="s">
        <v>173</v>
      </c>
      <c r="P53" s="72" t="s">
        <v>173</v>
      </c>
      <c r="Q53" s="58">
        <f>SUM(Quarter!BG53:BJ53)</f>
        <v>7.6029999999999998</v>
      </c>
      <c r="R53" s="58">
        <f>SUM(Quarter!BK53:BN53)</f>
        <v>11.4717</v>
      </c>
      <c r="S53" s="58">
        <f>SUM(Quarter!BO53:BR53)</f>
        <v>13.402000000000001</v>
      </c>
      <c r="T53" s="58">
        <f>SUM(Quarter!BS53:BV53)</f>
        <v>17.4056</v>
      </c>
      <c r="U53" s="58">
        <f>SUM(Quarter!BW53:BZ53)</f>
        <v>16.398700000000002</v>
      </c>
      <c r="V53" s="58">
        <f>SUM(Quarter!CA53:CD53)</f>
        <v>20.874600000000001</v>
      </c>
      <c r="W53" s="58">
        <f>SUM(Quarter!CE53:CH53)</f>
        <v>26.507999999999999</v>
      </c>
      <c r="X53" s="58">
        <f>SUM(Quarter!CI53:CL53)</f>
        <v>31.827800000000003</v>
      </c>
      <c r="Y53" s="58">
        <f>SUM(Quarter!CM53:CP53)</f>
        <v>40.657199999999996</v>
      </c>
      <c r="Z53" s="211">
        <f>SUM(Quarter!CQ53:CT53)</f>
        <v>35.439500000000002</v>
      </c>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ht="20.100000000000001" customHeight="1" x14ac:dyDescent="0.3">
      <c r="A54" s="155" t="s">
        <v>102</v>
      </c>
      <c r="B54" s="59" t="s">
        <v>114</v>
      </c>
      <c r="C54" s="72" t="s">
        <v>173</v>
      </c>
      <c r="D54" s="72" t="s">
        <v>173</v>
      </c>
      <c r="E54" s="72" t="s">
        <v>173</v>
      </c>
      <c r="F54" s="72" t="s">
        <v>173</v>
      </c>
      <c r="G54" s="72" t="s">
        <v>173</v>
      </c>
      <c r="H54" s="72" t="s">
        <v>173</v>
      </c>
      <c r="I54" s="72" t="s">
        <v>173</v>
      </c>
      <c r="J54" s="72" t="s">
        <v>173</v>
      </c>
      <c r="K54" s="72" t="s">
        <v>173</v>
      </c>
      <c r="L54" s="72" t="s">
        <v>173</v>
      </c>
      <c r="M54" s="72" t="s">
        <v>173</v>
      </c>
      <c r="N54" s="72" t="s">
        <v>173</v>
      </c>
      <c r="O54" s="72" t="s">
        <v>173</v>
      </c>
      <c r="P54" s="72" t="s">
        <v>173</v>
      </c>
      <c r="Q54" s="72" t="s">
        <v>173</v>
      </c>
      <c r="R54" s="72" t="s">
        <v>173</v>
      </c>
      <c r="S54" s="72" t="s">
        <v>173</v>
      </c>
      <c r="T54" s="58">
        <f>SUM(Quarter!BS54:BV54)</f>
        <v>1.4045000000000001</v>
      </c>
      <c r="U54" s="58">
        <f>SUM(Quarter!BW54:BZ54)</f>
        <v>2.0354999999999999</v>
      </c>
      <c r="V54" s="58">
        <f>SUM(Quarter!CA54:CD54)</f>
        <v>2.9778000000000002</v>
      </c>
      <c r="W54" s="58">
        <f>SUM(Quarter!CE54:CH54)</f>
        <v>3.5301000000000005</v>
      </c>
      <c r="X54" s="58">
        <f>SUM(Quarter!CI54:CL54)</f>
        <v>3.8603000000000001</v>
      </c>
      <c r="Y54" s="58">
        <f>SUM(Quarter!CM54:CP54)</f>
        <v>4.2918000000000003</v>
      </c>
      <c r="Z54" s="211">
        <f>SUM(Quarter!CQ54:CT54)</f>
        <v>4.2538</v>
      </c>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ht="20.100000000000001" customHeight="1" x14ac:dyDescent="0.3">
      <c r="A55" s="155" t="s">
        <v>102</v>
      </c>
      <c r="B55" s="59" t="s">
        <v>115</v>
      </c>
      <c r="C55" s="58">
        <f>SUM(Quarter!C55:F55)</f>
        <v>0.57600000000000007</v>
      </c>
      <c r="D55" s="58">
        <f>SUM(Quarter!G55:J55)</f>
        <v>0.7601</v>
      </c>
      <c r="E55" s="58">
        <f>SUM(Quarter!K55:N55)</f>
        <v>0.69800000000000006</v>
      </c>
      <c r="F55" s="58">
        <f>SUM(Quarter!O55:R55)</f>
        <v>0.72940000000000005</v>
      </c>
      <c r="G55" s="58">
        <f>SUM(Quarter!S55:V55)</f>
        <v>0.85629999999999995</v>
      </c>
      <c r="H55" s="58">
        <f>SUM(Quarter!W55:Z55)</f>
        <v>1.1542000000000001</v>
      </c>
      <c r="I55" s="58">
        <f>SUM(Quarter!AA55:AD55)</f>
        <v>1.4714</v>
      </c>
      <c r="J55" s="58">
        <f>SUM(Quarter!AE55:AH55)</f>
        <v>2.7444000000000002</v>
      </c>
      <c r="K55" s="58">
        <f>SUM(Quarter!AI55:AL55)</f>
        <v>2.9283999999999999</v>
      </c>
      <c r="L55" s="58">
        <f>SUM(Quarter!AM55:AP55)</f>
        <v>2.3414000000000001</v>
      </c>
      <c r="M55" s="58">
        <f>SUM(Quarter!AQ55:AT55)</f>
        <v>2.6082000000000001</v>
      </c>
      <c r="N55" s="58">
        <f>SUM(Quarter!AU55:AX55)</f>
        <v>2.6698</v>
      </c>
      <c r="O55" s="58">
        <f>SUM(Quarter!AY55:BB55)</f>
        <v>3.7827999999999999</v>
      </c>
      <c r="P55" s="58">
        <f>SUM(Quarter!BC55:BF55)</f>
        <v>4.6455000000000002</v>
      </c>
      <c r="Q55" s="58">
        <f>SUM(Quarter!BG55:BJ55)</f>
        <v>6.1129999999999995</v>
      </c>
      <c r="R55" s="58">
        <f>SUM(Quarter!BK55:BN55)</f>
        <v>9.2114999999999991</v>
      </c>
      <c r="S55" s="58">
        <f>SUM(Quarter!BO55:BR55)</f>
        <v>12.697899999999999</v>
      </c>
      <c r="T55" s="58">
        <f>SUM(Quarter!BS55:BV55)</f>
        <v>17.6936</v>
      </c>
      <c r="U55" s="58">
        <f>SUM(Quarter!BW55:BZ55)</f>
        <v>17.400199999999998</v>
      </c>
      <c r="V55" s="58">
        <f>SUM(Quarter!CA55:CD55)</f>
        <v>17.765700000000002</v>
      </c>
      <c r="W55" s="58">
        <f>SUM(Quarter!CE55:CH55)</f>
        <v>19.965399999999999</v>
      </c>
      <c r="X55" s="58">
        <f>SUM(Quarter!CI55:CL55)</f>
        <v>20.837400000000002</v>
      </c>
      <c r="Y55" s="58">
        <f>SUM(Quarter!CM55:CP55)</f>
        <v>21.898299999999999</v>
      </c>
      <c r="Z55" s="211">
        <f>SUM(Quarter!CQ55:CT55)</f>
        <v>22.2379</v>
      </c>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row>
    <row r="56" spans="1:108" ht="20.100000000000001" customHeight="1" x14ac:dyDescent="0.3">
      <c r="A56" s="155" t="s">
        <v>102</v>
      </c>
      <c r="B56" s="59" t="s">
        <v>116</v>
      </c>
      <c r="C56" s="72" t="s">
        <v>173</v>
      </c>
      <c r="D56" s="72" t="s">
        <v>173</v>
      </c>
      <c r="E56" s="72" t="s">
        <v>173</v>
      </c>
      <c r="F56" s="72" t="s">
        <v>173</v>
      </c>
      <c r="G56" s="72" t="s">
        <v>173</v>
      </c>
      <c r="H56" s="72" t="s">
        <v>173</v>
      </c>
      <c r="I56" s="72" t="s">
        <v>173</v>
      </c>
      <c r="J56" s="72" t="s">
        <v>173</v>
      </c>
      <c r="K56" s="72" t="s">
        <v>173</v>
      </c>
      <c r="L56" s="72" t="s">
        <v>173</v>
      </c>
      <c r="M56" s="72" t="s">
        <v>173</v>
      </c>
      <c r="N56" s="72" t="s">
        <v>173</v>
      </c>
      <c r="O56" s="72" t="s">
        <v>173</v>
      </c>
      <c r="P56" s="72" t="s">
        <v>173</v>
      </c>
      <c r="Q56" s="72" t="s">
        <v>173</v>
      </c>
      <c r="R56" s="58">
        <f>SUM(Quarter!BK56:BN56)</f>
        <v>0.52210000000000001</v>
      </c>
      <c r="S56" s="58">
        <f>SUM(Quarter!BO56:BR56)</f>
        <v>0.52810000000000001</v>
      </c>
      <c r="T56" s="58">
        <f>SUM(Quarter!BS56:BV56)</f>
        <v>0.68880000000000008</v>
      </c>
      <c r="U56" s="58">
        <f>SUM(Quarter!BW56:BZ56)</f>
        <v>0.96840000000000004</v>
      </c>
      <c r="V56" s="58">
        <f>SUM(Quarter!CA56:CD56)</f>
        <v>1.276</v>
      </c>
      <c r="W56" s="58">
        <f>SUM(Quarter!CE56:CH56)</f>
        <v>1.1308</v>
      </c>
      <c r="X56" s="58">
        <f>SUM(Quarter!CI56:CL56)</f>
        <v>1.1611</v>
      </c>
      <c r="Y56" s="58">
        <f>SUM(Quarter!CM56:CP56)</f>
        <v>1.4331</v>
      </c>
      <c r="Z56" s="211">
        <f>SUM(Quarter!CQ56:CT56)</f>
        <v>1.5507</v>
      </c>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ht="20.100000000000001" customHeight="1" x14ac:dyDescent="0.3">
      <c r="A57" s="155" t="s">
        <v>102</v>
      </c>
      <c r="B57" s="59" t="s">
        <v>134</v>
      </c>
      <c r="C57" s="58">
        <f>SUM(Quarter!C57:F57)</f>
        <v>1.6236000000000002</v>
      </c>
      <c r="D57" s="58">
        <f>SUM(Quarter!G57:J57)</f>
        <v>2.9026000000000001</v>
      </c>
      <c r="E57" s="58">
        <f>SUM(Quarter!K57:N57)</f>
        <v>2.6943999999999999</v>
      </c>
      <c r="F57" s="58">
        <f>SUM(Quarter!O57:R57)</f>
        <v>2.4220000000000002</v>
      </c>
      <c r="G57" s="58">
        <f>SUM(Quarter!S57:V57)</f>
        <v>2.6516999999999999</v>
      </c>
      <c r="H57" s="58">
        <f>SUM(Quarter!W57:Z57)</f>
        <v>2.7339000000000002</v>
      </c>
      <c r="I57" s="58">
        <f>SUM(Quarter!AA57:AD57)</f>
        <v>2.6484999999999999</v>
      </c>
      <c r="J57" s="58">
        <f>SUM(Quarter!AE57:AH57)</f>
        <v>2.9298000000000002</v>
      </c>
      <c r="K57" s="58">
        <f>SUM(Quarter!AI57:AL57)</f>
        <v>3.8525</v>
      </c>
      <c r="L57" s="58">
        <f>SUM(Quarter!AM57:AP57)</f>
        <v>3.8593000000000002</v>
      </c>
      <c r="M57" s="58">
        <f>SUM(Quarter!AQ57:AT57)</f>
        <v>4.0888999999999998</v>
      </c>
      <c r="N57" s="58">
        <f>SUM(Quarter!AU57:AX57)</f>
        <v>3.6852</v>
      </c>
      <c r="O57" s="58">
        <f>SUM(Quarter!AY57:BB57)</f>
        <v>3.1505000000000001</v>
      </c>
      <c r="P57" s="58">
        <f>SUM(Quarter!BC57:BF57)</f>
        <v>2.9054999999999995</v>
      </c>
      <c r="Q57" s="58">
        <f>SUM(Quarter!BG57:BJ57)</f>
        <v>2.9664999999999999</v>
      </c>
      <c r="R57" s="58">
        <f>SUM(Quarter!BK57:BN57)</f>
        <v>2.9039000000000001</v>
      </c>
      <c r="S57" s="58">
        <f>SUM(Quarter!BO57:BR57)</f>
        <v>2.8834999999999997</v>
      </c>
      <c r="T57" s="58">
        <f>SUM(Quarter!BS57:BV57)</f>
        <v>2.7395000000000005</v>
      </c>
      <c r="U57" s="58">
        <f>SUM(Quarter!BW57:BZ57)</f>
        <v>2.9592999999999998</v>
      </c>
      <c r="V57" s="58">
        <f>SUM(Quarter!CA57:CD57)</f>
        <v>2.8721000000000001</v>
      </c>
      <c r="W57" s="58">
        <f>SUM(Quarter!CE57:CH57)</f>
        <v>2.4984000000000002</v>
      </c>
      <c r="X57" s="58">
        <f>SUM(Quarter!CI57:CL57)</f>
        <v>1.7564</v>
      </c>
      <c r="Y57" s="58">
        <f>SUM(Quarter!CM57:CP57)</f>
        <v>1.5389000000000002</v>
      </c>
      <c r="Z57" s="211">
        <f>SUM(Quarter!CQ57:CT57)</f>
        <v>1.8941000000000001</v>
      </c>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ht="20.100000000000001" customHeight="1" x14ac:dyDescent="0.3">
      <c r="A58" s="155" t="s">
        <v>102</v>
      </c>
      <c r="B58" s="59" t="s">
        <v>118</v>
      </c>
      <c r="C58" s="58">
        <f>SUM(Quarter!C58:F58)</f>
        <v>333.76369999999997</v>
      </c>
      <c r="D58" s="58">
        <f>SUM(Quarter!G58:J58)</f>
        <v>336.60750000000002</v>
      </c>
      <c r="E58" s="58">
        <f>SUM(Quarter!K58:N58)</f>
        <v>341.7833</v>
      </c>
      <c r="F58" s="58">
        <f>SUM(Quarter!O58:R58)</f>
        <v>353.05709999999999</v>
      </c>
      <c r="G58" s="58">
        <f>SUM(Quarter!S58:V58)</f>
        <v>353.99359999999996</v>
      </c>
      <c r="H58" s="58">
        <f>SUM(Quarter!W58:Z58)</f>
        <v>362.60029999999995</v>
      </c>
      <c r="I58" s="58">
        <f>SUM(Quarter!AA58:AD58)</f>
        <v>358.31389999999999</v>
      </c>
      <c r="J58" s="58">
        <f>SUM(Quarter!AE58:AH58)</f>
        <v>362.2131</v>
      </c>
      <c r="K58" s="58">
        <f>SUM(Quarter!AI58:AL58)</f>
        <v>361.23229999999995</v>
      </c>
      <c r="L58" s="58">
        <f>SUM(Quarter!AM58:AP58)</f>
        <v>361.31729999999999</v>
      </c>
      <c r="M58" s="58">
        <f>SUM(Quarter!AQ58:AT58)</f>
        <v>355.2389</v>
      </c>
      <c r="N58" s="58">
        <f>SUM(Quarter!AU58:AX58)</f>
        <v>342.01079999999996</v>
      </c>
      <c r="O58" s="58">
        <f>SUM(Quarter!AY58:BB58)</f>
        <v>347.60749999999996</v>
      </c>
      <c r="P58" s="58">
        <f>SUM(Quarter!BC58:BF58)</f>
        <v>332.53890000000001</v>
      </c>
      <c r="Q58" s="58">
        <f>SUM(Quarter!BG58:BJ58)</f>
        <v>328.29070000000002</v>
      </c>
      <c r="R58" s="58">
        <f>SUM(Quarter!BK58:BN58)</f>
        <v>324.62270000000001</v>
      </c>
      <c r="S58" s="58">
        <f>SUM(Quarter!BO58:BR58)</f>
        <v>300.8218</v>
      </c>
      <c r="T58" s="58">
        <f>SUM(Quarter!BS58:BV58)</f>
        <v>295.99059999999997</v>
      </c>
      <c r="U58" s="58">
        <f>SUM(Quarter!BW58:BZ58)</f>
        <v>292.94349999999997</v>
      </c>
      <c r="V58" s="58">
        <f>SUM(Quarter!CA58:CD58)</f>
        <v>287.74430000000001</v>
      </c>
      <c r="W58" s="58">
        <f>SUM(Quarter!CE58:CH58)</f>
        <v>280.94959999999998</v>
      </c>
      <c r="X58" s="58">
        <f>SUM(Quarter!CI58:CL58)</f>
        <v>269.19290000000001</v>
      </c>
      <c r="Y58" s="58">
        <f>SUM(Quarter!CM58:CP58)</f>
        <v>255.4393</v>
      </c>
      <c r="Z58" s="211">
        <f>SUM(Quarter!CQ58:CT58)</f>
        <v>254.6653</v>
      </c>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ht="20.100000000000001" customHeight="1" x14ac:dyDescent="0.3">
      <c r="A59" s="155" t="s">
        <v>106</v>
      </c>
      <c r="B59" s="59" t="s">
        <v>119</v>
      </c>
      <c r="C59" s="58">
        <f>SUM(Quarter!C59:F59)</f>
        <v>4.3757999999999999</v>
      </c>
      <c r="D59" s="58">
        <f>SUM(Quarter!G59:J59)</f>
        <v>4.1059999999999999</v>
      </c>
      <c r="E59" s="58">
        <f>SUM(Quarter!K59:N59)</f>
        <v>2.9250000000000003</v>
      </c>
      <c r="F59" s="58">
        <f>SUM(Quarter!O59:R59)</f>
        <v>4.3329000000000004</v>
      </c>
      <c r="G59" s="58">
        <f>SUM(Quarter!S59:V59)</f>
        <v>3.3209999999999997</v>
      </c>
      <c r="H59" s="58">
        <f>SUM(Quarter!W59:Z59)</f>
        <v>4.4355000000000002</v>
      </c>
      <c r="I59" s="58">
        <f>SUM(Quarter!AA59:AD59)</f>
        <v>3.9610000000000003</v>
      </c>
      <c r="J59" s="58">
        <f>SUM(Quarter!AE59:AH59)</f>
        <v>3.9470000000000001</v>
      </c>
      <c r="K59" s="58">
        <f>SUM(Quarter!AI59:AL59)</f>
        <v>3.903</v>
      </c>
      <c r="L59" s="58">
        <f>SUM(Quarter!AM59:AP59)</f>
        <v>3.8698999999999995</v>
      </c>
      <c r="M59" s="58">
        <f>SUM(Quarter!AQ59:AT59)</f>
        <v>4.0767999999999995</v>
      </c>
      <c r="N59" s="58">
        <f>SUM(Quarter!AU59:AX59)</f>
        <v>3.7509000000000001</v>
      </c>
      <c r="O59" s="58">
        <f>SUM(Quarter!AY59:BB59)</f>
        <v>3.7530999999999999</v>
      </c>
      <c r="P59" s="58">
        <f>SUM(Quarter!BC59:BF59)</f>
        <v>3.7743000000000002</v>
      </c>
      <c r="Q59" s="58">
        <f>SUM(Quarter!BG59:BJ59)</f>
        <v>2.9923999999999999</v>
      </c>
      <c r="R59" s="58">
        <f>SUM(Quarter!BK59:BN59)</f>
        <v>8.249999999999999E-2</v>
      </c>
      <c r="S59" s="58">
        <f>SUM(Quarter!BO59:BR59)</f>
        <v>7.22E-2</v>
      </c>
      <c r="T59" s="58">
        <f>SUM(Quarter!BS59:BV59)</f>
        <v>6.6299999999999998E-2</v>
      </c>
      <c r="U59" s="58">
        <f>SUM(Quarter!BW59:BZ59)</f>
        <v>5.5899999999999991E-2</v>
      </c>
      <c r="V59" s="58">
        <f>SUM(Quarter!CA59:CD59)</f>
        <v>4.9500000000000002E-2</v>
      </c>
      <c r="W59" s="58">
        <f>SUM(Quarter!CE59:CH59)</f>
        <v>5.3199999999999997E-2</v>
      </c>
      <c r="X59" s="58">
        <f>SUM(Quarter!CI59:CL59)</f>
        <v>4.99E-2</v>
      </c>
      <c r="Y59" s="58">
        <f>SUM(Quarter!CM59:CP59)</f>
        <v>5.1500000000000004E-2</v>
      </c>
      <c r="Z59" s="211">
        <f>SUM(Quarter!CQ59:CT59)</f>
        <v>4.9299999999999997E-2</v>
      </c>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row r="60" spans="1:108" ht="20.100000000000001" customHeight="1" x14ac:dyDescent="0.3">
      <c r="A60" s="155" t="s">
        <v>106</v>
      </c>
      <c r="B60" s="59" t="s">
        <v>120</v>
      </c>
      <c r="C60" s="58">
        <f>SUM(Quarter!C60:F60)</f>
        <v>4.7408999999999999</v>
      </c>
      <c r="D60" s="58">
        <f>SUM(Quarter!G60:J60)</f>
        <v>3.6058999999999997</v>
      </c>
      <c r="E60" s="58">
        <f>SUM(Quarter!K60:N60)</f>
        <v>4.109</v>
      </c>
      <c r="F60" s="58">
        <f>SUM(Quarter!O60:R60)</f>
        <v>2.7808999999999999</v>
      </c>
      <c r="G60" s="58">
        <f>SUM(Quarter!S60:V60)</f>
        <v>2.7879999999999998</v>
      </c>
      <c r="H60" s="58">
        <f>SUM(Quarter!W60:Z60)</f>
        <v>2.3970000000000002</v>
      </c>
      <c r="I60" s="58">
        <f>SUM(Quarter!AA60:AD60)</f>
        <v>2.7610000000000001</v>
      </c>
      <c r="J60" s="58">
        <f>SUM(Quarter!AE60:AH60)</f>
        <v>2.4171</v>
      </c>
      <c r="K60" s="58">
        <f>SUM(Quarter!AI60:AL60)</f>
        <v>2.4500000000000002</v>
      </c>
      <c r="L60" s="58">
        <f>SUM(Quarter!AM60:AP60)</f>
        <v>2.0929000000000002</v>
      </c>
      <c r="M60" s="58">
        <f>SUM(Quarter!AQ60:AT60)</f>
        <v>2.1517999999999997</v>
      </c>
      <c r="N60" s="58">
        <f>SUM(Quarter!AU60:AX60)</f>
        <v>2.1555</v>
      </c>
      <c r="O60" s="58">
        <f>SUM(Quarter!AY60:BB60)</f>
        <v>2.5322</v>
      </c>
      <c r="P60" s="58">
        <f>SUM(Quarter!BC60:BF60)</f>
        <v>2.0438000000000001</v>
      </c>
      <c r="Q60" s="58">
        <f>SUM(Quarter!BG60:BJ60)</f>
        <v>1.4408000000000001</v>
      </c>
      <c r="R60" s="58">
        <f>SUM(Quarter!BK60:BN60)</f>
        <v>1.3213999999999999</v>
      </c>
      <c r="S60" s="58">
        <f>SUM(Quarter!BO60:BR60)</f>
        <v>1.3901999999999999</v>
      </c>
      <c r="T60" s="58">
        <f>SUM(Quarter!BS60:BV60)</f>
        <v>1.3538999999999999</v>
      </c>
      <c r="U60" s="58">
        <f>SUM(Quarter!BW60:BZ60)</f>
        <v>1.2846</v>
      </c>
      <c r="V60" s="58">
        <f>SUM(Quarter!CA60:CD60)</f>
        <v>1.2244999999999999</v>
      </c>
      <c r="W60" s="58">
        <f>SUM(Quarter!CE60:CH60)</f>
        <v>0.43820000000000003</v>
      </c>
      <c r="X60" s="58">
        <f>SUM(Quarter!CI60:CL60)</f>
        <v>1.1754</v>
      </c>
      <c r="Y60" s="58">
        <f>SUM(Quarter!CM60:CP60)</f>
        <v>0.98919999999999997</v>
      </c>
      <c r="Z60" s="211">
        <f>SUM(Quarter!CQ60:CT60)</f>
        <v>1.0068999999999999</v>
      </c>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row>
    <row r="61" spans="1:108" ht="20.100000000000001" customHeight="1" x14ac:dyDescent="0.3">
      <c r="A61" s="155" t="s">
        <v>106</v>
      </c>
      <c r="B61" s="59" t="s">
        <v>110</v>
      </c>
      <c r="C61" s="58">
        <f>SUM(Quarter!C61:F61)</f>
        <v>11.9939</v>
      </c>
      <c r="D61" s="58">
        <f>SUM(Quarter!G61:J61)</f>
        <v>14.536</v>
      </c>
      <c r="E61" s="58">
        <f>SUM(Quarter!K61:N61)</f>
        <v>18.519100000000002</v>
      </c>
      <c r="F61" s="58">
        <f>SUM(Quarter!O61:R61)</f>
        <v>14.907599999999999</v>
      </c>
      <c r="G61" s="58">
        <f>SUM(Quarter!S61:V61)</f>
        <v>16.5365</v>
      </c>
      <c r="H61" s="58">
        <f>SUM(Quarter!W61:Z61)</f>
        <v>17.644799999999996</v>
      </c>
      <c r="I61" s="58">
        <f>SUM(Quarter!AA61:AD61)</f>
        <v>16.488</v>
      </c>
      <c r="J61" s="58">
        <f>SUM(Quarter!AE61:AH61)</f>
        <v>15.158999999999999</v>
      </c>
      <c r="K61" s="58">
        <f>SUM(Quarter!AI61:AL61)</f>
        <v>14.191000000000001</v>
      </c>
      <c r="L61" s="58">
        <f>SUM(Quarter!AM61:AP61)</f>
        <v>16.447099999999999</v>
      </c>
      <c r="M61" s="58">
        <f>SUM(Quarter!AQ61:AT61)</f>
        <v>14.635899999999999</v>
      </c>
      <c r="N61" s="58">
        <f>SUM(Quarter!AU61:AX61)</f>
        <v>13.901000000000002</v>
      </c>
      <c r="O61" s="58">
        <f>SUM(Quarter!AY61:BB61)</f>
        <v>13.905799999999999</v>
      </c>
      <c r="P61" s="58">
        <f>SUM(Quarter!BC61:BF61)</f>
        <v>13.746400000000001</v>
      </c>
      <c r="Q61" s="58">
        <f>SUM(Quarter!BG61:BJ61)</f>
        <v>13.940300000000001</v>
      </c>
      <c r="R61" s="58">
        <f>SUM(Quarter!BK61:BN61)</f>
        <v>12.9521</v>
      </c>
      <c r="S61" s="58">
        <f>SUM(Quarter!BO61:BR61)</f>
        <v>12.0207</v>
      </c>
      <c r="T61" s="58">
        <f>SUM(Quarter!BS61:BV61)</f>
        <v>11.4146</v>
      </c>
      <c r="U61" s="58">
        <f>SUM(Quarter!BW61:BZ61)</f>
        <v>11.383800000000001</v>
      </c>
      <c r="V61" s="58">
        <f>SUM(Quarter!CA61:CD61)</f>
        <v>12.2334</v>
      </c>
      <c r="W61" s="58">
        <f>SUM(Quarter!CE61:CH61)</f>
        <v>11.8575</v>
      </c>
      <c r="X61" s="58">
        <f>SUM(Quarter!CI61:CL61)</f>
        <v>13.391900000000001</v>
      </c>
      <c r="Y61" s="58">
        <f>SUM(Quarter!CM61:CP61)</f>
        <v>12.4664</v>
      </c>
      <c r="Z61" s="211">
        <f>SUM(Quarter!CQ61:CT61)</f>
        <v>12.492600000000001</v>
      </c>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row>
    <row r="62" spans="1:108" ht="20.100000000000001" customHeight="1" x14ac:dyDescent="0.3">
      <c r="A62" s="155" t="s">
        <v>106</v>
      </c>
      <c r="B62" s="59" t="s">
        <v>174</v>
      </c>
      <c r="C62" s="58">
        <f>SUM(Quarter!C62:F62)</f>
        <v>0.88049999999999995</v>
      </c>
      <c r="D62" s="58">
        <f>SUM(Quarter!G62:J62)</f>
        <v>0.90500000000000003</v>
      </c>
      <c r="E62" s="58">
        <f>SUM(Quarter!K62:N62)</f>
        <v>0.7551000000000001</v>
      </c>
      <c r="F62" s="58">
        <f>SUM(Quarter!O62:R62)</f>
        <v>0.84000000000000008</v>
      </c>
      <c r="G62" s="58">
        <f>SUM(Quarter!S62:V62)</f>
        <v>0.86009999999999998</v>
      </c>
      <c r="H62" s="58">
        <f>SUM(Quarter!W62:Z62)</f>
        <v>0.66</v>
      </c>
      <c r="I62" s="58">
        <f>SUM(Quarter!AA62:AD62)</f>
        <v>0.93599999999999994</v>
      </c>
      <c r="J62" s="58">
        <f>SUM(Quarter!AE62:AH62)</f>
        <v>1.0961000000000001</v>
      </c>
      <c r="K62" s="58">
        <f>SUM(Quarter!AI62:AL62)</f>
        <v>0.89999999999999991</v>
      </c>
      <c r="L62" s="58">
        <f>SUM(Quarter!AM62:AP62)</f>
        <v>0.93330000000000002</v>
      </c>
      <c r="M62" s="58">
        <f>SUM(Quarter!AQ62:AT62)</f>
        <v>0.9173</v>
      </c>
      <c r="N62" s="58">
        <f>SUM(Quarter!AU62:AX62)</f>
        <v>0.93369999999999997</v>
      </c>
      <c r="O62" s="58">
        <f>SUM(Quarter!AY62:BB62)</f>
        <v>0.88829999999999987</v>
      </c>
      <c r="P62" s="58">
        <f>SUM(Quarter!BC62:BF62)</f>
        <v>1.0977999999999999</v>
      </c>
      <c r="Q62" s="58">
        <f>SUM(Quarter!BG62:BJ62)</f>
        <v>1.1395999999999999</v>
      </c>
      <c r="R62" s="58">
        <f>SUM(Quarter!BK62:BN62)</f>
        <v>1.0924999999999998</v>
      </c>
      <c r="S62" s="58">
        <f>SUM(Quarter!BO62:BR62)</f>
        <v>1.2532999999999999</v>
      </c>
      <c r="T62" s="58">
        <f>SUM(Quarter!BS62:BV62)</f>
        <v>1.3907</v>
      </c>
      <c r="U62" s="58">
        <f>SUM(Quarter!BW62:BZ62)</f>
        <v>1.4194</v>
      </c>
      <c r="V62" s="58">
        <f>SUM(Quarter!CA62:CD62)</f>
        <v>1.7032</v>
      </c>
      <c r="W62" s="58">
        <f>SUM(Quarter!CE62:CH62)</f>
        <v>1.6431</v>
      </c>
      <c r="X62" s="58">
        <f>SUM(Quarter!CI62:CL62)</f>
        <v>1.7431000000000001</v>
      </c>
      <c r="Y62" s="58">
        <f>SUM(Quarter!CM62:CP62)</f>
        <v>1.8672</v>
      </c>
      <c r="Z62" s="211">
        <f>SUM(Quarter!CQ62:CT62)</f>
        <v>1.78</v>
      </c>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row>
    <row r="63" spans="1:108" ht="20.100000000000001" customHeight="1" x14ac:dyDescent="0.3">
      <c r="A63" s="155" t="s">
        <v>106</v>
      </c>
      <c r="B63" s="59" t="s">
        <v>131</v>
      </c>
      <c r="C63" s="58">
        <f>SUM(Quarter!C63:F63)</f>
        <v>0.87690000000000001</v>
      </c>
      <c r="D63" s="58">
        <f>SUM(Quarter!G63:J63)</f>
        <v>0.85099999999999998</v>
      </c>
      <c r="E63" s="58">
        <f>SUM(Quarter!K63:N63)</f>
        <v>0.94699999999999995</v>
      </c>
      <c r="F63" s="58">
        <f>SUM(Quarter!O63:R63)</f>
        <v>0.96499999999999997</v>
      </c>
      <c r="G63" s="58">
        <f>SUM(Quarter!S63:V63)</f>
        <v>1.2591000000000001</v>
      </c>
      <c r="H63" s="58">
        <f>SUM(Quarter!W63:Z63)</f>
        <v>1.288</v>
      </c>
      <c r="I63" s="58">
        <f>SUM(Quarter!AA63:AD63)</f>
        <v>1.9390000000000001</v>
      </c>
      <c r="J63" s="58">
        <f>SUM(Quarter!AE63:AH63)</f>
        <v>2.9119999999999999</v>
      </c>
      <c r="K63" s="58">
        <f>SUM(Quarter!AI63:AL63)</f>
        <v>4.2359</v>
      </c>
      <c r="L63" s="58">
        <f>SUM(Quarter!AM63:AP63)</f>
        <v>1.7189999999999999</v>
      </c>
      <c r="M63" s="58">
        <f>SUM(Quarter!AQ63:AT63)</f>
        <v>1.7509999999999999</v>
      </c>
      <c r="N63" s="58">
        <f>SUM(Quarter!AU63:AX63)</f>
        <v>2.7614000000000001</v>
      </c>
      <c r="O63" s="58">
        <f>SUM(Quarter!AY63:BB63)</f>
        <v>2.3582999999999998</v>
      </c>
      <c r="P63" s="58">
        <f>SUM(Quarter!BC63:BF63)</f>
        <v>3.2898999999999998</v>
      </c>
      <c r="Q63" s="58">
        <f>SUM(Quarter!BG63:BJ63)</f>
        <v>2.6898999999999997</v>
      </c>
      <c r="R63" s="58">
        <f>SUM(Quarter!BK63:BN63)</f>
        <v>4.4390000000000001</v>
      </c>
      <c r="S63" s="58">
        <f>SUM(Quarter!BO63:BR63)</f>
        <v>5.1971999999999996</v>
      </c>
      <c r="T63" s="58">
        <f>SUM(Quarter!BS63:BV63)</f>
        <v>7.0175000000000001</v>
      </c>
      <c r="U63" s="58">
        <f>SUM(Quarter!BW63:BZ63)</f>
        <v>6.4470000000000001</v>
      </c>
      <c r="V63" s="58">
        <f>SUM(Quarter!CA63:CD63)</f>
        <v>8.6867000000000001</v>
      </c>
      <c r="W63" s="58">
        <f>SUM(Quarter!CE63:CH63)</f>
        <v>8.9837999999999987</v>
      </c>
      <c r="X63" s="58">
        <f>SUM(Quarter!CI63:CL63)</f>
        <v>8.7611000000000008</v>
      </c>
      <c r="Y63" s="58">
        <f>SUM(Quarter!CM63:CP63)</f>
        <v>9.5627999999999993</v>
      </c>
      <c r="Z63" s="211">
        <f>SUM(Quarter!CQ63:CT63)</f>
        <v>7.4437999999999995</v>
      </c>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row>
    <row r="64" spans="1:108" ht="20.100000000000001" customHeight="1" x14ac:dyDescent="0.3">
      <c r="A64" s="155" t="s">
        <v>106</v>
      </c>
      <c r="B64" s="156" t="s">
        <v>132</v>
      </c>
      <c r="C64" s="72" t="s">
        <v>173</v>
      </c>
      <c r="D64" s="72" t="s">
        <v>173</v>
      </c>
      <c r="E64" s="72" t="s">
        <v>173</v>
      </c>
      <c r="F64" s="72" t="s">
        <v>173</v>
      </c>
      <c r="G64" s="72" t="s">
        <v>173</v>
      </c>
      <c r="H64" s="72" t="s">
        <v>173</v>
      </c>
      <c r="I64" s="72" t="s">
        <v>173</v>
      </c>
      <c r="J64" s="72" t="s">
        <v>173</v>
      </c>
      <c r="K64" s="72" t="s">
        <v>173</v>
      </c>
      <c r="L64" s="72" t="s">
        <v>173</v>
      </c>
      <c r="M64" s="72" t="s">
        <v>173</v>
      </c>
      <c r="N64" s="72" t="s">
        <v>173</v>
      </c>
      <c r="O64" s="72" t="s">
        <v>173</v>
      </c>
      <c r="P64" s="72" t="s">
        <v>173</v>
      </c>
      <c r="Q64" s="58">
        <f>SUM(Quarter!BG64:BJ64)</f>
        <v>2.6898999999999997</v>
      </c>
      <c r="R64" s="58">
        <f>SUM(Quarter!BK64:BN64)</f>
        <v>4.4390000000000001</v>
      </c>
      <c r="S64" s="58">
        <f>SUM(Quarter!BO64:BR64)</f>
        <v>5.1945000000000006</v>
      </c>
      <c r="T64" s="58">
        <f>SUM(Quarter!BS64:BV64)</f>
        <v>7.0003999999999991</v>
      </c>
      <c r="U64" s="58">
        <f>SUM(Quarter!BW64:BZ64)</f>
        <v>6.44</v>
      </c>
      <c r="V64" s="58">
        <f>SUM(Quarter!CA64:CD64)</f>
        <v>8.6453000000000007</v>
      </c>
      <c r="W64" s="58">
        <f>SUM(Quarter!CE64:CH64)</f>
        <v>8.9666999999999994</v>
      </c>
      <c r="X64" s="58">
        <f>SUM(Quarter!CI64:CL64)</f>
        <v>8.613900000000001</v>
      </c>
      <c r="Y64" s="58">
        <f>SUM(Quarter!CM64:CP64)</f>
        <v>9.5388999999999999</v>
      </c>
      <c r="Z64" s="211">
        <f>SUM(Quarter!CQ64:CT64)</f>
        <v>7.3737999999999992</v>
      </c>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row>
    <row r="65" spans="1:108" ht="20.100000000000001" customHeight="1" x14ac:dyDescent="0.3">
      <c r="A65" s="155" t="s">
        <v>106</v>
      </c>
      <c r="B65" s="59" t="s">
        <v>133</v>
      </c>
      <c r="C65" s="72" t="s">
        <v>173</v>
      </c>
      <c r="D65" s="72" t="s">
        <v>173</v>
      </c>
      <c r="E65" s="72" t="s">
        <v>173</v>
      </c>
      <c r="F65" s="72" t="s">
        <v>173</v>
      </c>
      <c r="G65" s="72" t="s">
        <v>173</v>
      </c>
      <c r="H65" s="72" t="s">
        <v>173</v>
      </c>
      <c r="I65" s="72" t="s">
        <v>173</v>
      </c>
      <c r="J65" s="72" t="s">
        <v>173</v>
      </c>
      <c r="K65" s="72" t="s">
        <v>173</v>
      </c>
      <c r="L65" s="72" t="s">
        <v>173</v>
      </c>
      <c r="M65" s="72" t="s">
        <v>173</v>
      </c>
      <c r="N65" s="72" t="s">
        <v>173</v>
      </c>
      <c r="O65" s="72" t="s">
        <v>173</v>
      </c>
      <c r="P65" s="72" t="s">
        <v>173</v>
      </c>
      <c r="Q65" s="72" t="s">
        <v>173</v>
      </c>
      <c r="R65" s="72" t="s">
        <v>173</v>
      </c>
      <c r="S65" s="58">
        <f>SUM(Quarter!BO65:BR65)</f>
        <v>2.5000000000000001E-3</v>
      </c>
      <c r="T65" s="58">
        <f>SUM(Quarter!BS65:BV65)</f>
        <v>1.72E-2</v>
      </c>
      <c r="U65" s="58">
        <f>SUM(Quarter!BW65:BZ65)</f>
        <v>7.0000000000000001E-3</v>
      </c>
      <c r="V65" s="58">
        <f>SUM(Quarter!CA65:CD65)</f>
        <v>4.1599999999999998E-2</v>
      </c>
      <c r="W65" s="58">
        <f>SUM(Quarter!CE65:CH65)</f>
        <v>1.72E-2</v>
      </c>
      <c r="X65" s="58">
        <f>SUM(Quarter!CI65:CL65)</f>
        <v>0.14729999999999999</v>
      </c>
      <c r="Y65" s="58">
        <f>SUM(Quarter!CM65:CP65)</f>
        <v>2.3899999999999998E-2</v>
      </c>
      <c r="Z65" s="211">
        <f>SUM(Quarter!CQ65:CT65)</f>
        <v>7.0099999999999996E-2</v>
      </c>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row>
    <row r="66" spans="1:108" ht="20.100000000000001" customHeight="1" x14ac:dyDescent="0.3">
      <c r="A66" s="155" t="s">
        <v>106</v>
      </c>
      <c r="B66" s="157" t="s">
        <v>135</v>
      </c>
      <c r="C66" s="72" t="s">
        <v>173</v>
      </c>
      <c r="D66" s="72" t="s">
        <v>173</v>
      </c>
      <c r="E66" s="72" t="s">
        <v>173</v>
      </c>
      <c r="F66" s="72" t="s">
        <v>173</v>
      </c>
      <c r="G66" s="72" t="s">
        <v>173</v>
      </c>
      <c r="H66" s="72" t="s">
        <v>173</v>
      </c>
      <c r="I66" s="72" t="s">
        <v>173</v>
      </c>
      <c r="J66" s="72" t="s">
        <v>173</v>
      </c>
      <c r="K66" s="72" t="s">
        <v>173</v>
      </c>
      <c r="L66" s="72" t="s">
        <v>173</v>
      </c>
      <c r="M66" s="72" t="s">
        <v>173</v>
      </c>
      <c r="N66" s="72" t="s">
        <v>173</v>
      </c>
      <c r="O66" s="72" t="s">
        <v>173</v>
      </c>
      <c r="P66" s="72" t="s">
        <v>173</v>
      </c>
      <c r="Q66" s="58">
        <f>SUM(Quarter!BG66:BJ66)</f>
        <v>4.3E-3</v>
      </c>
      <c r="R66" s="58">
        <f>SUM(Quarter!BK66:BN66)</f>
        <v>4.8000000000000004E-3</v>
      </c>
      <c r="S66" s="58">
        <f>SUM(Quarter!BO66:BR66)</f>
        <v>2.2000000000000001E-3</v>
      </c>
      <c r="T66" s="58">
        <f>SUM(Quarter!BS66:BV66)</f>
        <v>2.0999999999999999E-3</v>
      </c>
      <c r="U66" s="58">
        <f>SUM(Quarter!BW66:BZ66)</f>
        <v>0</v>
      </c>
      <c r="V66" s="58">
        <f>SUM(Quarter!CA66:CD66)</f>
        <v>4.0999999999999995E-3</v>
      </c>
      <c r="W66" s="58">
        <f>SUM(Quarter!CE66:CH66)</f>
        <v>9.1999999999999998E-3</v>
      </c>
      <c r="X66" s="58">
        <f>SUM(Quarter!CI66:CL66)</f>
        <v>1.4E-2</v>
      </c>
      <c r="Y66" s="58">
        <f>SUM(Quarter!CM66:CP66)</f>
        <v>1.12E-2</v>
      </c>
      <c r="Z66" s="211">
        <f>SUM(Quarter!CQ66:CT66)</f>
        <v>5.3999999999999994E-3</v>
      </c>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row>
    <row r="67" spans="1:108" ht="20.100000000000001" customHeight="1" x14ac:dyDescent="0.3">
      <c r="A67" s="155" t="s">
        <v>106</v>
      </c>
      <c r="B67" s="59" t="s">
        <v>114</v>
      </c>
      <c r="C67" s="72" t="s">
        <v>173</v>
      </c>
      <c r="D67" s="72" t="s">
        <v>173</v>
      </c>
      <c r="E67" s="72" t="s">
        <v>173</v>
      </c>
      <c r="F67" s="72" t="s">
        <v>173</v>
      </c>
      <c r="G67" s="72" t="s">
        <v>173</v>
      </c>
      <c r="H67" s="72" t="s">
        <v>173</v>
      </c>
      <c r="I67" s="72" t="s">
        <v>173</v>
      </c>
      <c r="J67" s="72" t="s">
        <v>173</v>
      </c>
      <c r="K67" s="72" t="s">
        <v>173</v>
      </c>
      <c r="L67" s="72" t="s">
        <v>173</v>
      </c>
      <c r="M67" s="72" t="s">
        <v>173</v>
      </c>
      <c r="N67" s="72" t="s">
        <v>173</v>
      </c>
      <c r="O67" s="72" t="s">
        <v>173</v>
      </c>
      <c r="P67" s="72" t="s">
        <v>173</v>
      </c>
      <c r="Q67" s="58">
        <f>SUM(Quarter!BG67:BJ67)</f>
        <v>1.3537000000000001</v>
      </c>
      <c r="R67" s="58">
        <f>SUM(Quarter!BK67:BN67)</f>
        <v>2.0102000000000002</v>
      </c>
      <c r="S67" s="58">
        <f>SUM(Quarter!BO67:BR67)</f>
        <v>4.0540000000000003</v>
      </c>
      <c r="T67" s="58">
        <f>SUM(Quarter!BS67:BV67)</f>
        <v>6.1283000000000003</v>
      </c>
      <c r="U67" s="58">
        <f>SUM(Quarter!BW67:BZ67)</f>
        <v>8.3596000000000004</v>
      </c>
      <c r="V67" s="58">
        <f>SUM(Quarter!CA67:CD67)</f>
        <v>8.4794999999999998</v>
      </c>
      <c r="W67" s="58">
        <f>SUM(Quarter!CE67:CH67)</f>
        <v>9.1382999999999992</v>
      </c>
      <c r="X67" s="58">
        <f>SUM(Quarter!CI67:CL67)</f>
        <v>8.5577000000000005</v>
      </c>
      <c r="Y67" s="58">
        <f>SUM(Quarter!CM67:CP67)</f>
        <v>8.6110000000000007</v>
      </c>
      <c r="Z67" s="211">
        <f>SUM(Quarter!CQ67:CT67)</f>
        <v>7.8843000000000014</v>
      </c>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row>
    <row r="68" spans="1:108" ht="20.100000000000001" customHeight="1" x14ac:dyDescent="0.3">
      <c r="A68" s="155" t="s">
        <v>106</v>
      </c>
      <c r="B68" s="59" t="s">
        <v>115</v>
      </c>
      <c r="C68" s="58">
        <f>SUM(Quarter!C68:F68)</f>
        <v>2.6610999999999998</v>
      </c>
      <c r="D68" s="58">
        <f>SUM(Quarter!G68:J68)</f>
        <v>3.2270000000000003</v>
      </c>
      <c r="E68" s="58">
        <f>SUM(Quarter!K68:N68)</f>
        <v>3.63</v>
      </c>
      <c r="F68" s="58">
        <f>SUM(Quarter!O68:R68)</f>
        <v>4.3178999999999998</v>
      </c>
      <c r="G68" s="58">
        <f>SUM(Quarter!S68:V68)</f>
        <v>4.7690000000000001</v>
      </c>
      <c r="H68" s="58">
        <f>SUM(Quarter!W68:Z68)</f>
        <v>5.5370000000000008</v>
      </c>
      <c r="I68" s="58">
        <f>SUM(Quarter!AA68:AD68)</f>
        <v>6.4688999999999997</v>
      </c>
      <c r="J68" s="58">
        <f>SUM(Quarter!AE68:AH68)</f>
        <v>6.9410000000000007</v>
      </c>
      <c r="K68" s="58">
        <f>SUM(Quarter!AI68:AL68)</f>
        <v>6.9990000000000006</v>
      </c>
      <c r="L68" s="58">
        <f>SUM(Quarter!AM68:AP68)</f>
        <v>6.9832000000000001</v>
      </c>
      <c r="M68" s="58">
        <f>SUM(Quarter!AQ68:AT68)</f>
        <v>6.9581999999999997</v>
      </c>
      <c r="N68" s="58">
        <f>SUM(Quarter!AU68:AX68)</f>
        <v>8.0444999999999993</v>
      </c>
      <c r="O68" s="58">
        <f>SUM(Quarter!AY68:BB68)</f>
        <v>8.4784000000000006</v>
      </c>
      <c r="P68" s="58">
        <f>SUM(Quarter!BC68:BF68)</f>
        <v>8.6673999999999989</v>
      </c>
      <c r="Q68" s="58">
        <f>SUM(Quarter!BG68:BJ68)</f>
        <v>8.6242000000000001</v>
      </c>
      <c r="R68" s="58">
        <f>SUM(Quarter!BK68:BN68)</f>
        <v>8.8880999999999997</v>
      </c>
      <c r="S68" s="58">
        <f>SUM(Quarter!BO68:BR68)</f>
        <v>9.9210999999999991</v>
      </c>
      <c r="T68" s="58">
        <f>SUM(Quarter!BS68:BV68)</f>
        <v>11.563499999999999</v>
      </c>
      <c r="U68" s="58">
        <f>SUM(Quarter!BW68:BZ68)</f>
        <v>12.6653</v>
      </c>
      <c r="V68" s="58">
        <f>SUM(Quarter!CA68:CD68)</f>
        <v>14.128399999999999</v>
      </c>
      <c r="W68" s="58">
        <f>SUM(Quarter!CE68:CH68)</f>
        <v>15.0015</v>
      </c>
      <c r="X68" s="58">
        <f>SUM(Quarter!CI68:CL68)</f>
        <v>16.5441</v>
      </c>
      <c r="Y68" s="58">
        <f>SUM(Quarter!CM68:CP68)</f>
        <v>17.448999999999998</v>
      </c>
      <c r="Z68" s="211">
        <f>SUM(Quarter!CQ68:CT68)</f>
        <v>17.6388</v>
      </c>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row>
    <row r="69" spans="1:108" ht="20.100000000000001" customHeight="1" x14ac:dyDescent="0.3">
      <c r="A69" s="155" t="s">
        <v>106</v>
      </c>
      <c r="B69" s="59" t="s">
        <v>116</v>
      </c>
      <c r="C69" s="58">
        <f>SUM(Quarter!C69:F69)</f>
        <v>4.2366999999999999</v>
      </c>
      <c r="D69" s="58">
        <f>SUM(Quarter!G69:J69)</f>
        <v>4.3120000000000003</v>
      </c>
      <c r="E69" s="58">
        <f>SUM(Quarter!K69:N69)</f>
        <v>4.4009999999999998</v>
      </c>
      <c r="F69" s="58">
        <f>SUM(Quarter!O69:R69)</f>
        <v>3.577</v>
      </c>
      <c r="G69" s="58">
        <f>SUM(Quarter!S69:V69)</f>
        <v>3.7189999999999999</v>
      </c>
      <c r="H69" s="58">
        <f>SUM(Quarter!W69:Z69)</f>
        <v>3.8</v>
      </c>
      <c r="I69" s="58">
        <f>SUM(Quarter!AA69:AD69)</f>
        <v>3.0619999999999998</v>
      </c>
      <c r="J69" s="58">
        <f>SUM(Quarter!AE69:AH69)</f>
        <v>3.6758999999999999</v>
      </c>
      <c r="K69" s="58">
        <f>SUM(Quarter!AI69:AL69)</f>
        <v>3.3708999999999998</v>
      </c>
      <c r="L69" s="58">
        <f>SUM(Quarter!AM69:AP69)</f>
        <v>3.4674</v>
      </c>
      <c r="M69" s="58">
        <f>SUM(Quarter!AQ69:AT69)</f>
        <v>3.1881999999999997</v>
      </c>
      <c r="N69" s="58">
        <f>SUM(Quarter!AU69:AX69)</f>
        <v>3.1957999999999998</v>
      </c>
      <c r="O69" s="58">
        <f>SUM(Quarter!AY69:BB69)</f>
        <v>2.5446999999999997</v>
      </c>
      <c r="P69" s="58">
        <f>SUM(Quarter!BC69:BF69)</f>
        <v>2.8233999999999999</v>
      </c>
      <c r="Q69" s="58">
        <f>SUM(Quarter!BG69:BJ69)</f>
        <v>3.4006000000000003</v>
      </c>
      <c r="R69" s="58">
        <f>SUM(Quarter!BK69:BN69)</f>
        <v>2.8702000000000001</v>
      </c>
      <c r="S69" s="58">
        <f>SUM(Quarter!BO69:BR69)</f>
        <v>3.363</v>
      </c>
      <c r="T69" s="58">
        <f>SUM(Quarter!BS69:BV69)</f>
        <v>3.9475999999999996</v>
      </c>
      <c r="U69" s="58">
        <f>SUM(Quarter!BW69:BZ69)</f>
        <v>4.6052</v>
      </c>
      <c r="V69" s="58">
        <f>SUM(Quarter!CA69:CD69)</f>
        <v>3.9434000000000005</v>
      </c>
      <c r="W69" s="58">
        <f>SUM(Quarter!CE69:CH69)</f>
        <v>4.6483999999999996</v>
      </c>
      <c r="X69" s="58">
        <f>SUM(Quarter!CI69:CL69)</f>
        <v>4.4322999999999997</v>
      </c>
      <c r="Y69" s="58">
        <f>SUM(Quarter!CM69:CP69)</f>
        <v>5.8134000000000006</v>
      </c>
      <c r="Z69" s="211">
        <f>SUM(Quarter!CQ69:CT69)</f>
        <v>5.6929000000000007</v>
      </c>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row>
    <row r="70" spans="1:108" ht="20.100000000000001" customHeight="1" x14ac:dyDescent="0.3">
      <c r="A70" s="155" t="s">
        <v>106</v>
      </c>
      <c r="B70" s="59" t="s">
        <v>122</v>
      </c>
      <c r="C70" s="58">
        <f>SUM(Quarter!C70:F70)</f>
        <v>29.765799999999999</v>
      </c>
      <c r="D70" s="58">
        <f>SUM(Quarter!G70:J70)</f>
        <v>31.542999999999999</v>
      </c>
      <c r="E70" s="58">
        <f>SUM(Quarter!K70:N70)</f>
        <v>35.286000000000001</v>
      </c>
      <c r="F70" s="58">
        <f>SUM(Quarter!O70:R70)</f>
        <v>31.721499999999999</v>
      </c>
      <c r="G70" s="58">
        <f>SUM(Quarter!S70:V70)</f>
        <v>33.252400000000002</v>
      </c>
      <c r="H70" s="58">
        <f>SUM(Quarter!W70:Z70)</f>
        <v>35.762300000000003</v>
      </c>
      <c r="I70" s="58">
        <f>SUM(Quarter!AA70:AD70)</f>
        <v>35.615900000000003</v>
      </c>
      <c r="J70" s="58">
        <f>SUM(Quarter!AE70:AH70)</f>
        <v>36.148000000000003</v>
      </c>
      <c r="K70" s="58">
        <f>SUM(Quarter!AI70:AL70)</f>
        <v>36.049999999999997</v>
      </c>
      <c r="L70" s="58">
        <f>SUM(Quarter!AM70:AP70)</f>
        <v>35.512799999999999</v>
      </c>
      <c r="M70" s="58">
        <f>SUM(Quarter!AQ70:AT70)</f>
        <v>33.679199999999994</v>
      </c>
      <c r="N70" s="58">
        <f>SUM(Quarter!AU70:AX70)</f>
        <v>34.742900000000006</v>
      </c>
      <c r="O70" s="58">
        <f>SUM(Quarter!AY70:BB70)</f>
        <v>34.460799999999999</v>
      </c>
      <c r="P70" s="58">
        <f>SUM(Quarter!BC70:BF70)</f>
        <v>35.442900000000002</v>
      </c>
      <c r="Q70" s="58">
        <f>SUM(Quarter!BG70:BJ70)</f>
        <v>35.585799999999999</v>
      </c>
      <c r="R70" s="58">
        <f>SUM(Quarter!BK70:BN70)</f>
        <v>33.661000000000001</v>
      </c>
      <c r="S70" s="58">
        <f>SUM(Quarter!BO70:BR70)</f>
        <v>37.274000000000001</v>
      </c>
      <c r="T70" s="58">
        <f>SUM(Quarter!BS70:BV70)</f>
        <v>42.884599999999999</v>
      </c>
      <c r="U70" s="58">
        <f>SUM(Quarter!BW70:BZ70)</f>
        <v>46.2209</v>
      </c>
      <c r="V70" s="58">
        <f>SUM(Quarter!CA70:CD70)</f>
        <v>50.453000000000003</v>
      </c>
      <c r="W70" s="58">
        <f>SUM(Quarter!CE70:CH70)</f>
        <v>51.773399999999995</v>
      </c>
      <c r="X70" s="58">
        <f>SUM(Quarter!CI70:CL70)</f>
        <v>54.669399999999996</v>
      </c>
      <c r="Y70" s="58">
        <f>SUM(Quarter!CM70:CP70)</f>
        <v>56.821300000000001</v>
      </c>
      <c r="Z70" s="211">
        <f>SUM(Quarter!CQ70:CT70)</f>
        <v>53.9938</v>
      </c>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row>
    <row r="71" spans="1:108" ht="20.100000000000001" customHeight="1" x14ac:dyDescent="0.3">
      <c r="A71" s="155" t="s">
        <v>123</v>
      </c>
      <c r="B71" s="59" t="s">
        <v>119</v>
      </c>
      <c r="C71" s="58">
        <f>SUM(Quarter!C71:F71)</f>
        <v>122.9708</v>
      </c>
      <c r="D71" s="58">
        <f>SUM(Quarter!G71:J71)</f>
        <v>106.17980000000001</v>
      </c>
      <c r="E71" s="58">
        <f>SUM(Quarter!K71:N71)</f>
        <v>119.94980000000001</v>
      </c>
      <c r="F71" s="58">
        <f>SUM(Quarter!O71:R71)</f>
        <v>131.4605</v>
      </c>
      <c r="G71" s="58">
        <f>SUM(Quarter!S71:V71)</f>
        <v>124.27860000000001</v>
      </c>
      <c r="H71" s="58">
        <f>SUM(Quarter!W71:Z71)</f>
        <v>138.4589</v>
      </c>
      <c r="I71" s="58">
        <f>SUM(Quarter!AA71:AD71)</f>
        <v>131.78749999999999</v>
      </c>
      <c r="J71" s="58">
        <f>SUM(Quarter!AE71:AH71)</f>
        <v>134.637</v>
      </c>
      <c r="K71" s="58">
        <f>SUM(Quarter!AI71:AL71)</f>
        <v>148.85</v>
      </c>
      <c r="L71" s="58">
        <f>SUM(Quarter!AM71:AP71)</f>
        <v>135.94389999999999</v>
      </c>
      <c r="M71" s="58">
        <f>SUM(Quarter!AQ71:AT71)</f>
        <v>124.38139999999999</v>
      </c>
      <c r="N71" s="58">
        <f>SUM(Quarter!AU71:AX71)</f>
        <v>103.038</v>
      </c>
      <c r="O71" s="58">
        <f>SUM(Quarter!AY71:BB71)</f>
        <v>107.5942</v>
      </c>
      <c r="P71" s="58">
        <f>SUM(Quarter!BC71:BF71)</f>
        <v>108.4423</v>
      </c>
      <c r="Q71" s="58">
        <f>SUM(Quarter!BG71:BJ71)</f>
        <v>142.792</v>
      </c>
      <c r="R71" s="58">
        <f>SUM(Quarter!BK71:BN71)</f>
        <v>130.25790000000001</v>
      </c>
      <c r="S71" s="58">
        <f>SUM(Quarter!BO71:BR71)</f>
        <v>100.2389</v>
      </c>
      <c r="T71" s="58">
        <f>SUM(Quarter!BS71:BV71)</f>
        <v>75.878299999999996</v>
      </c>
      <c r="U71" s="58">
        <f>SUM(Quarter!BW71:BZ71)</f>
        <v>30.668599999999998</v>
      </c>
      <c r="V71" s="58">
        <f>SUM(Quarter!CA71:CD71)</f>
        <v>22.5304</v>
      </c>
      <c r="W71" s="58">
        <f>SUM(Quarter!CE71:CH71)</f>
        <v>16.831500000000002</v>
      </c>
      <c r="X71" s="58">
        <f>SUM(Quarter!CI71:CL71)</f>
        <v>6.9151999999999996</v>
      </c>
      <c r="Y71" s="58">
        <f>SUM(Quarter!CM71:CP71)</f>
        <v>5.4910000000000005</v>
      </c>
      <c r="Z71" s="211">
        <f>SUM(Quarter!CQ71:CT71)</f>
        <v>6.5150000000000006</v>
      </c>
      <c r="AA71" s="37"/>
      <c r="AB71" s="221">
        <f>Table5b_electricity_generated_by_fuel_1998_to_2020_TWh[[#This Row],[2021]]/$Z$84</f>
        <v>2.1107428875416275E-2</v>
      </c>
      <c r="AC71" s="223">
        <f>AB71*100</f>
        <v>2.1107428875416274</v>
      </c>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row>
    <row r="72" spans="1:108" ht="20.100000000000001" customHeight="1" x14ac:dyDescent="0.3">
      <c r="A72" s="155" t="s">
        <v>123</v>
      </c>
      <c r="B72" s="59" t="s">
        <v>120</v>
      </c>
      <c r="C72" s="58">
        <f>SUM(Quarter!C72:F72)</f>
        <v>8.1826000000000008</v>
      </c>
      <c r="D72" s="58">
        <f>SUM(Quarter!G72:J72)</f>
        <v>6.5488</v>
      </c>
      <c r="E72" s="58">
        <f>SUM(Quarter!K72:N72)</f>
        <v>6.5241000000000007</v>
      </c>
      <c r="F72" s="58">
        <f>SUM(Quarter!O72:R72)</f>
        <v>5.2531999999999996</v>
      </c>
      <c r="G72" s="58">
        <f>SUM(Quarter!S72:V72)</f>
        <v>4.7989000000000006</v>
      </c>
      <c r="H72" s="58">
        <f>SUM(Quarter!W72:Z72)</f>
        <v>4.5941000000000001</v>
      </c>
      <c r="I72" s="58">
        <f>SUM(Quarter!AA72:AD72)</f>
        <v>4.6436999999999999</v>
      </c>
      <c r="J72" s="58">
        <f>SUM(Quarter!AE72:AH72)</f>
        <v>5.3380999999999998</v>
      </c>
      <c r="K72" s="58">
        <f>SUM(Quarter!AI72:AL72)</f>
        <v>6.1729000000000003</v>
      </c>
      <c r="L72" s="58">
        <f>SUM(Quarter!AM72:AP72)</f>
        <v>5.0482000000000005</v>
      </c>
      <c r="M72" s="58">
        <f>SUM(Quarter!AQ72:AT72)</f>
        <v>6.7087000000000003</v>
      </c>
      <c r="N72" s="58">
        <f>SUM(Quarter!AU72:AX72)</f>
        <v>5.9945999999999993</v>
      </c>
      <c r="O72" s="58">
        <f>SUM(Quarter!AY72:BB72)</f>
        <v>4.8055000000000003</v>
      </c>
      <c r="P72" s="58">
        <f>SUM(Quarter!BC72:BF72)</f>
        <v>3.1189</v>
      </c>
      <c r="Q72" s="58">
        <f>SUM(Quarter!BG72:BJ72)</f>
        <v>2.8913000000000002</v>
      </c>
      <c r="R72" s="58">
        <f>SUM(Quarter!BK72:BN72)</f>
        <v>2.0661999999999998</v>
      </c>
      <c r="S72" s="58">
        <f>SUM(Quarter!BO72:BR72)</f>
        <v>1.9201000000000001</v>
      </c>
      <c r="T72" s="58">
        <f>SUM(Quarter!BS72:BV72)</f>
        <v>2.0371999999999999</v>
      </c>
      <c r="U72" s="58">
        <f>SUM(Quarter!BW72:BZ72)</f>
        <v>1.8902999999999999</v>
      </c>
      <c r="V72" s="58">
        <f>SUM(Quarter!CA72:CD72)</f>
        <v>1.6144999999999998</v>
      </c>
      <c r="W72" s="58">
        <f>SUM(Quarter!CE72:CH72)</f>
        <v>1.0649000000000002</v>
      </c>
      <c r="X72" s="58">
        <f>SUM(Quarter!CI72:CL72)</f>
        <v>1.8467000000000002</v>
      </c>
      <c r="Y72" s="58">
        <f>SUM(Quarter!CM72:CP72)</f>
        <v>1.5434000000000001</v>
      </c>
      <c r="Z72" s="211">
        <f>SUM(Quarter!CQ72:CT72)</f>
        <v>1.7508000000000001</v>
      </c>
      <c r="AA72" s="37"/>
      <c r="AB72" s="221">
        <f>Table5b_electricity_generated_by_fuel_1998_to_2020_TWh[[#This Row],[2021]]/$Z$84</f>
        <v>5.6722772793674318E-3</v>
      </c>
      <c r="AC72" s="223">
        <f t="shared" ref="AC72:AC84" si="0">AB72*100</f>
        <v>0.56722772793674314</v>
      </c>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row>
    <row r="73" spans="1:108" ht="20.100000000000001" customHeight="1" x14ac:dyDescent="0.3">
      <c r="A73" s="155" t="s">
        <v>123</v>
      </c>
      <c r="B73" s="59" t="s">
        <v>110</v>
      </c>
      <c r="C73" s="58">
        <f>SUM(Quarter!C73:F73)</f>
        <v>117.79829999999998</v>
      </c>
      <c r="D73" s="58">
        <f>SUM(Quarter!G73:J73)</f>
        <v>142.90090000000004</v>
      </c>
      <c r="E73" s="58">
        <f>SUM(Quarter!K73:N73)</f>
        <v>148.07659999999998</v>
      </c>
      <c r="F73" s="58">
        <f>SUM(Quarter!O73:R73)</f>
        <v>141.90600000000001</v>
      </c>
      <c r="G73" s="58">
        <f>SUM(Quarter!S73:V73)</f>
        <v>152.2775</v>
      </c>
      <c r="H73" s="58">
        <f>SUM(Quarter!W73:Z73)</f>
        <v>148.8827</v>
      </c>
      <c r="I73" s="58">
        <f>SUM(Quarter!AA73:AD73)</f>
        <v>157.06489999999999</v>
      </c>
      <c r="J73" s="58">
        <f>SUM(Quarter!AE73:AH73)</f>
        <v>152.64190000000002</v>
      </c>
      <c r="K73" s="58">
        <f>SUM(Quarter!AI73:AL73)</f>
        <v>140.82819999999998</v>
      </c>
      <c r="L73" s="58">
        <f>SUM(Quarter!AM73:AP73)</f>
        <v>165.79309999999998</v>
      </c>
      <c r="M73" s="58">
        <f>SUM(Quarter!AQ73:AT73)</f>
        <v>176.21900000000002</v>
      </c>
      <c r="N73" s="58">
        <f>SUM(Quarter!AU73:AX73)</f>
        <v>166.49869999999999</v>
      </c>
      <c r="O73" s="58">
        <f>SUM(Quarter!AY73:BB73)</f>
        <v>175.65350000000001</v>
      </c>
      <c r="P73" s="58">
        <f>SUM(Quarter!BC73:BF73)</f>
        <v>146.49889999999999</v>
      </c>
      <c r="Q73" s="58">
        <f>SUM(Quarter!BG73:BJ73)</f>
        <v>100.1695</v>
      </c>
      <c r="R73" s="58">
        <f>SUM(Quarter!BK73:BN73)</f>
        <v>95.8429</v>
      </c>
      <c r="S73" s="58">
        <f>SUM(Quarter!BO73:BR73)</f>
        <v>100.89200000000001</v>
      </c>
      <c r="T73" s="58">
        <f>SUM(Quarter!BS73:BV73)</f>
        <v>99.875499999999988</v>
      </c>
      <c r="U73" s="58">
        <f>SUM(Quarter!BW73:BZ73)</f>
        <v>143.3561</v>
      </c>
      <c r="V73" s="58">
        <f>SUM(Quarter!CA73:CD73)</f>
        <v>136.74590000000001</v>
      </c>
      <c r="W73" s="58">
        <f>SUM(Quarter!CE73:CH73)</f>
        <v>131.4897</v>
      </c>
      <c r="X73" s="58">
        <f>SUM(Quarter!CI73:CL73)</f>
        <v>131.98519999999999</v>
      </c>
      <c r="Y73" s="58">
        <f>SUM(Quarter!CM73:CP73)</f>
        <v>111.4212</v>
      </c>
      <c r="Z73" s="211">
        <f>SUM(Quarter!CQ73:CT73)</f>
        <v>123.17330000000001</v>
      </c>
      <c r="AA73" s="37"/>
      <c r="AB73" s="221">
        <f>Table5b_electricity_generated_by_fuel_1998_to_2020_TWh[[#This Row],[2021]]/$Z$84</f>
        <v>0.39905935059099179</v>
      </c>
      <c r="AC73" s="223">
        <f t="shared" si="0"/>
        <v>39.905935059099178</v>
      </c>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row>
    <row r="74" spans="1:108" ht="20.100000000000001" customHeight="1" x14ac:dyDescent="0.3">
      <c r="A74" s="155" t="s">
        <v>123</v>
      </c>
      <c r="B74" s="59" t="s">
        <v>111</v>
      </c>
      <c r="C74" s="58">
        <f>SUM(Quarter!C74:F74)</f>
        <v>99.485900000000001</v>
      </c>
      <c r="D74" s="58">
        <f>SUM(Quarter!G74:J74)</f>
        <v>95.132900000000006</v>
      </c>
      <c r="E74" s="58">
        <f>SUM(Quarter!K74:N74)</f>
        <v>85.06280000000001</v>
      </c>
      <c r="F74" s="58">
        <f>SUM(Quarter!O74:R74)</f>
        <v>90.092600000000004</v>
      </c>
      <c r="G74" s="58">
        <f>SUM(Quarter!S74:V74)</f>
        <v>87.848399999999998</v>
      </c>
      <c r="H74" s="58">
        <f>SUM(Quarter!W74:Z74)</f>
        <v>88.686300000000003</v>
      </c>
      <c r="I74" s="58">
        <f>SUM(Quarter!AA74:AD74)</f>
        <v>79.999099999999999</v>
      </c>
      <c r="J74" s="58">
        <f>SUM(Quarter!AE74:AH74)</f>
        <v>81.618099999999998</v>
      </c>
      <c r="K74" s="58">
        <f>SUM(Quarter!AI74:AL74)</f>
        <v>75.450599999999994</v>
      </c>
      <c r="L74" s="58">
        <f>SUM(Quarter!AM74:AP74)</f>
        <v>63.028399999999998</v>
      </c>
      <c r="M74" s="58">
        <f>SUM(Quarter!AQ74:AT74)</f>
        <v>52.485799999999998</v>
      </c>
      <c r="N74" s="58">
        <f>SUM(Quarter!AU74:AX74)</f>
        <v>69.0976</v>
      </c>
      <c r="O74" s="58">
        <f>SUM(Quarter!AY74:BB74)</f>
        <v>62.139700000000005</v>
      </c>
      <c r="P74" s="58">
        <f>SUM(Quarter!BC74:BF74)</f>
        <v>68.980400000000003</v>
      </c>
      <c r="Q74" s="58">
        <f>SUM(Quarter!BG74:BJ74)</f>
        <v>70.405000000000001</v>
      </c>
      <c r="R74" s="58">
        <f>SUM(Quarter!BK74:BN74)</f>
        <v>70.606800000000007</v>
      </c>
      <c r="S74" s="58">
        <f>SUM(Quarter!BO74:BR74)</f>
        <v>63.747900000000001</v>
      </c>
      <c r="T74" s="58">
        <f>SUM(Quarter!BS74:BV74)</f>
        <v>70.34490000000001</v>
      </c>
      <c r="U74" s="58">
        <f>SUM(Quarter!BW74:BZ74)</f>
        <v>71.726100000000002</v>
      </c>
      <c r="V74" s="58">
        <f>SUM(Quarter!CA74:CD74)</f>
        <v>70.336299999999994</v>
      </c>
      <c r="W74" s="58">
        <f>SUM(Quarter!CE74:CH74)</f>
        <v>65.063800000000001</v>
      </c>
      <c r="X74" s="58">
        <f>SUM(Quarter!CI74:CL74)</f>
        <v>56.184000000000005</v>
      </c>
      <c r="Y74" s="58">
        <f>SUM(Quarter!CM74:CP74)</f>
        <v>50.278300000000002</v>
      </c>
      <c r="Z74" s="211">
        <f>SUM(Quarter!CQ74:CT74)</f>
        <v>45.9039</v>
      </c>
      <c r="AA74" s="37"/>
      <c r="AB74" s="221">
        <f>Table5b_electricity_generated_by_fuel_1998_to_2020_TWh[[#This Row],[2021]]/$Z$84</f>
        <v>0.14872038439819205</v>
      </c>
      <c r="AC74" s="223">
        <f t="shared" si="0"/>
        <v>14.872038439819205</v>
      </c>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row>
    <row r="75" spans="1:108" ht="20.100000000000001" customHeight="1" x14ac:dyDescent="0.3">
      <c r="A75" s="155" t="s">
        <v>123</v>
      </c>
      <c r="B75" s="59" t="s">
        <v>174</v>
      </c>
      <c r="C75" s="58">
        <f>SUM(Quarter!C75:F75)</f>
        <v>5.1175999999999995</v>
      </c>
      <c r="D75" s="58">
        <f>SUM(Quarter!G75:J75)</f>
        <v>5.3355999999999995</v>
      </c>
      <c r="E75" s="58">
        <f>SUM(Quarter!K75:N75)</f>
        <v>5.0857000000000001</v>
      </c>
      <c r="F75" s="58">
        <f>SUM(Quarter!O75:R75)</f>
        <v>4.0545999999999998</v>
      </c>
      <c r="G75" s="58">
        <f>SUM(Quarter!S75:V75)</f>
        <v>4.7874999999999996</v>
      </c>
      <c r="H75" s="58">
        <f>SUM(Quarter!W75:Z75)</f>
        <v>3.2277</v>
      </c>
      <c r="I75" s="58">
        <f>SUM(Quarter!AA75:AD75)</f>
        <v>4.8445</v>
      </c>
      <c r="J75" s="58">
        <f>SUM(Quarter!AE75:AH75)</f>
        <v>4.9229000000000003</v>
      </c>
      <c r="K75" s="58">
        <f>SUM(Quarter!AI75:AL75)</f>
        <v>4.5933000000000002</v>
      </c>
      <c r="L75" s="58">
        <f>SUM(Quarter!AM75:AP75)</f>
        <v>5.0773000000000001</v>
      </c>
      <c r="M75" s="58">
        <f>SUM(Quarter!AQ75:AT75)</f>
        <v>5.1411999999999995</v>
      </c>
      <c r="N75" s="58">
        <f>SUM(Quarter!AU75:AX75)</f>
        <v>5.2278000000000002</v>
      </c>
      <c r="O75" s="58">
        <f>SUM(Quarter!AY75:BB75)</f>
        <v>3.5914000000000001</v>
      </c>
      <c r="P75" s="58">
        <f>SUM(Quarter!BC75:BF75)</f>
        <v>5.6918000000000006</v>
      </c>
      <c r="Q75" s="58">
        <f>SUM(Quarter!BG75:BJ75)</f>
        <v>5.3090999999999999</v>
      </c>
      <c r="R75" s="58">
        <f>SUM(Quarter!BK75:BN75)</f>
        <v>4.7014999999999993</v>
      </c>
      <c r="S75" s="58">
        <f>SUM(Quarter!BO75:BR75)</f>
        <v>5.8877999999999995</v>
      </c>
      <c r="T75" s="58">
        <f>SUM(Quarter!BS75:BV75)</f>
        <v>6.2972000000000001</v>
      </c>
      <c r="U75" s="58">
        <f>SUM(Quarter!BW75:BZ75)</f>
        <v>5.3704999999999998</v>
      </c>
      <c r="V75" s="58">
        <f>SUM(Quarter!CA75:CD75)</f>
        <v>5.8818000000000001</v>
      </c>
      <c r="W75" s="58">
        <f>SUM(Quarter!CE75:CH75)</f>
        <v>5.4432999999999998</v>
      </c>
      <c r="X75" s="58">
        <f>SUM(Quarter!CI75:CL75)</f>
        <v>5.9329000000000001</v>
      </c>
      <c r="Y75" s="58">
        <f>SUM(Quarter!CM75:CP75)</f>
        <v>6.8648000000000007</v>
      </c>
      <c r="Z75" s="211">
        <f>SUM(Quarter!CQ75:CT75)</f>
        <v>5.4959000000000007</v>
      </c>
      <c r="AA75" s="37"/>
      <c r="AB75" s="221">
        <f>Table5b_electricity_generated_by_fuel_1998_to_2020_TWh[[#This Row],[2021]]/$Z$84</f>
        <v>1.7805728066983932E-2</v>
      </c>
      <c r="AC75" s="223">
        <f t="shared" si="0"/>
        <v>1.7805728066983932</v>
      </c>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row>
    <row r="76" spans="1:108" ht="20.100000000000001" customHeight="1" x14ac:dyDescent="0.3">
      <c r="A76" s="155" t="s">
        <v>123</v>
      </c>
      <c r="B76" s="59" t="s">
        <v>131</v>
      </c>
      <c r="C76" s="58">
        <f>SUM(Quarter!C76:F76)</f>
        <v>0.87690000000000001</v>
      </c>
      <c r="D76" s="58">
        <f>SUM(Quarter!G76:J76)</f>
        <v>0.85099999999999998</v>
      </c>
      <c r="E76" s="58">
        <f>SUM(Quarter!K76:N76)</f>
        <v>0.94699999999999995</v>
      </c>
      <c r="F76" s="58">
        <f>SUM(Quarter!O76:R76)</f>
        <v>0.96499999999999997</v>
      </c>
      <c r="G76" s="58">
        <f>SUM(Quarter!S76:V76)</f>
        <v>1.2591000000000001</v>
      </c>
      <c r="H76" s="58">
        <f>SUM(Quarter!W76:Z76)</f>
        <v>1.288</v>
      </c>
      <c r="I76" s="58">
        <f>SUM(Quarter!AA76:AD76)</f>
        <v>1.9390000000000001</v>
      </c>
      <c r="J76" s="58">
        <f>SUM(Quarter!AE76:AH76)</f>
        <v>2.9119999999999999</v>
      </c>
      <c r="K76" s="58">
        <f>SUM(Quarter!AI76:AL76)</f>
        <v>4.2359</v>
      </c>
      <c r="L76" s="58">
        <f>SUM(Quarter!AM76:AP76)</f>
        <v>5.2878000000000007</v>
      </c>
      <c r="M76" s="58">
        <f>SUM(Quarter!AQ76:AT76)</f>
        <v>7.1385000000000005</v>
      </c>
      <c r="N76" s="58">
        <f>SUM(Quarter!AU76:AX76)</f>
        <v>9.3015000000000008</v>
      </c>
      <c r="O76" s="58">
        <f>SUM(Quarter!AY76:BB76)</f>
        <v>10.2857</v>
      </c>
      <c r="P76" s="58">
        <f>SUM(Quarter!BC76:BF76)</f>
        <v>15.962899999999999</v>
      </c>
      <c r="Q76" s="58">
        <f>SUM(Quarter!BG76:BJ76)</f>
        <v>19.847099999999998</v>
      </c>
      <c r="R76" s="58">
        <f>SUM(Quarter!BK76:BN76)</f>
        <v>28.397199999999998</v>
      </c>
      <c r="S76" s="58">
        <f>SUM(Quarter!BO76:BR76)</f>
        <v>31.959299999999999</v>
      </c>
      <c r="T76" s="58">
        <f>SUM(Quarter!BS76:BV76)</f>
        <v>40.274700000000003</v>
      </c>
      <c r="U76" s="58">
        <f>SUM(Quarter!BW76:BZ76)</f>
        <v>37.159500000000001</v>
      </c>
      <c r="V76" s="58">
        <f>SUM(Quarter!CA76:CD76)</f>
        <v>49.641000000000005</v>
      </c>
      <c r="W76" s="58">
        <f>SUM(Quarter!CE76:CH76)</f>
        <v>56.907600000000002</v>
      </c>
      <c r="X76" s="58">
        <f>SUM(Quarter!CI76:CL76)</f>
        <v>63.834899999999998</v>
      </c>
      <c r="Y76" s="58">
        <f>SUM(Quarter!CM76:CP76)</f>
        <v>75.614900000000006</v>
      </c>
      <c r="Z76" s="211">
        <f>SUM(Quarter!CQ76:CT76)</f>
        <v>64.662099999999995</v>
      </c>
      <c r="AA76" s="37"/>
      <c r="AB76" s="221">
        <f>Table5b_electricity_generated_by_fuel_1998_to_2020_TWh[[#This Row],[2021]]/$Z$84</f>
        <v>0.20949358045818184</v>
      </c>
      <c r="AC76" s="223">
        <f t="shared" si="0"/>
        <v>20.949358045818183</v>
      </c>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row>
    <row r="77" spans="1:108" ht="20.100000000000001" customHeight="1" x14ac:dyDescent="0.3">
      <c r="A77" s="155" t="s">
        <v>123</v>
      </c>
      <c r="B77" s="156" t="s">
        <v>132</v>
      </c>
      <c r="C77" s="72" t="s">
        <v>173</v>
      </c>
      <c r="D77" s="72" t="s">
        <v>173</v>
      </c>
      <c r="E77" s="72" t="s">
        <v>173</v>
      </c>
      <c r="F77" s="72" t="s">
        <v>173</v>
      </c>
      <c r="G77" s="72" t="s">
        <v>173</v>
      </c>
      <c r="H77" s="72" t="s">
        <v>173</v>
      </c>
      <c r="I77" s="72" t="s">
        <v>173</v>
      </c>
      <c r="J77" s="72" t="s">
        <v>173</v>
      </c>
      <c r="K77" s="72" t="s">
        <v>173</v>
      </c>
      <c r="L77" s="72" t="s">
        <v>173</v>
      </c>
      <c r="M77" s="72" t="s">
        <v>173</v>
      </c>
      <c r="N77" s="72" t="s">
        <v>173</v>
      </c>
      <c r="O77" s="58">
        <f>SUM(Quarter!AY77:BB77)</f>
        <v>7.2259999999999991</v>
      </c>
      <c r="P77" s="58">
        <f>SUM(Quarter!BC77:BF77)</f>
        <v>10.814</v>
      </c>
      <c r="Q77" s="58">
        <f>SUM(Quarter!BG77:BJ77)</f>
        <v>12.2439</v>
      </c>
      <c r="R77" s="58">
        <f>SUM(Quarter!BK77:BN77)</f>
        <v>16.9254</v>
      </c>
      <c r="S77" s="58">
        <f>SUM(Quarter!BO77:BR77)</f>
        <v>18.5548</v>
      </c>
      <c r="T77" s="58">
        <f>SUM(Quarter!BS77:BV77)</f>
        <v>22.852</v>
      </c>
      <c r="U77" s="58">
        <f>SUM(Quarter!BW77:BZ77)</f>
        <v>20.753700000000002</v>
      </c>
      <c r="V77" s="58">
        <f>SUM(Quarter!CA77:CD77)</f>
        <v>28.725200000000001</v>
      </c>
      <c r="W77" s="58">
        <f>SUM(Quarter!CE77:CH77)</f>
        <v>30.3825</v>
      </c>
      <c r="X77" s="58">
        <f>SUM(Quarter!CI77:CL77)</f>
        <v>31.8598</v>
      </c>
      <c r="Y77" s="58">
        <f>SUM(Quarter!CM77:CP77)</f>
        <v>34.933900000000001</v>
      </c>
      <c r="Z77" s="211">
        <f>SUM(Quarter!CQ77:CT77)</f>
        <v>29.152500000000003</v>
      </c>
      <c r="AA77" s="37"/>
      <c r="AB77" s="221">
        <f>Table5b_electricity_generated_by_fuel_1998_to_2020_TWh[[#This Row],[2021]]/$Z$84</f>
        <v>9.444885959947398E-2</v>
      </c>
      <c r="AC77" s="223">
        <f t="shared" si="0"/>
        <v>9.4448859599473973</v>
      </c>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row>
    <row r="78" spans="1:108" ht="20.100000000000001" customHeight="1" x14ac:dyDescent="0.3">
      <c r="A78" s="155" t="s">
        <v>123</v>
      </c>
      <c r="B78" s="59" t="s">
        <v>133</v>
      </c>
      <c r="C78" s="72" t="s">
        <v>173</v>
      </c>
      <c r="D78" s="72" t="s">
        <v>173</v>
      </c>
      <c r="E78" s="72" t="s">
        <v>173</v>
      </c>
      <c r="F78" s="72" t="s">
        <v>173</v>
      </c>
      <c r="G78" s="72" t="s">
        <v>173</v>
      </c>
      <c r="H78" s="72" t="s">
        <v>173</v>
      </c>
      <c r="I78" s="72" t="s">
        <v>173</v>
      </c>
      <c r="J78" s="72" t="s">
        <v>173</v>
      </c>
      <c r="K78" s="72" t="s">
        <v>173</v>
      </c>
      <c r="L78" s="72" t="s">
        <v>173</v>
      </c>
      <c r="M78" s="72" t="s">
        <v>173</v>
      </c>
      <c r="N78" s="72" t="s">
        <v>173</v>
      </c>
      <c r="O78" s="58">
        <f>SUM(Quarter!AY78:BB78)</f>
        <v>3.0596999999999999</v>
      </c>
      <c r="P78" s="58">
        <f>SUM(Quarter!BC78:BF78)</f>
        <v>5.1490999999999998</v>
      </c>
      <c r="Q78" s="58">
        <f>SUM(Quarter!BG78:BJ78)</f>
        <v>7.6029999999999998</v>
      </c>
      <c r="R78" s="58">
        <f>SUM(Quarter!BK78:BN78)</f>
        <v>11.4717</v>
      </c>
      <c r="S78" s="58">
        <f>SUM(Quarter!BO78:BR78)</f>
        <v>13.4046</v>
      </c>
      <c r="T78" s="58">
        <f>SUM(Quarter!BS78:BV78)</f>
        <v>17.422800000000002</v>
      </c>
      <c r="U78" s="58">
        <f>SUM(Quarter!BW78:BZ78)</f>
        <v>16.405800000000003</v>
      </c>
      <c r="V78" s="58">
        <f>SUM(Quarter!CA78:CD78)</f>
        <v>20.915800000000001</v>
      </c>
      <c r="W78" s="58">
        <f>SUM(Quarter!CE78:CH78)</f>
        <v>26.525199999999998</v>
      </c>
      <c r="X78" s="58">
        <f>SUM(Quarter!CI78:CL78)</f>
        <v>31.975200000000001</v>
      </c>
      <c r="Y78" s="58">
        <f>SUM(Quarter!CM78:CP78)</f>
        <v>40.681100000000001</v>
      </c>
      <c r="Z78" s="211">
        <f>SUM(Quarter!CQ78:CT78)</f>
        <v>35.509399999999999</v>
      </c>
      <c r="AA78" s="37"/>
      <c r="AB78" s="221">
        <f>Table5b_electricity_generated_by_fuel_1998_to_2020_TWh[[#This Row],[2021]]/$Z$84</f>
        <v>0.1150440728946595</v>
      </c>
      <c r="AC78" s="223">
        <f t="shared" si="0"/>
        <v>11.50440728946595</v>
      </c>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row>
    <row r="79" spans="1:108" ht="20.100000000000001" customHeight="1" x14ac:dyDescent="0.3">
      <c r="A79" s="155" t="s">
        <v>123</v>
      </c>
      <c r="B79" s="157" t="s">
        <v>135</v>
      </c>
      <c r="C79" s="72" t="s">
        <v>173</v>
      </c>
      <c r="D79" s="72" t="s">
        <v>173</v>
      </c>
      <c r="E79" s="72" t="s">
        <v>173</v>
      </c>
      <c r="F79" s="72" t="s">
        <v>173</v>
      </c>
      <c r="G79" s="72" t="s">
        <v>173</v>
      </c>
      <c r="H79" s="72" t="s">
        <v>173</v>
      </c>
      <c r="I79" s="72" t="s">
        <v>173</v>
      </c>
      <c r="J79" s="72" t="s">
        <v>173</v>
      </c>
      <c r="K79" s="72" t="s">
        <v>173</v>
      </c>
      <c r="L79" s="72" t="s">
        <v>173</v>
      </c>
      <c r="M79" s="72" t="s">
        <v>173</v>
      </c>
      <c r="N79" s="72" t="s">
        <v>173</v>
      </c>
      <c r="O79" s="58">
        <f>SUM(Quarter!AY79:BB79)</f>
        <v>1.7999999999999997E-3</v>
      </c>
      <c r="P79" s="58">
        <f>SUM(Quarter!BC79:BF79)</f>
        <v>8.9999999999999998E-4</v>
      </c>
      <c r="Q79" s="58">
        <f>SUM(Quarter!BG79:BJ79)</f>
        <v>4.3E-3</v>
      </c>
      <c r="R79" s="58">
        <f>SUM(Quarter!BK79:BN79)</f>
        <v>4.8000000000000004E-3</v>
      </c>
      <c r="S79" s="58">
        <f>SUM(Quarter!BO79:BR79)</f>
        <v>2.2000000000000001E-3</v>
      </c>
      <c r="T79" s="58">
        <f>SUM(Quarter!BS79:BV79)</f>
        <v>2.0999999999999999E-3</v>
      </c>
      <c r="U79" s="58">
        <f>SUM(Quarter!BW79:BZ79)</f>
        <v>0</v>
      </c>
      <c r="V79" s="58">
        <f>SUM(Quarter!CA79:CD79)</f>
        <v>4.0999999999999995E-3</v>
      </c>
      <c r="W79" s="58">
        <f>SUM(Quarter!CE79:CH79)</f>
        <v>9.1999999999999998E-3</v>
      </c>
      <c r="X79" s="58">
        <f>SUM(Quarter!CI79:CL79)</f>
        <v>1.4E-2</v>
      </c>
      <c r="Y79" s="58">
        <f>SUM(Quarter!CM79:CP79)</f>
        <v>1.12E-2</v>
      </c>
      <c r="Z79" s="211">
        <f>SUM(Quarter!CQ79:CT79)</f>
        <v>5.3999999999999994E-3</v>
      </c>
      <c r="AA79" s="37"/>
      <c r="AB79" s="221">
        <f>Table5b_electricity_generated_by_fuel_1998_to_2020_TWh[[#This Row],[2021]]/$Z$84</f>
        <v>1.7495029305793995E-5</v>
      </c>
      <c r="AC79" s="223">
        <f t="shared" si="0"/>
        <v>1.7495029305793996E-3</v>
      </c>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row>
    <row r="80" spans="1:108" ht="20.100000000000001" customHeight="1" x14ac:dyDescent="0.3">
      <c r="A80" s="155" t="s">
        <v>123</v>
      </c>
      <c r="B80" s="59" t="s">
        <v>114</v>
      </c>
      <c r="C80" s="72" t="s">
        <v>173</v>
      </c>
      <c r="D80" s="72" t="s">
        <v>173</v>
      </c>
      <c r="E80" s="72" t="s">
        <v>173</v>
      </c>
      <c r="F80" s="72" t="s">
        <v>173</v>
      </c>
      <c r="G80" s="72" t="s">
        <v>173</v>
      </c>
      <c r="H80" s="72" t="s">
        <v>173</v>
      </c>
      <c r="I80" s="72" t="s">
        <v>173</v>
      </c>
      <c r="J80" s="72" t="s">
        <v>173</v>
      </c>
      <c r="K80" s="72" t="s">
        <v>173</v>
      </c>
      <c r="L80" s="72" t="s">
        <v>173</v>
      </c>
      <c r="M80" s="72" t="s">
        <v>173</v>
      </c>
      <c r="N80" s="72" t="s">
        <v>173</v>
      </c>
      <c r="O80" s="58">
        <f>SUM(Quarter!AY80:BB80)</f>
        <v>4.0299999999999996E-2</v>
      </c>
      <c r="P80" s="58">
        <f>SUM(Quarter!BC80:BF80)</f>
        <v>0.24369999999999997</v>
      </c>
      <c r="Q80" s="58">
        <f>SUM(Quarter!BG80:BJ80)</f>
        <v>1.3537000000000001</v>
      </c>
      <c r="R80" s="58">
        <f>SUM(Quarter!BK80:BN80)</f>
        <v>2.0102000000000002</v>
      </c>
      <c r="S80" s="58">
        <f>SUM(Quarter!BO80:BR80)</f>
        <v>4.0540000000000003</v>
      </c>
      <c r="T80" s="58">
        <f>SUM(Quarter!BS80:BV80)</f>
        <v>7.5327999999999999</v>
      </c>
      <c r="U80" s="58">
        <f>SUM(Quarter!BW80:BZ80)</f>
        <v>10.395100000000001</v>
      </c>
      <c r="V80" s="58">
        <f>SUM(Quarter!CA80:CD80)</f>
        <v>11.4573</v>
      </c>
      <c r="W80" s="58">
        <f>SUM(Quarter!CE80:CH80)</f>
        <v>12.668399999999998</v>
      </c>
      <c r="X80" s="58">
        <f>SUM(Quarter!CI80:CL80)</f>
        <v>12.418099999999999</v>
      </c>
      <c r="Y80" s="58">
        <f>SUM(Quarter!CM80:CP80)</f>
        <v>12.902800000000001</v>
      </c>
      <c r="Z80" s="211">
        <f>SUM(Quarter!CQ80:CT80)</f>
        <v>12.138000000000002</v>
      </c>
      <c r="AA80" s="37"/>
      <c r="AB80" s="221">
        <f>Table5b_electricity_generated_by_fuel_1998_to_2020_TWh[[#This Row],[2021]]/$Z$84</f>
        <v>3.932493809513473E-2</v>
      </c>
      <c r="AC80" s="223">
        <f t="shared" si="0"/>
        <v>3.9324938095134732</v>
      </c>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row>
    <row r="81" spans="1:108" ht="20.100000000000001" customHeight="1" x14ac:dyDescent="0.3">
      <c r="A81" s="155" t="s">
        <v>123</v>
      </c>
      <c r="B81" s="59" t="s">
        <v>115</v>
      </c>
      <c r="C81" s="58">
        <f>SUM(Quarter!C81:F81)</f>
        <v>3.2372999999999998</v>
      </c>
      <c r="D81" s="58">
        <f>SUM(Quarter!G81:J81)</f>
        <v>3.9870999999999999</v>
      </c>
      <c r="E81" s="58">
        <f>SUM(Quarter!K81:N81)</f>
        <v>4.3281000000000001</v>
      </c>
      <c r="F81" s="58">
        <f>SUM(Quarter!O81:R81)</f>
        <v>5.0473999999999997</v>
      </c>
      <c r="G81" s="58">
        <f>SUM(Quarter!S81:V81)</f>
        <v>5.6253000000000002</v>
      </c>
      <c r="H81" s="58">
        <f>SUM(Quarter!W81:Z81)</f>
        <v>6.6913</v>
      </c>
      <c r="I81" s="58">
        <f>SUM(Quarter!AA81:AD81)</f>
        <v>7.9404000000000003</v>
      </c>
      <c r="J81" s="58">
        <f>SUM(Quarter!AE81:AH81)</f>
        <v>9.6853999999999996</v>
      </c>
      <c r="K81" s="58">
        <f>SUM(Quarter!AI81:AL81)</f>
        <v>9.9274000000000004</v>
      </c>
      <c r="L81" s="58">
        <f>SUM(Quarter!AM81:AP81)</f>
        <v>9.3245000000000005</v>
      </c>
      <c r="M81" s="58">
        <f>SUM(Quarter!AQ81:AT81)</f>
        <v>9.5663</v>
      </c>
      <c r="N81" s="58">
        <f>SUM(Quarter!AU81:AX81)</f>
        <v>10.7143</v>
      </c>
      <c r="O81" s="58">
        <f>SUM(Quarter!AY81:BB81)</f>
        <v>12.2613</v>
      </c>
      <c r="P81" s="58">
        <f>SUM(Quarter!BC81:BF81)</f>
        <v>13.312800000000001</v>
      </c>
      <c r="Q81" s="58">
        <f>SUM(Quarter!BG81:BJ81)</f>
        <v>14.733799999999999</v>
      </c>
      <c r="R81" s="58">
        <f>SUM(Quarter!BK81:BN81)</f>
        <v>18.099699999999999</v>
      </c>
      <c r="S81" s="58">
        <f>SUM(Quarter!BO81:BR81)</f>
        <v>22.619</v>
      </c>
      <c r="T81" s="58">
        <f>SUM(Quarter!BS81:BV81)</f>
        <v>29.256999999999998</v>
      </c>
      <c r="U81" s="58">
        <f>SUM(Quarter!BW81:BZ81)</f>
        <v>30.0656</v>
      </c>
      <c r="V81" s="58">
        <f>SUM(Quarter!CA81:CD81)</f>
        <v>31.894299999999998</v>
      </c>
      <c r="W81" s="58">
        <f>SUM(Quarter!CE81:CH81)</f>
        <v>34.966799999999999</v>
      </c>
      <c r="X81" s="58">
        <f>SUM(Quarter!CI81:CL81)</f>
        <v>37.381600000000006</v>
      </c>
      <c r="Y81" s="58">
        <f>SUM(Quarter!CM81:CP81)</f>
        <v>39.347200000000001</v>
      </c>
      <c r="Z81" s="211">
        <f>SUM(Quarter!CQ81:CT81)</f>
        <v>39.8767</v>
      </c>
      <c r="AA81" s="37"/>
      <c r="AB81" s="221">
        <f>Table5b_electricity_generated_by_fuel_1998_to_2020_TWh[[#This Row],[2021]]/$Z$84</f>
        <v>0.12919333983673248</v>
      </c>
      <c r="AC81" s="223">
        <f t="shared" si="0"/>
        <v>12.919333983673248</v>
      </c>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row>
    <row r="82" spans="1:108" ht="20.100000000000001" customHeight="1" x14ac:dyDescent="0.3">
      <c r="A82" s="155" t="s">
        <v>123</v>
      </c>
      <c r="B82" s="59" t="s">
        <v>116</v>
      </c>
      <c r="C82" s="58">
        <f>SUM(Quarter!C82:F82)</f>
        <v>4.2366999999999999</v>
      </c>
      <c r="D82" s="58">
        <f>SUM(Quarter!G82:J82)</f>
        <v>4.3120000000000003</v>
      </c>
      <c r="E82" s="58">
        <f>SUM(Quarter!K82:N82)</f>
        <v>4.4009999999999998</v>
      </c>
      <c r="F82" s="58">
        <f>SUM(Quarter!O82:R82)</f>
        <v>3.577</v>
      </c>
      <c r="G82" s="58">
        <f>SUM(Quarter!S82:V82)</f>
        <v>3.7189999999999999</v>
      </c>
      <c r="H82" s="58">
        <f>SUM(Quarter!W82:Z82)</f>
        <v>3.8</v>
      </c>
      <c r="I82" s="58">
        <f>SUM(Quarter!AA82:AD82)</f>
        <v>3.0619999999999998</v>
      </c>
      <c r="J82" s="58">
        <f>SUM(Quarter!AE82:AH82)</f>
        <v>3.6758999999999999</v>
      </c>
      <c r="K82" s="58">
        <f>SUM(Quarter!AI82:AL82)</f>
        <v>3.3708999999999998</v>
      </c>
      <c r="L82" s="58">
        <f>SUM(Quarter!AM82:AP82)</f>
        <v>3.4674</v>
      </c>
      <c r="M82" s="58">
        <f>SUM(Quarter!AQ82:AT82)</f>
        <v>3.1881999999999997</v>
      </c>
      <c r="N82" s="58">
        <f>SUM(Quarter!AU82:AX82)</f>
        <v>3.1957999999999998</v>
      </c>
      <c r="O82" s="58">
        <f>SUM(Quarter!AY82:BB82)</f>
        <v>2.5446999999999997</v>
      </c>
      <c r="P82" s="58">
        <f>SUM(Quarter!BC82:BF82)</f>
        <v>2.8233999999999999</v>
      </c>
      <c r="Q82" s="58">
        <f>SUM(Quarter!BG82:BJ82)</f>
        <v>3.4006000000000003</v>
      </c>
      <c r="R82" s="58">
        <f>SUM(Quarter!BK82:BN82)</f>
        <v>3.3924999999999996</v>
      </c>
      <c r="S82" s="58">
        <f>SUM(Quarter!BO82:BR82)</f>
        <v>3.8911999999999995</v>
      </c>
      <c r="T82" s="58">
        <f>SUM(Quarter!BS82:BV82)</f>
        <v>4.6364000000000001</v>
      </c>
      <c r="U82" s="58">
        <f>SUM(Quarter!BW82:BZ82)</f>
        <v>5.5735000000000001</v>
      </c>
      <c r="V82" s="58">
        <f>SUM(Quarter!CA82:CD82)</f>
        <v>5.2195</v>
      </c>
      <c r="W82" s="58">
        <f>SUM(Quarter!CE82:CH82)</f>
        <v>5.7791999999999994</v>
      </c>
      <c r="X82" s="58">
        <f>SUM(Quarter!CI82:CL82)</f>
        <v>5.5933999999999999</v>
      </c>
      <c r="Y82" s="58">
        <f>SUM(Quarter!CM82:CP82)</f>
        <v>7.2465999999999999</v>
      </c>
      <c r="Z82" s="211">
        <f>SUM(Quarter!CQ82:CT82)</f>
        <v>7.2435999999999998</v>
      </c>
      <c r="AA82" s="37"/>
      <c r="AB82" s="221">
        <f>Table5b_electricity_generated_by_fuel_1998_to_2020_TWh[[#This Row],[2021]]/$Z$84</f>
        <v>2.3467961903601738E-2</v>
      </c>
      <c r="AC82" s="223">
        <f t="shared" si="0"/>
        <v>2.3467961903601737</v>
      </c>
      <c r="AD82" s="37"/>
      <c r="AE82" s="37"/>
      <c r="AF82" s="158"/>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row>
    <row r="83" spans="1:108" ht="20.100000000000001" customHeight="1" x14ac:dyDescent="0.3">
      <c r="A83" s="155" t="s">
        <v>123</v>
      </c>
      <c r="B83" s="59" t="s">
        <v>134</v>
      </c>
      <c r="C83" s="58">
        <f>SUM(Quarter!C83:F83)</f>
        <v>1.6236000000000002</v>
      </c>
      <c r="D83" s="58">
        <f>SUM(Quarter!G83:J83)</f>
        <v>2.9026000000000001</v>
      </c>
      <c r="E83" s="58">
        <f>SUM(Quarter!K83:N83)</f>
        <v>2.6943999999999999</v>
      </c>
      <c r="F83" s="58">
        <f>SUM(Quarter!O83:R83)</f>
        <v>2.4220000000000002</v>
      </c>
      <c r="G83" s="58">
        <f>SUM(Quarter!S83:V83)</f>
        <v>2.6516999999999999</v>
      </c>
      <c r="H83" s="58">
        <f>SUM(Quarter!W83:Z83)</f>
        <v>2.7339000000000002</v>
      </c>
      <c r="I83" s="58">
        <f>SUM(Quarter!AA83:AD83)</f>
        <v>2.6484999999999999</v>
      </c>
      <c r="J83" s="58">
        <f>SUM(Quarter!AE83:AH83)</f>
        <v>2.9298000000000002</v>
      </c>
      <c r="K83" s="58">
        <f>SUM(Quarter!AI83:AL83)</f>
        <v>3.8525</v>
      </c>
      <c r="L83" s="58">
        <f>SUM(Quarter!AM83:AP83)</f>
        <v>3.8593000000000002</v>
      </c>
      <c r="M83" s="58">
        <f>SUM(Quarter!AQ83:AT83)</f>
        <v>4.0888999999999998</v>
      </c>
      <c r="N83" s="58">
        <f>SUM(Quarter!AU83:AX83)</f>
        <v>3.6852</v>
      </c>
      <c r="O83" s="58">
        <f>SUM(Quarter!AY83:BB83)</f>
        <v>3.1505000000000001</v>
      </c>
      <c r="P83" s="58">
        <f>SUM(Quarter!BC83:BF83)</f>
        <v>2.9054999999999995</v>
      </c>
      <c r="Q83" s="58">
        <f>SUM(Quarter!BG83:BJ83)</f>
        <v>2.9664999999999999</v>
      </c>
      <c r="R83" s="58">
        <f>SUM(Quarter!BK83:BN83)</f>
        <v>2.9039000000000001</v>
      </c>
      <c r="S83" s="58">
        <f>SUM(Quarter!BO83:BR83)</f>
        <v>2.8834999999999997</v>
      </c>
      <c r="T83" s="58">
        <f>SUM(Quarter!BS83:BV83)</f>
        <v>2.7395000000000005</v>
      </c>
      <c r="U83" s="58">
        <f>SUM(Quarter!BW83:BZ83)</f>
        <v>2.9592999999999998</v>
      </c>
      <c r="V83" s="58">
        <f>SUM(Quarter!CA83:CD83)</f>
        <v>2.8721000000000001</v>
      </c>
      <c r="W83" s="58">
        <f>SUM(Quarter!CE83:CH83)</f>
        <v>2.4984000000000002</v>
      </c>
      <c r="X83" s="58">
        <f>SUM(Quarter!CI83:CL83)</f>
        <v>1.7564</v>
      </c>
      <c r="Y83" s="58">
        <f>SUM(Quarter!CM83:CP83)</f>
        <v>1.5389000000000002</v>
      </c>
      <c r="Z83" s="211">
        <f>SUM(Quarter!CQ83:CT83)</f>
        <v>1.8941000000000001</v>
      </c>
      <c r="AA83" s="37"/>
      <c r="AB83" s="221">
        <f>Table5b_electricity_generated_by_fuel_1998_to_2020_TWh[[#This Row],[2021]]/$Z$84</f>
        <v>6.1365435200193353E-3</v>
      </c>
      <c r="AC83" s="223">
        <f t="shared" si="0"/>
        <v>0.61365435200193352</v>
      </c>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row>
    <row r="84" spans="1:108" ht="20.100000000000001" customHeight="1" x14ac:dyDescent="0.3">
      <c r="A84" s="155" t="s">
        <v>123</v>
      </c>
      <c r="B84" s="59" t="s">
        <v>128</v>
      </c>
      <c r="C84" s="58">
        <f>SUM(Quarter!C84:F84)</f>
        <v>363.52949999999998</v>
      </c>
      <c r="D84" s="58">
        <f>SUM(Quarter!G84:J84)</f>
        <v>368.15039999999999</v>
      </c>
      <c r="E84" s="58">
        <f>SUM(Quarter!K84:N84)</f>
        <v>377.0693</v>
      </c>
      <c r="F84" s="58">
        <f>SUM(Quarter!O84:R84)</f>
        <v>384.77869999999996</v>
      </c>
      <c r="G84" s="58">
        <f>SUM(Quarter!S84:V84)</f>
        <v>387.24590000000001</v>
      </c>
      <c r="H84" s="58">
        <f>SUM(Quarter!W84:Z84)</f>
        <v>398.36270000000002</v>
      </c>
      <c r="I84" s="58">
        <f>SUM(Quarter!AA84:AD84)</f>
        <v>393.92970000000003</v>
      </c>
      <c r="J84" s="58">
        <f>SUM(Quarter!AE84:AH84)</f>
        <v>398.3612</v>
      </c>
      <c r="K84" s="58">
        <f>SUM(Quarter!AI84:AL84)</f>
        <v>397.28229999999996</v>
      </c>
      <c r="L84" s="58">
        <f>SUM(Quarter!AM84:AP84)</f>
        <v>396.8306</v>
      </c>
      <c r="M84" s="58">
        <f>SUM(Quarter!AQ84:AT84)</f>
        <v>388.91810000000004</v>
      </c>
      <c r="N84" s="58">
        <f>SUM(Quarter!AU84:AX84)</f>
        <v>376.75380000000001</v>
      </c>
      <c r="O84" s="58">
        <f>SUM(Quarter!AY84:BB84)</f>
        <v>382.06830000000002</v>
      </c>
      <c r="P84" s="58">
        <f>SUM(Quarter!BC84:BF84)</f>
        <v>367.9819</v>
      </c>
      <c r="Q84" s="58">
        <f>SUM(Quarter!BG84:BJ84)</f>
        <v>363.87299999999999</v>
      </c>
      <c r="R84" s="58">
        <f>SUM(Quarter!BK84:BN84)</f>
        <v>358.28370000000001</v>
      </c>
      <c r="S84" s="58">
        <f>SUM(Quarter!BO84:BR84)</f>
        <v>338.096</v>
      </c>
      <c r="T84" s="58">
        <f>SUM(Quarter!BS84:BV84)</f>
        <v>338.87519999999995</v>
      </c>
      <c r="U84" s="58">
        <f>SUM(Quarter!BW84:BZ84)</f>
        <v>339.16420000000005</v>
      </c>
      <c r="V84" s="58">
        <f>SUM(Quarter!CA84:CD84)</f>
        <v>338.19729999999998</v>
      </c>
      <c r="W84" s="58">
        <f>SUM(Quarter!CE84:CH84)</f>
        <v>332.72299999999996</v>
      </c>
      <c r="X84" s="58">
        <f>SUM(Quarter!CI84:CL84)</f>
        <v>323.86239999999998</v>
      </c>
      <c r="Y84" s="58">
        <f>SUM(Quarter!CM84:CP84)</f>
        <v>312.26070000000004</v>
      </c>
      <c r="Z84" s="211">
        <f>SUM(Quarter!CQ84:CT84)</f>
        <v>308.65910000000002</v>
      </c>
      <c r="AA84" s="37"/>
      <c r="AB84" s="221">
        <f>Table5b_electricity_generated_by_fuel_1998_to_2020_TWh[[#This Row],[2021]]/$Z$84</f>
        <v>1</v>
      </c>
      <c r="AC84" s="223">
        <f t="shared" si="0"/>
        <v>100</v>
      </c>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row>
    <row r="85" spans="1:108" ht="30" customHeight="1" x14ac:dyDescent="0.3">
      <c r="A85" s="147" t="s">
        <v>176</v>
      </c>
      <c r="B85" s="59"/>
      <c r="C85" s="58"/>
      <c r="D85" s="58"/>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row>
    <row r="86" spans="1:108" ht="30" customHeight="1" x14ac:dyDescent="0.3">
      <c r="A86" s="150" t="s">
        <v>87</v>
      </c>
      <c r="B86" s="151" t="s">
        <v>88</v>
      </c>
      <c r="C86" s="152" t="s">
        <v>151</v>
      </c>
      <c r="D86" s="152" t="s">
        <v>152</v>
      </c>
      <c r="E86" s="152" t="s">
        <v>153</v>
      </c>
      <c r="F86" s="152" t="s">
        <v>154</v>
      </c>
      <c r="G86" s="152" t="s">
        <v>155</v>
      </c>
      <c r="H86" s="152" t="s">
        <v>156</v>
      </c>
      <c r="I86" s="152" t="s">
        <v>157</v>
      </c>
      <c r="J86" s="152" t="s">
        <v>158</v>
      </c>
      <c r="K86" s="152" t="s">
        <v>159</v>
      </c>
      <c r="L86" s="152" t="s">
        <v>160</v>
      </c>
      <c r="M86" s="152" t="s">
        <v>161</v>
      </c>
      <c r="N86" s="153" t="s">
        <v>162</v>
      </c>
      <c r="O86" s="153" t="s">
        <v>163</v>
      </c>
      <c r="P86" s="153" t="s">
        <v>164</v>
      </c>
      <c r="Q86" s="153" t="s">
        <v>165</v>
      </c>
      <c r="R86" s="153" t="s">
        <v>166</v>
      </c>
      <c r="S86" s="153" t="s">
        <v>167</v>
      </c>
      <c r="T86" s="153" t="s">
        <v>168</v>
      </c>
      <c r="U86" s="153" t="s">
        <v>169</v>
      </c>
      <c r="V86" s="153" t="s">
        <v>170</v>
      </c>
      <c r="W86" s="153" t="s">
        <v>171</v>
      </c>
      <c r="X86" s="153" t="s">
        <v>172</v>
      </c>
      <c r="Y86" s="153" t="s">
        <v>89</v>
      </c>
      <c r="Z86" s="153" t="s">
        <v>130</v>
      </c>
      <c r="AA86" s="37"/>
      <c r="AB86" s="159"/>
      <c r="AC86" s="159"/>
      <c r="AD86" s="159"/>
      <c r="AE86" s="159"/>
      <c r="AF86" s="159"/>
      <c r="AG86" s="159"/>
      <c r="AH86" s="159"/>
      <c r="AI86" s="159"/>
      <c r="AJ86" s="159"/>
      <c r="AK86" s="159"/>
      <c r="AL86" s="159"/>
      <c r="AM86" s="159"/>
      <c r="AN86" s="159"/>
      <c r="AO86" s="159"/>
      <c r="AP86" s="159"/>
      <c r="AQ86" s="159"/>
      <c r="AR86" s="159"/>
      <c r="AS86" s="159"/>
      <c r="AT86" s="159"/>
      <c r="AU86" s="159"/>
      <c r="AV86" s="159"/>
      <c r="AW86" s="159"/>
      <c r="AX86" s="159"/>
      <c r="AY86" s="159"/>
      <c r="AZ86" s="159"/>
      <c r="BA86" s="159"/>
      <c r="BB86" s="159"/>
      <c r="BC86" s="159"/>
      <c r="BD86" s="159"/>
      <c r="BE86" s="159"/>
      <c r="BF86" s="159"/>
      <c r="BG86" s="159"/>
      <c r="BH86" s="159"/>
      <c r="BI86" s="159"/>
      <c r="BJ86" s="159"/>
      <c r="BK86" s="159"/>
      <c r="BL86" s="159"/>
      <c r="BM86" s="159"/>
      <c r="BN86" s="159"/>
      <c r="BO86" s="159"/>
      <c r="BP86" s="159"/>
      <c r="BQ86" s="159"/>
      <c r="BR86" s="159"/>
      <c r="BS86" s="159"/>
      <c r="BT86" s="159"/>
      <c r="BU86" s="159"/>
      <c r="BV86" s="159"/>
      <c r="BW86" s="159"/>
      <c r="BX86" s="159"/>
      <c r="BY86" s="159"/>
      <c r="BZ86" s="159"/>
      <c r="CA86" s="159"/>
      <c r="CB86" s="159"/>
      <c r="CC86" s="159"/>
      <c r="CD86" s="159"/>
      <c r="CE86" s="159"/>
      <c r="CF86" s="159"/>
      <c r="CG86" s="159"/>
      <c r="CH86" s="159"/>
      <c r="CI86" s="159"/>
      <c r="CJ86" s="159"/>
      <c r="CK86" s="159"/>
      <c r="CL86" s="159"/>
      <c r="CM86" s="159"/>
      <c r="CN86" s="159"/>
      <c r="CO86" s="159"/>
      <c r="CP86" s="159"/>
      <c r="CQ86" s="159"/>
      <c r="CR86" s="159"/>
      <c r="CS86" s="159"/>
      <c r="CT86" s="159"/>
      <c r="CU86" s="159"/>
      <c r="CV86" s="159"/>
      <c r="CW86" s="159"/>
      <c r="CX86" s="159"/>
      <c r="CY86" s="159"/>
      <c r="CZ86" s="159"/>
      <c r="DA86" s="159"/>
      <c r="DB86" s="159"/>
      <c r="DC86" s="159"/>
      <c r="DD86" s="159"/>
    </row>
    <row r="87" spans="1:108" ht="20.100000000000001" customHeight="1" x14ac:dyDescent="0.3">
      <c r="A87" s="155" t="s">
        <v>102</v>
      </c>
      <c r="B87" s="59" t="s">
        <v>119</v>
      </c>
      <c r="C87" s="58">
        <f>SUM(Quarter!C87:F87)</f>
        <v>112.8939</v>
      </c>
      <c r="D87" s="58">
        <f>SUM(Quarter!G87:J87)</f>
        <v>97.348399999999998</v>
      </c>
      <c r="E87" s="58">
        <f>SUM(Quarter!K87:N87)</f>
        <v>111.84950000000001</v>
      </c>
      <c r="F87" s="58">
        <f>SUM(Quarter!O87:R87)</f>
        <v>121.298</v>
      </c>
      <c r="G87" s="58">
        <f>SUM(Quarter!S87:V87)</f>
        <v>115.3835</v>
      </c>
      <c r="H87" s="58">
        <f>SUM(Quarter!W87:Z87)</f>
        <v>127.69829999999999</v>
      </c>
      <c r="I87" s="58">
        <f>SUM(Quarter!AA87:AD87)</f>
        <v>121.9366</v>
      </c>
      <c r="J87" s="58">
        <f>SUM(Quarter!AE87:AH87)</f>
        <v>124.7761</v>
      </c>
      <c r="K87" s="58">
        <f>SUM(Quarter!AI87:AL87)</f>
        <v>137.80199999999999</v>
      </c>
      <c r="L87" s="58">
        <f>SUM(Quarter!AM87:AP87)</f>
        <v>125.36769999999999</v>
      </c>
      <c r="M87" s="58">
        <f>SUM(Quarter!AQ87:AT87)</f>
        <v>114.1923</v>
      </c>
      <c r="N87" s="58">
        <f>SUM(Quarter!AU87:AX87)</f>
        <v>94.257200000000012</v>
      </c>
      <c r="O87" s="58">
        <f>SUM(Quarter!AY87:BB87)</f>
        <v>98.617899999999992</v>
      </c>
      <c r="P87" s="58">
        <f>SUM(Quarter!BC87:BF87)</f>
        <v>99.435699999999997</v>
      </c>
      <c r="Q87" s="58">
        <f>SUM(Quarter!BG87:BJ87)</f>
        <v>132.69970000000001</v>
      </c>
      <c r="R87" s="58">
        <f>SUM(Quarter!BK87:BN87)</f>
        <v>123.4973</v>
      </c>
      <c r="S87" s="58">
        <f>SUM(Quarter!BO87:BR87)</f>
        <v>95.012899999999988</v>
      </c>
      <c r="T87" s="58">
        <f>SUM(Quarter!BS87:BV87)</f>
        <v>71.921899999999994</v>
      </c>
      <c r="U87" s="58">
        <f>SUM(Quarter!BW87:BZ87)</f>
        <v>29.0441</v>
      </c>
      <c r="V87" s="58">
        <f>SUM(Quarter!CA87:CD87)</f>
        <v>21.327500000000001</v>
      </c>
      <c r="W87" s="58">
        <f>SUM(Quarter!CE87:CH87)</f>
        <v>15.9153</v>
      </c>
      <c r="X87" s="58">
        <f>SUM(Quarter!CI87:CL87)</f>
        <v>6.5122999999999998</v>
      </c>
      <c r="Y87" s="58">
        <f>SUM(Quarter!CM87:CP87)</f>
        <v>5.1593999999999998</v>
      </c>
      <c r="Z87" s="211">
        <f>SUM(Quarter!CQ87:CT87)</f>
        <v>5.9268000000000001</v>
      </c>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row>
    <row r="88" spans="1:108" ht="20.100000000000001" customHeight="1" x14ac:dyDescent="0.3">
      <c r="A88" s="155" t="s">
        <v>102</v>
      </c>
      <c r="B88" s="59" t="s">
        <v>120</v>
      </c>
      <c r="C88" s="58">
        <f>SUM(Quarter!C88:F88)</f>
        <v>3.2106999999999997</v>
      </c>
      <c r="D88" s="58">
        <f>SUM(Quarter!G88:J88)</f>
        <v>2.7328000000000001</v>
      </c>
      <c r="E88" s="58">
        <f>SUM(Quarter!K88:N88)</f>
        <v>2.1234000000000002</v>
      </c>
      <c r="F88" s="58">
        <f>SUM(Quarter!O88:R88)</f>
        <v>2.1915999999999998</v>
      </c>
      <c r="G88" s="58">
        <f>SUM(Quarter!S88:V88)</f>
        <v>1.6328</v>
      </c>
      <c r="H88" s="58">
        <f>SUM(Quarter!W88:Z88)</f>
        <v>1.9478</v>
      </c>
      <c r="I88" s="58">
        <f>SUM(Quarter!AA88:AD88)</f>
        <v>1.5284</v>
      </c>
      <c r="J88" s="58">
        <f>SUM(Quarter!AE88:AH88)</f>
        <v>2.391</v>
      </c>
      <c r="K88" s="58">
        <f>SUM(Quarter!AI88:AL88)</f>
        <v>3.1120999999999999</v>
      </c>
      <c r="L88" s="58">
        <f>SUM(Quarter!AM88:AP88)</f>
        <v>2.5244</v>
      </c>
      <c r="M88" s="58">
        <f>SUM(Quarter!AQ88:AT88)</f>
        <v>3.8884000000000003</v>
      </c>
      <c r="N88" s="58">
        <f>SUM(Quarter!AU88:AX88)</f>
        <v>3.3633999999999999</v>
      </c>
      <c r="O88" s="58">
        <f>SUM(Quarter!AY88:BB88)</f>
        <v>1.9624000000000001</v>
      </c>
      <c r="P88" s="58">
        <f>SUM(Quarter!BC88:BF88)</f>
        <v>0.91439999999999988</v>
      </c>
      <c r="Q88" s="58">
        <f>SUM(Quarter!BG88:BJ88)</f>
        <v>1.2467000000000001</v>
      </c>
      <c r="R88" s="58">
        <f>SUM(Quarter!BK88:BN88)</f>
        <v>0.64770000000000005</v>
      </c>
      <c r="S88" s="58">
        <f>SUM(Quarter!BO88:BR88)</f>
        <v>0.45779999999999998</v>
      </c>
      <c r="T88" s="58">
        <f>SUM(Quarter!BS88:BV88)</f>
        <v>0.59529999999999994</v>
      </c>
      <c r="U88" s="58">
        <f>SUM(Quarter!BW88:BZ88)</f>
        <v>0.52069999999999994</v>
      </c>
      <c r="V88" s="58">
        <f>SUM(Quarter!CA88:CD88)</f>
        <v>0.34199999999999997</v>
      </c>
      <c r="W88" s="58">
        <f>SUM(Quarter!CE88:CH88)</f>
        <v>0.54800000000000004</v>
      </c>
      <c r="X88" s="58">
        <f>SUM(Quarter!CI88:CL88)</f>
        <v>0.58520000000000005</v>
      </c>
      <c r="Y88" s="58">
        <f>SUM(Quarter!CM88:CP88)</f>
        <v>0.46050000000000002</v>
      </c>
      <c r="Z88" s="211">
        <f>SUM(Quarter!CQ88:CT88)</f>
        <v>0.67120000000000002</v>
      </c>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row>
    <row r="89" spans="1:108" ht="20.100000000000001" customHeight="1" x14ac:dyDescent="0.3">
      <c r="A89" s="155" t="s">
        <v>102</v>
      </c>
      <c r="B89" s="59" t="s">
        <v>110</v>
      </c>
      <c r="C89" s="58">
        <f>SUM(Quarter!C89:F89)</f>
        <v>104.68800000000002</v>
      </c>
      <c r="D89" s="58">
        <f>SUM(Quarter!G89:J89)</f>
        <v>125.6061</v>
      </c>
      <c r="E89" s="58">
        <f>SUM(Quarter!K89:N89)</f>
        <v>126.96520000000001</v>
      </c>
      <c r="F89" s="58">
        <f>SUM(Quarter!O89:R89)</f>
        <v>124.2894</v>
      </c>
      <c r="G89" s="58">
        <f>SUM(Quarter!S89:V89)</f>
        <v>132.86360000000002</v>
      </c>
      <c r="H89" s="58">
        <f>SUM(Quarter!W89:Z89)</f>
        <v>128.03699999999998</v>
      </c>
      <c r="I89" s="58">
        <f>SUM(Quarter!AA89:AD89)</f>
        <v>137.75749999999999</v>
      </c>
      <c r="J89" s="58">
        <f>SUM(Quarter!AE89:AH89)</f>
        <v>134.52420000000001</v>
      </c>
      <c r="K89" s="58">
        <f>SUM(Quarter!AI89:AL89)</f>
        <v>124.0034</v>
      </c>
      <c r="L89" s="58">
        <f>SUM(Quarter!AM89:AP89)</f>
        <v>146.45180000000002</v>
      </c>
      <c r="M89" s="58">
        <f>SUM(Quarter!AQ89:AT89)</f>
        <v>158.80549999999999</v>
      </c>
      <c r="N89" s="58">
        <f>SUM(Quarter!AU89:AX89)</f>
        <v>149.9846</v>
      </c>
      <c r="O89" s="58">
        <f>SUM(Quarter!AY89:BB89)</f>
        <v>158.97720000000001</v>
      </c>
      <c r="P89" s="58">
        <f>SUM(Quarter!BC89:BF89)</f>
        <v>130.4847</v>
      </c>
      <c r="Q89" s="58">
        <f>SUM(Quarter!BG89:BJ89)</f>
        <v>84.755099999999999</v>
      </c>
      <c r="R89" s="58">
        <f>SUM(Quarter!BK89:BN89)</f>
        <v>81.482200000000006</v>
      </c>
      <c r="S89" s="58">
        <f>SUM(Quarter!BO89:BR89)</f>
        <v>87.351799999999997</v>
      </c>
      <c r="T89" s="58">
        <f>SUM(Quarter!BS89:BV89)</f>
        <v>86.9435</v>
      </c>
      <c r="U89" s="58">
        <f>SUM(Quarter!BW89:BZ89)</f>
        <v>129.72469999999998</v>
      </c>
      <c r="V89" s="58">
        <f>SUM(Quarter!CA89:CD89)</f>
        <v>122.38800000000001</v>
      </c>
      <c r="W89" s="58">
        <f>SUM(Quarter!CE89:CH89)</f>
        <v>117.5899</v>
      </c>
      <c r="X89" s="58">
        <f>SUM(Quarter!CI89:CL89)</f>
        <v>116.56700000000001</v>
      </c>
      <c r="Y89" s="58">
        <f>SUM(Quarter!CM89:CP89)</f>
        <v>97.223700000000008</v>
      </c>
      <c r="Z89" s="211">
        <f>SUM(Quarter!CQ89:CT89)</f>
        <v>108.77069999999999</v>
      </c>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row>
    <row r="90" spans="1:108" ht="20.100000000000001" customHeight="1" x14ac:dyDescent="0.3">
      <c r="A90" s="155" t="s">
        <v>102</v>
      </c>
      <c r="B90" s="59" t="s">
        <v>111</v>
      </c>
      <c r="C90" s="58">
        <f>SUM(Quarter!C90:F90)</f>
        <v>90.589999999999989</v>
      </c>
      <c r="D90" s="58">
        <f>SUM(Quarter!G90:J90)</f>
        <v>87.671999999999997</v>
      </c>
      <c r="E90" s="58">
        <f>SUM(Quarter!K90:N90)</f>
        <v>78.3339</v>
      </c>
      <c r="F90" s="58">
        <f>SUM(Quarter!O90:R90)</f>
        <v>82.984899999999996</v>
      </c>
      <c r="G90" s="58">
        <f>SUM(Quarter!S90:V90)</f>
        <v>81.090299999999999</v>
      </c>
      <c r="H90" s="58">
        <f>SUM(Quarter!W90:Z90)</f>
        <v>81.91149999999999</v>
      </c>
      <c r="I90" s="58">
        <f>SUM(Quarter!AA90:AD90)</f>
        <v>73.681600000000003</v>
      </c>
      <c r="J90" s="58">
        <f>SUM(Quarter!AE90:AH90)</f>
        <v>75.172899999999998</v>
      </c>
      <c r="K90" s="58">
        <f>SUM(Quarter!AI90:AL90)</f>
        <v>69.237300000000005</v>
      </c>
      <c r="L90" s="58">
        <f>SUM(Quarter!AM90:AP90)</f>
        <v>57.249000000000002</v>
      </c>
      <c r="M90" s="58">
        <f>SUM(Quarter!AQ90:AT90)</f>
        <v>47.673000000000002</v>
      </c>
      <c r="N90" s="58">
        <f>SUM(Quarter!AU90:AX90)</f>
        <v>62.761700000000005</v>
      </c>
      <c r="O90" s="58">
        <f>SUM(Quarter!AY90:BB90)</f>
        <v>56.441699999999997</v>
      </c>
      <c r="P90" s="58">
        <f>SUM(Quarter!BC90:BF90)</f>
        <v>62.655199999999994</v>
      </c>
      <c r="Q90" s="58">
        <f>SUM(Quarter!BG90:BJ90)</f>
        <v>63.949200000000005</v>
      </c>
      <c r="R90" s="58">
        <f>SUM(Quarter!BK90:BN90)</f>
        <v>64.132499999999993</v>
      </c>
      <c r="S90" s="58">
        <f>SUM(Quarter!BO90:BR90)</f>
        <v>57.902500000000003</v>
      </c>
      <c r="T90" s="58">
        <f>SUM(Quarter!BS90:BV90)</f>
        <v>63.894600000000011</v>
      </c>
      <c r="U90" s="58">
        <f>SUM(Quarter!BW90:BZ90)</f>
        <v>65.149100000000004</v>
      </c>
      <c r="V90" s="58">
        <f>SUM(Quarter!CA90:CD90)</f>
        <v>63.886899999999997</v>
      </c>
      <c r="W90" s="58">
        <f>SUM(Quarter!CE90:CH90)</f>
        <v>59.097800000000007</v>
      </c>
      <c r="X90" s="58">
        <f>SUM(Quarter!CI90:CL90)</f>
        <v>51.031999999999996</v>
      </c>
      <c r="Y90" s="58">
        <f>SUM(Quarter!CM90:CP90)</f>
        <v>45.668100000000003</v>
      </c>
      <c r="Z90" s="211">
        <f>SUM(Quarter!CQ90:CT90)</f>
        <v>41.694800000000001</v>
      </c>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row>
    <row r="91" spans="1:108" ht="20.100000000000001" customHeight="1" x14ac:dyDescent="0.3">
      <c r="A91" s="155" t="s">
        <v>102</v>
      </c>
      <c r="B91" s="59" t="s">
        <v>112</v>
      </c>
      <c r="C91" s="58">
        <f>SUM(Quarter!C91:F91)</f>
        <v>4.2248999999999999</v>
      </c>
      <c r="D91" s="58">
        <f>SUM(Quarter!G91:J91)</f>
        <v>4.4094999999999995</v>
      </c>
      <c r="E91" s="58">
        <f>SUM(Quarter!K91:N91)</f>
        <v>4.3155999999999999</v>
      </c>
      <c r="F91" s="58">
        <f>SUM(Quarter!O91:R91)</f>
        <v>3.2035</v>
      </c>
      <c r="G91" s="58">
        <f>SUM(Quarter!S91:V91)</f>
        <v>3.9138000000000002</v>
      </c>
      <c r="H91" s="58">
        <f>SUM(Quarter!W91:Z91)</f>
        <v>2.5588000000000002</v>
      </c>
      <c r="I91" s="58">
        <f>SUM(Quarter!AA91:AD91)</f>
        <v>3.9016000000000002</v>
      </c>
      <c r="J91" s="58">
        <f>SUM(Quarter!AE91:AH91)</f>
        <v>3.8205</v>
      </c>
      <c r="K91" s="58">
        <f>SUM(Quarter!AI91:AL91)</f>
        <v>3.6806000000000001</v>
      </c>
      <c r="L91" s="58">
        <f>SUM(Quarter!AM91:AP91)</f>
        <v>4.1136999999999997</v>
      </c>
      <c r="M91" s="58">
        <f>SUM(Quarter!AQ91:AT91)</f>
        <v>4.2090000000000005</v>
      </c>
      <c r="N91" s="58">
        <f>SUM(Quarter!AU91:AX91)</f>
        <v>4.2790999999999997</v>
      </c>
      <c r="O91" s="58">
        <f>SUM(Quarter!AY91:BB91)</f>
        <v>2.6936999999999998</v>
      </c>
      <c r="P91" s="58">
        <f>SUM(Quarter!BC91:BF91)</f>
        <v>4.5778999999999996</v>
      </c>
      <c r="Q91" s="58">
        <f>SUM(Quarter!BG91:BJ91)</f>
        <v>4.1680999999999999</v>
      </c>
      <c r="R91" s="58">
        <f>SUM(Quarter!BK91:BN91)</f>
        <v>3.5964</v>
      </c>
      <c r="S91" s="58">
        <f>SUM(Quarter!BO91:BR91)</f>
        <v>4.6057999999999995</v>
      </c>
      <c r="T91" s="58">
        <f>SUM(Quarter!BS91:BV91)</f>
        <v>4.8894000000000002</v>
      </c>
      <c r="U91" s="58">
        <f>SUM(Quarter!BW91:BZ91)</f>
        <v>3.9372999999999996</v>
      </c>
      <c r="V91" s="58">
        <f>SUM(Quarter!CA91:CD91)</f>
        <v>4.1639999999999997</v>
      </c>
      <c r="W91" s="58">
        <f>SUM(Quarter!CE91:CH91)</f>
        <v>3.7869000000000002</v>
      </c>
      <c r="X91" s="58">
        <f>SUM(Quarter!CI91:CL91)</f>
        <v>4.1752000000000002</v>
      </c>
      <c r="Y91" s="58">
        <f>SUM(Quarter!CM91:CP91)</f>
        <v>4.9802</v>
      </c>
      <c r="Z91" s="211">
        <f>SUM(Quarter!CQ91:CT91)</f>
        <v>3.7131000000000003</v>
      </c>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row>
    <row r="92" spans="1:108" ht="20.100000000000001" customHeight="1" x14ac:dyDescent="0.3">
      <c r="A92" s="155" t="s">
        <v>102</v>
      </c>
      <c r="B92" s="59" t="s">
        <v>131</v>
      </c>
      <c r="C92" s="72" t="s">
        <v>173</v>
      </c>
      <c r="D92" s="72" t="s">
        <v>173</v>
      </c>
      <c r="E92" s="72" t="s">
        <v>173</v>
      </c>
      <c r="F92" s="72" t="s">
        <v>173</v>
      </c>
      <c r="G92" s="72" t="s">
        <v>173</v>
      </c>
      <c r="H92" s="72" t="s">
        <v>173</v>
      </c>
      <c r="I92" s="72" t="s">
        <v>173</v>
      </c>
      <c r="J92" s="72" t="s">
        <v>173</v>
      </c>
      <c r="K92" s="72" t="s">
        <v>173</v>
      </c>
      <c r="L92" s="58">
        <f>SUM(Quarter!AM92:AP92)</f>
        <v>3.5689000000000002</v>
      </c>
      <c r="M92" s="58">
        <f>SUM(Quarter!AQ92:AT92)</f>
        <v>5.3875000000000002</v>
      </c>
      <c r="N92" s="58">
        <f>SUM(Quarter!AU92:AX92)</f>
        <v>6.5402000000000005</v>
      </c>
      <c r="O92" s="58">
        <f>SUM(Quarter!AY92:BB92)</f>
        <v>7.9695999999999998</v>
      </c>
      <c r="P92" s="58">
        <f>SUM(Quarter!BC92:BF92)</f>
        <v>12.9178</v>
      </c>
      <c r="Q92" s="58">
        <f>SUM(Quarter!BG92:BJ92)</f>
        <v>17.1572</v>
      </c>
      <c r="R92" s="58">
        <f>SUM(Quarter!BK92:BN92)</f>
        <v>23.958199999999998</v>
      </c>
      <c r="S92" s="58">
        <f>SUM(Quarter!BO92:BR92)</f>
        <v>26.7622</v>
      </c>
      <c r="T92" s="58">
        <f>SUM(Quarter!BS92:BV92)</f>
        <v>33.257099999999994</v>
      </c>
      <c r="U92" s="58">
        <f>SUM(Quarter!BW92:BZ92)</f>
        <v>30.712399999999999</v>
      </c>
      <c r="V92" s="58">
        <f>SUM(Quarter!CA92:CD92)</f>
        <v>40.9544</v>
      </c>
      <c r="W92" s="58">
        <f>SUM(Quarter!CE92:CH92)</f>
        <v>47.923800000000007</v>
      </c>
      <c r="X92" s="58">
        <f>SUM(Quarter!CI92:CL92)</f>
        <v>55.073700000000002</v>
      </c>
      <c r="Y92" s="58">
        <f>SUM(Quarter!CM92:CP92)</f>
        <v>66.052199999999999</v>
      </c>
      <c r="Z92" s="211">
        <f>SUM(Quarter!CQ92:CT92)</f>
        <v>57.218200000000003</v>
      </c>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row>
    <row r="93" spans="1:108" ht="20.100000000000001" customHeight="1" x14ac:dyDescent="0.3">
      <c r="A93" s="155" t="s">
        <v>102</v>
      </c>
      <c r="B93" s="156" t="s">
        <v>132</v>
      </c>
      <c r="C93" s="72" t="s">
        <v>173</v>
      </c>
      <c r="D93" s="72" t="s">
        <v>173</v>
      </c>
      <c r="E93" s="72" t="s">
        <v>173</v>
      </c>
      <c r="F93" s="72" t="s">
        <v>173</v>
      </c>
      <c r="G93" s="72" t="s">
        <v>173</v>
      </c>
      <c r="H93" s="72" t="s">
        <v>173</v>
      </c>
      <c r="I93" s="72" t="s">
        <v>173</v>
      </c>
      <c r="J93" s="72" t="s">
        <v>173</v>
      </c>
      <c r="K93" s="72" t="s">
        <v>173</v>
      </c>
      <c r="L93" s="72" t="s">
        <v>173</v>
      </c>
      <c r="M93" s="72" t="s">
        <v>173</v>
      </c>
      <c r="N93" s="72" t="s">
        <v>173</v>
      </c>
      <c r="O93" s="58">
        <f>SUM(Quarter!AY93:BB93)</f>
        <v>4.91</v>
      </c>
      <c r="P93" s="58">
        <f>SUM(Quarter!BC93:BF93)</f>
        <v>7.7687000000000008</v>
      </c>
      <c r="Q93" s="58">
        <f>SUM(Quarter!BG93:BJ93)</f>
        <v>9.5541</v>
      </c>
      <c r="R93" s="58">
        <f>SUM(Quarter!BK93:BN93)</f>
        <v>12.486499999999999</v>
      </c>
      <c r="S93" s="58">
        <f>SUM(Quarter!BO93:BR93)</f>
        <v>13.360300000000001</v>
      </c>
      <c r="T93" s="58">
        <f>SUM(Quarter!BS93:BV93)</f>
        <v>15.851599999999999</v>
      </c>
      <c r="U93" s="58">
        <f>SUM(Quarter!BW93:BZ93)</f>
        <v>14.313700000000001</v>
      </c>
      <c r="V93" s="58">
        <f>SUM(Quarter!CA93:CD93)</f>
        <v>20.079999999999998</v>
      </c>
      <c r="W93" s="58">
        <f>SUM(Quarter!CE93:CH93)</f>
        <v>21.415599999999998</v>
      </c>
      <c r="X93" s="58">
        <f>SUM(Quarter!CI93:CL93)</f>
        <v>23.245900000000002</v>
      </c>
      <c r="Y93" s="58">
        <f>SUM(Quarter!CM93:CP93)</f>
        <v>25.3949</v>
      </c>
      <c r="Z93" s="211">
        <f>SUM(Quarter!CQ93:CT93)</f>
        <v>21.778600000000001</v>
      </c>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row>
    <row r="94" spans="1:108" ht="20.100000000000001" customHeight="1" x14ac:dyDescent="0.3">
      <c r="A94" s="155" t="s">
        <v>102</v>
      </c>
      <c r="B94" s="59" t="s">
        <v>133</v>
      </c>
      <c r="C94" s="72" t="s">
        <v>173</v>
      </c>
      <c r="D94" s="72" t="s">
        <v>173</v>
      </c>
      <c r="E94" s="72" t="s">
        <v>173</v>
      </c>
      <c r="F94" s="72" t="s">
        <v>173</v>
      </c>
      <c r="G94" s="72" t="s">
        <v>173</v>
      </c>
      <c r="H94" s="72" t="s">
        <v>173</v>
      </c>
      <c r="I94" s="72" t="s">
        <v>173</v>
      </c>
      <c r="J94" s="72" t="s">
        <v>173</v>
      </c>
      <c r="K94" s="72" t="s">
        <v>173</v>
      </c>
      <c r="L94" s="72" t="s">
        <v>173</v>
      </c>
      <c r="M94" s="72" t="s">
        <v>173</v>
      </c>
      <c r="N94" s="72" t="s">
        <v>173</v>
      </c>
      <c r="O94" s="58">
        <f>SUM(Quarter!AY94:BB94)</f>
        <v>3.0596999999999999</v>
      </c>
      <c r="P94" s="58">
        <f>SUM(Quarter!BC94:BF94)</f>
        <v>5.1490999999999998</v>
      </c>
      <c r="Q94" s="58">
        <f>SUM(Quarter!BG94:BJ94)</f>
        <v>7.6029999999999998</v>
      </c>
      <c r="R94" s="58">
        <f>SUM(Quarter!BK94:BN94)</f>
        <v>11.471800000000002</v>
      </c>
      <c r="S94" s="58">
        <f>SUM(Quarter!BO94:BR94)</f>
        <v>13.402000000000001</v>
      </c>
      <c r="T94" s="58">
        <f>SUM(Quarter!BS94:BV94)</f>
        <v>17.4056</v>
      </c>
      <c r="U94" s="58">
        <f>SUM(Quarter!BW94:BZ94)</f>
        <v>16.398700000000002</v>
      </c>
      <c r="V94" s="58">
        <f>SUM(Quarter!CA94:CD94)</f>
        <v>20.874600000000001</v>
      </c>
      <c r="W94" s="58">
        <f>SUM(Quarter!CE94:CH94)</f>
        <v>26.507999999999999</v>
      </c>
      <c r="X94" s="58">
        <f>SUM(Quarter!CI94:CL94)</f>
        <v>31.827800000000003</v>
      </c>
      <c r="Y94" s="58">
        <f>SUM(Quarter!CM94:CP94)</f>
        <v>40.657199999999996</v>
      </c>
      <c r="Z94" s="211">
        <f>SUM(Quarter!CQ94:CT94)</f>
        <v>35.439500000000002</v>
      </c>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row>
    <row r="95" spans="1:108" ht="20.100000000000001" customHeight="1" x14ac:dyDescent="0.3">
      <c r="A95" s="155" t="s">
        <v>102</v>
      </c>
      <c r="B95" s="59" t="s">
        <v>114</v>
      </c>
      <c r="C95" s="72" t="s">
        <v>173</v>
      </c>
      <c r="D95" s="72" t="s">
        <v>173</v>
      </c>
      <c r="E95" s="72" t="s">
        <v>173</v>
      </c>
      <c r="F95" s="72" t="s">
        <v>173</v>
      </c>
      <c r="G95" s="72" t="s">
        <v>173</v>
      </c>
      <c r="H95" s="72" t="s">
        <v>173</v>
      </c>
      <c r="I95" s="72" t="s">
        <v>173</v>
      </c>
      <c r="J95" s="72" t="s">
        <v>173</v>
      </c>
      <c r="K95" s="72" t="s">
        <v>173</v>
      </c>
      <c r="L95" s="72" t="s">
        <v>173</v>
      </c>
      <c r="M95" s="72" t="s">
        <v>173</v>
      </c>
      <c r="N95" s="72" t="s">
        <v>173</v>
      </c>
      <c r="O95" s="72" t="s">
        <v>173</v>
      </c>
      <c r="P95" s="72" t="s">
        <v>173</v>
      </c>
      <c r="Q95" s="72" t="s">
        <v>173</v>
      </c>
      <c r="R95" s="72" t="s">
        <v>173</v>
      </c>
      <c r="S95" s="72" t="s">
        <v>173</v>
      </c>
      <c r="T95" s="58">
        <f>SUM(Quarter!BS95:BV95)</f>
        <v>1.4045000000000001</v>
      </c>
      <c r="U95" s="58">
        <f>SUM(Quarter!BW95:BZ95)</f>
        <v>2.0354999999999999</v>
      </c>
      <c r="V95" s="58">
        <f>SUM(Quarter!CA95:CD95)</f>
        <v>2.9778000000000002</v>
      </c>
      <c r="W95" s="58">
        <f>SUM(Quarter!CE95:CH95)</f>
        <v>3.5301000000000005</v>
      </c>
      <c r="X95" s="58">
        <f>SUM(Quarter!CI95:CL95)</f>
        <v>3.8603000000000001</v>
      </c>
      <c r="Y95" s="58">
        <f>SUM(Quarter!CM95:CP95)</f>
        <v>4.2918000000000003</v>
      </c>
      <c r="Z95" s="211">
        <f>SUM(Quarter!CQ95:CT95)</f>
        <v>4.2538</v>
      </c>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row>
    <row r="96" spans="1:108" ht="20.100000000000001" customHeight="1" x14ac:dyDescent="0.3">
      <c r="A96" s="155" t="s">
        <v>102</v>
      </c>
      <c r="B96" s="59" t="s">
        <v>115</v>
      </c>
      <c r="C96" s="58">
        <f>SUM(Quarter!C96:F96)</f>
        <v>0.44719999999999999</v>
      </c>
      <c r="D96" s="58">
        <f>SUM(Quarter!G96:J96)</f>
        <v>0.57420000000000004</v>
      </c>
      <c r="E96" s="58">
        <f>SUM(Quarter!K96:N96)</f>
        <v>0.64039999999999997</v>
      </c>
      <c r="F96" s="58">
        <f>SUM(Quarter!O96:R96)</f>
        <v>0.68330000000000002</v>
      </c>
      <c r="G96" s="58">
        <f>SUM(Quarter!S96:V96)</f>
        <v>0.80159999999999998</v>
      </c>
      <c r="H96" s="58">
        <f>SUM(Quarter!W96:Z96)</f>
        <v>1.0590999999999999</v>
      </c>
      <c r="I96" s="58">
        <f>SUM(Quarter!AA96:AD96)</f>
        <v>1.3671</v>
      </c>
      <c r="J96" s="58">
        <f>SUM(Quarter!AE96:AH96)</f>
        <v>2.4865000000000004</v>
      </c>
      <c r="K96" s="58">
        <f>SUM(Quarter!AI96:AL96)</f>
        <v>2.6432000000000002</v>
      </c>
      <c r="L96" s="58">
        <f>SUM(Quarter!AM96:AP96)</f>
        <v>2.1061999999999999</v>
      </c>
      <c r="M96" s="58">
        <f>SUM(Quarter!AQ96:AT96)</f>
        <v>2.3463000000000003</v>
      </c>
      <c r="N96" s="58">
        <f>SUM(Quarter!AU96:AX96)</f>
        <v>2.4017999999999997</v>
      </c>
      <c r="O96" s="58">
        <f>SUM(Quarter!AY96:BB96)</f>
        <v>3.403</v>
      </c>
      <c r="P96" s="58">
        <f>SUM(Quarter!BC96:BF96)</f>
        <v>4.1790000000000003</v>
      </c>
      <c r="Q96" s="58">
        <f>SUM(Quarter!BG96:BJ96)</f>
        <v>5.4992000000000001</v>
      </c>
      <c r="R96" s="58">
        <f>SUM(Quarter!BK96:BN96)</f>
        <v>8.2865000000000002</v>
      </c>
      <c r="S96" s="58">
        <f>SUM(Quarter!BO96:BR96)</f>
        <v>11.422799999999999</v>
      </c>
      <c r="T96" s="58">
        <f>SUM(Quarter!BS96:BV96)</f>
        <v>15.9168</v>
      </c>
      <c r="U96" s="58">
        <f>SUM(Quarter!BW96:BZ96)</f>
        <v>15.653000000000002</v>
      </c>
      <c r="V96" s="58">
        <f>SUM(Quarter!CA96:CD96)</f>
        <v>15.981700000000002</v>
      </c>
      <c r="W96" s="58">
        <f>SUM(Quarter!CE96:CH96)</f>
        <v>17.960599999999999</v>
      </c>
      <c r="X96" s="58">
        <f>SUM(Quarter!CI96:CL96)</f>
        <v>18.746099999999998</v>
      </c>
      <c r="Y96" s="58">
        <f>SUM(Quarter!CM96:CP96)</f>
        <v>19.701999999999998</v>
      </c>
      <c r="Z96" s="211">
        <f>SUM(Quarter!CQ96:CT96)</f>
        <v>20.911099999999998</v>
      </c>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row>
    <row r="97" spans="1:108" ht="20.100000000000001" customHeight="1" x14ac:dyDescent="0.3">
      <c r="A97" s="155" t="s">
        <v>102</v>
      </c>
      <c r="B97" s="59" t="s">
        <v>116</v>
      </c>
      <c r="C97" s="72" t="s">
        <v>173</v>
      </c>
      <c r="D97" s="72" t="s">
        <v>173</v>
      </c>
      <c r="E97" s="72" t="s">
        <v>173</v>
      </c>
      <c r="F97" s="72" t="s">
        <v>173</v>
      </c>
      <c r="G97" s="72" t="s">
        <v>173</v>
      </c>
      <c r="H97" s="72" t="s">
        <v>173</v>
      </c>
      <c r="I97" s="72" t="s">
        <v>173</v>
      </c>
      <c r="J97" s="72" t="s">
        <v>173</v>
      </c>
      <c r="K97" s="72" t="s">
        <v>173</v>
      </c>
      <c r="L97" s="72" t="s">
        <v>173</v>
      </c>
      <c r="M97" s="72" t="s">
        <v>173</v>
      </c>
      <c r="N97" s="72" t="s">
        <v>173</v>
      </c>
      <c r="O97" s="72" t="s">
        <v>173</v>
      </c>
      <c r="P97" s="72" t="s">
        <v>173</v>
      </c>
      <c r="Q97" s="72" t="s">
        <v>173</v>
      </c>
      <c r="R97" s="58">
        <f>SUM(Quarter!BK97:BN97)</f>
        <v>0.46970000000000001</v>
      </c>
      <c r="S97" s="58">
        <f>SUM(Quarter!BO97:BR97)</f>
        <v>0.47499999999999998</v>
      </c>
      <c r="T97" s="58">
        <f>SUM(Quarter!BS97:BV97)</f>
        <v>0.61960000000000004</v>
      </c>
      <c r="U97" s="58">
        <f>SUM(Quarter!BW97:BZ97)</f>
        <v>0.87119999999999986</v>
      </c>
      <c r="V97" s="58">
        <f>SUM(Quarter!CA97:CD97)</f>
        <v>1.1477999999999999</v>
      </c>
      <c r="W97" s="58">
        <f>SUM(Quarter!CE97:CH97)</f>
        <v>1.0173000000000001</v>
      </c>
      <c r="X97" s="58">
        <f>SUM(Quarter!CI97:CL97)</f>
        <v>1.0436000000000001</v>
      </c>
      <c r="Y97" s="58">
        <f>SUM(Quarter!CM97:CP97)</f>
        <v>1.2866</v>
      </c>
      <c r="Z97" s="211">
        <f>SUM(Quarter!CQ97:CT97)</f>
        <v>1.4567999999999999</v>
      </c>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row>
    <row r="98" spans="1:108" ht="20.100000000000001" customHeight="1" x14ac:dyDescent="0.3">
      <c r="A98" s="155" t="s">
        <v>102</v>
      </c>
      <c r="B98" s="59" t="s">
        <v>145</v>
      </c>
      <c r="C98" s="58">
        <f>SUM(Quarter!C98:F98)</f>
        <v>-1.0245000000000002</v>
      </c>
      <c r="D98" s="58">
        <f>SUM(Quarter!G98:J98)</f>
        <v>-0.97009999999999996</v>
      </c>
      <c r="E98" s="58">
        <f>SUM(Quarter!K98:N98)</f>
        <v>-0.89549999999999996</v>
      </c>
      <c r="F98" s="58">
        <f>SUM(Quarter!O98:R98)</f>
        <v>-0.87009999999999998</v>
      </c>
      <c r="G98" s="58">
        <f>SUM(Quarter!S98:V98)</f>
        <v>-0.90090000000000003</v>
      </c>
      <c r="H98" s="58">
        <f>SUM(Quarter!W98:Z98)</f>
        <v>-0.90429999999999999</v>
      </c>
      <c r="I98" s="58">
        <f>SUM(Quarter!AA98:AD98)</f>
        <v>-0.93809999999999993</v>
      </c>
      <c r="J98" s="58">
        <f>SUM(Quarter!AE98:AH98)</f>
        <v>-0.93060000000000009</v>
      </c>
      <c r="K98" s="58">
        <f>SUM(Quarter!AI98:AL98)</f>
        <v>-1.1956</v>
      </c>
      <c r="L98" s="58">
        <f>SUM(Quarter!AM98:AP98)</f>
        <v>-1.2255</v>
      </c>
      <c r="M98" s="58">
        <f>SUM(Quarter!AQ98:AT98)</f>
        <v>-1.2967</v>
      </c>
      <c r="N98" s="58">
        <f>SUM(Quarter!AU98:AX98)</f>
        <v>-1.1705000000000001</v>
      </c>
      <c r="O98" s="58">
        <f>SUM(Quarter!AY98:BB98)</f>
        <v>-1.0726</v>
      </c>
      <c r="P98" s="58">
        <f>SUM(Quarter!BC98:BF98)</f>
        <v>-0.94779999999999998</v>
      </c>
      <c r="Q98" s="58">
        <f>SUM(Quarter!BG98:BJ98)</f>
        <v>-1.0217000000000001</v>
      </c>
      <c r="R98" s="58">
        <f>SUM(Quarter!BK98:BN98)</f>
        <v>-1.0358000000000001</v>
      </c>
      <c r="S98" s="58">
        <f>SUM(Quarter!BO98:BR98)</f>
        <v>-1.0106999999999999</v>
      </c>
      <c r="T98" s="58">
        <f>SUM(Quarter!BS98:BV98)</f>
        <v>-0.98070000000000002</v>
      </c>
      <c r="U98" s="58">
        <f>SUM(Quarter!BW98:BZ98)</f>
        <v>-1.0654999999999999</v>
      </c>
      <c r="V98" s="58">
        <f>SUM(Quarter!CA98:CD98)</f>
        <v>-0.99720000000000009</v>
      </c>
      <c r="W98" s="58">
        <f>SUM(Quarter!CE98:CH98)</f>
        <v>-0.90110000000000001</v>
      </c>
      <c r="X98" s="58">
        <f>SUM(Quarter!CI98:CL98)</f>
        <v>-0.61019999999999996</v>
      </c>
      <c r="Y98" s="58">
        <f>SUM(Quarter!CM98:CP98)</f>
        <v>-0.47399999999999998</v>
      </c>
      <c r="Z98" s="211">
        <f>SUM(Quarter!CQ98:CT98)</f>
        <v>-0.62150000000000005</v>
      </c>
      <c r="AA98" s="37"/>
      <c r="AB98" s="221">
        <f>Z83-Table5c_electricity_supplied_by_fuel_1998_to_2020_TWh[[#This Row],[2021]]</f>
        <v>2.5156000000000001</v>
      </c>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row>
    <row r="99" spans="1:108" ht="20.100000000000001" customHeight="1" x14ac:dyDescent="0.3">
      <c r="A99" s="155" t="s">
        <v>102</v>
      </c>
      <c r="B99" s="59" t="s">
        <v>117</v>
      </c>
      <c r="C99" s="58">
        <f>SUM(Quarter!C99:F99)</f>
        <v>12.4681</v>
      </c>
      <c r="D99" s="58">
        <f>SUM(Quarter!G99:J99)</f>
        <v>14.244299999999999</v>
      </c>
      <c r="E99" s="58">
        <f>SUM(Quarter!K99:N99)</f>
        <v>14.174300000000001</v>
      </c>
      <c r="F99" s="58">
        <f>SUM(Quarter!O99:R99)</f>
        <v>10.3993</v>
      </c>
      <c r="G99" s="58">
        <f>SUM(Quarter!S99:V99)</f>
        <v>8.4146999999999998</v>
      </c>
      <c r="H99" s="58">
        <f>SUM(Quarter!W99:Z99)</f>
        <v>2.1602999999999999</v>
      </c>
      <c r="I99" s="58">
        <f>SUM(Quarter!AA99:AD99)</f>
        <v>7.4897000000000009</v>
      </c>
      <c r="J99" s="58">
        <f>SUM(Quarter!AE99:AH99)</f>
        <v>8.3209999999999997</v>
      </c>
      <c r="K99" s="58">
        <f>SUM(Quarter!AI99:AL99)</f>
        <v>7.5168999999999997</v>
      </c>
      <c r="L99" s="58">
        <f>SUM(Quarter!AM99:AP99)</f>
        <v>5.2145999999999999</v>
      </c>
      <c r="M99" s="58">
        <f>SUM(Quarter!AQ99:AT99)</f>
        <v>11.0221</v>
      </c>
      <c r="N99" s="58">
        <f>SUM(Quarter!AU99:AX99)</f>
        <v>2.8606999999999996</v>
      </c>
      <c r="O99" s="58">
        <f>SUM(Quarter!AY99:BB99)</f>
        <v>2.6615000000000002</v>
      </c>
      <c r="P99" s="58">
        <f>SUM(Quarter!BC99:BF99)</f>
        <v>6.2231000000000005</v>
      </c>
      <c r="Q99" s="58">
        <f>SUM(Quarter!BG99:BJ99)</f>
        <v>11.863900000000001</v>
      </c>
      <c r="R99" s="58">
        <f>SUM(Quarter!BK99:BN99)</f>
        <v>14.430899999999999</v>
      </c>
      <c r="S99" s="58">
        <f>SUM(Quarter!BO99:BR99)</f>
        <v>20.5198</v>
      </c>
      <c r="T99" s="58">
        <f>SUM(Quarter!BS99:BV99)</f>
        <v>21.105600000000003</v>
      </c>
      <c r="U99" s="58">
        <f>SUM(Quarter!BW99:BZ99)</f>
        <v>17.745100000000004</v>
      </c>
      <c r="V99" s="58">
        <f>SUM(Quarter!CA99:CD99)</f>
        <v>14.760000000000002</v>
      </c>
      <c r="W99" s="58">
        <f>SUM(Quarter!CE99:CH99)</f>
        <v>19.107700000000001</v>
      </c>
      <c r="X99" s="58">
        <f>SUM(Quarter!CI99:CL99)</f>
        <v>21.170399999999997</v>
      </c>
      <c r="Y99" s="58">
        <f>SUM(Quarter!CM99:CP99)</f>
        <v>17.9099</v>
      </c>
      <c r="Z99" s="211">
        <f>SUM(Quarter!CQ99:CT99)</f>
        <v>24.577400000000004</v>
      </c>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row>
    <row r="100" spans="1:108" ht="20.100000000000001" customHeight="1" x14ac:dyDescent="0.3">
      <c r="A100" s="155" t="s">
        <v>102</v>
      </c>
      <c r="B100" s="59" t="s">
        <v>118</v>
      </c>
      <c r="C100" s="58">
        <f>SUM(Quarter!C100:F100)</f>
        <v>327.49829999999997</v>
      </c>
      <c r="D100" s="58">
        <f>SUM(Quarter!G100:J100)</f>
        <v>331.61690000000004</v>
      </c>
      <c r="E100" s="58">
        <f>SUM(Quarter!K100:N100)</f>
        <v>337.50660000000005</v>
      </c>
      <c r="F100" s="58">
        <f>SUM(Quarter!O100:R100)</f>
        <v>344.18009999999998</v>
      </c>
      <c r="G100" s="58">
        <f>SUM(Quarter!S100:V100)</f>
        <v>343.1995</v>
      </c>
      <c r="H100" s="58">
        <f>SUM(Quarter!W100:Z100)</f>
        <v>344.46819999999997</v>
      </c>
      <c r="I100" s="58">
        <f>SUM(Quarter!AA100:AD100)</f>
        <v>346.72429999999997</v>
      </c>
      <c r="J100" s="58">
        <f>SUM(Quarter!AE100:AH100)</f>
        <v>350.56130000000002</v>
      </c>
      <c r="K100" s="58">
        <f>SUM(Quarter!AI100:AL100)</f>
        <v>346.8</v>
      </c>
      <c r="L100" s="58">
        <f>SUM(Quarter!AM100:AP100)</f>
        <v>345.37079999999997</v>
      </c>
      <c r="M100" s="58">
        <f>SUM(Quarter!AQ100:AT100)</f>
        <v>346.22770000000003</v>
      </c>
      <c r="N100" s="58">
        <f>SUM(Quarter!AU100:AX100)</f>
        <v>325.2783</v>
      </c>
      <c r="O100" s="58">
        <f>SUM(Quarter!AY100:BB100)</f>
        <v>331.65429999999998</v>
      </c>
      <c r="P100" s="58">
        <f>SUM(Quarter!BC100:BF100)</f>
        <v>320.4402</v>
      </c>
      <c r="Q100" s="58">
        <f>SUM(Quarter!BG100:BJ100)</f>
        <v>320.3175</v>
      </c>
      <c r="R100" s="58">
        <f>SUM(Quarter!BK100:BN100)</f>
        <v>319.46559999999999</v>
      </c>
      <c r="S100" s="58">
        <f>SUM(Quarter!BO100:BR100)</f>
        <v>303.49990000000003</v>
      </c>
      <c r="T100" s="58">
        <f>SUM(Quarter!BS100:BV100)</f>
        <v>299.5677</v>
      </c>
      <c r="U100" s="58">
        <f>SUM(Quarter!BW100:BZ100)</f>
        <v>294.32729999999998</v>
      </c>
      <c r="V100" s="58">
        <f>SUM(Quarter!CA100:CD100)</f>
        <v>286.93299999999999</v>
      </c>
      <c r="W100" s="58">
        <f>SUM(Quarter!CE100:CH100)</f>
        <v>285.5761</v>
      </c>
      <c r="X100" s="58">
        <f>SUM(Quarter!CI100:CL100)</f>
        <v>278.15590000000003</v>
      </c>
      <c r="Y100" s="58">
        <f>SUM(Quarter!CM100:CP100)</f>
        <v>262.2602</v>
      </c>
      <c r="Z100" s="211">
        <f>SUM(Quarter!CQ100:CT100)</f>
        <v>268.57220000000001</v>
      </c>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row>
    <row r="101" spans="1:108" ht="20.100000000000001" customHeight="1" x14ac:dyDescent="0.3">
      <c r="A101" s="155" t="s">
        <v>106</v>
      </c>
      <c r="B101" s="59" t="s">
        <v>119</v>
      </c>
      <c r="C101" s="58">
        <f>SUM(Quarter!C101:F101)</f>
        <v>4.141</v>
      </c>
      <c r="D101" s="58">
        <f>SUM(Quarter!G101:J101)</f>
        <v>3.9091</v>
      </c>
      <c r="E101" s="58">
        <f>SUM(Quarter!K101:N101)</f>
        <v>2.8871000000000002</v>
      </c>
      <c r="F101" s="58">
        <f>SUM(Quarter!O101:R101)</f>
        <v>4.1039999999999992</v>
      </c>
      <c r="G101" s="58">
        <f>SUM(Quarter!S101:V101)</f>
        <v>3.0920999999999998</v>
      </c>
      <c r="H101" s="58">
        <f>SUM(Quarter!W101:Z101)</f>
        <v>4.0620000000000003</v>
      </c>
      <c r="I101" s="58">
        <f>SUM(Quarter!AA101:AD101)</f>
        <v>3.7530000000000001</v>
      </c>
      <c r="J101" s="58">
        <f>SUM(Quarter!AE101:AH101)</f>
        <v>3.7370000000000001</v>
      </c>
      <c r="K101" s="58">
        <f>SUM(Quarter!AI101:AL101)</f>
        <v>3.6929000000000003</v>
      </c>
      <c r="L101" s="58">
        <f>SUM(Quarter!AM101:AP101)</f>
        <v>3.6624999999999996</v>
      </c>
      <c r="M101" s="58">
        <f>SUM(Quarter!AQ101:AT101)</f>
        <v>3.8607000000000005</v>
      </c>
      <c r="N101" s="58">
        <f>SUM(Quarter!AU101:AX101)</f>
        <v>3.5405999999999995</v>
      </c>
      <c r="O101" s="58">
        <f>SUM(Quarter!AY101:BB101)</f>
        <v>3.5584000000000002</v>
      </c>
      <c r="P101" s="58">
        <f>SUM(Quarter!BC101:BF101)</f>
        <v>3.5706000000000002</v>
      </c>
      <c r="Q101" s="58">
        <f>SUM(Quarter!BG101:BJ101)</f>
        <v>2.8218000000000001</v>
      </c>
      <c r="R101" s="58">
        <f>SUM(Quarter!BK101:BN101)</f>
        <v>7.85E-2</v>
      </c>
      <c r="S101" s="58">
        <f>SUM(Quarter!BO101:BR101)</f>
        <v>6.8699999999999997E-2</v>
      </c>
      <c r="T101" s="58">
        <f>SUM(Quarter!BS101:BV101)</f>
        <v>6.3200000000000006E-2</v>
      </c>
      <c r="U101" s="58">
        <f>SUM(Quarter!BW101:BZ101)</f>
        <v>5.3099999999999994E-2</v>
      </c>
      <c r="V101" s="58">
        <f>SUM(Quarter!CA101:CD101)</f>
        <v>4.7100000000000003E-2</v>
      </c>
      <c r="W101" s="58">
        <f>SUM(Quarter!CE101:CH101)</f>
        <v>5.0700000000000002E-2</v>
      </c>
      <c r="X101" s="58">
        <f>SUM(Quarter!CI101:CL101)</f>
        <v>4.7500000000000001E-2</v>
      </c>
      <c r="Y101" s="58">
        <f>SUM(Quarter!CM101:CP101)</f>
        <v>4.8899999999999999E-2</v>
      </c>
      <c r="Z101" s="211">
        <f>SUM(Quarter!CQ101:CT101)</f>
        <v>4.6900000000000004E-2</v>
      </c>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row>
    <row r="102" spans="1:108" ht="20.100000000000001" customHeight="1" x14ac:dyDescent="0.3">
      <c r="A102" s="155" t="s">
        <v>106</v>
      </c>
      <c r="B102" s="59" t="s">
        <v>120</v>
      </c>
      <c r="C102" s="58">
        <f>SUM(Quarter!C102:F102)</f>
        <v>3.6232000000000002</v>
      </c>
      <c r="D102" s="58">
        <f>SUM(Quarter!G102:J102)</f>
        <v>3.3391000000000002</v>
      </c>
      <c r="E102" s="58">
        <f>SUM(Quarter!K102:N102)</f>
        <v>3.8050999999999995</v>
      </c>
      <c r="F102" s="58">
        <f>SUM(Quarter!O102:R102)</f>
        <v>2.585</v>
      </c>
      <c r="G102" s="58">
        <f>SUM(Quarter!S102:V102)</f>
        <v>2.5840000000000001</v>
      </c>
      <c r="H102" s="58">
        <f>SUM(Quarter!W102:Z102)</f>
        <v>2.2229999999999999</v>
      </c>
      <c r="I102" s="58">
        <f>SUM(Quarter!AA102:AD102)</f>
        <v>2.5651000000000002</v>
      </c>
      <c r="J102" s="58">
        <f>SUM(Quarter!AE102:AH102)</f>
        <v>2.2599999999999998</v>
      </c>
      <c r="K102" s="58">
        <f>SUM(Quarter!AI102:AL102)</f>
        <v>2.2950999999999997</v>
      </c>
      <c r="L102" s="58">
        <f>SUM(Quarter!AM102:AP102)</f>
        <v>1.9405999999999999</v>
      </c>
      <c r="M102" s="58">
        <f>SUM(Quarter!AQ102:AT102)</f>
        <v>1.9969000000000001</v>
      </c>
      <c r="N102" s="58">
        <f>SUM(Quarter!AU102:AX102)</f>
        <v>2.0018000000000002</v>
      </c>
      <c r="O102" s="58">
        <f>SUM(Quarter!AY102:BB102)</f>
        <v>2.3458999999999999</v>
      </c>
      <c r="P102" s="58">
        <f>SUM(Quarter!BC102:BF102)</f>
        <v>1.8928000000000003</v>
      </c>
      <c r="Q102" s="58">
        <f>SUM(Quarter!BG102:BJ102)</f>
        <v>1.3345</v>
      </c>
      <c r="R102" s="58">
        <f>SUM(Quarter!BK102:BN102)</f>
        <v>1.224</v>
      </c>
      <c r="S102" s="58">
        <f>SUM(Quarter!BO102:BR102)</f>
        <v>1.2877999999999998</v>
      </c>
      <c r="T102" s="58">
        <f>SUM(Quarter!BS102:BV102)</f>
        <v>1.2551000000000001</v>
      </c>
      <c r="U102" s="58">
        <f>SUM(Quarter!BW102:BZ102)</f>
        <v>1.1901000000000002</v>
      </c>
      <c r="V102" s="58">
        <f>SUM(Quarter!CA102:CD102)</f>
        <v>1.1342999999999999</v>
      </c>
      <c r="W102" s="58">
        <f>SUM(Quarter!CE102:CH102)</f>
        <v>0.40629999999999999</v>
      </c>
      <c r="X102" s="58">
        <f>SUM(Quarter!CI102:CL102)</f>
        <v>1.0885</v>
      </c>
      <c r="Y102" s="58">
        <f>SUM(Quarter!CM102:CP102)</f>
        <v>0.91599999999999993</v>
      </c>
      <c r="Z102" s="211">
        <f>SUM(Quarter!CQ102:CT102)</f>
        <v>0.9323999999999999</v>
      </c>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row>
    <row r="103" spans="1:108" ht="20.100000000000001" customHeight="1" x14ac:dyDescent="0.3">
      <c r="A103" s="155" t="s">
        <v>106</v>
      </c>
      <c r="B103" s="59" t="s">
        <v>110</v>
      </c>
      <c r="C103" s="58">
        <f>SUM(Quarter!C103:F103)</f>
        <v>11.601599999999999</v>
      </c>
      <c r="D103" s="58">
        <f>SUM(Quarter!G103:J103)</f>
        <v>14.066099999999999</v>
      </c>
      <c r="E103" s="58">
        <f>SUM(Quarter!K103:N103)</f>
        <v>17.925999999999998</v>
      </c>
      <c r="F103" s="58">
        <f>SUM(Quarter!O103:R103)</f>
        <v>14.427900000000001</v>
      </c>
      <c r="G103" s="58">
        <f>SUM(Quarter!S103:V103)</f>
        <v>16.007000000000001</v>
      </c>
      <c r="H103" s="58">
        <f>SUM(Quarter!W103:Z103)</f>
        <v>17.099</v>
      </c>
      <c r="I103" s="58">
        <f>SUM(Quarter!AA103:AD103)</f>
        <v>15.975999999999999</v>
      </c>
      <c r="J103" s="58">
        <f>SUM(Quarter!AE103:AH103)</f>
        <v>14.6882</v>
      </c>
      <c r="K103" s="58">
        <f>SUM(Quarter!AI103:AL103)</f>
        <v>13.7508</v>
      </c>
      <c r="L103" s="58">
        <f>SUM(Quarter!AM103:AP103)</f>
        <v>15.9376</v>
      </c>
      <c r="M103" s="58">
        <f>SUM(Quarter!AQ103:AT103)</f>
        <v>14.182200000000002</v>
      </c>
      <c r="N103" s="58">
        <f>SUM(Quarter!AU103:AX103)</f>
        <v>13.470700000000001</v>
      </c>
      <c r="O103" s="58">
        <f>SUM(Quarter!AY103:BB103)</f>
        <v>13.475899999999999</v>
      </c>
      <c r="P103" s="58">
        <f>SUM(Quarter!BC103:BF103)</f>
        <v>13.3208</v>
      </c>
      <c r="Q103" s="58">
        <f>SUM(Quarter!BG103:BJ103)</f>
        <v>13.5083</v>
      </c>
      <c r="R103" s="58">
        <f>SUM(Quarter!BK103:BN103)</f>
        <v>12.550299999999998</v>
      </c>
      <c r="S103" s="58">
        <f>SUM(Quarter!BO103:BR103)</f>
        <v>11.648400000000001</v>
      </c>
      <c r="T103" s="58">
        <f>SUM(Quarter!BS103:BV103)</f>
        <v>11.0611</v>
      </c>
      <c r="U103" s="58">
        <f>SUM(Quarter!BW103:BZ103)</f>
        <v>11.1068</v>
      </c>
      <c r="V103" s="58">
        <f>SUM(Quarter!CA103:CD103)</f>
        <v>11.854999999999999</v>
      </c>
      <c r="W103" s="58">
        <f>SUM(Quarter!CE103:CH103)</f>
        <v>11.4909</v>
      </c>
      <c r="X103" s="58">
        <f>SUM(Quarter!CI103:CL103)</f>
        <v>12.925599999999999</v>
      </c>
      <c r="Y103" s="58">
        <f>SUM(Quarter!CM103:CP103)</f>
        <v>12.079800000000001</v>
      </c>
      <c r="Z103" s="211">
        <f>SUM(Quarter!CQ103:CT103)</f>
        <v>11.620699999999999</v>
      </c>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row>
    <row r="104" spans="1:108" ht="20.100000000000001" customHeight="1" x14ac:dyDescent="0.3">
      <c r="A104" s="155" t="s">
        <v>106</v>
      </c>
      <c r="B104" s="59" t="s">
        <v>174</v>
      </c>
      <c r="C104" s="58">
        <f>SUM(Quarter!C104:F104)</f>
        <v>0.86899999999999999</v>
      </c>
      <c r="D104" s="58">
        <f>SUM(Quarter!G104:J104)</f>
        <v>0.89400000000000002</v>
      </c>
      <c r="E104" s="58">
        <f>SUM(Quarter!K104:N104)</f>
        <v>0.7430000000000001</v>
      </c>
      <c r="F104" s="58">
        <f>SUM(Quarter!O104:R104)</f>
        <v>0.82899999999999996</v>
      </c>
      <c r="G104" s="58">
        <f>SUM(Quarter!S104:V104)</f>
        <v>0.84899999999999998</v>
      </c>
      <c r="H104" s="58">
        <f>SUM(Quarter!W104:Z104)</f>
        <v>0.65289999999999992</v>
      </c>
      <c r="I104" s="58">
        <f>SUM(Quarter!AA104:AD104)</f>
        <v>0.91910000000000003</v>
      </c>
      <c r="J104" s="58">
        <f>SUM(Quarter!AE104:AH104)</f>
        <v>0.92999999999999994</v>
      </c>
      <c r="K104" s="58">
        <f>SUM(Quarter!AI104:AL104)</f>
        <v>0.88500000000000001</v>
      </c>
      <c r="L104" s="58">
        <f>SUM(Quarter!AM104:AP104)</f>
        <v>0.91800000000000004</v>
      </c>
      <c r="M104" s="58">
        <f>SUM(Quarter!AQ104:AT104)</f>
        <v>0.90189999999999992</v>
      </c>
      <c r="N104" s="58">
        <f>SUM(Quarter!AU104:AX104)</f>
        <v>0.91759999999999997</v>
      </c>
      <c r="O104" s="58">
        <f>SUM(Quarter!AY104:BB104)</f>
        <v>0.87219999999999998</v>
      </c>
      <c r="P104" s="58">
        <f>SUM(Quarter!BC104:BF104)</f>
        <v>1.0767</v>
      </c>
      <c r="Q104" s="58">
        <f>SUM(Quarter!BG104:BJ104)</f>
        <v>1.1180999999999999</v>
      </c>
      <c r="R104" s="58">
        <f>SUM(Quarter!BK104:BN104)</f>
        <v>1.0705</v>
      </c>
      <c r="S104" s="58">
        <f>SUM(Quarter!BO104:BR104)</f>
        <v>1.2254999999999998</v>
      </c>
      <c r="T104" s="58">
        <f>SUM(Quarter!BS104:BV104)</f>
        <v>1.3568</v>
      </c>
      <c r="U104" s="58">
        <f>SUM(Quarter!BW104:BZ104)</f>
        <v>1.3821000000000001</v>
      </c>
      <c r="V104" s="58">
        <f>SUM(Quarter!CA104:CD104)</f>
        <v>1.6534</v>
      </c>
      <c r="W104" s="58">
        <f>SUM(Quarter!CE104:CH104)</f>
        <v>1.5951</v>
      </c>
      <c r="X104" s="58">
        <f>SUM(Quarter!CI104:CL104)</f>
        <v>1.4390999999999998</v>
      </c>
      <c r="Y104" s="58">
        <f>SUM(Quarter!CM104:CP104)</f>
        <v>1.8105</v>
      </c>
      <c r="Z104" s="211">
        <f>SUM(Quarter!CQ104:CT104)</f>
        <v>1.6787999999999998</v>
      </c>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row>
    <row r="105" spans="1:108" ht="20.100000000000001" customHeight="1" x14ac:dyDescent="0.3">
      <c r="A105" s="155" t="s">
        <v>106</v>
      </c>
      <c r="B105" s="59" t="s">
        <v>131</v>
      </c>
      <c r="C105" s="58">
        <f>SUM(Quarter!C105:F105)</f>
        <v>0.87690000000000001</v>
      </c>
      <c r="D105" s="58">
        <f>SUM(Quarter!G105:J105)</f>
        <v>0.85099999999999998</v>
      </c>
      <c r="E105" s="58">
        <f>SUM(Quarter!K105:N105)</f>
        <v>0.94699999999999995</v>
      </c>
      <c r="F105" s="58">
        <f>SUM(Quarter!O105:R105)</f>
        <v>0.96499999999999997</v>
      </c>
      <c r="G105" s="58">
        <f>SUM(Quarter!S105:V105)</f>
        <v>1.2591000000000001</v>
      </c>
      <c r="H105" s="58">
        <f>SUM(Quarter!W105:Z105)</f>
        <v>1.288</v>
      </c>
      <c r="I105" s="58">
        <f>SUM(Quarter!AA105:AD105)</f>
        <v>1.9390000000000001</v>
      </c>
      <c r="J105" s="58">
        <f>SUM(Quarter!AE105:AH105)</f>
        <v>2.9119999999999999</v>
      </c>
      <c r="K105" s="58">
        <f>SUM(Quarter!AI105:AL105)</f>
        <v>4.2359</v>
      </c>
      <c r="L105" s="58">
        <f>SUM(Quarter!AM105:AP105)</f>
        <v>1.7189999999999999</v>
      </c>
      <c r="M105" s="58">
        <f>SUM(Quarter!AQ105:AT105)</f>
        <v>1.7509999999999999</v>
      </c>
      <c r="N105" s="58">
        <f>SUM(Quarter!AU105:AX105)</f>
        <v>2.7614000000000001</v>
      </c>
      <c r="O105" s="58">
        <f>SUM(Quarter!AY105:BB105)</f>
        <v>2.3582999999999998</v>
      </c>
      <c r="P105" s="58">
        <f>SUM(Quarter!BC105:BF105)</f>
        <v>3.2897999999999996</v>
      </c>
      <c r="Q105" s="58">
        <f>SUM(Quarter!BG105:BJ105)</f>
        <v>2.6898</v>
      </c>
      <c r="R105" s="58">
        <f>SUM(Quarter!BK105:BN105)</f>
        <v>4.4387999999999996</v>
      </c>
      <c r="S105" s="58">
        <f>SUM(Quarter!BO105:BR105)</f>
        <v>5.1971999999999996</v>
      </c>
      <c r="T105" s="58">
        <f>SUM(Quarter!BS105:BV105)</f>
        <v>7.0175000000000001</v>
      </c>
      <c r="U105" s="58">
        <f>SUM(Quarter!BW105:BZ105)</f>
        <v>6.4471000000000007</v>
      </c>
      <c r="V105" s="58">
        <f>SUM(Quarter!CA105:CD105)</f>
        <v>8.6867000000000001</v>
      </c>
      <c r="W105" s="58">
        <f>SUM(Quarter!CE105:CH105)</f>
        <v>8.9837999999999987</v>
      </c>
      <c r="X105" s="58">
        <f>SUM(Quarter!CI105:CL105)</f>
        <v>8.7611000000000008</v>
      </c>
      <c r="Y105" s="58">
        <f>SUM(Quarter!CM105:CP105)</f>
        <v>9.5627999999999993</v>
      </c>
      <c r="Z105" s="211">
        <f>SUM(Quarter!CQ105:CT105)</f>
        <v>7.4437999999999995</v>
      </c>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row>
    <row r="106" spans="1:108" ht="20.100000000000001" customHeight="1" x14ac:dyDescent="0.3">
      <c r="A106" s="155" t="s">
        <v>106</v>
      </c>
      <c r="B106" s="156" t="s">
        <v>132</v>
      </c>
      <c r="C106" s="72" t="s">
        <v>173</v>
      </c>
      <c r="D106" s="72" t="s">
        <v>173</v>
      </c>
      <c r="E106" s="72" t="s">
        <v>173</v>
      </c>
      <c r="F106" s="72" t="s">
        <v>173</v>
      </c>
      <c r="G106" s="72" t="s">
        <v>173</v>
      </c>
      <c r="H106" s="72" t="s">
        <v>173</v>
      </c>
      <c r="I106" s="72" t="s">
        <v>173</v>
      </c>
      <c r="J106" s="72" t="s">
        <v>173</v>
      </c>
      <c r="K106" s="72" t="s">
        <v>173</v>
      </c>
      <c r="L106" s="72" t="s">
        <v>173</v>
      </c>
      <c r="M106" s="72" t="s">
        <v>173</v>
      </c>
      <c r="N106" s="72" t="s">
        <v>173</v>
      </c>
      <c r="O106" s="72" t="s">
        <v>173</v>
      </c>
      <c r="P106" s="72" t="s">
        <v>173</v>
      </c>
      <c r="Q106" s="58">
        <f>SUM(Quarter!BG106:BJ106)</f>
        <v>2.6898</v>
      </c>
      <c r="R106" s="58">
        <f>SUM(Quarter!BK106:BN106)</f>
        <v>4.4387999999999996</v>
      </c>
      <c r="S106" s="58">
        <f>SUM(Quarter!BO106:BR106)</f>
        <v>5.1945000000000006</v>
      </c>
      <c r="T106" s="58">
        <f>SUM(Quarter!BS106:BV106)</f>
        <v>7.0003999999999991</v>
      </c>
      <c r="U106" s="58">
        <f>SUM(Quarter!BW106:BZ106)</f>
        <v>6.44</v>
      </c>
      <c r="V106" s="58">
        <f>SUM(Quarter!CA106:CD106)</f>
        <v>8.6453000000000007</v>
      </c>
      <c r="W106" s="58">
        <f>SUM(Quarter!CE106:CH106)</f>
        <v>8.9666999999999994</v>
      </c>
      <c r="X106" s="58">
        <f>SUM(Quarter!CI106:CL106)</f>
        <v>8.613900000000001</v>
      </c>
      <c r="Y106" s="58">
        <f>SUM(Quarter!CM106:CP106)</f>
        <v>9.5388999999999999</v>
      </c>
      <c r="Z106" s="211">
        <f>SUM(Quarter!CQ106:CT106)</f>
        <v>7.3737999999999992</v>
      </c>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row>
    <row r="107" spans="1:108" ht="20.100000000000001" customHeight="1" x14ac:dyDescent="0.3">
      <c r="A107" s="155" t="s">
        <v>106</v>
      </c>
      <c r="B107" s="59" t="s">
        <v>133</v>
      </c>
      <c r="C107" s="72" t="s">
        <v>173</v>
      </c>
      <c r="D107" s="72" t="s">
        <v>173</v>
      </c>
      <c r="E107" s="72" t="s">
        <v>173</v>
      </c>
      <c r="F107" s="72" t="s">
        <v>173</v>
      </c>
      <c r="G107" s="72" t="s">
        <v>173</v>
      </c>
      <c r="H107" s="72" t="s">
        <v>173</v>
      </c>
      <c r="I107" s="72" t="s">
        <v>173</v>
      </c>
      <c r="J107" s="72" t="s">
        <v>173</v>
      </c>
      <c r="K107" s="72" t="s">
        <v>173</v>
      </c>
      <c r="L107" s="72" t="s">
        <v>173</v>
      </c>
      <c r="M107" s="72" t="s">
        <v>173</v>
      </c>
      <c r="N107" s="72" t="s">
        <v>173</v>
      </c>
      <c r="O107" s="72" t="s">
        <v>173</v>
      </c>
      <c r="P107" s="72" t="s">
        <v>173</v>
      </c>
      <c r="Q107" s="72" t="s">
        <v>173</v>
      </c>
      <c r="R107" s="72" t="s">
        <v>173</v>
      </c>
      <c r="S107" s="58">
        <f>SUM(Quarter!BO107:BR107)</f>
        <v>2.5000000000000001E-3</v>
      </c>
      <c r="T107" s="58">
        <f>SUM(Quarter!BS107:BV107)</f>
        <v>1.72E-2</v>
      </c>
      <c r="U107" s="58">
        <f>SUM(Quarter!BW107:BZ107)</f>
        <v>7.0000000000000001E-3</v>
      </c>
      <c r="V107" s="58">
        <f>SUM(Quarter!CA107:CD107)</f>
        <v>4.1599999999999998E-2</v>
      </c>
      <c r="W107" s="58">
        <f>SUM(Quarter!CE107:CH107)</f>
        <v>1.72E-2</v>
      </c>
      <c r="X107" s="58">
        <f>SUM(Quarter!CI107:CL107)</f>
        <v>0.14729999999999999</v>
      </c>
      <c r="Y107" s="58">
        <f>SUM(Quarter!CM107:CP107)</f>
        <v>2.3899999999999998E-2</v>
      </c>
      <c r="Z107" s="211">
        <f>SUM(Quarter!CQ107:CT107)</f>
        <v>7.0099999999999996E-2</v>
      </c>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row>
    <row r="108" spans="1:108" ht="20.100000000000001" customHeight="1" x14ac:dyDescent="0.3">
      <c r="A108" s="155" t="s">
        <v>106</v>
      </c>
      <c r="B108" s="157" t="s">
        <v>135</v>
      </c>
      <c r="C108" s="72" t="s">
        <v>173</v>
      </c>
      <c r="D108" s="72" t="s">
        <v>173</v>
      </c>
      <c r="E108" s="72" t="s">
        <v>173</v>
      </c>
      <c r="F108" s="72" t="s">
        <v>173</v>
      </c>
      <c r="G108" s="72" t="s">
        <v>173</v>
      </c>
      <c r="H108" s="72" t="s">
        <v>173</v>
      </c>
      <c r="I108" s="72" t="s">
        <v>173</v>
      </c>
      <c r="J108" s="72" t="s">
        <v>173</v>
      </c>
      <c r="K108" s="72" t="s">
        <v>173</v>
      </c>
      <c r="L108" s="72" t="s">
        <v>173</v>
      </c>
      <c r="M108" s="72" t="s">
        <v>173</v>
      </c>
      <c r="N108" s="72" t="s">
        <v>173</v>
      </c>
      <c r="O108" s="72" t="s">
        <v>173</v>
      </c>
      <c r="P108" s="72" t="s">
        <v>173</v>
      </c>
      <c r="Q108" s="58">
        <f>SUM(Quarter!BG108:BJ108)</f>
        <v>4.3E-3</v>
      </c>
      <c r="R108" s="58">
        <f>SUM(Quarter!BK108:BN108)</f>
        <v>4.8000000000000004E-3</v>
      </c>
      <c r="S108" s="58">
        <f>SUM(Quarter!BO108:BR108)</f>
        <v>2.2000000000000001E-3</v>
      </c>
      <c r="T108" s="58">
        <f>SUM(Quarter!BS108:BV108)</f>
        <v>2.0999999999999999E-3</v>
      </c>
      <c r="U108" s="58">
        <f>SUM(Quarter!BW108:BZ108)</f>
        <v>0</v>
      </c>
      <c r="V108" s="58">
        <f>SUM(Quarter!CA108:CD108)</f>
        <v>4.0999999999999995E-3</v>
      </c>
      <c r="W108" s="58">
        <f>SUM(Quarter!CE108:CH108)</f>
        <v>9.1999999999999998E-3</v>
      </c>
      <c r="X108" s="58">
        <f>SUM(Quarter!CI108:CL108)</f>
        <v>1.4E-2</v>
      </c>
      <c r="Y108" s="58">
        <f>SUM(Quarter!CM108:CP108)</f>
        <v>1.12E-2</v>
      </c>
      <c r="Z108" s="211">
        <f>SUM(Quarter!CQ108:CT108)</f>
        <v>5.3999999999999994E-3</v>
      </c>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row>
    <row r="109" spans="1:108" ht="20.100000000000001" customHeight="1" x14ac:dyDescent="0.3">
      <c r="A109" s="155" t="s">
        <v>106</v>
      </c>
      <c r="B109" s="59" t="s">
        <v>114</v>
      </c>
      <c r="C109" s="72" t="s">
        <v>173</v>
      </c>
      <c r="D109" s="72" t="s">
        <v>173</v>
      </c>
      <c r="E109" s="72" t="s">
        <v>173</v>
      </c>
      <c r="F109" s="72" t="s">
        <v>173</v>
      </c>
      <c r="G109" s="72" t="s">
        <v>173</v>
      </c>
      <c r="H109" s="72" t="s">
        <v>173</v>
      </c>
      <c r="I109" s="72" t="s">
        <v>173</v>
      </c>
      <c r="J109" s="72" t="s">
        <v>173</v>
      </c>
      <c r="K109" s="72" t="s">
        <v>173</v>
      </c>
      <c r="L109" s="72" t="s">
        <v>173</v>
      </c>
      <c r="M109" s="72" t="s">
        <v>173</v>
      </c>
      <c r="N109" s="72" t="s">
        <v>173</v>
      </c>
      <c r="O109" s="72" t="s">
        <v>173</v>
      </c>
      <c r="P109" s="72" t="s">
        <v>173</v>
      </c>
      <c r="Q109" s="58">
        <f>SUM(Quarter!BG109:BJ109)</f>
        <v>1.3537000000000001</v>
      </c>
      <c r="R109" s="58">
        <f>SUM(Quarter!BK109:BN109)</f>
        <v>2.0102000000000002</v>
      </c>
      <c r="S109" s="58">
        <f>SUM(Quarter!BO109:BR109)</f>
        <v>4.0540000000000003</v>
      </c>
      <c r="T109" s="58">
        <f>SUM(Quarter!BS109:BV109)</f>
        <v>6.1283000000000003</v>
      </c>
      <c r="U109" s="58">
        <f>SUM(Quarter!BW109:BZ109)</f>
        <v>8.3596000000000004</v>
      </c>
      <c r="V109" s="58">
        <f>SUM(Quarter!CA109:CD109)</f>
        <v>8.4794999999999998</v>
      </c>
      <c r="W109" s="58">
        <f>SUM(Quarter!CE109:CH109)</f>
        <v>9.1382999999999992</v>
      </c>
      <c r="X109" s="58">
        <f>SUM(Quarter!CI109:CL109)</f>
        <v>8.5577000000000005</v>
      </c>
      <c r="Y109" s="58">
        <f>SUM(Quarter!CM109:CP109)</f>
        <v>8.6110000000000007</v>
      </c>
      <c r="Z109" s="211">
        <f>SUM(Quarter!CQ109:CT109)</f>
        <v>7.8843000000000014</v>
      </c>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row>
    <row r="110" spans="1:108" ht="20.100000000000001" customHeight="1" x14ac:dyDescent="0.3">
      <c r="A110" s="155" t="s">
        <v>106</v>
      </c>
      <c r="B110" s="59" t="s">
        <v>115</v>
      </c>
      <c r="C110" s="58">
        <f>SUM(Quarter!C110:F110)</f>
        <v>2.5164</v>
      </c>
      <c r="D110" s="58">
        <f>SUM(Quarter!G110:J110)</f>
        <v>3.1269999999999998</v>
      </c>
      <c r="E110" s="58">
        <f>SUM(Quarter!K110:N110)</f>
        <v>3.427</v>
      </c>
      <c r="F110" s="58">
        <f>SUM(Quarter!O110:R110)</f>
        <v>4.0720999999999998</v>
      </c>
      <c r="G110" s="58">
        <f>SUM(Quarter!S110:V110)</f>
        <v>4.5049999999999999</v>
      </c>
      <c r="H110" s="58">
        <f>SUM(Quarter!W110:Z110)</f>
        <v>5.2309999999999999</v>
      </c>
      <c r="I110" s="58">
        <f>SUM(Quarter!AA110:AD110)</f>
        <v>6.0604000000000005</v>
      </c>
      <c r="J110" s="58">
        <f>SUM(Quarter!AE110:AH110)</f>
        <v>6.4680999999999997</v>
      </c>
      <c r="K110" s="58">
        <f>SUM(Quarter!AI110:AL110)</f>
        <v>6.4659999999999993</v>
      </c>
      <c r="L110" s="58">
        <f>SUM(Quarter!AM110:AP110)</f>
        <v>6.4279999999999999</v>
      </c>
      <c r="M110" s="58">
        <f>SUM(Quarter!AQ110:AT110)</f>
        <v>6.2756000000000007</v>
      </c>
      <c r="N110" s="58">
        <f>SUM(Quarter!AU110:AX110)</f>
        <v>7.1993</v>
      </c>
      <c r="O110" s="58">
        <f>SUM(Quarter!AY110:BB110)</f>
        <v>7.7289000000000003</v>
      </c>
      <c r="P110" s="58">
        <f>SUM(Quarter!BC110:BF110)</f>
        <v>7.6578999999999997</v>
      </c>
      <c r="Q110" s="58">
        <f>SUM(Quarter!BG110:BJ110)</f>
        <v>7.4377000000000004</v>
      </c>
      <c r="R110" s="58">
        <f>SUM(Quarter!BK110:BN110)</f>
        <v>7.3876999999999997</v>
      </c>
      <c r="S110" s="58">
        <f>SUM(Quarter!BO110:BR110)</f>
        <v>8.1087000000000007</v>
      </c>
      <c r="T110" s="58">
        <f>SUM(Quarter!BS110:BV110)</f>
        <v>9.4868000000000006</v>
      </c>
      <c r="U110" s="58">
        <f>SUM(Quarter!BW110:BZ110)</f>
        <v>10.531600000000001</v>
      </c>
      <c r="V110" s="58">
        <f>SUM(Quarter!CA110:CD110)</f>
        <v>11.1981</v>
      </c>
      <c r="W110" s="58">
        <f>SUM(Quarter!CE110:CH110)</f>
        <v>11.772400000000001</v>
      </c>
      <c r="X110" s="58">
        <f>SUM(Quarter!CI110:CL110)</f>
        <v>12.859500000000001</v>
      </c>
      <c r="Y110" s="58">
        <f>SUM(Quarter!CM110:CP110)</f>
        <v>13.209199999999999</v>
      </c>
      <c r="Z110" s="211">
        <f>SUM(Quarter!CQ110:CT110)</f>
        <v>13.353000000000002</v>
      </c>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row>
    <row r="111" spans="1:108" ht="20.100000000000001" customHeight="1" x14ac:dyDescent="0.3">
      <c r="A111" s="155" t="s">
        <v>106</v>
      </c>
      <c r="B111" s="59" t="s">
        <v>116</v>
      </c>
      <c r="C111" s="58">
        <f>SUM(Quarter!C111:F111)</f>
        <v>4.0417999999999994</v>
      </c>
      <c r="D111" s="58">
        <f>SUM(Quarter!G111:J111)</f>
        <v>4.1130000000000004</v>
      </c>
      <c r="E111" s="58">
        <f>SUM(Quarter!K111:N111)</f>
        <v>4.1980000000000004</v>
      </c>
      <c r="F111" s="58">
        <f>SUM(Quarter!O111:R111)</f>
        <v>3.4120000000000004</v>
      </c>
      <c r="G111" s="58">
        <f>SUM(Quarter!S111:V111)</f>
        <v>3.5779999999999998</v>
      </c>
      <c r="H111" s="58">
        <f>SUM(Quarter!W111:Z111)</f>
        <v>3.665</v>
      </c>
      <c r="I111" s="58">
        <f>SUM(Quarter!AA111:AD111)</f>
        <v>2.9510999999999998</v>
      </c>
      <c r="J111" s="58">
        <f>SUM(Quarter!AE111:AH111)</f>
        <v>3.5430999999999999</v>
      </c>
      <c r="K111" s="58">
        <f>SUM(Quarter!AI111:AL111)</f>
        <v>3.2519999999999998</v>
      </c>
      <c r="L111" s="58">
        <f>SUM(Quarter!AM111:AP111)</f>
        <v>3.3026</v>
      </c>
      <c r="M111" s="58">
        <f>SUM(Quarter!AQ111:AT111)</f>
        <v>3.0305</v>
      </c>
      <c r="N111" s="58">
        <f>SUM(Quarter!AU111:AX111)</f>
        <v>3.0309999999999997</v>
      </c>
      <c r="O111" s="58">
        <f>SUM(Quarter!AY111:BB111)</f>
        <v>2.4026999999999998</v>
      </c>
      <c r="P111" s="58">
        <f>SUM(Quarter!BC111:BF111)</f>
        <v>2.6616</v>
      </c>
      <c r="Q111" s="58">
        <f>SUM(Quarter!BG111:BJ111)</f>
        <v>3.1901999999999999</v>
      </c>
      <c r="R111" s="58">
        <f>SUM(Quarter!BK111:BN111)</f>
        <v>2.7047000000000003</v>
      </c>
      <c r="S111" s="58">
        <f>SUM(Quarter!BO111:BR111)</f>
        <v>3.1591999999999998</v>
      </c>
      <c r="T111" s="58">
        <f>SUM(Quarter!BS111:BV111)</f>
        <v>3.6800999999999999</v>
      </c>
      <c r="U111" s="58">
        <f>SUM(Quarter!BW111:BZ111)</f>
        <v>4.3041000000000009</v>
      </c>
      <c r="V111" s="58">
        <f>SUM(Quarter!CA111:CD111)</f>
        <v>3.6364000000000001</v>
      </c>
      <c r="W111" s="58">
        <f>SUM(Quarter!CE111:CH111)</f>
        <v>4.2952999999999992</v>
      </c>
      <c r="X111" s="58">
        <f>SUM(Quarter!CI111:CL111)</f>
        <v>4.0747999999999998</v>
      </c>
      <c r="Y111" s="58">
        <f>SUM(Quarter!CM111:CP111)</f>
        <v>5.3709999999999996</v>
      </c>
      <c r="Z111" s="211">
        <f>SUM(Quarter!CQ111:CT111)</f>
        <v>5.2596000000000007</v>
      </c>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row>
    <row r="112" spans="1:108" ht="20.100000000000001" customHeight="1" x14ac:dyDescent="0.3">
      <c r="A112" s="155" t="s">
        <v>106</v>
      </c>
      <c r="B112" s="59" t="s">
        <v>122</v>
      </c>
      <c r="C112" s="58">
        <f>SUM(Quarter!C112:F112)</f>
        <v>27.67</v>
      </c>
      <c r="D112" s="58">
        <f>SUM(Quarter!G112:J112)</f>
        <v>30.299099999999999</v>
      </c>
      <c r="E112" s="58">
        <f>SUM(Quarter!K112:N112)</f>
        <v>33.933</v>
      </c>
      <c r="F112" s="58">
        <f>SUM(Quarter!O112:R112)</f>
        <v>30.395</v>
      </c>
      <c r="G112" s="58">
        <f>SUM(Quarter!S112:V112)</f>
        <v>31.874000000000002</v>
      </c>
      <c r="H112" s="58">
        <f>SUM(Quarter!W112:Z112)</f>
        <v>34.2211</v>
      </c>
      <c r="I112" s="58">
        <f>SUM(Quarter!AA112:AD112)</f>
        <v>34.163499999999999</v>
      </c>
      <c r="J112" s="58">
        <f>SUM(Quarter!AE112:AH112)</f>
        <v>34.538200000000003</v>
      </c>
      <c r="K112" s="58">
        <f>SUM(Quarter!AI112:AL112)</f>
        <v>34.5779</v>
      </c>
      <c r="L112" s="58">
        <f>SUM(Quarter!AM112:AP112)</f>
        <v>33.908200000000001</v>
      </c>
      <c r="M112" s="58">
        <f>SUM(Quarter!AQ112:AT112)</f>
        <v>31.998699999999996</v>
      </c>
      <c r="N112" s="58">
        <f>SUM(Quarter!AU112:AX112)</f>
        <v>32.922499999999999</v>
      </c>
      <c r="O112" s="58">
        <f>SUM(Quarter!AY112:BB112)</f>
        <v>32.741900000000001</v>
      </c>
      <c r="P112" s="58">
        <f>SUM(Quarter!BC112:BF112)</f>
        <v>33.470299999999995</v>
      </c>
      <c r="Q112" s="58">
        <f>SUM(Quarter!BG112:BJ112)</f>
        <v>33.458800000000004</v>
      </c>
      <c r="R112" s="58">
        <f>SUM(Quarter!BK112:BN112)</f>
        <v>31.469799999999999</v>
      </c>
      <c r="S112" s="58">
        <f>SUM(Quarter!BO112:BR112)</f>
        <v>34.751899999999999</v>
      </c>
      <c r="T112" s="58">
        <f>SUM(Quarter!BS112:BV112)</f>
        <v>40.050799999999995</v>
      </c>
      <c r="U112" s="58">
        <f>SUM(Quarter!BW112:BZ112)</f>
        <v>43.374699999999997</v>
      </c>
      <c r="V112" s="58">
        <f>SUM(Quarter!CA112:CD112)</f>
        <v>46.694800000000001</v>
      </c>
      <c r="W112" s="58">
        <f>SUM(Quarter!CE112:CH112)</f>
        <v>47.742200000000004</v>
      </c>
      <c r="X112" s="58">
        <f>SUM(Quarter!CI112:CL112)</f>
        <v>49.768000000000001</v>
      </c>
      <c r="Y112" s="58">
        <f>SUM(Quarter!CM112:CP112)</f>
        <v>51.620400000000004</v>
      </c>
      <c r="Z112" s="211">
        <f>SUM(Quarter!CQ112:CT112)</f>
        <v>48.224699999999999</v>
      </c>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row>
    <row r="113" spans="1:108" ht="20.100000000000001" customHeight="1" x14ac:dyDescent="0.3">
      <c r="A113" s="155" t="s">
        <v>123</v>
      </c>
      <c r="B113" s="59" t="s">
        <v>119</v>
      </c>
      <c r="C113" s="58">
        <f>SUM(Quarter!C113:F113)</f>
        <v>117.03489999999999</v>
      </c>
      <c r="D113" s="58">
        <f>SUM(Quarter!G113:J113)</f>
        <v>101.2574</v>
      </c>
      <c r="E113" s="58">
        <f>SUM(Quarter!K113:N113)</f>
        <v>114.73650000000001</v>
      </c>
      <c r="F113" s="58">
        <f>SUM(Quarter!O113:R113)</f>
        <v>125.40199999999999</v>
      </c>
      <c r="G113" s="58">
        <f>SUM(Quarter!S113:V113)</f>
        <v>118.47540000000001</v>
      </c>
      <c r="H113" s="58">
        <f>SUM(Quarter!W113:Z113)</f>
        <v>131.76050000000001</v>
      </c>
      <c r="I113" s="58">
        <f>SUM(Quarter!AA113:AD113)</f>
        <v>125.68969999999999</v>
      </c>
      <c r="J113" s="58">
        <f>SUM(Quarter!AE113:AH113)</f>
        <v>128.51310000000001</v>
      </c>
      <c r="K113" s="58">
        <f>SUM(Quarter!AI113:AL113)</f>
        <v>141.49510000000001</v>
      </c>
      <c r="L113" s="58">
        <f>SUM(Quarter!AM113:AP113)</f>
        <v>129.03019999999998</v>
      </c>
      <c r="M113" s="58">
        <f>SUM(Quarter!AQ113:AT113)</f>
        <v>118.0531</v>
      </c>
      <c r="N113" s="58">
        <f>SUM(Quarter!AU113:AX113)</f>
        <v>97.797900000000013</v>
      </c>
      <c r="O113" s="58">
        <f>SUM(Quarter!AY113:BB113)</f>
        <v>102.1763</v>
      </c>
      <c r="P113" s="58">
        <f>SUM(Quarter!BC113:BF113)</f>
        <v>103.0064</v>
      </c>
      <c r="Q113" s="58">
        <f>SUM(Quarter!BG113:BJ113)</f>
        <v>135.52159999999998</v>
      </c>
      <c r="R113" s="58">
        <f>SUM(Quarter!BK113:BN113)</f>
        <v>123.5758</v>
      </c>
      <c r="S113" s="58">
        <f>SUM(Quarter!BO113:BR113)</f>
        <v>95.081599999999995</v>
      </c>
      <c r="T113" s="58">
        <f>SUM(Quarter!BS113:BV113)</f>
        <v>71.985100000000003</v>
      </c>
      <c r="U113" s="58">
        <f>SUM(Quarter!BW113:BZ113)</f>
        <v>29.097300000000001</v>
      </c>
      <c r="V113" s="58">
        <f>SUM(Quarter!CA113:CD113)</f>
        <v>21.374600000000001</v>
      </c>
      <c r="W113" s="58">
        <f>SUM(Quarter!CE113:CH113)</f>
        <v>15.965999999999998</v>
      </c>
      <c r="X113" s="58">
        <f>SUM(Quarter!CI113:CL113)</f>
        <v>6.5597999999999992</v>
      </c>
      <c r="Y113" s="58">
        <f>SUM(Quarter!CM113:CP113)</f>
        <v>5.2082999999999995</v>
      </c>
      <c r="Z113" s="211">
        <f>SUM(Quarter!CQ113:CT113)</f>
        <v>5.9736000000000002</v>
      </c>
      <c r="AA113" s="37"/>
      <c r="AB113" s="222">
        <f>Table5c_electricity_supplied_by_fuel_1998_to_2020_TWh[[#This Row],[2021]]</f>
        <v>5.9736000000000002</v>
      </c>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row>
    <row r="114" spans="1:108" ht="20.100000000000001" customHeight="1" x14ac:dyDescent="0.3">
      <c r="A114" s="155" t="s">
        <v>123</v>
      </c>
      <c r="B114" s="59" t="s">
        <v>120</v>
      </c>
      <c r="C114" s="58">
        <f>SUM(Quarter!C114:F114)</f>
        <v>6.8341000000000003</v>
      </c>
      <c r="D114" s="58">
        <f>SUM(Quarter!G114:J114)</f>
        <v>6.0716999999999999</v>
      </c>
      <c r="E114" s="58">
        <f>SUM(Quarter!K114:N114)</f>
        <v>5.9283000000000001</v>
      </c>
      <c r="F114" s="58">
        <f>SUM(Quarter!O114:R114)</f>
        <v>4.7766000000000002</v>
      </c>
      <c r="G114" s="58">
        <f>SUM(Quarter!S114:V114)</f>
        <v>4.2168000000000001</v>
      </c>
      <c r="H114" s="58">
        <f>SUM(Quarter!W114:Z114)</f>
        <v>4.1707000000000001</v>
      </c>
      <c r="I114" s="58">
        <f>SUM(Quarter!AA114:AD114)</f>
        <v>4.0933000000000002</v>
      </c>
      <c r="J114" s="58">
        <f>SUM(Quarter!AE114:AH114)</f>
        <v>4.6509</v>
      </c>
      <c r="K114" s="58">
        <f>SUM(Quarter!AI114:AL114)</f>
        <v>5.4072000000000005</v>
      </c>
      <c r="L114" s="58">
        <f>SUM(Quarter!AM114:AP114)</f>
        <v>4.4649000000000001</v>
      </c>
      <c r="M114" s="58">
        <f>SUM(Quarter!AQ114:AT114)</f>
        <v>5.8853000000000009</v>
      </c>
      <c r="N114" s="58">
        <f>SUM(Quarter!AU114:AX114)</f>
        <v>5.3651</v>
      </c>
      <c r="O114" s="58">
        <f>SUM(Quarter!AY114:BB114)</f>
        <v>4.3082000000000003</v>
      </c>
      <c r="P114" s="58">
        <f>SUM(Quarter!BC114:BF114)</f>
        <v>2.8073999999999999</v>
      </c>
      <c r="Q114" s="58">
        <f>SUM(Quarter!BG114:BJ114)</f>
        <v>2.5811999999999999</v>
      </c>
      <c r="R114" s="58">
        <f>SUM(Quarter!BK114:BN114)</f>
        <v>1.8715999999999999</v>
      </c>
      <c r="S114" s="58">
        <f>SUM(Quarter!BO114:BR114)</f>
        <v>1.7455999999999998</v>
      </c>
      <c r="T114" s="58">
        <f>SUM(Quarter!BS114:BV114)</f>
        <v>1.8502000000000001</v>
      </c>
      <c r="U114" s="58">
        <f>SUM(Quarter!BW114:BZ114)</f>
        <v>1.7109000000000001</v>
      </c>
      <c r="V114" s="58">
        <f>SUM(Quarter!CA114:CD114)</f>
        <v>1.4762999999999999</v>
      </c>
      <c r="W114" s="58">
        <f>SUM(Quarter!CE114:CH114)</f>
        <v>0.95439999999999992</v>
      </c>
      <c r="X114" s="58">
        <f>SUM(Quarter!CI114:CL114)</f>
        <v>1.6736</v>
      </c>
      <c r="Y114" s="58">
        <f>SUM(Quarter!CM114:CP114)</f>
        <v>1.3765000000000001</v>
      </c>
      <c r="Z114" s="211">
        <f>SUM(Quarter!CQ114:CT114)</f>
        <v>1.6034000000000002</v>
      </c>
      <c r="AA114" s="37"/>
      <c r="AB114" s="222">
        <f>Table5c_electricity_supplied_by_fuel_1998_to_2020_TWh[[#This Row],[2021]]</f>
        <v>1.6034000000000002</v>
      </c>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row>
    <row r="115" spans="1:108" ht="20.100000000000001" customHeight="1" x14ac:dyDescent="0.3">
      <c r="A115" s="155" t="s">
        <v>123</v>
      </c>
      <c r="B115" s="59" t="s">
        <v>110</v>
      </c>
      <c r="C115" s="58">
        <f>SUM(Quarter!C115:F115)</f>
        <v>116.28960000000001</v>
      </c>
      <c r="D115" s="58">
        <f>SUM(Quarter!G115:J115)</f>
        <v>139.67189999999999</v>
      </c>
      <c r="E115" s="58">
        <f>SUM(Quarter!K115:N115)</f>
        <v>144.89109999999999</v>
      </c>
      <c r="F115" s="58">
        <f>SUM(Quarter!O115:R115)</f>
        <v>138.7175</v>
      </c>
      <c r="G115" s="58">
        <f>SUM(Quarter!S115:V115)</f>
        <v>148.8707</v>
      </c>
      <c r="H115" s="58">
        <f>SUM(Quarter!W115:Z115)</f>
        <v>145.13590000000002</v>
      </c>
      <c r="I115" s="58">
        <f>SUM(Quarter!AA115:AD115)</f>
        <v>153.73350000000002</v>
      </c>
      <c r="J115" s="58">
        <f>SUM(Quarter!AE115:AH115)</f>
        <v>149.21250000000001</v>
      </c>
      <c r="K115" s="58">
        <f>SUM(Quarter!AI115:AL115)</f>
        <v>137.7543</v>
      </c>
      <c r="L115" s="58">
        <f>SUM(Quarter!AM115:AP115)</f>
        <v>162.3895</v>
      </c>
      <c r="M115" s="58">
        <f>SUM(Quarter!AQ115:AT115)</f>
        <v>172.98760000000001</v>
      </c>
      <c r="N115" s="58">
        <f>SUM(Quarter!AU115:AX115)</f>
        <v>163.45529999999999</v>
      </c>
      <c r="O115" s="58">
        <f>SUM(Quarter!AY115:BB115)</f>
        <v>172.45319999999998</v>
      </c>
      <c r="P115" s="58">
        <f>SUM(Quarter!BC115:BF115)</f>
        <v>143.8056</v>
      </c>
      <c r="Q115" s="58">
        <f>SUM(Quarter!BG115:BJ115)</f>
        <v>98.263500000000008</v>
      </c>
      <c r="R115" s="58">
        <f>SUM(Quarter!BK115:BN115)</f>
        <v>94.032499999999999</v>
      </c>
      <c r="S115" s="58">
        <f>SUM(Quarter!BO115:BR115)</f>
        <v>99.00030000000001</v>
      </c>
      <c r="T115" s="58">
        <f>SUM(Quarter!BS115:BV115)</f>
        <v>98.004499999999993</v>
      </c>
      <c r="U115" s="58">
        <f>SUM(Quarter!BW115:BZ115)</f>
        <v>140.83159999999998</v>
      </c>
      <c r="V115" s="58">
        <f>SUM(Quarter!CA115:CD115)</f>
        <v>134.24299999999999</v>
      </c>
      <c r="W115" s="58">
        <f>SUM(Quarter!CE115:CH115)</f>
        <v>129.08070000000001</v>
      </c>
      <c r="X115" s="58">
        <f>SUM(Quarter!CI115:CL115)</f>
        <v>129.49260000000001</v>
      </c>
      <c r="Y115" s="58">
        <f>SUM(Quarter!CM115:CP115)</f>
        <v>109.30340000000001</v>
      </c>
      <c r="Z115" s="211">
        <f>SUM(Quarter!CQ115:CT115)</f>
        <v>120.39150000000001</v>
      </c>
      <c r="AA115" s="37"/>
      <c r="AB115" s="222">
        <f>Table5c_electricity_supplied_by_fuel_1998_to_2020_TWh[[#This Row],[2021]]</f>
        <v>120.39150000000001</v>
      </c>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row>
    <row r="116" spans="1:108" ht="20.100000000000001" customHeight="1" x14ac:dyDescent="0.3">
      <c r="A116" s="155" t="s">
        <v>123</v>
      </c>
      <c r="B116" s="59" t="s">
        <v>111</v>
      </c>
      <c r="C116" s="58">
        <f>SUM(Quarter!C116:F116)</f>
        <v>90.589999999999989</v>
      </c>
      <c r="D116" s="58">
        <f>SUM(Quarter!G116:J116)</f>
        <v>87.671999999999997</v>
      </c>
      <c r="E116" s="58">
        <f>SUM(Quarter!K116:N116)</f>
        <v>78.3339</v>
      </c>
      <c r="F116" s="58">
        <f>SUM(Quarter!O116:R116)</f>
        <v>82.984899999999996</v>
      </c>
      <c r="G116" s="58">
        <f>SUM(Quarter!S116:V116)</f>
        <v>81.090299999999999</v>
      </c>
      <c r="H116" s="58">
        <f>SUM(Quarter!W116:Z116)</f>
        <v>81.91149999999999</v>
      </c>
      <c r="I116" s="58">
        <f>SUM(Quarter!AA116:AD116)</f>
        <v>73.681600000000003</v>
      </c>
      <c r="J116" s="58">
        <f>SUM(Quarter!AE116:AH116)</f>
        <v>75.172899999999998</v>
      </c>
      <c r="K116" s="58">
        <f>SUM(Quarter!AI116:AL116)</f>
        <v>69.237300000000005</v>
      </c>
      <c r="L116" s="58">
        <f>SUM(Quarter!AM116:AP116)</f>
        <v>57.249000000000002</v>
      </c>
      <c r="M116" s="58">
        <f>SUM(Quarter!AQ116:AT116)</f>
        <v>47.673000000000002</v>
      </c>
      <c r="N116" s="58">
        <f>SUM(Quarter!AU116:AX116)</f>
        <v>62.761700000000005</v>
      </c>
      <c r="O116" s="58">
        <f>SUM(Quarter!AY116:BB116)</f>
        <v>56.441699999999997</v>
      </c>
      <c r="P116" s="58">
        <f>SUM(Quarter!BC116:BF116)</f>
        <v>62.655199999999994</v>
      </c>
      <c r="Q116" s="58">
        <f>SUM(Quarter!BG116:BJ116)</f>
        <v>63.949200000000005</v>
      </c>
      <c r="R116" s="58">
        <f>SUM(Quarter!BK116:BN116)</f>
        <v>64.132499999999993</v>
      </c>
      <c r="S116" s="58">
        <f>SUM(Quarter!BO116:BR116)</f>
        <v>57.902500000000003</v>
      </c>
      <c r="T116" s="58">
        <f>SUM(Quarter!BS116:BV116)</f>
        <v>63.894600000000011</v>
      </c>
      <c r="U116" s="58">
        <f>SUM(Quarter!BW116:BZ116)</f>
        <v>65.149100000000004</v>
      </c>
      <c r="V116" s="58">
        <f>SUM(Quarter!CA116:CD116)</f>
        <v>63.886899999999997</v>
      </c>
      <c r="W116" s="58">
        <f>SUM(Quarter!CE116:CH116)</f>
        <v>59.097800000000007</v>
      </c>
      <c r="X116" s="58">
        <f>SUM(Quarter!CI116:CL116)</f>
        <v>51.031999999999996</v>
      </c>
      <c r="Y116" s="58">
        <f>SUM(Quarter!CM116:CP116)</f>
        <v>45.668100000000003</v>
      </c>
      <c r="Z116" s="211">
        <f>SUM(Quarter!CQ116:CT116)</f>
        <v>41.694800000000001</v>
      </c>
      <c r="AA116" s="37"/>
      <c r="AB116" s="222">
        <f>Table5c_electricity_supplied_by_fuel_1998_to_2020_TWh[[#This Row],[2021]]</f>
        <v>41.694800000000001</v>
      </c>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row>
    <row r="117" spans="1:108" ht="20.100000000000001" customHeight="1" x14ac:dyDescent="0.3">
      <c r="A117" s="155" t="s">
        <v>123</v>
      </c>
      <c r="B117" s="59" t="s">
        <v>174</v>
      </c>
      <c r="C117" s="58">
        <f>SUM(Quarter!C117:F117)</f>
        <v>5.0938999999999997</v>
      </c>
      <c r="D117" s="58">
        <f>SUM(Quarter!G117:J117)</f>
        <v>5.3033999999999999</v>
      </c>
      <c r="E117" s="58">
        <f>SUM(Quarter!K117:N117)</f>
        <v>5.0587</v>
      </c>
      <c r="F117" s="58">
        <f>SUM(Quarter!O117:R117)</f>
        <v>4.0322999999999993</v>
      </c>
      <c r="G117" s="58">
        <f>SUM(Quarter!S117:V117)</f>
        <v>4.7626999999999997</v>
      </c>
      <c r="H117" s="58">
        <f>SUM(Quarter!W117:Z117)</f>
        <v>3.2118000000000002</v>
      </c>
      <c r="I117" s="58">
        <f>SUM(Quarter!AA117:AD117)</f>
        <v>4.8205</v>
      </c>
      <c r="J117" s="58">
        <f>SUM(Quarter!AE117:AH117)</f>
        <v>4.7506000000000004</v>
      </c>
      <c r="K117" s="58">
        <f>SUM(Quarter!AI117:AL117)</f>
        <v>4.5655000000000001</v>
      </c>
      <c r="L117" s="58">
        <f>SUM(Quarter!AM117:AP117)</f>
        <v>5.0318000000000005</v>
      </c>
      <c r="M117" s="58">
        <f>SUM(Quarter!AQ117:AT117)</f>
        <v>5.1109</v>
      </c>
      <c r="N117" s="58">
        <f>SUM(Quarter!AU117:AX117)</f>
        <v>5.1968999999999994</v>
      </c>
      <c r="O117" s="58">
        <f>SUM(Quarter!AY117:BB117)</f>
        <v>3.5657000000000001</v>
      </c>
      <c r="P117" s="58">
        <f>SUM(Quarter!BC117:BF117)</f>
        <v>5.6545000000000005</v>
      </c>
      <c r="Q117" s="58">
        <f>SUM(Quarter!BG117:BJ117)</f>
        <v>5.2861999999999991</v>
      </c>
      <c r="R117" s="58">
        <f>SUM(Quarter!BK117:BN117)</f>
        <v>4.6669</v>
      </c>
      <c r="S117" s="58">
        <f>SUM(Quarter!BO117:BR117)</f>
        <v>5.8311999999999999</v>
      </c>
      <c r="T117" s="58">
        <f>SUM(Quarter!BS117:BV117)</f>
        <v>6.2462999999999997</v>
      </c>
      <c r="U117" s="58">
        <f>SUM(Quarter!BW117:BZ117)</f>
        <v>5.3193000000000001</v>
      </c>
      <c r="V117" s="58">
        <f>SUM(Quarter!CA117:CD117)</f>
        <v>5.8174999999999999</v>
      </c>
      <c r="W117" s="58">
        <f>SUM(Quarter!CE117:CH117)</f>
        <v>5.3818999999999999</v>
      </c>
      <c r="X117" s="58">
        <f>SUM(Quarter!CI117:CL117)</f>
        <v>5.6143000000000001</v>
      </c>
      <c r="Y117" s="58">
        <f>SUM(Quarter!CM117:CP117)</f>
        <v>6.7907000000000002</v>
      </c>
      <c r="Z117" s="211">
        <f>SUM(Quarter!CQ117:CT117)</f>
        <v>5.3918999999999997</v>
      </c>
      <c r="AA117" s="37"/>
      <c r="AB117" s="222">
        <f>Table5c_electricity_supplied_by_fuel_1998_to_2020_TWh[[#This Row],[2021]]</f>
        <v>5.3918999999999997</v>
      </c>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row>
    <row r="118" spans="1:108" ht="20.100000000000001" customHeight="1" x14ac:dyDescent="0.3">
      <c r="A118" s="155" t="s">
        <v>123</v>
      </c>
      <c r="B118" s="59" t="s">
        <v>131</v>
      </c>
      <c r="C118" s="58">
        <f>SUM(Quarter!C118:F118)</f>
        <v>0.87690000000000001</v>
      </c>
      <c r="D118" s="58">
        <f>SUM(Quarter!G118:J118)</f>
        <v>0.85099999999999998</v>
      </c>
      <c r="E118" s="58">
        <f>SUM(Quarter!K118:N118)</f>
        <v>0.94699999999999995</v>
      </c>
      <c r="F118" s="58">
        <f>SUM(Quarter!O118:R118)</f>
        <v>0.96499999999999997</v>
      </c>
      <c r="G118" s="58">
        <f>SUM(Quarter!S118:V118)</f>
        <v>1.2591000000000001</v>
      </c>
      <c r="H118" s="58">
        <f>SUM(Quarter!W118:Z118)</f>
        <v>1.288</v>
      </c>
      <c r="I118" s="58">
        <f>SUM(Quarter!AA118:AD118)</f>
        <v>1.9390000000000001</v>
      </c>
      <c r="J118" s="58">
        <f>SUM(Quarter!AE118:AH118)</f>
        <v>2.9119999999999999</v>
      </c>
      <c r="K118" s="58">
        <f>SUM(Quarter!AI118:AL118)</f>
        <v>4.2359</v>
      </c>
      <c r="L118" s="58">
        <f>SUM(Quarter!AM118:AP118)</f>
        <v>5.2878000000000007</v>
      </c>
      <c r="M118" s="58">
        <f>SUM(Quarter!AQ118:AT118)</f>
        <v>7.1385000000000005</v>
      </c>
      <c r="N118" s="58">
        <f>SUM(Quarter!AU118:AX118)</f>
        <v>9.3015000000000008</v>
      </c>
      <c r="O118" s="58">
        <f>SUM(Quarter!AY118:BB118)</f>
        <v>10.3277</v>
      </c>
      <c r="P118" s="58">
        <f>SUM(Quarter!BC118:BF118)</f>
        <v>16.207500000000003</v>
      </c>
      <c r="Q118" s="58">
        <f>SUM(Quarter!BG118:BJ118)</f>
        <v>19.847099999999998</v>
      </c>
      <c r="R118" s="58">
        <f>SUM(Quarter!BK118:BN118)</f>
        <v>28.397100000000002</v>
      </c>
      <c r="S118" s="58">
        <f>SUM(Quarter!BO118:BR118)</f>
        <v>31.959299999999999</v>
      </c>
      <c r="T118" s="58">
        <f>SUM(Quarter!BS118:BV118)</f>
        <v>40.274700000000003</v>
      </c>
      <c r="U118" s="58">
        <f>SUM(Quarter!BW118:BZ118)</f>
        <v>37.159500000000001</v>
      </c>
      <c r="V118" s="58">
        <f>SUM(Quarter!CA118:CD118)</f>
        <v>49.641000000000005</v>
      </c>
      <c r="W118" s="58">
        <f>SUM(Quarter!CE118:CH118)</f>
        <v>56.907600000000002</v>
      </c>
      <c r="X118" s="58">
        <f>SUM(Quarter!CI118:CL118)</f>
        <v>63.834899999999998</v>
      </c>
      <c r="Y118" s="58">
        <f>SUM(Quarter!CM118:CP118)</f>
        <v>75.614900000000006</v>
      </c>
      <c r="Z118" s="211">
        <f>SUM(Quarter!CQ118:CT118)</f>
        <v>64.662099999999995</v>
      </c>
      <c r="AA118" s="37"/>
      <c r="AB118" s="222">
        <f>Table5c_electricity_supplied_by_fuel_1998_to_2020_TWh[[#This Row],[2021]]</f>
        <v>64.662099999999995</v>
      </c>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row>
    <row r="119" spans="1:108" ht="20.100000000000001" customHeight="1" x14ac:dyDescent="0.3">
      <c r="A119" s="155" t="s">
        <v>123</v>
      </c>
      <c r="B119" s="156" t="s">
        <v>132</v>
      </c>
      <c r="C119" s="72" t="s">
        <v>173</v>
      </c>
      <c r="D119" s="72" t="s">
        <v>173</v>
      </c>
      <c r="E119" s="72" t="s">
        <v>173</v>
      </c>
      <c r="F119" s="72" t="s">
        <v>173</v>
      </c>
      <c r="G119" s="72" t="s">
        <v>173</v>
      </c>
      <c r="H119" s="72" t="s">
        <v>173</v>
      </c>
      <c r="I119" s="72" t="s">
        <v>173</v>
      </c>
      <c r="J119" s="72" t="s">
        <v>173</v>
      </c>
      <c r="K119" s="72" t="s">
        <v>173</v>
      </c>
      <c r="L119" s="72" t="s">
        <v>173</v>
      </c>
      <c r="M119" s="72" t="s">
        <v>173</v>
      </c>
      <c r="N119" s="72" t="s">
        <v>173</v>
      </c>
      <c r="O119" s="72" t="s">
        <v>173</v>
      </c>
      <c r="P119" s="72" t="s">
        <v>173</v>
      </c>
      <c r="Q119" s="58">
        <f>SUM(Quarter!BG119:BJ119)</f>
        <v>12.2439</v>
      </c>
      <c r="R119" s="58">
        <f>SUM(Quarter!BK119:BN119)</f>
        <v>16.9254</v>
      </c>
      <c r="S119" s="58">
        <f>SUM(Quarter!BO119:BR119)</f>
        <v>18.5547</v>
      </c>
      <c r="T119" s="58">
        <f>SUM(Quarter!BS119:BV119)</f>
        <v>22.852</v>
      </c>
      <c r="U119" s="58">
        <f>SUM(Quarter!BW119:BZ119)</f>
        <v>20.753700000000002</v>
      </c>
      <c r="V119" s="58">
        <f>SUM(Quarter!CA119:CD119)</f>
        <v>28.725200000000001</v>
      </c>
      <c r="W119" s="58">
        <f>SUM(Quarter!CE119:CH119)</f>
        <v>30.3825</v>
      </c>
      <c r="X119" s="58">
        <f>SUM(Quarter!CI119:CL119)</f>
        <v>31.8598</v>
      </c>
      <c r="Y119" s="58">
        <f>SUM(Quarter!CM119:CP119)</f>
        <v>34.933900000000001</v>
      </c>
      <c r="Z119" s="211">
        <f>SUM(Quarter!CQ119:CT119)</f>
        <v>29.152500000000003</v>
      </c>
      <c r="AA119" s="37"/>
      <c r="AB119" s="222">
        <f>Table5c_electricity_supplied_by_fuel_1998_to_2020_TWh[[#This Row],[2021]]</f>
        <v>29.152500000000003</v>
      </c>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row>
    <row r="120" spans="1:108" ht="20.100000000000001" customHeight="1" x14ac:dyDescent="0.3">
      <c r="A120" s="155" t="s">
        <v>123</v>
      </c>
      <c r="B120" s="59" t="s">
        <v>133</v>
      </c>
      <c r="C120" s="72" t="s">
        <v>173</v>
      </c>
      <c r="D120" s="72" t="s">
        <v>173</v>
      </c>
      <c r="E120" s="72" t="s">
        <v>173</v>
      </c>
      <c r="F120" s="72" t="s">
        <v>173</v>
      </c>
      <c r="G120" s="72" t="s">
        <v>173</v>
      </c>
      <c r="H120" s="72" t="s">
        <v>173</v>
      </c>
      <c r="I120" s="72" t="s">
        <v>173</v>
      </c>
      <c r="J120" s="72" t="s">
        <v>173</v>
      </c>
      <c r="K120" s="72" t="s">
        <v>173</v>
      </c>
      <c r="L120" s="72" t="s">
        <v>173</v>
      </c>
      <c r="M120" s="72" t="s">
        <v>173</v>
      </c>
      <c r="N120" s="72" t="s">
        <v>173</v>
      </c>
      <c r="O120" s="72" t="s">
        <v>173</v>
      </c>
      <c r="P120" s="72" t="s">
        <v>173</v>
      </c>
      <c r="Q120" s="58">
        <f>SUM(Quarter!BG120:BJ120)</f>
        <v>7.6029999999999998</v>
      </c>
      <c r="R120" s="58">
        <f>SUM(Quarter!BK120:BN120)</f>
        <v>11.471800000000002</v>
      </c>
      <c r="S120" s="58">
        <f>SUM(Quarter!BO120:BR120)</f>
        <v>13.4046</v>
      </c>
      <c r="T120" s="58">
        <f>SUM(Quarter!BS120:BV120)</f>
        <v>17.422699999999999</v>
      </c>
      <c r="U120" s="58">
        <f>SUM(Quarter!BW120:BZ120)</f>
        <v>16.405800000000003</v>
      </c>
      <c r="V120" s="58">
        <f>SUM(Quarter!CA120:CD120)</f>
        <v>20.915800000000001</v>
      </c>
      <c r="W120" s="58">
        <f>SUM(Quarter!CE120:CH120)</f>
        <v>26.525199999999998</v>
      </c>
      <c r="X120" s="58">
        <f>SUM(Quarter!CI120:CL120)</f>
        <v>31.975200000000001</v>
      </c>
      <c r="Y120" s="58">
        <f>SUM(Quarter!CM120:CP120)</f>
        <v>40.681100000000001</v>
      </c>
      <c r="Z120" s="211">
        <f>SUM(Quarter!CQ120:CT120)</f>
        <v>35.509399999999999</v>
      </c>
      <c r="AA120" s="37"/>
      <c r="AB120" s="222">
        <f>Table5c_electricity_supplied_by_fuel_1998_to_2020_TWh[[#This Row],[2021]]</f>
        <v>35.509399999999999</v>
      </c>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row>
    <row r="121" spans="1:108" ht="20.100000000000001" customHeight="1" x14ac:dyDescent="0.3">
      <c r="A121" s="155" t="s">
        <v>123</v>
      </c>
      <c r="B121" s="157" t="s">
        <v>135</v>
      </c>
      <c r="C121" s="72" t="s">
        <v>173</v>
      </c>
      <c r="D121" s="72" t="s">
        <v>173</v>
      </c>
      <c r="E121" s="72" t="s">
        <v>173</v>
      </c>
      <c r="F121" s="72" t="s">
        <v>173</v>
      </c>
      <c r="G121" s="72" t="s">
        <v>173</v>
      </c>
      <c r="H121" s="72" t="s">
        <v>173</v>
      </c>
      <c r="I121" s="72" t="s">
        <v>173</v>
      </c>
      <c r="J121" s="72" t="s">
        <v>173</v>
      </c>
      <c r="K121" s="72" t="s">
        <v>173</v>
      </c>
      <c r="L121" s="72" t="s">
        <v>173</v>
      </c>
      <c r="M121" s="72" t="s">
        <v>173</v>
      </c>
      <c r="N121" s="72" t="s">
        <v>173</v>
      </c>
      <c r="O121" s="72" t="s">
        <v>173</v>
      </c>
      <c r="P121" s="72" t="s">
        <v>173</v>
      </c>
      <c r="Q121" s="58">
        <f>SUM(Quarter!BG121:BJ121)</f>
        <v>4.3E-3</v>
      </c>
      <c r="R121" s="58">
        <f>SUM(Quarter!BK121:BN121)</f>
        <v>4.8000000000000004E-3</v>
      </c>
      <c r="S121" s="58">
        <f>SUM(Quarter!BO121:BR121)</f>
        <v>2.2000000000000001E-3</v>
      </c>
      <c r="T121" s="58">
        <f>SUM(Quarter!BS121:BV121)</f>
        <v>2.0999999999999999E-3</v>
      </c>
      <c r="U121" s="58">
        <f>SUM(Quarter!BW121:BZ121)</f>
        <v>0</v>
      </c>
      <c r="V121" s="58">
        <f>SUM(Quarter!CA121:CD121)</f>
        <v>4.0999999999999995E-3</v>
      </c>
      <c r="W121" s="58">
        <f>SUM(Quarter!CE121:CH121)</f>
        <v>9.1999999999999998E-3</v>
      </c>
      <c r="X121" s="58">
        <f>SUM(Quarter!CI121:CL121)</f>
        <v>1.4E-2</v>
      </c>
      <c r="Y121" s="58">
        <f>SUM(Quarter!CM121:CP121)</f>
        <v>1.12E-2</v>
      </c>
      <c r="Z121" s="211">
        <f>SUM(Quarter!CQ121:CT121)</f>
        <v>5.3999999999999994E-3</v>
      </c>
      <c r="AA121" s="37"/>
      <c r="AB121" s="222">
        <f>Table5c_electricity_supplied_by_fuel_1998_to_2020_TWh[[#This Row],[2021]]</f>
        <v>5.3999999999999994E-3</v>
      </c>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row>
    <row r="122" spans="1:108" ht="20.100000000000001" customHeight="1" x14ac:dyDescent="0.3">
      <c r="A122" s="155" t="s">
        <v>123</v>
      </c>
      <c r="B122" s="59" t="s">
        <v>114</v>
      </c>
      <c r="C122" s="72" t="s">
        <v>173</v>
      </c>
      <c r="D122" s="72" t="s">
        <v>173</v>
      </c>
      <c r="E122" s="72" t="s">
        <v>173</v>
      </c>
      <c r="F122" s="72" t="s">
        <v>173</v>
      </c>
      <c r="G122" s="72" t="s">
        <v>173</v>
      </c>
      <c r="H122" s="72" t="s">
        <v>173</v>
      </c>
      <c r="I122" s="72" t="s">
        <v>173</v>
      </c>
      <c r="J122" s="72" t="s">
        <v>173</v>
      </c>
      <c r="K122" s="72" t="s">
        <v>173</v>
      </c>
      <c r="L122" s="72" t="s">
        <v>173</v>
      </c>
      <c r="M122" s="72" t="s">
        <v>173</v>
      </c>
      <c r="N122" s="72" t="s">
        <v>173</v>
      </c>
      <c r="O122" s="72" t="s">
        <v>173</v>
      </c>
      <c r="P122" s="72" t="s">
        <v>173</v>
      </c>
      <c r="Q122" s="58">
        <f>SUM(Quarter!BG122:BJ122)</f>
        <v>1.3537000000000001</v>
      </c>
      <c r="R122" s="58">
        <f>SUM(Quarter!BK122:BN122)</f>
        <v>2.0102000000000002</v>
      </c>
      <c r="S122" s="58">
        <f>SUM(Quarter!BO122:BR122)</f>
        <v>4.0540000000000003</v>
      </c>
      <c r="T122" s="58">
        <f>SUM(Quarter!BS122:BV122)</f>
        <v>7.5327999999999999</v>
      </c>
      <c r="U122" s="58">
        <f>SUM(Quarter!BW122:BZ122)</f>
        <v>10.395100000000001</v>
      </c>
      <c r="V122" s="58">
        <f>SUM(Quarter!CA122:CD122)</f>
        <v>11.4573</v>
      </c>
      <c r="W122" s="58">
        <f>SUM(Quarter!CE122:CH122)</f>
        <v>12.668399999999998</v>
      </c>
      <c r="X122" s="58">
        <f>SUM(Quarter!CI122:CL122)</f>
        <v>12.418099999999999</v>
      </c>
      <c r="Y122" s="58">
        <f>SUM(Quarter!CM122:CP122)</f>
        <v>12.902800000000001</v>
      </c>
      <c r="Z122" s="211">
        <f>SUM(Quarter!CQ122:CT122)</f>
        <v>12.138000000000002</v>
      </c>
      <c r="AA122" s="37"/>
      <c r="AB122" s="222">
        <f>Table5c_electricity_supplied_by_fuel_1998_to_2020_TWh[[#This Row],[2021]]</f>
        <v>12.138000000000002</v>
      </c>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row>
    <row r="123" spans="1:108" ht="20.100000000000001" customHeight="1" x14ac:dyDescent="0.3">
      <c r="A123" s="155" t="s">
        <v>123</v>
      </c>
      <c r="B123" s="59" t="s">
        <v>115</v>
      </c>
      <c r="C123" s="58">
        <f>SUM(Quarter!C123:F123)</f>
        <v>2.9636999999999998</v>
      </c>
      <c r="D123" s="58">
        <f>SUM(Quarter!G123:J123)</f>
        <v>3.7011000000000003</v>
      </c>
      <c r="E123" s="58">
        <f>SUM(Quarter!K123:N123)</f>
        <v>4.0672999999999995</v>
      </c>
      <c r="F123" s="58">
        <f>SUM(Quarter!O123:R123)</f>
        <v>4.7553999999999998</v>
      </c>
      <c r="G123" s="58">
        <f>SUM(Quarter!S123:V123)</f>
        <v>5.3064999999999998</v>
      </c>
      <c r="H123" s="58">
        <f>SUM(Quarter!W123:Z123)</f>
        <v>6.2900999999999998</v>
      </c>
      <c r="I123" s="58">
        <f>SUM(Quarter!AA123:AD123)</f>
        <v>7.4275000000000002</v>
      </c>
      <c r="J123" s="58">
        <f>SUM(Quarter!AE123:AH123)</f>
        <v>8.9543999999999997</v>
      </c>
      <c r="K123" s="58">
        <f>SUM(Quarter!AI123:AL123)</f>
        <v>9.1093000000000011</v>
      </c>
      <c r="L123" s="58">
        <f>SUM(Quarter!AM123:AP123)</f>
        <v>8.5342000000000002</v>
      </c>
      <c r="M123" s="58">
        <f>SUM(Quarter!AQ123:AT123)</f>
        <v>8.6219999999999999</v>
      </c>
      <c r="N123" s="58">
        <f>SUM(Quarter!AU123:AX123)</f>
        <v>9.6009999999999991</v>
      </c>
      <c r="O123" s="58">
        <f>SUM(Quarter!AY123:BB123)</f>
        <v>11.1319</v>
      </c>
      <c r="P123" s="58">
        <f>SUM(Quarter!BC123:BF123)</f>
        <v>11.836899999999998</v>
      </c>
      <c r="Q123" s="58">
        <f>SUM(Quarter!BG123:BJ123)</f>
        <v>12.9369</v>
      </c>
      <c r="R123" s="58">
        <f>SUM(Quarter!BK123:BN123)</f>
        <v>15.6744</v>
      </c>
      <c r="S123" s="58">
        <f>SUM(Quarter!BO123:BR123)</f>
        <v>19.531599999999997</v>
      </c>
      <c r="T123" s="58">
        <f>SUM(Quarter!BS123:BV123)</f>
        <v>25.403600000000001</v>
      </c>
      <c r="U123" s="58">
        <f>SUM(Quarter!BW123:BZ123)</f>
        <v>26.184700000000003</v>
      </c>
      <c r="V123" s="58">
        <f>SUM(Quarter!CA123:CD123)</f>
        <v>27.1799</v>
      </c>
      <c r="W123" s="58">
        <f>SUM(Quarter!CE123:CH123)</f>
        <v>29.733000000000001</v>
      </c>
      <c r="X123" s="58">
        <f>SUM(Quarter!CI123:CL123)</f>
        <v>31.605800000000002</v>
      </c>
      <c r="Y123" s="58">
        <f>SUM(Quarter!CM123:CP123)</f>
        <v>32.911199999999994</v>
      </c>
      <c r="Z123" s="211">
        <f>SUM(Quarter!CQ123:CT123)</f>
        <v>34.263999999999996</v>
      </c>
      <c r="AA123" s="37"/>
      <c r="AB123" s="222">
        <f>Table5c_electricity_supplied_by_fuel_1998_to_2020_TWh[[#This Row],[2021]]</f>
        <v>34.263999999999996</v>
      </c>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row>
    <row r="124" spans="1:108" ht="20.100000000000001" customHeight="1" x14ac:dyDescent="0.3">
      <c r="A124" s="155" t="s">
        <v>123</v>
      </c>
      <c r="B124" s="59" t="s">
        <v>116</v>
      </c>
      <c r="C124" s="58">
        <f>SUM(Quarter!C124:F124)</f>
        <v>4.0417999999999994</v>
      </c>
      <c r="D124" s="58">
        <f>SUM(Quarter!G124:J124)</f>
        <v>4.1130000000000004</v>
      </c>
      <c r="E124" s="58">
        <f>SUM(Quarter!K124:N124)</f>
        <v>4.1980000000000004</v>
      </c>
      <c r="F124" s="58">
        <f>SUM(Quarter!O124:R124)</f>
        <v>3.4120000000000004</v>
      </c>
      <c r="G124" s="58">
        <f>SUM(Quarter!S124:V124)</f>
        <v>3.5779999999999998</v>
      </c>
      <c r="H124" s="58">
        <f>SUM(Quarter!W124:Z124)</f>
        <v>3.665</v>
      </c>
      <c r="I124" s="58">
        <f>SUM(Quarter!AA124:AD124)</f>
        <v>2.9510999999999998</v>
      </c>
      <c r="J124" s="58">
        <f>SUM(Quarter!AE124:AH124)</f>
        <v>3.5430999999999999</v>
      </c>
      <c r="K124" s="58">
        <f>SUM(Quarter!AI124:AL124)</f>
        <v>3.2519999999999998</v>
      </c>
      <c r="L124" s="58">
        <f>SUM(Quarter!AM124:AP124)</f>
        <v>3.3026</v>
      </c>
      <c r="M124" s="58">
        <f>SUM(Quarter!AQ124:AT124)</f>
        <v>3.0305</v>
      </c>
      <c r="N124" s="58">
        <f>SUM(Quarter!AU124:AX124)</f>
        <v>3.0309999999999997</v>
      </c>
      <c r="O124" s="58">
        <f>SUM(Quarter!AY124:BB124)</f>
        <v>2.4026999999999998</v>
      </c>
      <c r="P124" s="58">
        <f>SUM(Quarter!BC124:BF124)</f>
        <v>2.6616</v>
      </c>
      <c r="Q124" s="58">
        <f>SUM(Quarter!BG124:BJ124)</f>
        <v>3.1901999999999999</v>
      </c>
      <c r="R124" s="58">
        <f>SUM(Quarter!BK124:BN124)</f>
        <v>3.1744000000000003</v>
      </c>
      <c r="S124" s="58">
        <f>SUM(Quarter!BO124:BR124)</f>
        <v>3.6343000000000001</v>
      </c>
      <c r="T124" s="58">
        <f>SUM(Quarter!BS124:BV124)</f>
        <v>4.2995999999999999</v>
      </c>
      <c r="U124" s="58">
        <f>SUM(Quarter!BW124:BZ124)</f>
        <v>5.1752000000000002</v>
      </c>
      <c r="V124" s="58">
        <f>SUM(Quarter!CA124:CD124)</f>
        <v>4.7843</v>
      </c>
      <c r="W124" s="58">
        <f>SUM(Quarter!CE124:CH124)</f>
        <v>5.3127000000000004</v>
      </c>
      <c r="X124" s="58">
        <f>SUM(Quarter!CI124:CL124)</f>
        <v>5.1184000000000003</v>
      </c>
      <c r="Y124" s="58">
        <f>SUM(Quarter!CM124:CP124)</f>
        <v>6.6576999999999993</v>
      </c>
      <c r="Z124" s="211">
        <f>SUM(Quarter!CQ124:CT124)</f>
        <v>6.7162000000000006</v>
      </c>
      <c r="AA124" s="37"/>
      <c r="AB124" s="222">
        <f>Table5c_electricity_supplied_by_fuel_1998_to_2020_TWh[[#This Row],[2021]]</f>
        <v>6.7162000000000006</v>
      </c>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row>
    <row r="125" spans="1:108" ht="20.100000000000001" customHeight="1" x14ac:dyDescent="0.3">
      <c r="A125" s="155" t="s">
        <v>123</v>
      </c>
      <c r="B125" s="59" t="s">
        <v>145</v>
      </c>
      <c r="C125" s="58">
        <f>SUM(Quarter!C125:F125)</f>
        <v>-1.0245000000000002</v>
      </c>
      <c r="D125" s="58">
        <f>SUM(Quarter!G125:J125)</f>
        <v>-0.97009999999999996</v>
      </c>
      <c r="E125" s="58">
        <f>SUM(Quarter!K125:N125)</f>
        <v>-0.89549999999999996</v>
      </c>
      <c r="F125" s="58">
        <f>SUM(Quarter!O125:R125)</f>
        <v>-0.87009999999999998</v>
      </c>
      <c r="G125" s="58">
        <f>SUM(Quarter!S125:V125)</f>
        <v>-0.90090000000000003</v>
      </c>
      <c r="H125" s="58">
        <f>SUM(Quarter!W125:Z125)</f>
        <v>-0.90429999999999999</v>
      </c>
      <c r="I125" s="58">
        <f>SUM(Quarter!AA125:AD125)</f>
        <v>-0.93809999999999993</v>
      </c>
      <c r="J125" s="58">
        <f>SUM(Quarter!AE125:AH125)</f>
        <v>-0.93060000000000009</v>
      </c>
      <c r="K125" s="58">
        <f>SUM(Quarter!AI125:AL125)</f>
        <v>-1.1956</v>
      </c>
      <c r="L125" s="58">
        <f>SUM(Quarter!AM125:AP125)</f>
        <v>-1.2255</v>
      </c>
      <c r="M125" s="58">
        <f>SUM(Quarter!AQ125:AT125)</f>
        <v>-1.2967</v>
      </c>
      <c r="N125" s="58">
        <f>SUM(Quarter!AU125:AX125)</f>
        <v>-1.1705000000000001</v>
      </c>
      <c r="O125" s="58">
        <f>SUM(Quarter!AY125:BB125)</f>
        <v>-1.0726</v>
      </c>
      <c r="P125" s="58">
        <f>SUM(Quarter!BC125:BF125)</f>
        <v>-0.94779999999999998</v>
      </c>
      <c r="Q125" s="58">
        <f>SUM(Quarter!BG125:BJ125)</f>
        <v>-1.0217000000000001</v>
      </c>
      <c r="R125" s="58">
        <f>SUM(Quarter!BK125:BN125)</f>
        <v>-1.0358000000000001</v>
      </c>
      <c r="S125" s="58">
        <f>SUM(Quarter!BO125:BR125)</f>
        <v>-1.0106999999999999</v>
      </c>
      <c r="T125" s="58">
        <f>SUM(Quarter!BS125:BV125)</f>
        <v>-0.98070000000000002</v>
      </c>
      <c r="U125" s="58">
        <f>SUM(Quarter!BW125:BZ125)</f>
        <v>-1.0654999999999999</v>
      </c>
      <c r="V125" s="58">
        <f>SUM(Quarter!CA125:CD125)</f>
        <v>-0.99720000000000009</v>
      </c>
      <c r="W125" s="58">
        <f>SUM(Quarter!CE125:CH125)</f>
        <v>-0.90110000000000001</v>
      </c>
      <c r="X125" s="58">
        <f>SUM(Quarter!CI125:CL125)</f>
        <v>-0.61019999999999996</v>
      </c>
      <c r="Y125" s="58">
        <f>SUM(Quarter!CM125:CP125)</f>
        <v>-0.47399999999999998</v>
      </c>
      <c r="Z125" s="211">
        <f>SUM(Quarter!CQ125:CT125)</f>
        <v>-0.62150000000000005</v>
      </c>
      <c r="AA125" s="37"/>
      <c r="AB125" s="222">
        <f>Table5c_electricity_supplied_by_fuel_1998_to_2020_TWh[[#This Row],[2021]]</f>
        <v>-0.62150000000000005</v>
      </c>
      <c r="AC125" s="37"/>
      <c r="AD125" s="221">
        <f>Z83-Table5c_electricity_supplied_by_fuel_1998_to_2020_TWh[[#This Row],[2021]]</f>
        <v>2.5156000000000001</v>
      </c>
      <c r="AE125" s="37">
        <f>Z83/AD125</f>
        <v>0.75294164414056297</v>
      </c>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row>
    <row r="126" spans="1:108" ht="20.100000000000001" customHeight="1" x14ac:dyDescent="0.3">
      <c r="A126" s="155" t="s">
        <v>123</v>
      </c>
      <c r="B126" s="59" t="s">
        <v>117</v>
      </c>
      <c r="C126" s="58">
        <f>SUM(Quarter!C126:F126)</f>
        <v>12.4681</v>
      </c>
      <c r="D126" s="58">
        <f>SUM(Quarter!G126:J126)</f>
        <v>14.244299999999999</v>
      </c>
      <c r="E126" s="58">
        <f>SUM(Quarter!K126:N126)</f>
        <v>14.174300000000001</v>
      </c>
      <c r="F126" s="58">
        <f>SUM(Quarter!O126:R126)</f>
        <v>10.3993</v>
      </c>
      <c r="G126" s="58">
        <f>SUM(Quarter!S126:V126)</f>
        <v>8.4146999999999998</v>
      </c>
      <c r="H126" s="58">
        <f>SUM(Quarter!W126:Z126)</f>
        <v>2.1602999999999999</v>
      </c>
      <c r="I126" s="58">
        <f>SUM(Quarter!AA126:AD126)</f>
        <v>7.4897000000000009</v>
      </c>
      <c r="J126" s="58">
        <f>SUM(Quarter!AE126:AH126)</f>
        <v>8.3209999999999997</v>
      </c>
      <c r="K126" s="58">
        <f>SUM(Quarter!AI126:AL126)</f>
        <v>7.5168999999999997</v>
      </c>
      <c r="L126" s="58">
        <f>SUM(Quarter!AM126:AP126)</f>
        <v>5.2145999999999999</v>
      </c>
      <c r="M126" s="58">
        <f>SUM(Quarter!AQ126:AT126)</f>
        <v>11.0221</v>
      </c>
      <c r="N126" s="58">
        <f>SUM(Quarter!AU126:AX126)</f>
        <v>2.8606999999999996</v>
      </c>
      <c r="O126" s="58">
        <f>SUM(Quarter!AY126:BB126)</f>
        <v>2.6615000000000002</v>
      </c>
      <c r="P126" s="58">
        <f>SUM(Quarter!BC126:BF126)</f>
        <v>6.2231000000000005</v>
      </c>
      <c r="Q126" s="58">
        <f>SUM(Quarter!BG126:BJ126)</f>
        <v>11.863900000000001</v>
      </c>
      <c r="R126" s="58">
        <f>SUM(Quarter!BK126:BN126)</f>
        <v>14.430899999999999</v>
      </c>
      <c r="S126" s="58">
        <f>SUM(Quarter!BO126:BR126)</f>
        <v>20.5198</v>
      </c>
      <c r="T126" s="58">
        <f>SUM(Quarter!BS126:BV126)</f>
        <v>21.105600000000003</v>
      </c>
      <c r="U126" s="58">
        <f>SUM(Quarter!BW126:BZ126)</f>
        <v>17.745100000000004</v>
      </c>
      <c r="V126" s="58">
        <f>SUM(Quarter!CA126:CD126)</f>
        <v>14.760000000000002</v>
      </c>
      <c r="W126" s="58">
        <f>SUM(Quarter!CE126:CH126)</f>
        <v>19.107700000000001</v>
      </c>
      <c r="X126" s="58">
        <f>SUM(Quarter!CI126:CL126)</f>
        <v>21.170399999999997</v>
      </c>
      <c r="Y126" s="58">
        <f>SUM(Quarter!CM126:CP126)</f>
        <v>17.9099</v>
      </c>
      <c r="Z126" s="211">
        <f>SUM(Quarter!CQ126:CT126)</f>
        <v>24.577400000000004</v>
      </c>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row>
    <row r="127" spans="1:108" ht="20.100000000000001" customHeight="1" x14ac:dyDescent="0.3">
      <c r="A127" s="155" t="s">
        <v>123</v>
      </c>
      <c r="B127" s="59" t="s">
        <v>128</v>
      </c>
      <c r="C127" s="58">
        <f>SUM(Quarter!C127:F127)</f>
        <v>355.16820000000007</v>
      </c>
      <c r="D127" s="58">
        <f>SUM(Quarter!G127:J127)</f>
        <v>361.91589999999997</v>
      </c>
      <c r="E127" s="58">
        <f>SUM(Quarter!K127:N127)</f>
        <v>371.43959999999998</v>
      </c>
      <c r="F127" s="58">
        <f>SUM(Quarter!O127:R127)</f>
        <v>374.57510000000002</v>
      </c>
      <c r="G127" s="58">
        <f>SUM(Quarter!S127:V127)</f>
        <v>375.07349999999997</v>
      </c>
      <c r="H127" s="58">
        <f>SUM(Quarter!W127:Z127)</f>
        <v>378.68940000000003</v>
      </c>
      <c r="I127" s="58">
        <f>SUM(Quarter!AA127:AD127)</f>
        <v>380.88780000000003</v>
      </c>
      <c r="J127" s="58">
        <f>SUM(Quarter!AE127:AH127)</f>
        <v>385.09950000000003</v>
      </c>
      <c r="K127" s="58">
        <f>SUM(Quarter!AI127:AL127)</f>
        <v>381.37790000000001</v>
      </c>
      <c r="L127" s="58">
        <f>SUM(Quarter!AM127:AP127)</f>
        <v>379.279</v>
      </c>
      <c r="M127" s="58">
        <f>SUM(Quarter!AQ127:AT127)</f>
        <v>378.22640000000001</v>
      </c>
      <c r="N127" s="58">
        <f>SUM(Quarter!AU127:AX127)</f>
        <v>358.20069999999998</v>
      </c>
      <c r="O127" s="58">
        <f>SUM(Quarter!AY127:BB127)</f>
        <v>364.39639999999997</v>
      </c>
      <c r="P127" s="58">
        <f>SUM(Quarter!BC127:BF127)</f>
        <v>353.91050000000001</v>
      </c>
      <c r="Q127" s="58">
        <f>SUM(Quarter!BG127:BJ127)</f>
        <v>353.77630000000005</v>
      </c>
      <c r="R127" s="58">
        <f>SUM(Quarter!BK127:BN127)</f>
        <v>350.93530000000004</v>
      </c>
      <c r="S127" s="58">
        <f>SUM(Quarter!BO127:BR127)</f>
        <v>338.2518</v>
      </c>
      <c r="T127" s="58">
        <f>SUM(Quarter!BS127:BV127)</f>
        <v>339.61849999999998</v>
      </c>
      <c r="U127" s="58">
        <f>SUM(Quarter!BW127:BZ127)</f>
        <v>337.702</v>
      </c>
      <c r="V127" s="58">
        <f>SUM(Quarter!CA127:CD127)</f>
        <v>333.62790000000001</v>
      </c>
      <c r="W127" s="58">
        <f>SUM(Quarter!CE127:CH127)</f>
        <v>333.31830000000002</v>
      </c>
      <c r="X127" s="58">
        <f>SUM(Quarter!CI127:CL127)</f>
        <v>327.92380000000003</v>
      </c>
      <c r="Y127" s="58">
        <f>SUM(Quarter!CM127:CP127)</f>
        <v>313.88059999999996</v>
      </c>
      <c r="Z127" s="211">
        <f>SUM(Quarter!CQ127:CT127)</f>
        <v>316.7971</v>
      </c>
      <c r="AA127" s="37"/>
      <c r="AB127" s="221">
        <f>Table5c_electricity_supplied_by_fuel_1998_to_2020_TWh[[#This Row],[2021]]-Z126</f>
        <v>292.21969999999999</v>
      </c>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row>
    <row r="128" spans="1:108" x14ac:dyDescent="0.25">
      <c r="B128" s="160"/>
      <c r="C128" s="160"/>
      <c r="D128" s="160"/>
      <c r="I128" s="161"/>
      <c r="J128" s="161"/>
    </row>
    <row r="129" spans="2:26" x14ac:dyDescent="0.25">
      <c r="B129" s="132"/>
      <c r="C129" s="160"/>
      <c r="D129" s="160"/>
      <c r="G129" s="162"/>
      <c r="I129" s="161"/>
      <c r="J129" s="161"/>
      <c r="K129" s="163"/>
    </row>
    <row r="130" spans="2:26" ht="15.6" x14ac:dyDescent="0.25">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212"/>
    </row>
    <row r="131" spans="2:26" ht="20.100000000000001" customHeight="1" x14ac:dyDescent="0.25"/>
    <row r="132" spans="2:26" x14ac:dyDescent="0.25">
      <c r="G132" s="164"/>
      <c r="H132" s="164"/>
      <c r="J132" s="161"/>
    </row>
    <row r="133" spans="2:26" x14ac:dyDescent="0.25">
      <c r="J133" s="161"/>
    </row>
    <row r="134" spans="2:26" ht="20.100000000000001" customHeight="1" x14ac:dyDescent="0.25"/>
    <row r="135" spans="2:26" x14ac:dyDescent="0.25">
      <c r="I135" s="161"/>
      <c r="J135" s="161"/>
    </row>
    <row r="136" spans="2:26" x14ac:dyDescent="0.25">
      <c r="J136" s="161"/>
    </row>
    <row r="137" spans="2:26" ht="20.100000000000001" customHeight="1" x14ac:dyDescent="0.25"/>
    <row r="138" spans="2:26" x14ac:dyDescent="0.25">
      <c r="I138" s="161"/>
      <c r="J138" s="161"/>
    </row>
    <row r="140" spans="2:26" x14ac:dyDescent="0.25">
      <c r="I140" s="161"/>
      <c r="J140" s="161"/>
    </row>
    <row r="141" spans="2:26" x14ac:dyDescent="0.25">
      <c r="I141" s="161"/>
      <c r="J141" s="161"/>
    </row>
    <row r="142" spans="2:26" x14ac:dyDescent="0.25">
      <c r="H142" s="161"/>
      <c r="I142" s="161"/>
      <c r="J142" s="161"/>
    </row>
    <row r="143" spans="2:26" x14ac:dyDescent="0.25">
      <c r="J143" s="161"/>
    </row>
    <row r="144" spans="2:26" x14ac:dyDescent="0.25">
      <c r="H144" s="161"/>
      <c r="I144" s="161"/>
      <c r="J144" s="161"/>
    </row>
    <row r="145" spans="8:10" x14ac:dyDescent="0.25">
      <c r="H145" s="161"/>
      <c r="I145" s="161"/>
      <c r="J145" s="161"/>
    </row>
    <row r="146" spans="8:10" x14ac:dyDescent="0.25">
      <c r="H146" s="161"/>
      <c r="I146" s="161"/>
      <c r="J146" s="161"/>
    </row>
    <row r="148" spans="8:10" x14ac:dyDescent="0.25">
      <c r="I148" s="161"/>
      <c r="J148" s="161"/>
    </row>
    <row r="149" spans="8:10" x14ac:dyDescent="0.25">
      <c r="I149" s="161"/>
      <c r="J149" s="161"/>
    </row>
    <row r="150" spans="8:10" x14ac:dyDescent="0.25">
      <c r="H150" s="161"/>
      <c r="I150" s="161"/>
      <c r="J150" s="161"/>
    </row>
    <row r="152" spans="8:10" x14ac:dyDescent="0.25">
      <c r="I152" s="161"/>
      <c r="J152" s="161"/>
    </row>
    <row r="153" spans="8:10" x14ac:dyDescent="0.25">
      <c r="H153" s="161"/>
      <c r="I153" s="161"/>
      <c r="J153" s="161"/>
    </row>
    <row r="154" spans="8:10" x14ac:dyDescent="0.25">
      <c r="H154" s="161"/>
      <c r="I154" s="161"/>
      <c r="J154" s="161"/>
    </row>
    <row r="156" spans="8:10" x14ac:dyDescent="0.25">
      <c r="H156" s="161"/>
      <c r="I156" s="161"/>
      <c r="J156" s="161"/>
    </row>
  </sheetData>
  <phoneticPr fontId="39" type="noConversion"/>
  <pageMargins left="0.74803149606299213" right="0.74803149606299213" top="0.59055118110236227" bottom="0.70866141732283472" header="0.51181102362204722" footer="0.51181102362204722"/>
  <pageSetup paperSize="9" scale="60" fitToHeight="0" orientation="portrait" r:id="rId1"/>
  <headerFooter alignWithMargins="0"/>
  <ignoredErrors>
    <ignoredError sqref="C87:Y127 C46:Y84 Y43 C7:Y42 C43:X43 Z7:Z43 Z46:Z84 Z87:Z127"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F08-A69C-4CD9-ADA5-E7137FBCAAAE}">
  <sheetPr codeName="Sheet4"/>
  <dimension ref="A1:CZ250"/>
  <sheetViews>
    <sheetView showGridLines="0" zoomScaleNormal="100" workbookViewId="0">
      <pane xSplit="2" ySplit="6" topLeftCell="N58" activePane="bottomRight" state="frozen"/>
      <selection pane="topRight" activeCell="C1" sqref="C1"/>
      <selection pane="bottomLeft" activeCell="A7" sqref="A7"/>
      <selection pane="bottomRight" activeCell="B58" sqref="B58"/>
    </sheetView>
  </sheetViews>
  <sheetFormatPr defaultColWidth="9.109375" defaultRowHeight="14.4" x14ac:dyDescent="0.3"/>
  <cols>
    <col min="1" max="1" width="24.109375" bestFit="1" customWidth="1"/>
    <col min="2" max="2" width="28.5546875" bestFit="1" customWidth="1"/>
    <col min="3" max="96" width="12.6640625" customWidth="1"/>
    <col min="97" max="97" width="13.109375" customWidth="1"/>
    <col min="98" max="98" width="13" customWidth="1"/>
    <col min="99" max="99" width="13.44140625" customWidth="1"/>
    <col min="100" max="100" width="12.88671875" bestFit="1" customWidth="1"/>
    <col min="101" max="101" width="14.109375" customWidth="1"/>
  </cols>
  <sheetData>
    <row r="1" spans="1:103" ht="28.2" x14ac:dyDescent="0.3">
      <c r="A1" s="1" t="s">
        <v>177</v>
      </c>
      <c r="B1" s="168"/>
      <c r="C1" s="167"/>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row>
    <row r="2" spans="1:103" ht="15.6" x14ac:dyDescent="0.3">
      <c r="A2" s="52" t="s">
        <v>148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row>
    <row r="3" spans="1:103" ht="15.6" x14ac:dyDescent="0.3">
      <c r="A3" s="21" t="s">
        <v>178</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row>
    <row r="4" spans="1:103" ht="15.6" x14ac:dyDescent="0.3">
      <c r="A4" s="52" t="s">
        <v>149</v>
      </c>
      <c r="B4" s="36"/>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row>
    <row r="5" spans="1:103" ht="21" x14ac:dyDescent="0.3">
      <c r="A5" s="147" t="s">
        <v>179</v>
      </c>
      <c r="B5" s="168"/>
      <c r="C5" s="166"/>
      <c r="D5" s="168"/>
      <c r="E5" s="166"/>
      <c r="F5" s="168"/>
      <c r="G5" s="166"/>
      <c r="H5" s="168"/>
      <c r="I5" s="166"/>
      <c r="J5" s="168"/>
      <c r="K5" s="166"/>
      <c r="L5" s="168"/>
      <c r="M5" s="166"/>
      <c r="N5" s="168"/>
      <c r="O5" s="166"/>
      <c r="P5" s="168"/>
      <c r="Q5" s="166"/>
      <c r="R5" s="168"/>
      <c r="S5" s="166"/>
      <c r="T5" s="168"/>
      <c r="U5" s="166"/>
      <c r="V5" s="168"/>
      <c r="W5" s="166"/>
      <c r="X5" s="168"/>
      <c r="Y5" s="166"/>
      <c r="Z5" s="168"/>
      <c r="AA5" s="166"/>
      <c r="AB5" s="168"/>
      <c r="AC5" s="166"/>
      <c r="AD5" s="168"/>
      <c r="AE5" s="166"/>
      <c r="AF5" s="168"/>
      <c r="AG5" s="166"/>
      <c r="AH5" s="168"/>
      <c r="AI5" s="166"/>
      <c r="AJ5" s="168"/>
      <c r="AK5" s="166"/>
      <c r="AL5" s="168"/>
      <c r="AM5" s="166"/>
      <c r="AN5" s="168"/>
      <c r="AO5" s="166"/>
      <c r="AP5" s="168"/>
      <c r="AQ5" s="166"/>
      <c r="AR5" s="168"/>
      <c r="AS5" s="166"/>
      <c r="AT5" s="168"/>
      <c r="AU5" s="166"/>
      <c r="AV5" s="168"/>
      <c r="AW5" s="166"/>
      <c r="AX5" s="168"/>
      <c r="AY5" s="166"/>
      <c r="AZ5" s="168"/>
      <c r="BA5" s="166"/>
      <c r="BB5" s="168"/>
      <c r="BC5" s="166"/>
      <c r="BD5" s="168"/>
      <c r="BE5" s="166"/>
      <c r="BF5" s="168"/>
      <c r="BG5" s="166"/>
      <c r="BH5" s="168"/>
      <c r="BI5" s="166"/>
      <c r="BJ5" s="168"/>
      <c r="BK5" s="166"/>
      <c r="BL5" s="168"/>
      <c r="BM5" s="166"/>
      <c r="BN5" s="168"/>
      <c r="BO5" s="166"/>
      <c r="BP5" s="168"/>
      <c r="BQ5" s="166"/>
      <c r="BR5" s="168"/>
      <c r="BS5" s="166"/>
      <c r="BT5" s="168"/>
      <c r="BU5" s="166"/>
      <c r="BV5" s="168"/>
      <c r="BW5" s="166"/>
      <c r="BX5" s="168"/>
      <c r="BY5" s="166"/>
      <c r="BZ5" s="168"/>
      <c r="CA5" s="166"/>
      <c r="CB5" s="168"/>
      <c r="CC5" s="166"/>
      <c r="CD5" s="168"/>
      <c r="CE5" s="166"/>
      <c r="CF5" s="168"/>
      <c r="CG5" s="166"/>
      <c r="CH5" s="168"/>
      <c r="CI5" s="166"/>
      <c r="CJ5" s="168"/>
      <c r="CK5" s="166"/>
      <c r="CL5" s="168"/>
      <c r="CM5" s="166"/>
      <c r="CN5" s="168"/>
      <c r="CO5" s="166"/>
      <c r="CP5" s="168"/>
      <c r="CQ5" s="166"/>
      <c r="CR5" s="168"/>
      <c r="CS5" s="166"/>
      <c r="CT5" s="168"/>
      <c r="CU5" s="166"/>
    </row>
    <row r="6" spans="1:103" ht="50.1" customHeight="1" x14ac:dyDescent="0.3">
      <c r="A6" s="150" t="s">
        <v>87</v>
      </c>
      <c r="B6" s="150" t="s">
        <v>88</v>
      </c>
      <c r="C6" s="165" t="s">
        <v>180</v>
      </c>
      <c r="D6" s="165" t="s">
        <v>181</v>
      </c>
      <c r="E6" s="165" t="s">
        <v>182</v>
      </c>
      <c r="F6" s="165" t="s">
        <v>183</v>
      </c>
      <c r="G6" s="165" t="s">
        <v>184</v>
      </c>
      <c r="H6" s="165" t="s">
        <v>185</v>
      </c>
      <c r="I6" s="165" t="s">
        <v>186</v>
      </c>
      <c r="J6" s="165" t="s">
        <v>187</v>
      </c>
      <c r="K6" s="165" t="s">
        <v>188</v>
      </c>
      <c r="L6" s="165" t="s">
        <v>189</v>
      </c>
      <c r="M6" s="165" t="s">
        <v>190</v>
      </c>
      <c r="N6" s="165" t="s">
        <v>191</v>
      </c>
      <c r="O6" s="165" t="s">
        <v>192</v>
      </c>
      <c r="P6" s="165" t="s">
        <v>193</v>
      </c>
      <c r="Q6" s="165" t="s">
        <v>194</v>
      </c>
      <c r="R6" s="165" t="s">
        <v>195</v>
      </c>
      <c r="S6" s="165" t="s">
        <v>196</v>
      </c>
      <c r="T6" s="165" t="s">
        <v>197</v>
      </c>
      <c r="U6" s="165" t="s">
        <v>198</v>
      </c>
      <c r="V6" s="165" t="s">
        <v>199</v>
      </c>
      <c r="W6" s="165" t="s">
        <v>200</v>
      </c>
      <c r="X6" s="165" t="s">
        <v>201</v>
      </c>
      <c r="Y6" s="165" t="s">
        <v>202</v>
      </c>
      <c r="Z6" s="165" t="s">
        <v>203</v>
      </c>
      <c r="AA6" s="165" t="s">
        <v>204</v>
      </c>
      <c r="AB6" s="165" t="s">
        <v>205</v>
      </c>
      <c r="AC6" s="165" t="s">
        <v>206</v>
      </c>
      <c r="AD6" s="165" t="s">
        <v>207</v>
      </c>
      <c r="AE6" s="165" t="s">
        <v>208</v>
      </c>
      <c r="AF6" s="165" t="s">
        <v>209</v>
      </c>
      <c r="AG6" s="165" t="s">
        <v>210</v>
      </c>
      <c r="AH6" s="165" t="s">
        <v>211</v>
      </c>
      <c r="AI6" s="165" t="s">
        <v>212</v>
      </c>
      <c r="AJ6" s="165" t="s">
        <v>213</v>
      </c>
      <c r="AK6" s="165" t="s">
        <v>214</v>
      </c>
      <c r="AL6" s="165" t="s">
        <v>215</v>
      </c>
      <c r="AM6" s="165" t="s">
        <v>216</v>
      </c>
      <c r="AN6" s="165" t="s">
        <v>217</v>
      </c>
      <c r="AO6" s="165" t="s">
        <v>218</v>
      </c>
      <c r="AP6" s="165" t="s">
        <v>219</v>
      </c>
      <c r="AQ6" s="165" t="s">
        <v>220</v>
      </c>
      <c r="AR6" s="165" t="s">
        <v>221</v>
      </c>
      <c r="AS6" s="165" t="s">
        <v>222</v>
      </c>
      <c r="AT6" s="165" t="s">
        <v>223</v>
      </c>
      <c r="AU6" s="165" t="s">
        <v>224</v>
      </c>
      <c r="AV6" s="165" t="s">
        <v>225</v>
      </c>
      <c r="AW6" s="165" t="s">
        <v>226</v>
      </c>
      <c r="AX6" s="165" t="s">
        <v>227</v>
      </c>
      <c r="AY6" s="165" t="s">
        <v>228</v>
      </c>
      <c r="AZ6" s="165" t="s">
        <v>229</v>
      </c>
      <c r="BA6" s="165" t="s">
        <v>230</v>
      </c>
      <c r="BB6" s="165" t="s">
        <v>231</v>
      </c>
      <c r="BC6" s="165" t="s">
        <v>232</v>
      </c>
      <c r="BD6" s="165" t="s">
        <v>233</v>
      </c>
      <c r="BE6" s="165" t="s">
        <v>234</v>
      </c>
      <c r="BF6" s="165" t="s">
        <v>235</v>
      </c>
      <c r="BG6" s="165" t="s">
        <v>236</v>
      </c>
      <c r="BH6" s="165" t="s">
        <v>237</v>
      </c>
      <c r="BI6" s="165" t="s">
        <v>238</v>
      </c>
      <c r="BJ6" s="165" t="s">
        <v>239</v>
      </c>
      <c r="BK6" s="165" t="s">
        <v>240</v>
      </c>
      <c r="BL6" s="165" t="s">
        <v>241</v>
      </c>
      <c r="BM6" s="165" t="s">
        <v>242</v>
      </c>
      <c r="BN6" s="165" t="s">
        <v>243</v>
      </c>
      <c r="BO6" s="165" t="s">
        <v>244</v>
      </c>
      <c r="BP6" s="165" t="s">
        <v>245</v>
      </c>
      <c r="BQ6" s="165" t="s">
        <v>246</v>
      </c>
      <c r="BR6" s="165" t="s">
        <v>247</v>
      </c>
      <c r="BS6" s="165" t="s">
        <v>248</v>
      </c>
      <c r="BT6" s="165" t="s">
        <v>249</v>
      </c>
      <c r="BU6" s="165" t="s">
        <v>250</v>
      </c>
      <c r="BV6" s="165" t="s">
        <v>251</v>
      </c>
      <c r="BW6" s="165" t="s">
        <v>252</v>
      </c>
      <c r="BX6" s="165" t="s">
        <v>253</v>
      </c>
      <c r="BY6" s="165" t="s">
        <v>254</v>
      </c>
      <c r="BZ6" s="165" t="s">
        <v>255</v>
      </c>
      <c r="CA6" s="165" t="s">
        <v>256</v>
      </c>
      <c r="CB6" s="165" t="s">
        <v>257</v>
      </c>
      <c r="CC6" s="165" t="s">
        <v>258</v>
      </c>
      <c r="CD6" s="165" t="s">
        <v>259</v>
      </c>
      <c r="CE6" s="165" t="s">
        <v>260</v>
      </c>
      <c r="CF6" s="165" t="s">
        <v>261</v>
      </c>
      <c r="CG6" s="165" t="s">
        <v>262</v>
      </c>
      <c r="CH6" s="165" t="s">
        <v>263</v>
      </c>
      <c r="CI6" s="165" t="s">
        <v>264</v>
      </c>
      <c r="CJ6" s="165" t="s">
        <v>265</v>
      </c>
      <c r="CK6" s="165" t="s">
        <v>266</v>
      </c>
      <c r="CL6" s="165" t="s">
        <v>267</v>
      </c>
      <c r="CM6" s="165" t="s">
        <v>268</v>
      </c>
      <c r="CN6" s="165" t="s">
        <v>269</v>
      </c>
      <c r="CO6" s="165" t="s">
        <v>270</v>
      </c>
      <c r="CP6" s="165" t="s">
        <v>271</v>
      </c>
      <c r="CQ6" s="165" t="s">
        <v>272</v>
      </c>
      <c r="CR6" s="169" t="s">
        <v>273</v>
      </c>
      <c r="CS6" s="119" t="s">
        <v>274</v>
      </c>
      <c r="CT6" s="119" t="s">
        <v>275</v>
      </c>
      <c r="CU6" s="119" t="s">
        <v>276</v>
      </c>
      <c r="CV6" s="119" t="s">
        <v>277</v>
      </c>
      <c r="CW6" s="119" t="s">
        <v>278</v>
      </c>
    </row>
    <row r="7" spans="1:103" ht="15.6" x14ac:dyDescent="0.3">
      <c r="A7" s="155" t="s">
        <v>102</v>
      </c>
      <c r="B7" s="170" t="s">
        <v>103</v>
      </c>
      <c r="C7" s="172">
        <v>13.562200000000001</v>
      </c>
      <c r="D7" s="172">
        <v>7.1722999999999999</v>
      </c>
      <c r="E7" s="172">
        <v>10.405200000000001</v>
      </c>
      <c r="F7" s="172">
        <v>11.957000000000001</v>
      </c>
      <c r="G7" s="172">
        <v>11.4826</v>
      </c>
      <c r="H7" s="172">
        <v>8.4372000000000007</v>
      </c>
      <c r="I7" s="172">
        <v>8.4426000000000005</v>
      </c>
      <c r="J7" s="172">
        <v>11.2209</v>
      </c>
      <c r="K7" s="172">
        <v>12.0381</v>
      </c>
      <c r="L7" s="172">
        <v>9.8872</v>
      </c>
      <c r="M7" s="172">
        <v>9.7247000000000003</v>
      </c>
      <c r="N7" s="172">
        <v>13.111599999999999</v>
      </c>
      <c r="O7" s="172">
        <v>15.2888</v>
      </c>
      <c r="P7" s="172">
        <v>11.0311</v>
      </c>
      <c r="Q7" s="172">
        <v>9.8485999999999994</v>
      </c>
      <c r="R7" s="172">
        <v>13.122</v>
      </c>
      <c r="S7" s="172">
        <v>13.9777</v>
      </c>
      <c r="T7" s="172">
        <v>8.8895999999999997</v>
      </c>
      <c r="U7" s="172">
        <v>9.3228000000000009</v>
      </c>
      <c r="V7" s="172">
        <v>13.954700000000001</v>
      </c>
      <c r="W7" s="172">
        <v>15.056100000000001</v>
      </c>
      <c r="X7" s="172">
        <v>11.059799999999999</v>
      </c>
      <c r="Y7" s="172">
        <v>10.0974</v>
      </c>
      <c r="Z7" s="172">
        <v>14.682399999999999</v>
      </c>
      <c r="AA7" s="172">
        <v>15.392799999999999</v>
      </c>
      <c r="AB7" s="172">
        <v>9.5197000000000003</v>
      </c>
      <c r="AC7" s="172">
        <v>9.7272999999999996</v>
      </c>
      <c r="AD7" s="172">
        <v>14.3344</v>
      </c>
      <c r="AE7" s="172">
        <v>15.9078</v>
      </c>
      <c r="AF7" s="172">
        <v>10.2523</v>
      </c>
      <c r="AG7" s="172">
        <v>8.5484000000000009</v>
      </c>
      <c r="AH7" s="172">
        <v>15.8741</v>
      </c>
      <c r="AI7" s="172">
        <v>18.610900000000001</v>
      </c>
      <c r="AJ7" s="172">
        <v>11.339700000000001</v>
      </c>
      <c r="AK7" s="172">
        <v>10.520200000000001</v>
      </c>
      <c r="AL7" s="172">
        <v>15.4557</v>
      </c>
      <c r="AM7" s="172">
        <v>14.5564</v>
      </c>
      <c r="AN7" s="172">
        <v>9.5352999999999994</v>
      </c>
      <c r="AO7" s="172">
        <v>10.2941</v>
      </c>
      <c r="AP7" s="172">
        <v>16.6449</v>
      </c>
      <c r="AQ7" s="172">
        <v>13.3331</v>
      </c>
      <c r="AR7" s="172">
        <v>10.227499999999999</v>
      </c>
      <c r="AS7" s="172">
        <v>8.5307999999999993</v>
      </c>
      <c r="AT7" s="172">
        <v>14.161</v>
      </c>
      <c r="AU7" s="172">
        <v>14.745100000000001</v>
      </c>
      <c r="AV7" s="172">
        <v>7.5025000000000004</v>
      </c>
      <c r="AW7" s="172">
        <v>6.1128</v>
      </c>
      <c r="AX7" s="172">
        <v>9.9011999999999993</v>
      </c>
      <c r="AY7" s="172">
        <v>12.063800000000001</v>
      </c>
      <c r="AZ7" s="172">
        <v>7.2827999999999999</v>
      </c>
      <c r="BA7" s="172">
        <v>7.5323000000000002</v>
      </c>
      <c r="BB7" s="172">
        <v>13.350899999999999</v>
      </c>
      <c r="BC7" s="172">
        <v>13.054</v>
      </c>
      <c r="BD7" s="172">
        <v>7.1060999999999996</v>
      </c>
      <c r="BE7" s="172">
        <v>7.2159000000000004</v>
      </c>
      <c r="BF7" s="172">
        <v>13.190099999999999</v>
      </c>
      <c r="BG7" s="172">
        <v>15.7491</v>
      </c>
      <c r="BH7" s="172">
        <v>11.5928</v>
      </c>
      <c r="BI7" s="172">
        <v>11.018700000000001</v>
      </c>
      <c r="BJ7" s="172">
        <v>15.476599999999999</v>
      </c>
      <c r="BK7" s="172">
        <v>15.7369</v>
      </c>
      <c r="BL7" s="172">
        <v>10.926</v>
      </c>
      <c r="BM7" s="172">
        <v>10.2989</v>
      </c>
      <c r="BN7" s="172">
        <v>12.882199999999999</v>
      </c>
      <c r="BO7" s="172">
        <v>13.193300000000001</v>
      </c>
      <c r="BP7" s="172">
        <v>8.3969000000000005</v>
      </c>
      <c r="BQ7" s="172">
        <v>6.1790000000000003</v>
      </c>
      <c r="BR7" s="172">
        <v>10.446</v>
      </c>
      <c r="BS7" s="172">
        <v>11.2774</v>
      </c>
      <c r="BT7" s="172">
        <v>6.1497000000000002</v>
      </c>
      <c r="BU7" s="172">
        <v>5.0369000000000002</v>
      </c>
      <c r="BV7" s="172">
        <v>6.8464999999999998</v>
      </c>
      <c r="BW7" s="172">
        <v>5.7171000000000003</v>
      </c>
      <c r="BX7" s="172">
        <v>1.8037000000000001</v>
      </c>
      <c r="BY7" s="172">
        <v>1.1823999999999999</v>
      </c>
      <c r="BZ7" s="172">
        <v>3.3363</v>
      </c>
      <c r="CA7" s="172">
        <v>3.9018000000000002</v>
      </c>
      <c r="CB7" s="172">
        <v>0.63249999999999995</v>
      </c>
      <c r="CC7" s="172">
        <v>0.85850000000000004</v>
      </c>
      <c r="CD7" s="172">
        <v>3.3094999999999999</v>
      </c>
      <c r="CE7" s="172">
        <v>3.3685</v>
      </c>
      <c r="CF7" s="172">
        <v>0.52390000000000003</v>
      </c>
      <c r="CG7" s="172">
        <v>0.75580000000000003</v>
      </c>
      <c r="CH7" s="172">
        <v>1.9911000000000001</v>
      </c>
      <c r="CI7" s="172">
        <v>1.2428999999999999</v>
      </c>
      <c r="CJ7" s="172">
        <v>0.19989999999999999</v>
      </c>
      <c r="CK7" s="172">
        <v>0.31319999999999998</v>
      </c>
      <c r="CL7" s="172">
        <v>1.1345000000000001</v>
      </c>
      <c r="CM7" s="172">
        <v>1.3621000000000001</v>
      </c>
      <c r="CN7" s="172">
        <v>0.16170000000000001</v>
      </c>
      <c r="CO7" s="172">
        <v>0.23519999999999999</v>
      </c>
      <c r="CP7" s="172">
        <v>0.5494</v>
      </c>
      <c r="CQ7" s="172">
        <v>0.94989999999999997</v>
      </c>
      <c r="CR7" s="172">
        <v>0.3281</v>
      </c>
      <c r="CS7" s="194">
        <v>0.61040000000000005</v>
      </c>
      <c r="CT7" s="194">
        <v>0.7399</v>
      </c>
      <c r="CU7" s="194">
        <v>0.95150000000000001</v>
      </c>
      <c r="CV7" s="194">
        <v>0.1925</v>
      </c>
      <c r="CW7" s="194">
        <v>0.59389999999999998</v>
      </c>
      <c r="CX7" s="216"/>
      <c r="CY7" s="216"/>
    </row>
    <row r="8" spans="1:103" ht="15.6" x14ac:dyDescent="0.3">
      <c r="A8" s="155" t="s">
        <v>102</v>
      </c>
      <c r="B8" s="174" t="s">
        <v>107</v>
      </c>
      <c r="C8" s="172">
        <v>0.2286</v>
      </c>
      <c r="D8" s="172">
        <v>0.1391</v>
      </c>
      <c r="E8" s="172">
        <v>0.16070000000000001</v>
      </c>
      <c r="F8" s="172">
        <v>0.2316</v>
      </c>
      <c r="G8" s="172">
        <v>0.22070000000000001</v>
      </c>
      <c r="H8" s="172">
        <v>0.14760000000000001</v>
      </c>
      <c r="I8" s="172">
        <v>0.17399999999999999</v>
      </c>
      <c r="J8" s="172">
        <v>0.24640000000000001</v>
      </c>
      <c r="K8" s="172">
        <v>0.19040000000000001</v>
      </c>
      <c r="L8" s="172">
        <v>0.1736</v>
      </c>
      <c r="M8" s="172">
        <v>0.1585</v>
      </c>
      <c r="N8" s="172">
        <v>0.2253</v>
      </c>
      <c r="O8" s="172">
        <v>0.26960000000000001</v>
      </c>
      <c r="P8" s="172">
        <v>0.17349999999999999</v>
      </c>
      <c r="Q8" s="172">
        <v>0.14810000000000001</v>
      </c>
      <c r="R8" s="172">
        <v>0.20050000000000001</v>
      </c>
      <c r="S8" s="172">
        <v>0.2084</v>
      </c>
      <c r="T8" s="172">
        <v>0.13650000000000001</v>
      </c>
      <c r="U8" s="172">
        <v>0.12920000000000001</v>
      </c>
      <c r="V8" s="172">
        <v>0.19220000000000001</v>
      </c>
      <c r="W8" s="172">
        <v>0.21460000000000001</v>
      </c>
      <c r="X8" s="172">
        <v>0.1079</v>
      </c>
      <c r="Y8" s="172">
        <v>0.12759999999999999</v>
      </c>
      <c r="Z8" s="172">
        <v>0.182</v>
      </c>
      <c r="AA8" s="172">
        <v>0.16650000000000001</v>
      </c>
      <c r="AB8" s="172">
        <v>0.1149</v>
      </c>
      <c r="AC8" s="172">
        <v>0.1162</v>
      </c>
      <c r="AD8" s="172">
        <v>0.1565</v>
      </c>
      <c r="AE8" s="172">
        <v>0.2417</v>
      </c>
      <c r="AF8" s="172">
        <v>9.1200000000000003E-2</v>
      </c>
      <c r="AG8" s="172">
        <v>0.10390000000000001</v>
      </c>
      <c r="AH8" s="172">
        <v>0.35980000000000001</v>
      </c>
      <c r="AI8" s="172">
        <v>0.48320000000000002</v>
      </c>
      <c r="AJ8" s="172">
        <v>8.8499999999999995E-2</v>
      </c>
      <c r="AK8" s="172">
        <v>9.6199999999999994E-2</v>
      </c>
      <c r="AL8" s="172">
        <v>0.14249999999999999</v>
      </c>
      <c r="AM8" s="172">
        <v>0.123</v>
      </c>
      <c r="AN8" s="172">
        <v>9.2299999999999993E-2</v>
      </c>
      <c r="AO8" s="172">
        <v>9.6199999999999994E-2</v>
      </c>
      <c r="AP8" s="172">
        <v>0.2306</v>
      </c>
      <c r="AQ8" s="172">
        <v>0.15909999999999999</v>
      </c>
      <c r="AR8" s="172">
        <v>0.1608</v>
      </c>
      <c r="AS8" s="172">
        <v>0.19750000000000001</v>
      </c>
      <c r="AT8" s="172">
        <v>0.32290000000000002</v>
      </c>
      <c r="AU8" s="172">
        <v>0.2697</v>
      </c>
      <c r="AV8" s="172">
        <v>0.1019</v>
      </c>
      <c r="AW8" s="172">
        <v>0.107</v>
      </c>
      <c r="AX8" s="172">
        <v>0.14749999999999999</v>
      </c>
      <c r="AY8" s="172">
        <v>0.14599999999999999</v>
      </c>
      <c r="AZ8" s="172">
        <v>8.4400000000000003E-2</v>
      </c>
      <c r="BA8" s="172">
        <v>8.6900000000000005E-2</v>
      </c>
      <c r="BB8" s="172">
        <v>0.1386</v>
      </c>
      <c r="BC8" s="172">
        <v>8.6800000000000002E-2</v>
      </c>
      <c r="BD8" s="172">
        <v>5.6300000000000003E-2</v>
      </c>
      <c r="BE8" s="172">
        <v>6.7900000000000002E-2</v>
      </c>
      <c r="BF8" s="172">
        <v>8.2699999999999996E-2</v>
      </c>
      <c r="BG8" s="172">
        <v>8.2500000000000004E-2</v>
      </c>
      <c r="BH8" s="172">
        <v>5.5800000000000002E-2</v>
      </c>
      <c r="BI8" s="172">
        <v>6.3100000000000003E-2</v>
      </c>
      <c r="BJ8" s="172">
        <v>0.1008</v>
      </c>
      <c r="BK8" s="172">
        <v>6.2399999999999997E-2</v>
      </c>
      <c r="BL8" s="172">
        <v>3.5799999999999998E-2</v>
      </c>
      <c r="BM8" s="172">
        <v>4.2999999999999997E-2</v>
      </c>
      <c r="BN8" s="172">
        <v>4.4499999999999998E-2</v>
      </c>
      <c r="BO8" s="172">
        <v>5.2999999999999999E-2</v>
      </c>
      <c r="BP8" s="172">
        <v>3.6799999999999999E-2</v>
      </c>
      <c r="BQ8" s="172">
        <v>3.4200000000000001E-2</v>
      </c>
      <c r="BR8" s="172">
        <v>4.3799999999999999E-2</v>
      </c>
      <c r="BS8" s="172">
        <v>4.4699999999999997E-2</v>
      </c>
      <c r="BT8" s="172">
        <v>3.27E-2</v>
      </c>
      <c r="BU8" s="172">
        <v>3.8800000000000001E-2</v>
      </c>
      <c r="BV8" s="172">
        <v>5.6000000000000001E-2</v>
      </c>
      <c r="BW8" s="172">
        <v>6.8000000000000005E-2</v>
      </c>
      <c r="BX8" s="172">
        <v>3.2500000000000001E-2</v>
      </c>
      <c r="BY8" s="172">
        <v>3.5799999999999998E-2</v>
      </c>
      <c r="BZ8" s="172">
        <v>5.0999999999999997E-2</v>
      </c>
      <c r="CA8" s="172">
        <v>3.9699999999999999E-2</v>
      </c>
      <c r="CB8" s="172">
        <v>2.3199999999999998E-2</v>
      </c>
      <c r="CC8" s="172">
        <v>2.6800000000000001E-2</v>
      </c>
      <c r="CD8" s="172">
        <v>4.9599999999999998E-2</v>
      </c>
      <c r="CE8" s="172">
        <v>4.6800000000000001E-2</v>
      </c>
      <c r="CF8" s="172">
        <v>2.8899999999999999E-2</v>
      </c>
      <c r="CG8" s="172">
        <v>2.5899999999999999E-2</v>
      </c>
      <c r="CH8" s="172">
        <v>3.3799999999999997E-2</v>
      </c>
      <c r="CI8" s="172">
        <v>3.5000000000000003E-2</v>
      </c>
      <c r="CJ8" s="172">
        <v>1.8100000000000002E-2</v>
      </c>
      <c r="CK8" s="172">
        <v>1.7999999999999999E-2</v>
      </c>
      <c r="CL8" s="172">
        <v>3.1699999999999999E-2</v>
      </c>
      <c r="CM8" s="172">
        <v>3.0099999999999998E-2</v>
      </c>
      <c r="CN8" s="172">
        <v>1.44E-2</v>
      </c>
      <c r="CO8" s="172">
        <v>1.67E-2</v>
      </c>
      <c r="CP8" s="172">
        <v>3.2599999999999997E-2</v>
      </c>
      <c r="CQ8" s="172">
        <v>3.7900000000000003E-2</v>
      </c>
      <c r="CR8" s="172">
        <v>2.2100000000000002E-2</v>
      </c>
      <c r="CS8" s="194">
        <v>2.07E-2</v>
      </c>
      <c r="CT8" s="194">
        <v>2.9399999999999999E-2</v>
      </c>
      <c r="CU8" s="194">
        <v>3.0700000000000002E-2</v>
      </c>
      <c r="CV8" s="194">
        <v>1.5299999999999999E-2</v>
      </c>
      <c r="CW8" s="194">
        <v>1.84E-2</v>
      </c>
      <c r="CX8" s="216"/>
      <c r="CY8" s="216"/>
    </row>
    <row r="9" spans="1:103" ht="15.6" x14ac:dyDescent="0.3">
      <c r="A9" s="155" t="s">
        <v>102</v>
      </c>
      <c r="B9" s="170" t="s">
        <v>105</v>
      </c>
      <c r="C9" s="172">
        <v>61.882899999999999</v>
      </c>
      <c r="D9" s="172">
        <v>33.92</v>
      </c>
      <c r="E9" s="172">
        <v>54.764000000000003</v>
      </c>
      <c r="F9" s="172">
        <v>64.662099999999995</v>
      </c>
      <c r="G9" s="172">
        <v>73.751599999999996</v>
      </c>
      <c r="H9" s="172">
        <v>65.273499999999999</v>
      </c>
      <c r="I9" s="172">
        <v>65.828800000000001</v>
      </c>
      <c r="J9" s="172">
        <v>77.132000000000005</v>
      </c>
      <c r="K9" s="172">
        <v>77.956199999999995</v>
      </c>
      <c r="L9" s="172">
        <v>67.960599999999999</v>
      </c>
      <c r="M9" s="172">
        <v>65.063400000000001</v>
      </c>
      <c r="N9" s="172">
        <v>72.801000000000002</v>
      </c>
      <c r="O9" s="172">
        <v>73.058800000000005</v>
      </c>
      <c r="P9" s="172">
        <v>69.696200000000005</v>
      </c>
      <c r="Q9" s="172">
        <v>64.112700000000004</v>
      </c>
      <c r="R9" s="172">
        <v>69.893500000000003</v>
      </c>
      <c r="S9" s="172">
        <v>73.115600000000001</v>
      </c>
      <c r="T9" s="172">
        <v>73.186400000000006</v>
      </c>
      <c r="U9" s="172">
        <v>73.115899999999996</v>
      </c>
      <c r="V9" s="172">
        <v>71.843500000000006</v>
      </c>
      <c r="W9" s="172">
        <v>69.532499999999999</v>
      </c>
      <c r="X9" s="172">
        <v>67.373999999999995</v>
      </c>
      <c r="Y9" s="172">
        <v>73.149699999999996</v>
      </c>
      <c r="Z9" s="172">
        <v>74.602900000000005</v>
      </c>
      <c r="AA9" s="172">
        <v>75.294499999999999</v>
      </c>
      <c r="AB9" s="172">
        <v>72.417900000000003</v>
      </c>
      <c r="AC9" s="172">
        <v>76.6113</v>
      </c>
      <c r="AD9" s="172">
        <v>80.173100000000005</v>
      </c>
      <c r="AE9" s="172">
        <v>69.332599999999999</v>
      </c>
      <c r="AF9" s="172">
        <v>76.612300000000005</v>
      </c>
      <c r="AG9" s="172">
        <v>79.699100000000001</v>
      </c>
      <c r="AH9" s="172">
        <v>69.998800000000003</v>
      </c>
      <c r="AI9" s="172">
        <v>58.673000000000002</v>
      </c>
      <c r="AJ9" s="172">
        <v>66.340299999999999</v>
      </c>
      <c r="AK9" s="172">
        <v>72.585499999999996</v>
      </c>
      <c r="AL9" s="172">
        <v>80.550200000000004</v>
      </c>
      <c r="AM9" s="172">
        <v>85.140500000000003</v>
      </c>
      <c r="AN9" s="172">
        <v>85.961100000000002</v>
      </c>
      <c r="AO9" s="172">
        <v>71.519900000000007</v>
      </c>
      <c r="AP9" s="172">
        <v>77.2149</v>
      </c>
      <c r="AQ9" s="172">
        <v>90.930700000000002</v>
      </c>
      <c r="AR9" s="172">
        <v>83.61</v>
      </c>
      <c r="AS9" s="172">
        <v>89.682100000000005</v>
      </c>
      <c r="AT9" s="172">
        <v>80.230900000000005</v>
      </c>
      <c r="AU9" s="172">
        <v>74.285300000000007</v>
      </c>
      <c r="AV9" s="172">
        <v>75.958200000000005</v>
      </c>
      <c r="AW9" s="172">
        <v>83.967100000000002</v>
      </c>
      <c r="AX9" s="172">
        <v>94.0381</v>
      </c>
      <c r="AY9" s="172">
        <v>94.327399999999997</v>
      </c>
      <c r="AZ9" s="172">
        <v>90.834299999999999</v>
      </c>
      <c r="BA9" s="172">
        <v>80.759200000000007</v>
      </c>
      <c r="BB9" s="172">
        <v>79.764200000000002</v>
      </c>
      <c r="BC9" s="172">
        <v>71.969099999999997</v>
      </c>
      <c r="BD9" s="172">
        <v>70.072699999999998</v>
      </c>
      <c r="BE9" s="172">
        <v>73.371099999999998</v>
      </c>
      <c r="BF9" s="172">
        <v>62.1145</v>
      </c>
      <c r="BG9" s="172">
        <v>50.792099999999998</v>
      </c>
      <c r="BH9" s="172">
        <v>46.377299999999998</v>
      </c>
      <c r="BI9" s="172">
        <v>41.373800000000003</v>
      </c>
      <c r="BJ9" s="172">
        <v>45.763599999999997</v>
      </c>
      <c r="BK9" s="172">
        <v>49.393500000000003</v>
      </c>
      <c r="BL9" s="172">
        <v>44.089799999999997</v>
      </c>
      <c r="BM9" s="172">
        <v>38.832299999999996</v>
      </c>
      <c r="BN9" s="172">
        <v>42.893999999999998</v>
      </c>
      <c r="BO9" s="172">
        <v>39.902000000000001</v>
      </c>
      <c r="BP9" s="172">
        <v>44.334099999999999</v>
      </c>
      <c r="BQ9" s="172">
        <v>55.898299999999999</v>
      </c>
      <c r="BR9" s="172">
        <v>49.784399999999998</v>
      </c>
      <c r="BS9" s="172">
        <v>43.833599999999997</v>
      </c>
      <c r="BT9" s="172">
        <v>43.6783</v>
      </c>
      <c r="BU9" s="172">
        <v>49.148099999999999</v>
      </c>
      <c r="BV9" s="172">
        <v>49.294600000000003</v>
      </c>
      <c r="BW9" s="172">
        <v>65.005399999999995</v>
      </c>
      <c r="BX9" s="172">
        <v>65.049199999999999</v>
      </c>
      <c r="BY9" s="172">
        <v>61.653199999999998</v>
      </c>
      <c r="BZ9" s="172">
        <v>79.855400000000003</v>
      </c>
      <c r="CA9" s="172">
        <v>71.049700000000001</v>
      </c>
      <c r="CB9" s="172">
        <v>60.110700000000001</v>
      </c>
      <c r="CC9" s="172">
        <v>56.735599999999998</v>
      </c>
      <c r="CD9" s="172">
        <v>69.703299999999999</v>
      </c>
      <c r="CE9" s="172">
        <v>69.349500000000006</v>
      </c>
      <c r="CF9" s="172">
        <v>59.741399999999999</v>
      </c>
      <c r="CG9" s="172">
        <v>54.295499999999997</v>
      </c>
      <c r="CH9" s="172">
        <v>62.890500000000003</v>
      </c>
      <c r="CI9" s="172">
        <v>68.313299999999998</v>
      </c>
      <c r="CJ9" s="172">
        <v>60.917900000000003</v>
      </c>
      <c r="CK9" s="172">
        <v>53.1248</v>
      </c>
      <c r="CL9" s="172">
        <v>62.756100000000004</v>
      </c>
      <c r="CM9" s="172">
        <v>50.759099999999997</v>
      </c>
      <c r="CN9" s="172">
        <v>41.915399999999998</v>
      </c>
      <c r="CO9" s="172">
        <v>55.916200000000003</v>
      </c>
      <c r="CP9" s="172">
        <v>57.965699999999998</v>
      </c>
      <c r="CQ9" s="172">
        <v>60.588099999999997</v>
      </c>
      <c r="CR9" s="172">
        <v>57.246099999999998</v>
      </c>
      <c r="CS9" s="194">
        <v>54.2361</v>
      </c>
      <c r="CT9" s="194">
        <v>56.171799999999998</v>
      </c>
      <c r="CU9" s="194">
        <v>51.103900000000003</v>
      </c>
      <c r="CV9" s="194">
        <v>59.726500000000001</v>
      </c>
      <c r="CW9" s="194">
        <v>65.133099999999999</v>
      </c>
      <c r="CX9" s="216"/>
      <c r="CY9" s="216"/>
    </row>
    <row r="10" spans="1:103" ht="15.6" x14ac:dyDescent="0.3">
      <c r="A10" s="155" t="s">
        <v>106</v>
      </c>
      <c r="B10" s="170" t="s">
        <v>103</v>
      </c>
      <c r="C10" s="172">
        <v>0.53120000000000001</v>
      </c>
      <c r="D10" s="172">
        <v>0.48280000000000001</v>
      </c>
      <c r="E10" s="172">
        <v>0.41520000000000001</v>
      </c>
      <c r="F10" s="172">
        <v>0.56230000000000002</v>
      </c>
      <c r="G10" s="172">
        <v>0.4335</v>
      </c>
      <c r="H10" s="172">
        <v>0.39389999999999997</v>
      </c>
      <c r="I10" s="172">
        <v>0.33879999999999999</v>
      </c>
      <c r="J10" s="172">
        <v>0.45879999999999999</v>
      </c>
      <c r="K10" s="172">
        <v>0.43090000000000001</v>
      </c>
      <c r="L10" s="172">
        <v>0.35639999999999999</v>
      </c>
      <c r="M10" s="172">
        <v>0.27639999999999998</v>
      </c>
      <c r="N10" s="172">
        <v>0.4032</v>
      </c>
      <c r="O10" s="172">
        <v>0.38919999999999999</v>
      </c>
      <c r="P10" s="172">
        <v>0.34360000000000002</v>
      </c>
      <c r="Q10" s="172">
        <v>0.42480000000000001</v>
      </c>
      <c r="R10" s="172">
        <v>0.4894</v>
      </c>
      <c r="S10" s="172">
        <v>0.43759999999999999</v>
      </c>
      <c r="T10" s="172">
        <v>0.35020000000000001</v>
      </c>
      <c r="U10" s="172">
        <v>0.36449999999999999</v>
      </c>
      <c r="V10" s="172">
        <v>0.45419999999999999</v>
      </c>
      <c r="W10" s="172">
        <v>0.41399999999999998</v>
      </c>
      <c r="X10" s="172">
        <v>0.38350000000000001</v>
      </c>
      <c r="Y10" s="172">
        <v>0.32940000000000003</v>
      </c>
      <c r="Z10" s="172">
        <v>0.4219</v>
      </c>
      <c r="AA10" s="172">
        <v>0.41199999999999998</v>
      </c>
      <c r="AB10" s="172">
        <v>0.38640000000000002</v>
      </c>
      <c r="AC10" s="172">
        <v>0.32600000000000001</v>
      </c>
      <c r="AD10" s="172">
        <v>0.3861</v>
      </c>
      <c r="AE10" s="172">
        <v>0.38269999999999998</v>
      </c>
      <c r="AF10" s="172">
        <v>0.36759999999999998</v>
      </c>
      <c r="AG10" s="172">
        <v>0.32840000000000003</v>
      </c>
      <c r="AH10" s="172">
        <v>0.39700000000000002</v>
      </c>
      <c r="AI10" s="172">
        <v>0.36630000000000001</v>
      </c>
      <c r="AJ10" s="172">
        <v>0.37480000000000002</v>
      </c>
      <c r="AK10" s="172">
        <v>0.36220000000000002</v>
      </c>
      <c r="AL10" s="172">
        <v>0.40799999999999997</v>
      </c>
      <c r="AM10" s="172">
        <v>0.40160000000000001</v>
      </c>
      <c r="AN10" s="172">
        <v>0.39729999999999999</v>
      </c>
      <c r="AO10" s="172">
        <v>0.29570000000000002</v>
      </c>
      <c r="AP10" s="172">
        <v>0.38519999999999999</v>
      </c>
      <c r="AQ10" s="172">
        <v>0.39410000000000001</v>
      </c>
      <c r="AR10" s="172">
        <v>0.3891</v>
      </c>
      <c r="AS10" s="172">
        <v>0.38850000000000001</v>
      </c>
      <c r="AT10" s="172">
        <v>0.38400000000000001</v>
      </c>
      <c r="AU10" s="172">
        <v>0.38040000000000002</v>
      </c>
      <c r="AV10" s="172">
        <v>0.3342</v>
      </c>
      <c r="AW10" s="172">
        <v>0.25940000000000002</v>
      </c>
      <c r="AX10" s="172">
        <v>0.44529999999999997</v>
      </c>
      <c r="AY10" s="172">
        <v>0.33650000000000002</v>
      </c>
      <c r="AZ10" s="172">
        <v>0.28560000000000002</v>
      </c>
      <c r="BA10" s="172">
        <v>0.30149999999999999</v>
      </c>
      <c r="BB10" s="172">
        <v>0.34420000000000001</v>
      </c>
      <c r="BC10" s="172">
        <v>0.38350000000000001</v>
      </c>
      <c r="BD10" s="172">
        <v>0.30370000000000003</v>
      </c>
      <c r="BE10" s="172">
        <v>0.26369999999999999</v>
      </c>
      <c r="BF10" s="172">
        <v>0.33279999999999998</v>
      </c>
      <c r="BG10" s="172">
        <v>0.30649999999999999</v>
      </c>
      <c r="BH10" s="172">
        <v>0.32050000000000001</v>
      </c>
      <c r="BI10" s="172">
        <v>0.19839999999999999</v>
      </c>
      <c r="BJ10" s="172">
        <v>0.23880000000000001</v>
      </c>
      <c r="BK10" s="172">
        <v>8.9999999999999993E-3</v>
      </c>
      <c r="BL10" s="172">
        <v>9.2999999999999992E-3</v>
      </c>
      <c r="BM10" s="172">
        <v>7.9000000000000008E-3</v>
      </c>
      <c r="BN10" s="172">
        <v>6.7999999999999996E-3</v>
      </c>
      <c r="BO10" s="172">
        <v>5.4999999999999997E-3</v>
      </c>
      <c r="BP10" s="172">
        <v>4.3E-3</v>
      </c>
      <c r="BQ10" s="172">
        <v>4.4999999999999997E-3</v>
      </c>
      <c r="BR10" s="172">
        <v>4.4999999999999997E-3</v>
      </c>
      <c r="BS10" s="172">
        <v>5.5999999999999999E-3</v>
      </c>
      <c r="BT10" s="172">
        <v>4.5999999999999999E-3</v>
      </c>
      <c r="BU10" s="172">
        <v>4.5999999999999999E-3</v>
      </c>
      <c r="BV10" s="172">
        <v>4.4999999999999997E-3</v>
      </c>
      <c r="BW10" s="172">
        <v>3.8E-3</v>
      </c>
      <c r="BX10" s="172">
        <v>3.8E-3</v>
      </c>
      <c r="BY10" s="172">
        <v>3.8E-3</v>
      </c>
      <c r="BZ10" s="172">
        <v>4.3E-3</v>
      </c>
      <c r="CA10" s="172">
        <v>3.5999999999999999E-3</v>
      </c>
      <c r="CB10" s="172">
        <v>3.5999999999999999E-3</v>
      </c>
      <c r="CC10" s="172">
        <v>3.5999999999999999E-3</v>
      </c>
      <c r="CD10" s="172">
        <v>3.3999999999999998E-3</v>
      </c>
      <c r="CE10" s="172">
        <v>3.8999999999999998E-3</v>
      </c>
      <c r="CF10" s="172">
        <v>3.8999999999999998E-3</v>
      </c>
      <c r="CG10" s="172">
        <v>3.8999999999999998E-3</v>
      </c>
      <c r="CH10" s="172">
        <v>3.8999999999999998E-3</v>
      </c>
      <c r="CI10" s="172">
        <v>3.2000000000000002E-3</v>
      </c>
      <c r="CJ10" s="172">
        <v>3.3E-3</v>
      </c>
      <c r="CK10" s="172">
        <v>3.3E-3</v>
      </c>
      <c r="CL10" s="172">
        <v>3.3E-3</v>
      </c>
      <c r="CM10" s="172">
        <v>3.0999999999999999E-3</v>
      </c>
      <c r="CN10" s="172">
        <v>3.0000000000000001E-3</v>
      </c>
      <c r="CO10" s="172">
        <v>3.0000000000000001E-3</v>
      </c>
      <c r="CP10" s="172">
        <v>3.5000000000000001E-3</v>
      </c>
      <c r="CQ10" s="172">
        <v>2.8999999999999998E-3</v>
      </c>
      <c r="CR10" s="172">
        <v>2.7000000000000001E-3</v>
      </c>
      <c r="CS10" s="194">
        <v>2.7000000000000001E-3</v>
      </c>
      <c r="CT10" s="194">
        <v>3.0000000000000001E-3</v>
      </c>
      <c r="CU10" s="194">
        <v>3.0000000000000001E-3</v>
      </c>
      <c r="CV10" s="194">
        <v>2.5999999999999999E-3</v>
      </c>
      <c r="CW10" s="194">
        <v>2.5999999999999999E-3</v>
      </c>
      <c r="CX10" s="216"/>
      <c r="CY10" s="216"/>
    </row>
    <row r="11" spans="1:103" ht="15.6" x14ac:dyDescent="0.3">
      <c r="A11" s="155" t="s">
        <v>106</v>
      </c>
      <c r="B11" s="170" t="s">
        <v>107</v>
      </c>
      <c r="C11" s="172">
        <v>0.30690000000000001</v>
      </c>
      <c r="D11" s="172">
        <v>0.1618</v>
      </c>
      <c r="E11" s="172">
        <v>0.183</v>
      </c>
      <c r="F11" s="172">
        <v>0.13469999999999999</v>
      </c>
      <c r="G11" s="172">
        <v>0.2949</v>
      </c>
      <c r="H11" s="172">
        <v>0.1555</v>
      </c>
      <c r="I11" s="172">
        <v>0.17580000000000001</v>
      </c>
      <c r="J11" s="172">
        <v>0.12939999999999999</v>
      </c>
      <c r="K11" s="172">
        <v>0.17849999999999999</v>
      </c>
      <c r="L11" s="172">
        <v>0.152</v>
      </c>
      <c r="M11" s="172">
        <v>0.2089</v>
      </c>
      <c r="N11" s="172">
        <v>0.1739</v>
      </c>
      <c r="O11" s="172">
        <v>0.1565</v>
      </c>
      <c r="P11" s="172">
        <v>0.1003</v>
      </c>
      <c r="Q11" s="172">
        <v>0.1176</v>
      </c>
      <c r="R11" s="172">
        <v>0.17799999999999999</v>
      </c>
      <c r="S11" s="172">
        <v>0.14130000000000001</v>
      </c>
      <c r="T11" s="172">
        <v>8.8200000000000001E-2</v>
      </c>
      <c r="U11" s="172">
        <v>0.12520000000000001</v>
      </c>
      <c r="V11" s="172">
        <v>0.18559999999999999</v>
      </c>
      <c r="W11" s="172">
        <v>0.19739999999999999</v>
      </c>
      <c r="X11" s="172">
        <v>0.1305</v>
      </c>
      <c r="Y11" s="172">
        <v>0.1222</v>
      </c>
      <c r="Z11" s="172">
        <v>9.5899999999999999E-2</v>
      </c>
      <c r="AA11" s="172">
        <v>0.13869999999999999</v>
      </c>
      <c r="AB11" s="172">
        <v>0.1328</v>
      </c>
      <c r="AC11" s="172">
        <v>9.4E-2</v>
      </c>
      <c r="AD11" s="172">
        <v>0.1094</v>
      </c>
      <c r="AE11" s="172">
        <v>0.1196</v>
      </c>
      <c r="AF11" s="172">
        <v>8.1699999999999995E-2</v>
      </c>
      <c r="AG11" s="172">
        <v>8.6499999999999994E-2</v>
      </c>
      <c r="AH11" s="172">
        <v>9.5899999999999999E-2</v>
      </c>
      <c r="AI11" s="172">
        <v>0.12659999999999999</v>
      </c>
      <c r="AJ11" s="172">
        <v>8.7800000000000003E-2</v>
      </c>
      <c r="AK11" s="172">
        <v>9.3899999999999997E-2</v>
      </c>
      <c r="AL11" s="172">
        <v>0.1191</v>
      </c>
      <c r="AM11" s="172">
        <v>0.1222</v>
      </c>
      <c r="AN11" s="172">
        <v>0.12609999999999999</v>
      </c>
      <c r="AO11" s="172">
        <v>7.5999999999999998E-2</v>
      </c>
      <c r="AP11" s="172">
        <v>8.5400000000000004E-2</v>
      </c>
      <c r="AQ11" s="172">
        <v>6.13E-2</v>
      </c>
      <c r="AR11" s="172">
        <v>9.9900000000000003E-2</v>
      </c>
      <c r="AS11" s="172">
        <v>0.1183</v>
      </c>
      <c r="AT11" s="172">
        <v>0.14510000000000001</v>
      </c>
      <c r="AU11" s="172">
        <v>0.1464</v>
      </c>
      <c r="AV11" s="172">
        <v>8.6099999999999996E-2</v>
      </c>
      <c r="AW11" s="172">
        <v>8.4099999999999994E-2</v>
      </c>
      <c r="AX11" s="172">
        <v>0.1183</v>
      </c>
      <c r="AY11" s="172">
        <v>0.123</v>
      </c>
      <c r="AZ11" s="172">
        <v>0.1145</v>
      </c>
      <c r="BA11" s="172">
        <v>0.11459999999999999</v>
      </c>
      <c r="BB11" s="172">
        <v>0.12609999999999999</v>
      </c>
      <c r="BC11" s="172">
        <v>8.0399999999999999E-2</v>
      </c>
      <c r="BD11" s="172">
        <v>9.3200000000000005E-2</v>
      </c>
      <c r="BE11" s="172">
        <v>0.1149</v>
      </c>
      <c r="BF11" s="172">
        <v>9.3200000000000005E-2</v>
      </c>
      <c r="BG11" s="172">
        <v>4.9599999999999998E-2</v>
      </c>
      <c r="BH11" s="172">
        <v>8.4900000000000003E-2</v>
      </c>
      <c r="BI11" s="172">
        <v>8.0299999999999996E-2</v>
      </c>
      <c r="BJ11" s="172">
        <v>6.4600000000000005E-2</v>
      </c>
      <c r="BK11" s="172">
        <v>5.2600000000000001E-2</v>
      </c>
      <c r="BL11" s="172">
        <v>7.5300000000000006E-2</v>
      </c>
      <c r="BM11" s="172">
        <v>9.0200000000000002E-2</v>
      </c>
      <c r="BN11" s="172">
        <v>8.7300000000000003E-2</v>
      </c>
      <c r="BO11" s="172">
        <v>7.51E-2</v>
      </c>
      <c r="BP11" s="172">
        <v>0.10340000000000001</v>
      </c>
      <c r="BQ11" s="172">
        <v>8.1299999999999997E-2</v>
      </c>
      <c r="BR11" s="172">
        <v>6.4000000000000001E-2</v>
      </c>
      <c r="BS11" s="172">
        <v>7.51E-2</v>
      </c>
      <c r="BT11" s="172">
        <v>7.0800000000000002E-2</v>
      </c>
      <c r="BU11" s="172">
        <v>0.1008</v>
      </c>
      <c r="BV11" s="172">
        <v>8.5300000000000001E-2</v>
      </c>
      <c r="BW11" s="172">
        <v>2.2599999999999999E-2</v>
      </c>
      <c r="BX11" s="172">
        <v>8.5500000000000007E-2</v>
      </c>
      <c r="BY11" s="172">
        <v>8.9200000000000002E-2</v>
      </c>
      <c r="BZ11" s="172">
        <v>7.85E-2</v>
      </c>
      <c r="CA11" s="172">
        <v>4.4699999999999997E-2</v>
      </c>
      <c r="CB11" s="172">
        <v>6.59E-2</v>
      </c>
      <c r="CC11" s="172">
        <v>9.7500000000000003E-2</v>
      </c>
      <c r="CD11" s="172">
        <v>8.4900000000000003E-2</v>
      </c>
      <c r="CE11" s="172">
        <v>5.2900000000000003E-2</v>
      </c>
      <c r="CF11" s="172">
        <v>4.0599999999999997E-2</v>
      </c>
      <c r="CG11" s="172">
        <v>4.5499999999999999E-2</v>
      </c>
      <c r="CH11" s="172">
        <v>8.5199999999999998E-2</v>
      </c>
      <c r="CI11" s="172">
        <v>3.7199999999999997E-2</v>
      </c>
      <c r="CJ11" s="172">
        <v>4.5999999999999999E-2</v>
      </c>
      <c r="CK11" s="172">
        <v>4.4699999999999997E-2</v>
      </c>
      <c r="CL11" s="172">
        <v>3.32E-2</v>
      </c>
      <c r="CM11" s="172">
        <v>9.4999999999999998E-3</v>
      </c>
      <c r="CN11" s="172">
        <v>3.7400000000000003E-2</v>
      </c>
      <c r="CO11" s="172">
        <v>6.3E-2</v>
      </c>
      <c r="CP11" s="172">
        <v>5.5300000000000002E-2</v>
      </c>
      <c r="CQ11" s="172">
        <v>2.7799999999999998E-2</v>
      </c>
      <c r="CR11" s="172">
        <v>2.9000000000000001E-2</v>
      </c>
      <c r="CS11" s="194">
        <v>4.4400000000000002E-2</v>
      </c>
      <c r="CT11" s="194">
        <v>7.8100000000000003E-2</v>
      </c>
      <c r="CU11" s="194">
        <v>4.9700000000000001E-2</v>
      </c>
      <c r="CV11" s="194">
        <v>5.5500000000000001E-2</v>
      </c>
      <c r="CW11" s="194">
        <v>4.4600000000000001E-2</v>
      </c>
      <c r="CX11" s="216"/>
      <c r="CY11" s="216"/>
    </row>
    <row r="12" spans="1:103" ht="15.6" x14ac:dyDescent="0.3">
      <c r="A12" s="155" t="s">
        <v>106</v>
      </c>
      <c r="B12" s="170" t="s">
        <v>105</v>
      </c>
      <c r="C12" s="172">
        <v>6.8777999999999997</v>
      </c>
      <c r="D12" s="172">
        <v>7.3235000000000001</v>
      </c>
      <c r="E12" s="172">
        <v>8.1975999999999996</v>
      </c>
      <c r="F12" s="172">
        <v>9.0327000000000002</v>
      </c>
      <c r="G12" s="172">
        <v>7.3316999999999997</v>
      </c>
      <c r="H12" s="172">
        <v>7.8068</v>
      </c>
      <c r="I12" s="172">
        <v>8.7385000000000002</v>
      </c>
      <c r="J12" s="172">
        <v>9.6285000000000007</v>
      </c>
      <c r="K12" s="172">
        <v>10.1753</v>
      </c>
      <c r="L12" s="172">
        <v>9.7575000000000003</v>
      </c>
      <c r="M12" s="172">
        <v>11.004</v>
      </c>
      <c r="N12" s="172">
        <v>9.8368000000000002</v>
      </c>
      <c r="O12" s="172">
        <v>9.0648</v>
      </c>
      <c r="P12" s="172">
        <v>8.9916999999999998</v>
      </c>
      <c r="Q12" s="172">
        <v>8.5839999999999996</v>
      </c>
      <c r="R12" s="172">
        <v>9.5347000000000008</v>
      </c>
      <c r="S12" s="172">
        <v>9.43</v>
      </c>
      <c r="T12" s="172">
        <v>9.8150999999999993</v>
      </c>
      <c r="U12" s="172">
        <v>10.2264</v>
      </c>
      <c r="V12" s="172">
        <v>9.1128</v>
      </c>
      <c r="W12" s="172">
        <v>10.021599999999999</v>
      </c>
      <c r="X12" s="172">
        <v>9.1159999999999997</v>
      </c>
      <c r="Y12" s="172">
        <v>9.0754000000000001</v>
      </c>
      <c r="Z12" s="172">
        <v>11.704800000000001</v>
      </c>
      <c r="AA12" s="172">
        <v>8.3922000000000008</v>
      </c>
      <c r="AB12" s="172">
        <v>9.4263999999999992</v>
      </c>
      <c r="AC12" s="172">
        <v>8.9995999999999992</v>
      </c>
      <c r="AD12" s="172">
        <v>8.9126999999999992</v>
      </c>
      <c r="AE12" s="172">
        <v>9.5919000000000008</v>
      </c>
      <c r="AF12" s="172">
        <v>9.0860000000000003</v>
      </c>
      <c r="AG12" s="172">
        <v>9.2690999999999999</v>
      </c>
      <c r="AH12" s="172">
        <v>8.0687999999999995</v>
      </c>
      <c r="AI12" s="172">
        <v>8.7623999999999995</v>
      </c>
      <c r="AJ12" s="172">
        <v>8.3078000000000003</v>
      </c>
      <c r="AK12" s="172">
        <v>7.7373000000000003</v>
      </c>
      <c r="AL12" s="172">
        <v>8.452</v>
      </c>
      <c r="AM12" s="172">
        <v>9.3425999999999991</v>
      </c>
      <c r="AN12" s="172">
        <v>8.3216000000000001</v>
      </c>
      <c r="AO12" s="172">
        <v>8.5565999999999995</v>
      </c>
      <c r="AP12" s="172">
        <v>9.8216999999999999</v>
      </c>
      <c r="AQ12" s="172">
        <v>8.7558000000000007</v>
      </c>
      <c r="AR12" s="172">
        <v>8.0279000000000007</v>
      </c>
      <c r="AS12" s="172">
        <v>7.9242999999999997</v>
      </c>
      <c r="AT12" s="172">
        <v>7.6489000000000003</v>
      </c>
      <c r="AU12" s="172">
        <v>8.3623999999999992</v>
      </c>
      <c r="AV12" s="172">
        <v>7.6656000000000004</v>
      </c>
      <c r="AW12" s="172">
        <v>7.9534000000000002</v>
      </c>
      <c r="AX12" s="172">
        <v>7.0730000000000004</v>
      </c>
      <c r="AY12" s="172">
        <v>8.9497999999999998</v>
      </c>
      <c r="AZ12" s="172">
        <v>7.3750999999999998</v>
      </c>
      <c r="BA12" s="172">
        <v>6.7850999999999999</v>
      </c>
      <c r="BB12" s="172">
        <v>8.3257999999999992</v>
      </c>
      <c r="BC12" s="172">
        <v>9.3874999999999993</v>
      </c>
      <c r="BD12" s="172">
        <v>7.8620999999999999</v>
      </c>
      <c r="BE12" s="172">
        <v>7.1241000000000003</v>
      </c>
      <c r="BF12" s="172">
        <v>7.1745999999999999</v>
      </c>
      <c r="BG12" s="172">
        <v>8.6224000000000007</v>
      </c>
      <c r="BH12" s="172">
        <v>7.5636000000000001</v>
      </c>
      <c r="BI12" s="172">
        <v>7.9184000000000001</v>
      </c>
      <c r="BJ12" s="172">
        <v>8.1247000000000007</v>
      </c>
      <c r="BK12" s="172">
        <v>9.6501999999999999</v>
      </c>
      <c r="BL12" s="172">
        <v>6.7632000000000003</v>
      </c>
      <c r="BM12" s="172">
        <v>6.4175000000000004</v>
      </c>
      <c r="BN12" s="172">
        <v>7.8282999999999996</v>
      </c>
      <c r="BO12" s="172">
        <v>7.9188000000000001</v>
      </c>
      <c r="BP12" s="172">
        <v>6.3949999999999996</v>
      </c>
      <c r="BQ12" s="172">
        <v>6.3205</v>
      </c>
      <c r="BR12" s="172">
        <v>7.2892999999999999</v>
      </c>
      <c r="BS12" s="172">
        <v>7.3205999999999998</v>
      </c>
      <c r="BT12" s="172">
        <v>6.0625999999999998</v>
      </c>
      <c r="BU12" s="172">
        <v>6.2152000000000003</v>
      </c>
      <c r="BV12" s="172">
        <v>7.0796999999999999</v>
      </c>
      <c r="BW12" s="172">
        <v>6.9588000000000001</v>
      </c>
      <c r="BX12" s="172">
        <v>6.2390999999999996</v>
      </c>
      <c r="BY12" s="172">
        <v>6.7496</v>
      </c>
      <c r="BZ12" s="172">
        <v>6.5666000000000002</v>
      </c>
      <c r="CA12" s="172">
        <v>7.7133000000000003</v>
      </c>
      <c r="CB12" s="172">
        <v>6.6688000000000001</v>
      </c>
      <c r="CC12" s="172">
        <v>6.8715999999999999</v>
      </c>
      <c r="CD12" s="172">
        <v>7.1783999999999999</v>
      </c>
      <c r="CE12" s="172">
        <v>8.1748999999999992</v>
      </c>
      <c r="CF12" s="172">
        <v>6.9432</v>
      </c>
      <c r="CG12" s="172">
        <v>5.6755000000000004</v>
      </c>
      <c r="CH12" s="172">
        <v>6.327</v>
      </c>
      <c r="CI12" s="172">
        <v>6.7571000000000003</v>
      </c>
      <c r="CJ12" s="172">
        <v>5.7256999999999998</v>
      </c>
      <c r="CK12" s="172">
        <v>5.5739999999999998</v>
      </c>
      <c r="CL12" s="172">
        <v>6.3068</v>
      </c>
      <c r="CM12" s="172">
        <v>6.0705999999999998</v>
      </c>
      <c r="CN12" s="172">
        <v>6.3903999999999996</v>
      </c>
      <c r="CO12" s="172">
        <v>6.0956999999999999</v>
      </c>
      <c r="CP12" s="172">
        <v>7.2026000000000003</v>
      </c>
      <c r="CQ12" s="172">
        <v>6.8559999999999999</v>
      </c>
      <c r="CR12" s="172">
        <v>6.2260999999999997</v>
      </c>
      <c r="CS12" s="194">
        <v>5.7222999999999997</v>
      </c>
      <c r="CT12" s="194">
        <v>6.2035999999999998</v>
      </c>
      <c r="CU12" s="194">
        <v>6.2531999999999996</v>
      </c>
      <c r="CV12" s="194">
        <v>5.2149000000000001</v>
      </c>
      <c r="CW12" s="194">
        <v>4.2121000000000004</v>
      </c>
      <c r="CX12" s="216"/>
      <c r="CY12" s="216"/>
    </row>
    <row r="13" spans="1:103" ht="15.6" x14ac:dyDescent="0.3">
      <c r="A13" s="155" t="s">
        <v>102</v>
      </c>
      <c r="B13" s="175" t="s">
        <v>108</v>
      </c>
      <c r="C13" s="172">
        <v>8.4036000000000008</v>
      </c>
      <c r="D13" s="172">
        <v>6.6319999999999997</v>
      </c>
      <c r="E13" s="172">
        <v>6.4478999999999997</v>
      </c>
      <c r="F13" s="172">
        <v>7.4095000000000004</v>
      </c>
      <c r="G13" s="172">
        <v>7.1089000000000002</v>
      </c>
      <c r="H13" s="172">
        <v>5.2233999999999998</v>
      </c>
      <c r="I13" s="172">
        <v>5.2267999999999999</v>
      </c>
      <c r="J13" s="172">
        <v>6.9467999999999996</v>
      </c>
      <c r="K13" s="172">
        <v>7.4672000000000001</v>
      </c>
      <c r="L13" s="172">
        <v>6.133</v>
      </c>
      <c r="M13" s="172">
        <v>6.0321999999999996</v>
      </c>
      <c r="N13" s="172">
        <v>8.1329999999999991</v>
      </c>
      <c r="O13" s="172">
        <v>9.4834999999999994</v>
      </c>
      <c r="P13" s="172">
        <v>6.8425000000000002</v>
      </c>
      <c r="Q13" s="172">
        <v>6.109</v>
      </c>
      <c r="R13" s="172">
        <v>8.1395</v>
      </c>
      <c r="S13" s="172">
        <v>8.6702999999999992</v>
      </c>
      <c r="T13" s="172">
        <v>5.5141999999999998</v>
      </c>
      <c r="U13" s="172">
        <v>5.7828999999999997</v>
      </c>
      <c r="V13" s="172">
        <v>8.6560000000000006</v>
      </c>
      <c r="W13" s="172">
        <v>9.3391999999999999</v>
      </c>
      <c r="X13" s="172">
        <v>6.8602999999999996</v>
      </c>
      <c r="Y13" s="172">
        <v>6.2633000000000001</v>
      </c>
      <c r="Z13" s="172">
        <v>9.1074000000000002</v>
      </c>
      <c r="AA13" s="172">
        <v>9.5648</v>
      </c>
      <c r="AB13" s="172">
        <v>5.8890000000000002</v>
      </c>
      <c r="AC13" s="172">
        <v>6.0189000000000004</v>
      </c>
      <c r="AD13" s="172">
        <v>8.9019999999999992</v>
      </c>
      <c r="AE13" s="172">
        <v>9.9549000000000003</v>
      </c>
      <c r="AF13" s="172">
        <v>6.4157000000000002</v>
      </c>
      <c r="AG13" s="172">
        <v>5.3494999999999999</v>
      </c>
      <c r="AH13" s="172">
        <v>9.9337999999999997</v>
      </c>
      <c r="AI13" s="172">
        <v>11.6465</v>
      </c>
      <c r="AJ13" s="172">
        <v>7.0961999999999996</v>
      </c>
      <c r="AK13" s="172">
        <v>6.5834000000000001</v>
      </c>
      <c r="AL13" s="172">
        <v>9.6720000000000006</v>
      </c>
      <c r="AM13" s="172">
        <v>9.1252999999999993</v>
      </c>
      <c r="AN13" s="172">
        <v>5.9776999999999996</v>
      </c>
      <c r="AO13" s="172">
        <v>6.4532999999999996</v>
      </c>
      <c r="AP13" s="172">
        <v>10.4346</v>
      </c>
      <c r="AQ13" s="172">
        <v>8.3568999999999996</v>
      </c>
      <c r="AR13" s="172">
        <v>6.4104000000000001</v>
      </c>
      <c r="AS13" s="172">
        <v>5.3468999999999998</v>
      </c>
      <c r="AT13" s="172">
        <v>8.8757999999999999</v>
      </c>
      <c r="AU13" s="172">
        <v>9.1684999999999999</v>
      </c>
      <c r="AV13" s="172">
        <v>4.665</v>
      </c>
      <c r="AW13" s="172">
        <v>3.8008999999999999</v>
      </c>
      <c r="AX13" s="172">
        <v>6.1565000000000003</v>
      </c>
      <c r="AY13" s="172">
        <v>7.4309000000000003</v>
      </c>
      <c r="AZ13" s="172">
        <v>4.4859999999999998</v>
      </c>
      <c r="BA13" s="172">
        <v>4.6397000000000004</v>
      </c>
      <c r="BB13" s="172">
        <v>8.2236999999999991</v>
      </c>
      <c r="BC13" s="172">
        <v>8.1195000000000004</v>
      </c>
      <c r="BD13" s="172">
        <v>4.4199000000000002</v>
      </c>
      <c r="BE13" s="172">
        <v>4.4882</v>
      </c>
      <c r="BF13" s="172">
        <v>8.2041000000000004</v>
      </c>
      <c r="BG13" s="172">
        <v>9.8483000000000001</v>
      </c>
      <c r="BH13" s="172">
        <v>7.2492000000000001</v>
      </c>
      <c r="BI13" s="172">
        <v>6.8902000000000001</v>
      </c>
      <c r="BJ13" s="172">
        <v>9.6777999999999995</v>
      </c>
      <c r="BK13" s="172">
        <v>9.891</v>
      </c>
      <c r="BL13" s="172">
        <v>6.8673000000000002</v>
      </c>
      <c r="BM13" s="172">
        <v>6.4730999999999996</v>
      </c>
      <c r="BN13" s="172">
        <v>8.0968</v>
      </c>
      <c r="BO13" s="172">
        <v>8.2702000000000009</v>
      </c>
      <c r="BP13" s="172">
        <v>5.2636000000000003</v>
      </c>
      <c r="BQ13" s="172">
        <v>3.8733</v>
      </c>
      <c r="BR13" s="172">
        <v>6.5480999999999998</v>
      </c>
      <c r="BS13" s="172">
        <v>7.0518999999999998</v>
      </c>
      <c r="BT13" s="172">
        <v>3.8454999999999999</v>
      </c>
      <c r="BU13" s="172">
        <v>3.1497000000000002</v>
      </c>
      <c r="BV13" s="172">
        <v>4.2812000000000001</v>
      </c>
      <c r="BW13" s="172">
        <v>3.573</v>
      </c>
      <c r="BX13" s="172">
        <v>1.1273</v>
      </c>
      <c r="BY13" s="172">
        <v>0.73899999999999999</v>
      </c>
      <c r="BZ13" s="172">
        <v>2.0851000000000002</v>
      </c>
      <c r="CA13" s="172">
        <v>2.4864000000000002</v>
      </c>
      <c r="CB13" s="172">
        <v>0.40310000000000001</v>
      </c>
      <c r="CC13" s="172">
        <v>0.54710000000000003</v>
      </c>
      <c r="CD13" s="172">
        <v>2.109</v>
      </c>
      <c r="CE13" s="172">
        <v>2.1465999999999998</v>
      </c>
      <c r="CF13" s="172">
        <v>0.33389999999999997</v>
      </c>
      <c r="CG13" s="172">
        <v>0.48159999999999997</v>
      </c>
      <c r="CH13" s="172">
        <v>1.2687999999999999</v>
      </c>
      <c r="CI13" s="172">
        <v>0.79200000000000004</v>
      </c>
      <c r="CJ13" s="172">
        <v>0.12740000000000001</v>
      </c>
      <c r="CK13" s="172">
        <v>0.1996</v>
      </c>
      <c r="CL13" s="172">
        <v>0.72299999999999998</v>
      </c>
      <c r="CM13" s="172">
        <v>0.86219999999999997</v>
      </c>
      <c r="CN13" s="172">
        <v>0.1024</v>
      </c>
      <c r="CO13" s="172">
        <v>0.1489</v>
      </c>
      <c r="CP13" s="172">
        <v>0.34770000000000001</v>
      </c>
      <c r="CQ13" s="172">
        <v>0.60129999999999995</v>
      </c>
      <c r="CR13" s="172">
        <v>0.2077</v>
      </c>
      <c r="CS13" s="194">
        <v>0.38640000000000002</v>
      </c>
      <c r="CT13" s="194">
        <v>0.46839999999999998</v>
      </c>
      <c r="CU13" s="194">
        <v>0.60229999999999995</v>
      </c>
      <c r="CV13" s="194">
        <v>0.12180000000000001</v>
      </c>
      <c r="CW13" s="194">
        <v>0.37590000000000001</v>
      </c>
      <c r="CX13" s="216"/>
      <c r="CY13" s="216"/>
    </row>
    <row r="14" spans="1:103" ht="15.6" x14ac:dyDescent="0.3">
      <c r="A14" s="155" t="s">
        <v>102</v>
      </c>
      <c r="B14" s="175" t="s">
        <v>120</v>
      </c>
      <c r="C14" s="172">
        <v>0.2341</v>
      </c>
      <c r="D14" s="172">
        <v>0.20480000000000001</v>
      </c>
      <c r="E14" s="172">
        <v>0.1666</v>
      </c>
      <c r="F14" s="172">
        <v>0.24010000000000001</v>
      </c>
      <c r="G14" s="172">
        <v>0.22869999999999999</v>
      </c>
      <c r="H14" s="172">
        <v>0.15290000000000001</v>
      </c>
      <c r="I14" s="172">
        <v>0.1802</v>
      </c>
      <c r="J14" s="172">
        <v>0.25509999999999999</v>
      </c>
      <c r="K14" s="172">
        <v>0.1968</v>
      </c>
      <c r="L14" s="172">
        <v>0.17929999999999999</v>
      </c>
      <c r="M14" s="172">
        <v>0.1636</v>
      </c>
      <c r="N14" s="172">
        <v>0.2326</v>
      </c>
      <c r="O14" s="172">
        <v>0.27829999999999999</v>
      </c>
      <c r="P14" s="172">
        <v>0.17910000000000001</v>
      </c>
      <c r="Q14" s="172">
        <v>0.15290000000000001</v>
      </c>
      <c r="R14" s="172">
        <v>0.20710000000000001</v>
      </c>
      <c r="S14" s="172">
        <v>0.2152</v>
      </c>
      <c r="T14" s="172">
        <v>0.14119999999999999</v>
      </c>
      <c r="U14" s="172">
        <v>0.13350000000000001</v>
      </c>
      <c r="V14" s="172">
        <v>0.19889999999999999</v>
      </c>
      <c r="W14" s="172">
        <v>0.22189999999999999</v>
      </c>
      <c r="X14" s="172">
        <v>0.1118</v>
      </c>
      <c r="Y14" s="172">
        <v>0.13200000000000001</v>
      </c>
      <c r="Z14" s="172">
        <v>0.18820000000000001</v>
      </c>
      <c r="AA14" s="172">
        <v>0.17399999999999999</v>
      </c>
      <c r="AB14" s="172">
        <v>0.1191</v>
      </c>
      <c r="AC14" s="172">
        <v>0.1203</v>
      </c>
      <c r="AD14" s="172">
        <v>0.16339999999999999</v>
      </c>
      <c r="AE14" s="172">
        <v>0.2596</v>
      </c>
      <c r="AF14" s="172">
        <v>9.8799999999999999E-2</v>
      </c>
      <c r="AG14" s="172">
        <v>0.1232</v>
      </c>
      <c r="AH14" s="172">
        <v>0.40129999999999999</v>
      </c>
      <c r="AI14" s="172">
        <v>0.55979999999999996</v>
      </c>
      <c r="AJ14" s="172">
        <v>0.1116</v>
      </c>
      <c r="AK14" s="172">
        <v>0.1179</v>
      </c>
      <c r="AL14" s="172">
        <v>0.16889999999999999</v>
      </c>
      <c r="AM14" s="172">
        <v>0.16619999999999999</v>
      </c>
      <c r="AN14" s="172">
        <v>0.1132</v>
      </c>
      <c r="AO14" s="172">
        <v>0.1363</v>
      </c>
      <c r="AP14" s="172">
        <v>0.2833</v>
      </c>
      <c r="AQ14" s="172">
        <v>0.20399999999999999</v>
      </c>
      <c r="AR14" s="172">
        <v>0.20710000000000001</v>
      </c>
      <c r="AS14" s="172">
        <v>0.26329999999999998</v>
      </c>
      <c r="AT14" s="172">
        <v>0.43030000000000002</v>
      </c>
      <c r="AU14" s="172">
        <v>0.38279999999999997</v>
      </c>
      <c r="AV14" s="172">
        <v>0.18110000000000001</v>
      </c>
      <c r="AW14" s="172">
        <v>0.20419999999999999</v>
      </c>
      <c r="AX14" s="172">
        <v>0.25729999999999997</v>
      </c>
      <c r="AY14" s="172">
        <v>0.22090000000000001</v>
      </c>
      <c r="AZ14" s="172">
        <v>9.6699999999999994E-2</v>
      </c>
      <c r="BA14" s="172">
        <v>0.13519999999999999</v>
      </c>
      <c r="BB14" s="172">
        <v>0.18140000000000001</v>
      </c>
      <c r="BC14" s="172">
        <v>0.1236</v>
      </c>
      <c r="BD14" s="172">
        <v>5.8599999999999999E-2</v>
      </c>
      <c r="BE14" s="172">
        <v>7.1800000000000003E-2</v>
      </c>
      <c r="BF14" s="172">
        <v>9.1800000000000007E-2</v>
      </c>
      <c r="BG14" s="172">
        <v>0.12590000000000001</v>
      </c>
      <c r="BH14" s="172">
        <v>9.2399999999999996E-2</v>
      </c>
      <c r="BI14" s="172">
        <v>6.8199999999999997E-2</v>
      </c>
      <c r="BJ14" s="172">
        <v>0.1207</v>
      </c>
      <c r="BK14" s="172">
        <v>7.7799999999999994E-2</v>
      </c>
      <c r="BL14" s="172">
        <v>3.95E-2</v>
      </c>
      <c r="BM14" s="172">
        <v>6.6199999999999995E-2</v>
      </c>
      <c r="BN14" s="172">
        <v>5.5100000000000003E-2</v>
      </c>
      <c r="BO14" s="172">
        <v>5.6399999999999999E-2</v>
      </c>
      <c r="BP14" s="172">
        <v>3.9899999999999998E-2</v>
      </c>
      <c r="BQ14" s="172">
        <v>3.6999999999999998E-2</v>
      </c>
      <c r="BR14" s="172">
        <v>4.8300000000000003E-2</v>
      </c>
      <c r="BS14" s="172">
        <v>5.1499999999999997E-2</v>
      </c>
      <c r="BT14" s="172">
        <v>4.4299999999999999E-2</v>
      </c>
      <c r="BU14" s="172">
        <v>5.8099999999999999E-2</v>
      </c>
      <c r="BV14" s="172">
        <v>7.1800000000000003E-2</v>
      </c>
      <c r="BW14" s="172">
        <v>7.5999999999999998E-2</v>
      </c>
      <c r="BX14" s="172">
        <v>3.8800000000000001E-2</v>
      </c>
      <c r="BY14" s="172">
        <v>4.4499999999999998E-2</v>
      </c>
      <c r="BZ14" s="172">
        <v>5.9499999999999997E-2</v>
      </c>
      <c r="CA14" s="172">
        <v>4.4900000000000002E-2</v>
      </c>
      <c r="CB14" s="172">
        <v>2.63E-2</v>
      </c>
      <c r="CC14" s="172">
        <v>3.0300000000000001E-2</v>
      </c>
      <c r="CD14" s="172">
        <v>5.4300000000000001E-2</v>
      </c>
      <c r="CE14" s="172">
        <v>5.8999999999999997E-2</v>
      </c>
      <c r="CF14" s="172">
        <v>4.6699999999999998E-2</v>
      </c>
      <c r="CG14" s="172">
        <v>4.2799999999999998E-2</v>
      </c>
      <c r="CH14" s="172">
        <v>4.6300000000000001E-2</v>
      </c>
      <c r="CI14" s="172">
        <v>4.6199999999999998E-2</v>
      </c>
      <c r="CJ14" s="172">
        <v>2.8899999999999999E-2</v>
      </c>
      <c r="CK14" s="172">
        <v>3.56E-2</v>
      </c>
      <c r="CL14" s="172">
        <v>4.3099999999999999E-2</v>
      </c>
      <c r="CM14" s="172">
        <v>3.9E-2</v>
      </c>
      <c r="CN14" s="172">
        <v>1.84E-2</v>
      </c>
      <c r="CO14" s="172">
        <v>2.41E-2</v>
      </c>
      <c r="CP14" s="172">
        <v>4.3900000000000002E-2</v>
      </c>
      <c r="CQ14" s="172">
        <v>4.4999999999999998E-2</v>
      </c>
      <c r="CR14" s="172">
        <v>3.6999999999999998E-2</v>
      </c>
      <c r="CS14" s="194">
        <v>4.1000000000000002E-2</v>
      </c>
      <c r="CT14" s="194">
        <v>5.2400000000000002E-2</v>
      </c>
      <c r="CU14" s="194">
        <v>6.3399999999999998E-2</v>
      </c>
      <c r="CV14" s="194">
        <v>3.0200000000000001E-2</v>
      </c>
      <c r="CW14" s="194">
        <v>4.65E-2</v>
      </c>
      <c r="CX14" s="216"/>
      <c r="CY14" s="216"/>
    </row>
    <row r="15" spans="1:103" ht="15.6" x14ac:dyDescent="0.3">
      <c r="A15" s="155" t="s">
        <v>102</v>
      </c>
      <c r="B15" s="175" t="s">
        <v>110</v>
      </c>
      <c r="C15" s="172">
        <v>5.3213999999999997</v>
      </c>
      <c r="D15" s="172">
        <v>4.7286000000000001</v>
      </c>
      <c r="E15" s="172">
        <v>4.7092999999999998</v>
      </c>
      <c r="F15" s="172">
        <v>5.5603999999999996</v>
      </c>
      <c r="G15" s="172">
        <v>6.3414999999999999</v>
      </c>
      <c r="H15" s="172">
        <v>5.6125999999999996</v>
      </c>
      <c r="I15" s="172">
        <v>5.6603000000000003</v>
      </c>
      <c r="J15" s="172">
        <v>6.6322000000000001</v>
      </c>
      <c r="K15" s="172">
        <v>6.7031000000000001</v>
      </c>
      <c r="L15" s="172">
        <v>5.8436000000000003</v>
      </c>
      <c r="M15" s="172">
        <v>5.5945</v>
      </c>
      <c r="N15" s="172">
        <v>6.2598000000000003</v>
      </c>
      <c r="O15" s="172">
        <v>6.282</v>
      </c>
      <c r="P15" s="172">
        <v>5.9928999999999997</v>
      </c>
      <c r="Q15" s="172">
        <v>5.5128000000000004</v>
      </c>
      <c r="R15" s="172">
        <v>6.0098000000000003</v>
      </c>
      <c r="S15" s="172">
        <v>6.2869000000000002</v>
      </c>
      <c r="T15" s="172">
        <v>6.2930000000000001</v>
      </c>
      <c r="U15" s="172">
        <v>6.2869000000000002</v>
      </c>
      <c r="V15" s="172">
        <v>6.1775000000000002</v>
      </c>
      <c r="W15" s="172">
        <v>5.9787999999999997</v>
      </c>
      <c r="X15" s="172">
        <v>5.7931999999999997</v>
      </c>
      <c r="Y15" s="172">
        <v>6.2897999999999996</v>
      </c>
      <c r="Z15" s="172">
        <v>6.4147999999999996</v>
      </c>
      <c r="AA15" s="172">
        <v>6.4741999999999997</v>
      </c>
      <c r="AB15" s="172">
        <v>6.2267999999999999</v>
      </c>
      <c r="AC15" s="172">
        <v>6.5873999999999997</v>
      </c>
      <c r="AD15" s="172">
        <v>6.8936000000000002</v>
      </c>
      <c r="AE15" s="172">
        <v>5.9615</v>
      </c>
      <c r="AF15" s="172">
        <v>6.5875000000000004</v>
      </c>
      <c r="AG15" s="172">
        <v>6.8529</v>
      </c>
      <c r="AH15" s="172">
        <v>6.0187999999999997</v>
      </c>
      <c r="AI15" s="172">
        <v>5.0449999999999999</v>
      </c>
      <c r="AJ15" s="172">
        <v>5.7042000000000002</v>
      </c>
      <c r="AK15" s="172">
        <v>6.2412000000000001</v>
      </c>
      <c r="AL15" s="172">
        <v>6.9260999999999999</v>
      </c>
      <c r="AM15" s="172">
        <v>7.3208000000000002</v>
      </c>
      <c r="AN15" s="172">
        <v>7.3913000000000002</v>
      </c>
      <c r="AO15" s="172">
        <v>6.1496000000000004</v>
      </c>
      <c r="AP15" s="172">
        <v>6.6393000000000004</v>
      </c>
      <c r="AQ15" s="172">
        <v>7.8186</v>
      </c>
      <c r="AR15" s="172">
        <v>7.1891999999999996</v>
      </c>
      <c r="AS15" s="172">
        <v>7.7112999999999996</v>
      </c>
      <c r="AT15" s="172">
        <v>6.8986000000000001</v>
      </c>
      <c r="AU15" s="172">
        <v>6.3874000000000004</v>
      </c>
      <c r="AV15" s="172">
        <v>6.5312000000000001</v>
      </c>
      <c r="AW15" s="172">
        <v>7.2199</v>
      </c>
      <c r="AX15" s="172">
        <v>8.0858000000000008</v>
      </c>
      <c r="AY15" s="172">
        <v>8.1106999999999996</v>
      </c>
      <c r="AZ15" s="172">
        <v>7.8102999999999998</v>
      </c>
      <c r="BA15" s="172">
        <v>6.944</v>
      </c>
      <c r="BB15" s="172">
        <v>6.8585000000000003</v>
      </c>
      <c r="BC15" s="172">
        <v>6.1882000000000001</v>
      </c>
      <c r="BD15" s="172">
        <v>6.0251999999999999</v>
      </c>
      <c r="BE15" s="172">
        <v>6.3087999999999997</v>
      </c>
      <c r="BF15" s="172">
        <v>5.3409000000000004</v>
      </c>
      <c r="BG15" s="172">
        <v>4.3673000000000002</v>
      </c>
      <c r="BH15" s="172">
        <v>3.9876999999999998</v>
      </c>
      <c r="BI15" s="172">
        <v>3.5575000000000001</v>
      </c>
      <c r="BJ15" s="172">
        <v>3.9350000000000001</v>
      </c>
      <c r="BK15" s="172">
        <v>4.2470999999999997</v>
      </c>
      <c r="BL15" s="172">
        <v>3.7909999999999999</v>
      </c>
      <c r="BM15" s="172">
        <v>3.339</v>
      </c>
      <c r="BN15" s="172">
        <v>3.6882000000000001</v>
      </c>
      <c r="BO15" s="172">
        <v>3.431</v>
      </c>
      <c r="BP15" s="172">
        <v>3.8119999999999998</v>
      </c>
      <c r="BQ15" s="172">
        <v>4.8064</v>
      </c>
      <c r="BR15" s="172">
        <v>4.2807000000000004</v>
      </c>
      <c r="BS15" s="172">
        <v>3.7690000000000001</v>
      </c>
      <c r="BT15" s="172">
        <v>3.7557</v>
      </c>
      <c r="BU15" s="172">
        <v>4.226</v>
      </c>
      <c r="BV15" s="172">
        <v>4.2385999999999999</v>
      </c>
      <c r="BW15" s="172">
        <v>5.5895000000000001</v>
      </c>
      <c r="BX15" s="172">
        <v>5.5932000000000004</v>
      </c>
      <c r="BY15" s="172">
        <v>5.3011999999999997</v>
      </c>
      <c r="BZ15" s="172">
        <v>6.8662999999999998</v>
      </c>
      <c r="CA15" s="172">
        <v>6.1092000000000004</v>
      </c>
      <c r="CB15" s="172">
        <v>5.1685999999999996</v>
      </c>
      <c r="CC15" s="172">
        <v>4.8784000000000001</v>
      </c>
      <c r="CD15" s="172">
        <v>5.9934000000000003</v>
      </c>
      <c r="CE15" s="172">
        <v>5.9630000000000001</v>
      </c>
      <c r="CF15" s="172">
        <v>5.1368</v>
      </c>
      <c r="CG15" s="172">
        <v>4.6685999999999996</v>
      </c>
      <c r="CH15" s="172">
        <v>5.4076000000000004</v>
      </c>
      <c r="CI15" s="172">
        <v>5.8738999999999999</v>
      </c>
      <c r="CJ15" s="172">
        <v>5.2380000000000004</v>
      </c>
      <c r="CK15" s="172">
        <v>4.5678999999999998</v>
      </c>
      <c r="CL15" s="172">
        <v>5.3960999999999997</v>
      </c>
      <c r="CM15" s="172">
        <v>4.3644999999999996</v>
      </c>
      <c r="CN15" s="172">
        <v>3.6040999999999999</v>
      </c>
      <c r="CO15" s="172">
        <v>4.8079000000000001</v>
      </c>
      <c r="CP15" s="172">
        <v>4.9842000000000004</v>
      </c>
      <c r="CQ15" s="172">
        <v>5.2096</v>
      </c>
      <c r="CR15" s="172">
        <v>4.9222999999999999</v>
      </c>
      <c r="CS15" s="194">
        <v>4.6635</v>
      </c>
      <c r="CT15" s="194">
        <v>4.8299000000000003</v>
      </c>
      <c r="CU15" s="194">
        <v>4.3940999999999999</v>
      </c>
      <c r="CV15" s="194">
        <v>5.1356000000000002</v>
      </c>
      <c r="CW15" s="194">
        <v>5.6003999999999996</v>
      </c>
      <c r="CX15" s="216"/>
      <c r="CY15" s="216"/>
    </row>
    <row r="16" spans="1:103" ht="15.6" x14ac:dyDescent="0.3">
      <c r="A16" s="155" t="s">
        <v>102</v>
      </c>
      <c r="B16" s="175" t="s">
        <v>111</v>
      </c>
      <c r="C16" s="172">
        <v>6.0317999999999996</v>
      </c>
      <c r="D16" s="172">
        <v>5.4911000000000003</v>
      </c>
      <c r="E16" s="172">
        <v>5.3288000000000002</v>
      </c>
      <c r="F16" s="172">
        <v>6.2668999999999997</v>
      </c>
      <c r="G16" s="172">
        <v>6.1279000000000003</v>
      </c>
      <c r="H16" s="172">
        <v>5.7565</v>
      </c>
      <c r="I16" s="172">
        <v>5.0213999999999999</v>
      </c>
      <c r="J16" s="172">
        <v>5.3103999999999996</v>
      </c>
      <c r="K16" s="172">
        <v>5.3028000000000004</v>
      </c>
      <c r="L16" s="172">
        <v>4.8643000000000001</v>
      </c>
      <c r="M16" s="172">
        <v>4.5487000000000002</v>
      </c>
      <c r="N16" s="172">
        <v>4.9194000000000004</v>
      </c>
      <c r="O16" s="172">
        <v>5.2512999999999996</v>
      </c>
      <c r="P16" s="172">
        <v>4.6527000000000003</v>
      </c>
      <c r="Q16" s="172">
        <v>5.1599000000000004</v>
      </c>
      <c r="R16" s="172">
        <v>5.7043999999999997</v>
      </c>
      <c r="S16" s="172">
        <v>5.6170999999999998</v>
      </c>
      <c r="T16" s="172">
        <v>4.9306999999999999</v>
      </c>
      <c r="U16" s="172">
        <v>4.7187999999999999</v>
      </c>
      <c r="V16" s="172">
        <v>4.8335999999999997</v>
      </c>
      <c r="W16" s="172">
        <v>5.5404999999999998</v>
      </c>
      <c r="X16" s="172">
        <v>5.0719000000000003</v>
      </c>
      <c r="Y16" s="172">
        <v>4.7076000000000002</v>
      </c>
      <c r="Z16" s="172">
        <v>4.7211999999999996</v>
      </c>
      <c r="AA16" s="172">
        <v>5.3438999999999997</v>
      </c>
      <c r="AB16" s="172">
        <v>4.2237999999999998</v>
      </c>
      <c r="AC16" s="172">
        <v>4.2393000000000001</v>
      </c>
      <c r="AD16" s="172">
        <v>4.3570000000000002</v>
      </c>
      <c r="AE16" s="172">
        <v>5.0559000000000003</v>
      </c>
      <c r="AF16" s="172">
        <v>4.4568000000000003</v>
      </c>
      <c r="AG16" s="172">
        <v>4.5858999999999996</v>
      </c>
      <c r="AH16" s="172">
        <v>4.2729999999999997</v>
      </c>
      <c r="AI16" s="172">
        <v>5.0782999999999996</v>
      </c>
      <c r="AJ16" s="172">
        <v>4.5044000000000004</v>
      </c>
      <c r="AK16" s="172">
        <v>4.2666000000000004</v>
      </c>
      <c r="AL16" s="172">
        <v>3.2816999999999998</v>
      </c>
      <c r="AM16" s="172">
        <v>3.4624999999999999</v>
      </c>
      <c r="AN16" s="172">
        <v>3.3664000000000001</v>
      </c>
      <c r="AO16" s="172">
        <v>3.8578999999999999</v>
      </c>
      <c r="AP16" s="172">
        <v>3.3498999999999999</v>
      </c>
      <c r="AQ16" s="172">
        <v>3.2824</v>
      </c>
      <c r="AR16" s="172">
        <v>2.7679</v>
      </c>
      <c r="AS16" s="172">
        <v>2.7389999999999999</v>
      </c>
      <c r="AT16" s="172">
        <v>3.1204000000000001</v>
      </c>
      <c r="AU16" s="172">
        <v>3.7366999999999999</v>
      </c>
      <c r="AV16" s="172">
        <v>3.992</v>
      </c>
      <c r="AW16" s="172">
        <v>3.9076</v>
      </c>
      <c r="AX16" s="172">
        <v>3.5935999999999999</v>
      </c>
      <c r="AY16" s="172">
        <v>4.0766</v>
      </c>
      <c r="AZ16" s="172">
        <v>3.1105999999999998</v>
      </c>
      <c r="BA16" s="172">
        <v>2.9171999999999998</v>
      </c>
      <c r="BB16" s="172">
        <v>3.8216000000000001</v>
      </c>
      <c r="BC16" s="172">
        <v>4.4063999999999997</v>
      </c>
      <c r="BD16" s="172">
        <v>4.3391000000000002</v>
      </c>
      <c r="BE16" s="172">
        <v>3.5697000000000001</v>
      </c>
      <c r="BF16" s="172">
        <v>3.3109999999999999</v>
      </c>
      <c r="BG16" s="172">
        <v>3.7145999999999999</v>
      </c>
      <c r="BH16" s="172">
        <v>4.0011999999999999</v>
      </c>
      <c r="BI16" s="172">
        <v>3.8942999999999999</v>
      </c>
      <c r="BJ16" s="172">
        <v>3.5960000000000001</v>
      </c>
      <c r="BK16" s="172">
        <v>3.9992000000000001</v>
      </c>
      <c r="BL16" s="172">
        <v>3.3835999999999999</v>
      </c>
      <c r="BM16" s="172">
        <v>4.0872999999999999</v>
      </c>
      <c r="BN16" s="172">
        <v>3.9727999999999999</v>
      </c>
      <c r="BO16" s="172">
        <v>3.5905999999999998</v>
      </c>
      <c r="BP16" s="172">
        <v>3.8029000000000002</v>
      </c>
      <c r="BQ16" s="172">
        <v>3.4024000000000001</v>
      </c>
      <c r="BR16" s="172">
        <v>3.0545</v>
      </c>
      <c r="BS16" s="172">
        <v>3.9990000000000001</v>
      </c>
      <c r="BT16" s="172">
        <v>3.7231000000000001</v>
      </c>
      <c r="BU16" s="172">
        <v>3.6444999999999999</v>
      </c>
      <c r="BV16" s="172">
        <v>4.1128</v>
      </c>
      <c r="BW16" s="172">
        <v>3.7259000000000002</v>
      </c>
      <c r="BX16" s="172">
        <v>3.5796999999999999</v>
      </c>
      <c r="BY16" s="172">
        <v>4.0526</v>
      </c>
      <c r="BZ16" s="172">
        <v>4.0556000000000001</v>
      </c>
      <c r="CA16" s="172">
        <v>3.7938999999999998</v>
      </c>
      <c r="CB16" s="172">
        <v>3.8342999999999998</v>
      </c>
      <c r="CC16" s="172">
        <v>3.9074</v>
      </c>
      <c r="CD16" s="172">
        <v>3.5882000000000001</v>
      </c>
      <c r="CE16" s="172">
        <v>3.597</v>
      </c>
      <c r="CF16" s="172">
        <v>3.5937000000000001</v>
      </c>
      <c r="CG16" s="172">
        <v>3.7273000000000001</v>
      </c>
      <c r="CH16" s="172">
        <v>3.1427</v>
      </c>
      <c r="CI16" s="172">
        <v>2.9916</v>
      </c>
      <c r="CJ16" s="172">
        <v>2.8111000000000002</v>
      </c>
      <c r="CK16" s="172">
        <v>2.9241999999999999</v>
      </c>
      <c r="CL16" s="172">
        <v>3.3601000000000001</v>
      </c>
      <c r="CM16" s="172">
        <v>2.7944</v>
      </c>
      <c r="CN16" s="172">
        <v>2.5310000000000001</v>
      </c>
      <c r="CO16" s="172">
        <v>2.3306</v>
      </c>
      <c r="CP16" s="172">
        <v>3.0640000000000001</v>
      </c>
      <c r="CQ16" s="172">
        <v>2.492</v>
      </c>
      <c r="CR16" s="172">
        <v>2.4617</v>
      </c>
      <c r="CS16" s="194">
        <v>2.2879</v>
      </c>
      <c r="CT16" s="194">
        <v>2.6612</v>
      </c>
      <c r="CU16" s="194">
        <v>2.6930999999999998</v>
      </c>
      <c r="CV16" s="194">
        <v>2.7993999999999999</v>
      </c>
      <c r="CW16" s="194">
        <v>2.343</v>
      </c>
      <c r="CX16" s="216"/>
      <c r="CY16" s="216"/>
    </row>
    <row r="17" spans="1:103" ht="15.6" x14ac:dyDescent="0.3">
      <c r="A17" s="155" t="s">
        <v>102</v>
      </c>
      <c r="B17" s="175" t="s">
        <v>112</v>
      </c>
      <c r="C17" s="172">
        <v>0.1386</v>
      </c>
      <c r="D17" s="172">
        <v>5.3100000000000001E-2</v>
      </c>
      <c r="E17" s="172">
        <v>5.9200000000000003E-2</v>
      </c>
      <c r="F17" s="172">
        <v>0.1134</v>
      </c>
      <c r="G17" s="172">
        <v>0.13830000000000001</v>
      </c>
      <c r="H17" s="172">
        <v>7.4099999999999999E-2</v>
      </c>
      <c r="I17" s="172">
        <v>4.8300000000000003E-2</v>
      </c>
      <c r="J17" s="172">
        <v>0.1203</v>
      </c>
      <c r="K17" s="172">
        <v>0.15909999999999999</v>
      </c>
      <c r="L17" s="172">
        <v>4.6600000000000003E-2</v>
      </c>
      <c r="M17" s="172">
        <v>0.04</v>
      </c>
      <c r="N17" s="172">
        <v>0.12670000000000001</v>
      </c>
      <c r="O17" s="172">
        <v>7.1099999999999997E-2</v>
      </c>
      <c r="P17" s="172">
        <v>3.56E-2</v>
      </c>
      <c r="Q17" s="172">
        <v>3.9699999999999999E-2</v>
      </c>
      <c r="R17" s="172">
        <v>0.13</v>
      </c>
      <c r="S17" s="172">
        <v>0.14499999999999999</v>
      </c>
      <c r="T17" s="172">
        <v>0.08</v>
      </c>
      <c r="U17" s="172">
        <v>4.1099999999999998E-2</v>
      </c>
      <c r="V17" s="172">
        <v>7.1599999999999997E-2</v>
      </c>
      <c r="W17" s="172">
        <v>6.7799999999999999E-2</v>
      </c>
      <c r="X17" s="172">
        <v>4.5100000000000001E-2</v>
      </c>
      <c r="Y17" s="172">
        <v>3.2899999999999999E-2</v>
      </c>
      <c r="Z17" s="172">
        <v>7.51E-2</v>
      </c>
      <c r="AA17" s="172">
        <v>0.10970000000000001</v>
      </c>
      <c r="AB17" s="172">
        <v>4.5199999999999997E-2</v>
      </c>
      <c r="AC17" s="172">
        <v>6.4899999999999999E-2</v>
      </c>
      <c r="AD17" s="172">
        <v>0.1178</v>
      </c>
      <c r="AE17" s="172">
        <v>0.11609999999999999</v>
      </c>
      <c r="AF17" s="172">
        <v>6.6400000000000001E-2</v>
      </c>
      <c r="AG17" s="172">
        <v>4.1799999999999997E-2</v>
      </c>
      <c r="AH17" s="172">
        <v>0.1048</v>
      </c>
      <c r="AI17" s="172">
        <v>7.6100000000000001E-2</v>
      </c>
      <c r="AJ17" s="172">
        <v>6.5299999999999997E-2</v>
      </c>
      <c r="AK17" s="172">
        <v>4.4299999999999999E-2</v>
      </c>
      <c r="AL17" s="172">
        <v>0.13189999999999999</v>
      </c>
      <c r="AM17" s="172">
        <v>0.14299999999999999</v>
      </c>
      <c r="AN17" s="172">
        <v>5.7099999999999998E-2</v>
      </c>
      <c r="AO17" s="172">
        <v>6.3100000000000003E-2</v>
      </c>
      <c r="AP17" s="172">
        <v>9.3100000000000002E-2</v>
      </c>
      <c r="AQ17" s="172">
        <v>0.14560000000000001</v>
      </c>
      <c r="AR17" s="172">
        <v>5.6500000000000002E-2</v>
      </c>
      <c r="AS17" s="172">
        <v>4.7800000000000002E-2</v>
      </c>
      <c r="AT17" s="172">
        <v>0.1132</v>
      </c>
      <c r="AU17" s="172">
        <v>0.11210000000000001</v>
      </c>
      <c r="AV17" s="172">
        <v>6.1699999999999998E-2</v>
      </c>
      <c r="AW17" s="172">
        <v>7.9100000000000004E-2</v>
      </c>
      <c r="AX17" s="172">
        <v>0.1163</v>
      </c>
      <c r="AY17" s="172">
        <v>5.28E-2</v>
      </c>
      <c r="AZ17" s="172">
        <v>3.9300000000000002E-2</v>
      </c>
      <c r="BA17" s="172">
        <v>5.5899999999999998E-2</v>
      </c>
      <c r="BB17" s="172">
        <v>8.4400000000000003E-2</v>
      </c>
      <c r="BC17" s="172">
        <v>8.7400000000000005E-2</v>
      </c>
      <c r="BD17" s="172">
        <v>7.7700000000000005E-2</v>
      </c>
      <c r="BE17" s="172">
        <v>8.4699999999999998E-2</v>
      </c>
      <c r="BF17" s="172">
        <v>0.14510000000000001</v>
      </c>
      <c r="BG17" s="172">
        <v>0.1298</v>
      </c>
      <c r="BH17" s="172">
        <v>4.8800000000000003E-2</v>
      </c>
      <c r="BI17" s="172">
        <v>6.8599999999999994E-2</v>
      </c>
      <c r="BJ17" s="172">
        <v>0.1124</v>
      </c>
      <c r="BK17" s="172">
        <v>8.1100000000000005E-2</v>
      </c>
      <c r="BL17" s="172">
        <v>6.2100000000000002E-2</v>
      </c>
      <c r="BM17" s="172">
        <v>4.5100000000000001E-2</v>
      </c>
      <c r="BN17" s="172">
        <v>0.122</v>
      </c>
      <c r="BO17" s="172">
        <v>0.1598</v>
      </c>
      <c r="BP17" s="172">
        <v>7.0199999999999999E-2</v>
      </c>
      <c r="BQ17" s="172">
        <v>4.6399999999999997E-2</v>
      </c>
      <c r="BR17" s="172">
        <v>0.122</v>
      </c>
      <c r="BS17" s="172">
        <v>0.1406</v>
      </c>
      <c r="BT17" s="172">
        <v>9.4100000000000003E-2</v>
      </c>
      <c r="BU17" s="172">
        <v>6.2899999999999998E-2</v>
      </c>
      <c r="BV17" s="172">
        <v>0.12429999999999999</v>
      </c>
      <c r="BW17" s="172">
        <v>0.14019999999999999</v>
      </c>
      <c r="BX17" s="172">
        <v>5.4100000000000002E-2</v>
      </c>
      <c r="BY17" s="172">
        <v>7.0800000000000002E-2</v>
      </c>
      <c r="BZ17" s="172">
        <v>7.4700000000000003E-2</v>
      </c>
      <c r="CA17" s="172">
        <v>0.1135</v>
      </c>
      <c r="CB17" s="172">
        <v>4.53E-2</v>
      </c>
      <c r="CC17" s="172">
        <v>7.4200000000000002E-2</v>
      </c>
      <c r="CD17" s="172">
        <v>0.12620000000000001</v>
      </c>
      <c r="CE17" s="172">
        <v>9.2399999999999996E-2</v>
      </c>
      <c r="CF17" s="172">
        <v>5.4800000000000001E-2</v>
      </c>
      <c r="CG17" s="172">
        <v>5.16E-2</v>
      </c>
      <c r="CH17" s="172">
        <v>0.128</v>
      </c>
      <c r="CI17" s="172">
        <v>0.1135</v>
      </c>
      <c r="CJ17" s="172">
        <v>4.9399999999999999E-2</v>
      </c>
      <c r="CK17" s="172">
        <v>8.7099999999999997E-2</v>
      </c>
      <c r="CL17" s="172">
        <v>0.1103</v>
      </c>
      <c r="CM17" s="172">
        <v>0.15509999999999999</v>
      </c>
      <c r="CN17" s="172">
        <v>6.5100000000000005E-2</v>
      </c>
      <c r="CO17" s="172">
        <v>7.2999999999999995E-2</v>
      </c>
      <c r="CP17" s="172">
        <v>0.13650000000000001</v>
      </c>
      <c r="CQ17" s="172">
        <v>0.1033</v>
      </c>
      <c r="CR17" s="172">
        <v>6.0299999999999999E-2</v>
      </c>
      <c r="CS17" s="194">
        <v>3.1099999999999999E-2</v>
      </c>
      <c r="CT17" s="194">
        <v>0.12479999999999999</v>
      </c>
      <c r="CU17" s="194">
        <v>0.1182</v>
      </c>
      <c r="CV17" s="194">
        <v>5.8400000000000001E-2</v>
      </c>
      <c r="CW17" s="194">
        <v>4.2599999999999999E-2</v>
      </c>
      <c r="CX17" s="216"/>
      <c r="CY17" s="216"/>
    </row>
    <row r="18" spans="1:103" ht="15.6" x14ac:dyDescent="0.3">
      <c r="A18" s="155" t="s">
        <v>102</v>
      </c>
      <c r="B18" s="175" t="s">
        <v>113</v>
      </c>
      <c r="C18" s="182" t="s">
        <v>173</v>
      </c>
      <c r="D18" s="182" t="s">
        <v>173</v>
      </c>
      <c r="E18" s="182" t="s">
        <v>173</v>
      </c>
      <c r="F18" s="182" t="s">
        <v>173</v>
      </c>
      <c r="G18" s="182" t="s">
        <v>173</v>
      </c>
      <c r="H18" s="182" t="s">
        <v>173</v>
      </c>
      <c r="I18" s="182" t="s">
        <v>173</v>
      </c>
      <c r="J18" s="182" t="s">
        <v>173</v>
      </c>
      <c r="K18" s="182" t="s">
        <v>173</v>
      </c>
      <c r="L18" s="182" t="s">
        <v>173</v>
      </c>
      <c r="M18" s="182" t="s">
        <v>173</v>
      </c>
      <c r="N18" s="182" t="s">
        <v>173</v>
      </c>
      <c r="O18" s="182" t="s">
        <v>173</v>
      </c>
      <c r="P18" s="182" t="s">
        <v>173</v>
      </c>
      <c r="Q18" s="182" t="s">
        <v>173</v>
      </c>
      <c r="R18" s="182" t="s">
        <v>173</v>
      </c>
      <c r="S18" s="182" t="s">
        <v>173</v>
      </c>
      <c r="T18" s="182" t="s">
        <v>173</v>
      </c>
      <c r="U18" s="182" t="s">
        <v>173</v>
      </c>
      <c r="V18" s="182" t="s">
        <v>173</v>
      </c>
      <c r="W18" s="182" t="s">
        <v>173</v>
      </c>
      <c r="X18" s="182" t="s">
        <v>173</v>
      </c>
      <c r="Y18" s="182" t="s">
        <v>173</v>
      </c>
      <c r="Z18" s="182" t="s">
        <v>173</v>
      </c>
      <c r="AA18" s="182" t="s">
        <v>173</v>
      </c>
      <c r="AB18" s="182" t="s">
        <v>173</v>
      </c>
      <c r="AC18" s="182" t="s">
        <v>173</v>
      </c>
      <c r="AD18" s="182" t="s">
        <v>173</v>
      </c>
      <c r="AE18" s="182" t="s">
        <v>173</v>
      </c>
      <c r="AF18" s="182" t="s">
        <v>173</v>
      </c>
      <c r="AG18" s="182" t="s">
        <v>173</v>
      </c>
      <c r="AH18" s="182" t="s">
        <v>173</v>
      </c>
      <c r="AI18" s="182" t="s">
        <v>173</v>
      </c>
      <c r="AJ18" s="182" t="s">
        <v>173</v>
      </c>
      <c r="AK18" s="182" t="s">
        <v>173</v>
      </c>
      <c r="AL18" s="182" t="s">
        <v>173</v>
      </c>
      <c r="AM18" s="182">
        <v>9.74E-2</v>
      </c>
      <c r="AN18" s="182">
        <v>5.3600000000000002E-2</v>
      </c>
      <c r="AO18" s="182">
        <v>6.88E-2</v>
      </c>
      <c r="AP18" s="182">
        <v>8.72E-2</v>
      </c>
      <c r="AQ18" s="182">
        <v>0.14380000000000001</v>
      </c>
      <c r="AR18" s="182">
        <v>8.1900000000000001E-2</v>
      </c>
      <c r="AS18" s="182">
        <v>8.5500000000000007E-2</v>
      </c>
      <c r="AT18" s="182">
        <v>0.152</v>
      </c>
      <c r="AU18" s="182">
        <v>0.16850000000000001</v>
      </c>
      <c r="AV18" s="182">
        <v>0.1275</v>
      </c>
      <c r="AW18" s="182">
        <v>0.13469999999999999</v>
      </c>
      <c r="AX18" s="182">
        <v>0.16289999999999999</v>
      </c>
      <c r="AY18" s="182">
        <v>0.1605</v>
      </c>
      <c r="AZ18" s="182">
        <v>0.10879999999999999</v>
      </c>
      <c r="BA18" s="182">
        <v>0.1842</v>
      </c>
      <c r="BB18" s="182">
        <v>0.23180000000000001</v>
      </c>
      <c r="BC18" s="182">
        <v>0.23599999999999999</v>
      </c>
      <c r="BD18" s="182">
        <v>0.25519999999999998</v>
      </c>
      <c r="BE18" s="182">
        <v>0.20930000000000001</v>
      </c>
      <c r="BF18" s="182">
        <v>0.41020000000000001</v>
      </c>
      <c r="BG18" s="182">
        <v>0.37290000000000001</v>
      </c>
      <c r="BH18" s="182">
        <v>0.2903</v>
      </c>
      <c r="BI18" s="182">
        <v>0.32350000000000001</v>
      </c>
      <c r="BJ18" s="182">
        <v>0.48859999999999998</v>
      </c>
      <c r="BK18" s="182">
        <v>0.5</v>
      </c>
      <c r="BL18" s="182">
        <v>0.46920000000000001</v>
      </c>
      <c r="BM18" s="182">
        <v>0.34300000000000003</v>
      </c>
      <c r="BN18" s="182">
        <v>0.75419999999999998</v>
      </c>
      <c r="BO18" s="182">
        <v>0.79790000000000005</v>
      </c>
      <c r="BP18" s="182">
        <v>0.37130000000000002</v>
      </c>
      <c r="BQ18" s="182">
        <v>0.36820000000000003</v>
      </c>
      <c r="BR18" s="182">
        <v>0.76370000000000005</v>
      </c>
      <c r="BS18" s="182">
        <v>0.84189999999999998</v>
      </c>
      <c r="BT18" s="182">
        <v>0.59440000000000004</v>
      </c>
      <c r="BU18" s="182">
        <v>0.51819999999999999</v>
      </c>
      <c r="BV18" s="182">
        <v>0.90500000000000003</v>
      </c>
      <c r="BW18" s="182">
        <v>0.81699999999999995</v>
      </c>
      <c r="BX18" s="172">
        <v>0.51439999999999997</v>
      </c>
      <c r="BY18" s="172">
        <v>0.57750000000000001</v>
      </c>
      <c r="BZ18" s="172">
        <v>0.7319</v>
      </c>
      <c r="CA18" s="172">
        <v>0.90759999999999996</v>
      </c>
      <c r="CB18" s="172">
        <v>0.71460000000000001</v>
      </c>
      <c r="CC18" s="172">
        <v>0.67659999999999998</v>
      </c>
      <c r="CD18" s="172">
        <v>1.2226999999999999</v>
      </c>
      <c r="CE18" s="172">
        <v>1.2587999999999999</v>
      </c>
      <c r="CF18" s="172">
        <v>0.73670000000000002</v>
      </c>
      <c r="CG18" s="172">
        <v>0.7641</v>
      </c>
      <c r="CH18" s="172">
        <v>1.361</v>
      </c>
      <c r="CI18" s="172">
        <v>1.3548</v>
      </c>
      <c r="CJ18" s="172">
        <v>0.88970000000000005</v>
      </c>
      <c r="CK18" s="172">
        <v>1.0449999999999999</v>
      </c>
      <c r="CL18" s="172">
        <v>1.446</v>
      </c>
      <c r="CM18" s="172">
        <v>1.9643999999999999</v>
      </c>
      <c r="CN18" s="172">
        <v>1.0105999999999999</v>
      </c>
      <c r="CO18" s="172">
        <v>1.1129</v>
      </c>
      <c r="CP18" s="172">
        <v>1.5914999999999999</v>
      </c>
      <c r="CQ18" s="172">
        <v>1.6040000000000001</v>
      </c>
      <c r="CR18" s="172">
        <v>0.87429999999999997</v>
      </c>
      <c r="CS18" s="194">
        <v>0.78220000000000001</v>
      </c>
      <c r="CT18" s="194">
        <v>1.6594</v>
      </c>
      <c r="CU18" s="194">
        <v>1.8391</v>
      </c>
      <c r="CV18" s="194">
        <v>1.2384999999999999</v>
      </c>
      <c r="CW18" s="194">
        <v>1.0382</v>
      </c>
      <c r="CX18" s="216"/>
      <c r="CY18" s="216"/>
    </row>
    <row r="19" spans="1:103" ht="15.6" x14ac:dyDescent="0.3">
      <c r="A19" s="155" t="s">
        <v>102</v>
      </c>
      <c r="B19" s="175" t="s">
        <v>114</v>
      </c>
      <c r="C19" s="182" t="s">
        <v>173</v>
      </c>
      <c r="D19" s="182" t="s">
        <v>173</v>
      </c>
      <c r="E19" s="182" t="s">
        <v>173</v>
      </c>
      <c r="F19" s="182" t="s">
        <v>173</v>
      </c>
      <c r="G19" s="182" t="s">
        <v>173</v>
      </c>
      <c r="H19" s="182" t="s">
        <v>173</v>
      </c>
      <c r="I19" s="182" t="s">
        <v>173</v>
      </c>
      <c r="J19" s="182" t="s">
        <v>173</v>
      </c>
      <c r="K19" s="182" t="s">
        <v>173</v>
      </c>
      <c r="L19" s="182" t="s">
        <v>173</v>
      </c>
      <c r="M19" s="182" t="s">
        <v>173</v>
      </c>
      <c r="N19" s="182" t="s">
        <v>173</v>
      </c>
      <c r="O19" s="182" t="s">
        <v>173</v>
      </c>
      <c r="P19" s="182" t="s">
        <v>173</v>
      </c>
      <c r="Q19" s="182" t="s">
        <v>173</v>
      </c>
      <c r="R19" s="182" t="s">
        <v>173</v>
      </c>
      <c r="S19" s="182" t="s">
        <v>173</v>
      </c>
      <c r="T19" s="182" t="s">
        <v>173</v>
      </c>
      <c r="U19" s="182" t="s">
        <v>173</v>
      </c>
      <c r="V19" s="182" t="s">
        <v>173</v>
      </c>
      <c r="W19" s="182" t="s">
        <v>173</v>
      </c>
      <c r="X19" s="182" t="s">
        <v>173</v>
      </c>
      <c r="Y19" s="182" t="s">
        <v>173</v>
      </c>
      <c r="Z19" s="182" t="s">
        <v>173</v>
      </c>
      <c r="AA19" s="182" t="s">
        <v>173</v>
      </c>
      <c r="AB19" s="182" t="s">
        <v>173</v>
      </c>
      <c r="AC19" s="182" t="s">
        <v>173</v>
      </c>
      <c r="AD19" s="182" t="s">
        <v>173</v>
      </c>
      <c r="AE19" s="182" t="s">
        <v>173</v>
      </c>
      <c r="AF19" s="182" t="s">
        <v>173</v>
      </c>
      <c r="AG19" s="182" t="s">
        <v>173</v>
      </c>
      <c r="AH19" s="182" t="s">
        <v>173</v>
      </c>
      <c r="AI19" s="182" t="s">
        <v>173</v>
      </c>
      <c r="AJ19" s="182" t="s">
        <v>173</v>
      </c>
      <c r="AK19" s="182" t="s">
        <v>173</v>
      </c>
      <c r="AL19" s="182" t="s">
        <v>173</v>
      </c>
      <c r="AM19" s="182" t="s">
        <v>173</v>
      </c>
      <c r="AN19" s="182" t="s">
        <v>173</v>
      </c>
      <c r="AO19" s="182" t="s">
        <v>173</v>
      </c>
      <c r="AP19" s="182" t="s">
        <v>173</v>
      </c>
      <c r="AQ19" s="182" t="s">
        <v>173</v>
      </c>
      <c r="AR19" s="182" t="s">
        <v>173</v>
      </c>
      <c r="AS19" s="182" t="s">
        <v>173</v>
      </c>
      <c r="AT19" s="182" t="s">
        <v>173</v>
      </c>
      <c r="AU19" s="182" t="s">
        <v>173</v>
      </c>
      <c r="AV19" s="182" t="s">
        <v>173</v>
      </c>
      <c r="AW19" s="182" t="s">
        <v>173</v>
      </c>
      <c r="AX19" s="182" t="s">
        <v>173</v>
      </c>
      <c r="AY19" s="182" t="s">
        <v>173</v>
      </c>
      <c r="AZ19" s="182" t="s">
        <v>173</v>
      </c>
      <c r="BA19" s="182" t="s">
        <v>173</v>
      </c>
      <c r="BB19" s="182" t="s">
        <v>173</v>
      </c>
      <c r="BC19" s="182" t="s">
        <v>173</v>
      </c>
      <c r="BD19" s="182" t="s">
        <v>173</v>
      </c>
      <c r="BE19" s="182" t="s">
        <v>173</v>
      </c>
      <c r="BF19" s="182" t="s">
        <v>173</v>
      </c>
      <c r="BG19" s="182" t="s">
        <v>173</v>
      </c>
      <c r="BH19" s="182" t="s">
        <v>173</v>
      </c>
      <c r="BI19" s="182" t="s">
        <v>173</v>
      </c>
      <c r="BJ19" s="182" t="s">
        <v>173</v>
      </c>
      <c r="BK19" s="182" t="s">
        <v>173</v>
      </c>
      <c r="BL19" s="182" t="s">
        <v>173</v>
      </c>
      <c r="BM19" s="182" t="s">
        <v>173</v>
      </c>
      <c r="BN19" s="182" t="s">
        <v>173</v>
      </c>
      <c r="BO19" s="182" t="s">
        <v>173</v>
      </c>
      <c r="BP19" s="182" t="s">
        <v>173</v>
      </c>
      <c r="BQ19" s="182" t="s">
        <v>173</v>
      </c>
      <c r="BR19" s="182" t="s">
        <v>173</v>
      </c>
      <c r="BS19" s="182">
        <v>1.47E-2</v>
      </c>
      <c r="BT19" s="182">
        <v>5.0200000000000002E-2</v>
      </c>
      <c r="BU19" s="182">
        <v>4.2999999999999997E-2</v>
      </c>
      <c r="BV19" s="182">
        <v>1.2800000000000001E-2</v>
      </c>
      <c r="BW19" s="182">
        <v>2.52E-2</v>
      </c>
      <c r="BX19" s="172">
        <v>6.2300000000000001E-2</v>
      </c>
      <c r="BY19" s="172">
        <v>6.3799999999999996E-2</v>
      </c>
      <c r="BZ19" s="172">
        <v>2.3800000000000002E-2</v>
      </c>
      <c r="CA19" s="172">
        <v>3.5900000000000001E-2</v>
      </c>
      <c r="CB19" s="172">
        <v>0.10150000000000001</v>
      </c>
      <c r="CC19" s="172">
        <v>8.8599999999999998E-2</v>
      </c>
      <c r="CD19" s="172">
        <v>3.0099999999999998E-2</v>
      </c>
      <c r="CE19" s="172">
        <v>4.3099999999999999E-2</v>
      </c>
      <c r="CF19" s="172">
        <v>0.11840000000000001</v>
      </c>
      <c r="CG19" s="172">
        <v>0.10680000000000001</v>
      </c>
      <c r="CH19" s="172">
        <v>3.5299999999999998E-2</v>
      </c>
      <c r="CI19" s="172">
        <v>5.57E-2</v>
      </c>
      <c r="CJ19" s="172">
        <v>0.12520000000000001</v>
      </c>
      <c r="CK19" s="172">
        <v>0.1173</v>
      </c>
      <c r="CL19" s="172">
        <v>3.3700000000000001E-2</v>
      </c>
      <c r="CM19" s="172">
        <v>5.91E-2</v>
      </c>
      <c r="CN19" s="172">
        <v>0.15590000000000001</v>
      </c>
      <c r="CO19" s="172">
        <v>0.1187</v>
      </c>
      <c r="CP19" s="172">
        <v>3.5400000000000001E-2</v>
      </c>
      <c r="CQ19" s="172">
        <v>5.4699999999999999E-2</v>
      </c>
      <c r="CR19" s="172">
        <v>0.14810000000000001</v>
      </c>
      <c r="CS19" s="194">
        <v>0.1232</v>
      </c>
      <c r="CT19" s="194">
        <v>3.9899999999999998E-2</v>
      </c>
      <c r="CU19" s="194">
        <v>6.6500000000000004E-2</v>
      </c>
      <c r="CV19" s="194">
        <v>0.15140000000000001</v>
      </c>
      <c r="CW19" s="194">
        <v>0.13880000000000001</v>
      </c>
      <c r="CX19" s="216"/>
      <c r="CY19" s="216"/>
    </row>
    <row r="20" spans="1:103" ht="15.6" x14ac:dyDescent="0.3">
      <c r="A20" s="155" t="s">
        <v>102</v>
      </c>
      <c r="B20" s="175" t="s">
        <v>115</v>
      </c>
      <c r="C20" s="182">
        <v>4.1599999999999998E-2</v>
      </c>
      <c r="D20" s="182">
        <v>4.2799999999999998E-2</v>
      </c>
      <c r="E20" s="182">
        <v>4.5400000000000003E-2</v>
      </c>
      <c r="F20" s="182">
        <v>4.7600000000000003E-2</v>
      </c>
      <c r="G20" s="182">
        <v>5.6800000000000003E-2</v>
      </c>
      <c r="H20" s="182">
        <v>5.3499999999999999E-2</v>
      </c>
      <c r="I20" s="182">
        <v>5.8000000000000003E-2</v>
      </c>
      <c r="J20" s="182">
        <v>5.4699999999999999E-2</v>
      </c>
      <c r="K20" s="182">
        <v>5.3600000000000002E-2</v>
      </c>
      <c r="L20" s="182">
        <v>5.5500000000000001E-2</v>
      </c>
      <c r="M20" s="182">
        <v>6.2100000000000002E-2</v>
      </c>
      <c r="N20" s="182">
        <v>6.2300000000000001E-2</v>
      </c>
      <c r="O20" s="182">
        <v>6.0100000000000001E-2</v>
      </c>
      <c r="P20" s="182">
        <v>5.8200000000000002E-2</v>
      </c>
      <c r="Q20" s="182">
        <v>6.6199999999999995E-2</v>
      </c>
      <c r="R20" s="182">
        <v>6.8900000000000003E-2</v>
      </c>
      <c r="S20" s="182">
        <v>6.4199999999999993E-2</v>
      </c>
      <c r="T20" s="182">
        <v>6.0199999999999997E-2</v>
      </c>
      <c r="U20" s="182">
        <v>6.1699999999999998E-2</v>
      </c>
      <c r="V20" s="182">
        <v>8.7800000000000003E-2</v>
      </c>
      <c r="W20" s="182">
        <v>8.6099999999999996E-2</v>
      </c>
      <c r="X20" s="182">
        <v>8.7999999999999995E-2</v>
      </c>
      <c r="Y20" s="182">
        <v>9.1899999999999996E-2</v>
      </c>
      <c r="Z20" s="182">
        <v>0.1153</v>
      </c>
      <c r="AA20" s="182">
        <v>9.8299999999999998E-2</v>
      </c>
      <c r="AB20" s="182">
        <v>0.1114</v>
      </c>
      <c r="AC20" s="182">
        <v>0.14330000000000001</v>
      </c>
      <c r="AD20" s="182">
        <v>0.18720000000000001</v>
      </c>
      <c r="AE20" s="182">
        <v>0.2238</v>
      </c>
      <c r="AF20" s="182">
        <v>0.17469999999999999</v>
      </c>
      <c r="AG20" s="182">
        <v>0.1946</v>
      </c>
      <c r="AH20" s="182">
        <v>0.22509999999999999</v>
      </c>
      <c r="AI20" s="182">
        <v>0.29620000000000002</v>
      </c>
      <c r="AJ20" s="182">
        <v>0.13</v>
      </c>
      <c r="AK20" s="182">
        <v>0.12640000000000001</v>
      </c>
      <c r="AL20" s="182">
        <v>0.1784</v>
      </c>
      <c r="AM20" s="182">
        <v>0.19059999999999999</v>
      </c>
      <c r="AN20" s="182">
        <v>0.1394</v>
      </c>
      <c r="AO20" s="182">
        <v>0.1172</v>
      </c>
      <c r="AP20" s="182">
        <v>0.17810000000000001</v>
      </c>
      <c r="AQ20" s="182">
        <v>0.1867</v>
      </c>
      <c r="AR20" s="182">
        <v>0.18410000000000001</v>
      </c>
      <c r="AS20" s="182">
        <v>0.18579999999999999</v>
      </c>
      <c r="AT20" s="182">
        <v>0.24679999999999999</v>
      </c>
      <c r="AU20" s="182">
        <v>0.25</v>
      </c>
      <c r="AV20" s="182">
        <v>0.15820000000000001</v>
      </c>
      <c r="AW20" s="182">
        <v>0.14410000000000001</v>
      </c>
      <c r="AX20" s="182">
        <v>0.1913</v>
      </c>
      <c r="AY20" s="182">
        <v>0.23980000000000001</v>
      </c>
      <c r="AZ20" s="182">
        <v>0.22420000000000001</v>
      </c>
      <c r="BA20" s="182">
        <v>0.27050000000000002</v>
      </c>
      <c r="BB20" s="182">
        <v>0.27829999999999999</v>
      </c>
      <c r="BC20" s="182">
        <v>0.32569999999999999</v>
      </c>
      <c r="BD20" s="182">
        <v>0.28289999999999998</v>
      </c>
      <c r="BE20" s="182">
        <v>0.31730000000000003</v>
      </c>
      <c r="BF20" s="182">
        <v>0.33679999999999999</v>
      </c>
      <c r="BG20" s="182">
        <v>0.49580000000000002</v>
      </c>
      <c r="BH20" s="182">
        <v>0.33279999999999998</v>
      </c>
      <c r="BI20" s="182">
        <v>0.42249999999999999</v>
      </c>
      <c r="BJ20" s="182">
        <v>0.51449999999999996</v>
      </c>
      <c r="BK20" s="182">
        <v>0.50890000000000002</v>
      </c>
      <c r="BL20" s="182">
        <v>0.67830000000000001</v>
      </c>
      <c r="BM20" s="182">
        <v>0.5242</v>
      </c>
      <c r="BN20" s="182">
        <v>0.50609999999999999</v>
      </c>
      <c r="BO20" s="182">
        <v>0.52110000000000001</v>
      </c>
      <c r="BP20" s="182">
        <v>0.71399999999999997</v>
      </c>
      <c r="BQ20" s="182">
        <v>0.80469999999999997</v>
      </c>
      <c r="BR20" s="182">
        <v>0.92700000000000005</v>
      </c>
      <c r="BS20" s="182">
        <v>0.90229999999999999</v>
      </c>
      <c r="BT20" s="182">
        <v>0.9022</v>
      </c>
      <c r="BU20" s="182">
        <v>0.90569999999999995</v>
      </c>
      <c r="BV20" s="182">
        <v>1.1146</v>
      </c>
      <c r="BW20" s="182">
        <v>1.1355999999999999</v>
      </c>
      <c r="BX20" s="172">
        <v>1.0219</v>
      </c>
      <c r="BY20" s="172">
        <v>0.71599999999999997</v>
      </c>
      <c r="BZ20" s="172">
        <v>0.96519999999999995</v>
      </c>
      <c r="CA20" s="172">
        <v>1.1936</v>
      </c>
      <c r="CB20" s="172">
        <v>0.97540000000000004</v>
      </c>
      <c r="CC20" s="172">
        <v>0.95579999999999998</v>
      </c>
      <c r="CD20" s="172">
        <v>0.86529999999999996</v>
      </c>
      <c r="CE20" s="172">
        <v>0.87919999999999998</v>
      </c>
      <c r="CF20" s="172">
        <v>1.0857000000000001</v>
      </c>
      <c r="CG20" s="172">
        <v>1.1491</v>
      </c>
      <c r="CH20" s="172">
        <v>1.3199000000000001</v>
      </c>
      <c r="CI20" s="172">
        <v>1.1335999999999999</v>
      </c>
      <c r="CJ20" s="172">
        <v>1.1306</v>
      </c>
      <c r="CK20" s="172">
        <v>1.1013999999999999</v>
      </c>
      <c r="CL20" s="172">
        <v>1.3587</v>
      </c>
      <c r="CM20" s="172">
        <v>1.3161</v>
      </c>
      <c r="CN20" s="172">
        <v>1.2534000000000001</v>
      </c>
      <c r="CO20" s="172">
        <v>1.0812999999999999</v>
      </c>
      <c r="CP20" s="172">
        <v>1.2177</v>
      </c>
      <c r="CQ20" s="172">
        <v>1.4</v>
      </c>
      <c r="CR20" s="172">
        <v>1.2498</v>
      </c>
      <c r="CS20" s="194">
        <v>1.1248</v>
      </c>
      <c r="CT20" s="194">
        <v>1.4072</v>
      </c>
      <c r="CU20" s="194">
        <v>1.2589999999999999</v>
      </c>
      <c r="CV20" s="194">
        <v>0.91069999999999995</v>
      </c>
      <c r="CW20" s="194">
        <v>1.1623000000000001</v>
      </c>
      <c r="CX20" s="216"/>
      <c r="CY20" s="216"/>
    </row>
    <row r="21" spans="1:103" ht="15.6" x14ac:dyDescent="0.3">
      <c r="A21" s="155" t="s">
        <v>102</v>
      </c>
      <c r="B21" s="175" t="s">
        <v>116</v>
      </c>
      <c r="C21" s="182" t="s">
        <v>173</v>
      </c>
      <c r="D21" s="182" t="s">
        <v>173</v>
      </c>
      <c r="E21" s="182" t="s">
        <v>173</v>
      </c>
      <c r="F21" s="182" t="s">
        <v>173</v>
      </c>
      <c r="G21" s="182" t="s">
        <v>173</v>
      </c>
      <c r="H21" s="182" t="s">
        <v>173</v>
      </c>
      <c r="I21" s="182" t="s">
        <v>173</v>
      </c>
      <c r="J21" s="182" t="s">
        <v>173</v>
      </c>
      <c r="K21" s="182" t="s">
        <v>173</v>
      </c>
      <c r="L21" s="182" t="s">
        <v>173</v>
      </c>
      <c r="M21" s="182" t="s">
        <v>173</v>
      </c>
      <c r="N21" s="182" t="s">
        <v>173</v>
      </c>
      <c r="O21" s="182" t="s">
        <v>173</v>
      </c>
      <c r="P21" s="182" t="s">
        <v>173</v>
      </c>
      <c r="Q21" s="182" t="s">
        <v>173</v>
      </c>
      <c r="R21" s="182" t="s">
        <v>173</v>
      </c>
      <c r="S21" s="182" t="s">
        <v>173</v>
      </c>
      <c r="T21" s="182" t="s">
        <v>173</v>
      </c>
      <c r="U21" s="182" t="s">
        <v>173</v>
      </c>
      <c r="V21" s="182" t="s">
        <v>173</v>
      </c>
      <c r="W21" s="182" t="s">
        <v>173</v>
      </c>
      <c r="X21" s="182" t="s">
        <v>173</v>
      </c>
      <c r="Y21" s="182" t="s">
        <v>173</v>
      </c>
      <c r="Z21" s="182" t="s">
        <v>173</v>
      </c>
      <c r="AA21" s="182" t="s">
        <v>173</v>
      </c>
      <c r="AB21" s="182" t="s">
        <v>173</v>
      </c>
      <c r="AC21" s="182" t="s">
        <v>173</v>
      </c>
      <c r="AD21" s="182" t="s">
        <v>173</v>
      </c>
      <c r="AE21" s="182" t="s">
        <v>173</v>
      </c>
      <c r="AF21" s="182" t="s">
        <v>173</v>
      </c>
      <c r="AG21" s="182" t="s">
        <v>173</v>
      </c>
      <c r="AH21" s="182" t="s">
        <v>173</v>
      </c>
      <c r="AI21" s="182" t="s">
        <v>173</v>
      </c>
      <c r="AJ21" s="182" t="s">
        <v>173</v>
      </c>
      <c r="AK21" s="182" t="s">
        <v>173</v>
      </c>
      <c r="AL21" s="182" t="s">
        <v>173</v>
      </c>
      <c r="AM21" s="182" t="s">
        <v>173</v>
      </c>
      <c r="AN21" s="182" t="s">
        <v>173</v>
      </c>
      <c r="AO21" s="182" t="s">
        <v>173</v>
      </c>
      <c r="AP21" s="182" t="s">
        <v>173</v>
      </c>
      <c r="AQ21" s="182" t="s">
        <v>173</v>
      </c>
      <c r="AR21" s="182" t="s">
        <v>173</v>
      </c>
      <c r="AS21" s="182" t="s">
        <v>173</v>
      </c>
      <c r="AT21" s="182" t="s">
        <v>173</v>
      </c>
      <c r="AU21" s="182" t="s">
        <v>173</v>
      </c>
      <c r="AV21" s="182" t="s">
        <v>173</v>
      </c>
      <c r="AW21" s="182" t="s">
        <v>173</v>
      </c>
      <c r="AX21" s="182" t="s">
        <v>173</v>
      </c>
      <c r="AY21" s="182" t="s">
        <v>173</v>
      </c>
      <c r="AZ21" s="182" t="s">
        <v>173</v>
      </c>
      <c r="BA21" s="182" t="s">
        <v>173</v>
      </c>
      <c r="BB21" s="182" t="s">
        <v>173</v>
      </c>
      <c r="BC21" s="182" t="s">
        <v>173</v>
      </c>
      <c r="BD21" s="182" t="s">
        <v>173</v>
      </c>
      <c r="BE21" s="182" t="s">
        <v>173</v>
      </c>
      <c r="BF21" s="182" t="s">
        <v>173</v>
      </c>
      <c r="BG21" s="182" t="s">
        <v>173</v>
      </c>
      <c r="BH21" s="182" t="s">
        <v>173</v>
      </c>
      <c r="BI21" s="182" t="s">
        <v>173</v>
      </c>
      <c r="BJ21" s="182" t="s">
        <v>173</v>
      </c>
      <c r="BK21" s="182">
        <v>4.6199999999999998E-2</v>
      </c>
      <c r="BL21" s="182">
        <v>4.2000000000000003E-2</v>
      </c>
      <c r="BM21" s="182">
        <v>4.8099999999999997E-2</v>
      </c>
      <c r="BN21" s="182">
        <v>4.6899999999999997E-2</v>
      </c>
      <c r="BO21" s="182">
        <v>4.4900000000000002E-2</v>
      </c>
      <c r="BP21" s="182">
        <v>4.4200000000000003E-2</v>
      </c>
      <c r="BQ21" s="182">
        <v>5.0599999999999999E-2</v>
      </c>
      <c r="BR21" s="182">
        <v>4.9799999999999997E-2</v>
      </c>
      <c r="BS21" s="182">
        <v>4.58E-2</v>
      </c>
      <c r="BT21" s="182">
        <v>4.4699999999999997E-2</v>
      </c>
      <c r="BU21" s="182">
        <v>7.2400000000000006E-2</v>
      </c>
      <c r="BV21" s="182">
        <v>7.2499999999999995E-2</v>
      </c>
      <c r="BW21" s="182">
        <v>0.10050000000000001</v>
      </c>
      <c r="BX21" s="172">
        <v>9.5799999999999996E-2</v>
      </c>
      <c r="BY21" s="172">
        <v>0.1018</v>
      </c>
      <c r="BZ21" s="172">
        <v>9.7100000000000006E-2</v>
      </c>
      <c r="CA21" s="172">
        <v>0.1125</v>
      </c>
      <c r="CB21" s="172">
        <v>0.1069</v>
      </c>
      <c r="CC21" s="172">
        <v>0.1177</v>
      </c>
      <c r="CD21" s="172">
        <v>0.11210000000000001</v>
      </c>
      <c r="CE21" s="172">
        <v>0.11940000000000001</v>
      </c>
      <c r="CF21" s="172">
        <v>0.11360000000000001</v>
      </c>
      <c r="CG21" s="172">
        <v>0.11020000000000001</v>
      </c>
      <c r="CH21" s="172">
        <v>0.1148</v>
      </c>
      <c r="CI21" s="172">
        <v>0.1198</v>
      </c>
      <c r="CJ21" s="172">
        <v>0.112</v>
      </c>
      <c r="CK21" s="172">
        <v>0.1124</v>
      </c>
      <c r="CL21" s="172">
        <v>0.1242</v>
      </c>
      <c r="CM21" s="172">
        <v>0.1328</v>
      </c>
      <c r="CN21" s="172">
        <v>0.1293</v>
      </c>
      <c r="CO21" s="172">
        <v>0.1226</v>
      </c>
      <c r="CP21" s="172">
        <v>0.1326</v>
      </c>
      <c r="CQ21" s="172">
        <v>0.14369999999999999</v>
      </c>
      <c r="CR21" s="172">
        <v>0.13200000000000001</v>
      </c>
      <c r="CS21" s="194">
        <v>0.1371</v>
      </c>
      <c r="CT21" s="194">
        <v>0.14660000000000001</v>
      </c>
      <c r="CU21" s="194">
        <v>0.14430000000000001</v>
      </c>
      <c r="CV21" s="194">
        <v>0.128</v>
      </c>
      <c r="CW21" s="194">
        <v>0.13600000000000001</v>
      </c>
      <c r="CX21" s="216"/>
      <c r="CY21" s="216"/>
    </row>
    <row r="22" spans="1:103" ht="15.6" x14ac:dyDescent="0.3">
      <c r="A22" s="155" t="s">
        <v>102</v>
      </c>
      <c r="B22" s="175" t="s">
        <v>117</v>
      </c>
      <c r="C22" s="172">
        <v>0.36230000000000001</v>
      </c>
      <c r="D22" s="172">
        <v>0.34210000000000002</v>
      </c>
      <c r="E22" s="172">
        <v>7.2800000000000004E-2</v>
      </c>
      <c r="F22" s="172">
        <v>0.29480000000000001</v>
      </c>
      <c r="G22" s="172">
        <v>0.31140000000000001</v>
      </c>
      <c r="H22" s="172">
        <v>0.31890000000000002</v>
      </c>
      <c r="I22" s="172">
        <v>0.2833</v>
      </c>
      <c r="J22" s="172">
        <v>0.31130000000000002</v>
      </c>
      <c r="K22" s="172">
        <v>0.27839999999999998</v>
      </c>
      <c r="L22" s="172">
        <v>0.32500000000000001</v>
      </c>
      <c r="M22" s="172">
        <v>0.31990000000000002</v>
      </c>
      <c r="N22" s="172">
        <v>0.29549999999999998</v>
      </c>
      <c r="O22" s="172">
        <v>0.27850000000000003</v>
      </c>
      <c r="P22" s="172">
        <v>0.2261</v>
      </c>
      <c r="Q22" s="172">
        <v>0.2271</v>
      </c>
      <c r="R22" s="172">
        <v>0.16250000000000001</v>
      </c>
      <c r="S22" s="172">
        <v>0.15679999999999999</v>
      </c>
      <c r="T22" s="172">
        <v>0.2387</v>
      </c>
      <c r="U22" s="172">
        <v>5.5500000000000001E-2</v>
      </c>
      <c r="V22" s="172">
        <v>0.27250000000000002</v>
      </c>
      <c r="W22" s="172">
        <v>6.8699999999999997E-2</v>
      </c>
      <c r="X22" s="172">
        <v>2.64E-2</v>
      </c>
      <c r="Y22" s="172">
        <v>-1.9300000000000001E-2</v>
      </c>
      <c r="Z22" s="172">
        <v>0.11</v>
      </c>
      <c r="AA22" s="172">
        <v>0.1106</v>
      </c>
      <c r="AB22" s="172">
        <v>0.1449</v>
      </c>
      <c r="AC22" s="172">
        <v>0.1767</v>
      </c>
      <c r="AD22" s="172">
        <v>0.2117</v>
      </c>
      <c r="AE22" s="172">
        <v>0.1203</v>
      </c>
      <c r="AF22" s="172">
        <v>0.18279999999999999</v>
      </c>
      <c r="AG22" s="172">
        <v>0.16689999999999999</v>
      </c>
      <c r="AH22" s="172">
        <v>0.24540000000000001</v>
      </c>
      <c r="AI22" s="172">
        <v>0.1205</v>
      </c>
      <c r="AJ22" s="172">
        <v>0.24629999999999999</v>
      </c>
      <c r="AK22" s="172">
        <v>0.13950000000000001</v>
      </c>
      <c r="AL22" s="172">
        <v>0.14000000000000001</v>
      </c>
      <c r="AM22" s="172">
        <v>9.6199999999999994E-2</v>
      </c>
      <c r="AN22" s="172">
        <v>7.6499999999999999E-2</v>
      </c>
      <c r="AO22" s="172">
        <v>0.2291</v>
      </c>
      <c r="AP22" s="172">
        <v>4.6600000000000003E-2</v>
      </c>
      <c r="AQ22" s="172">
        <v>0.2077</v>
      </c>
      <c r="AR22" s="172">
        <v>0.30599999999999999</v>
      </c>
      <c r="AS22" s="172">
        <v>0.31950000000000001</v>
      </c>
      <c r="AT22" s="172">
        <v>0.1145</v>
      </c>
      <c r="AU22" s="172">
        <v>4.8599999999999997E-2</v>
      </c>
      <c r="AV22" s="172">
        <v>0.23910000000000001</v>
      </c>
      <c r="AW22" s="172">
        <v>6.9800000000000001E-2</v>
      </c>
      <c r="AX22" s="172">
        <v>-0.1115</v>
      </c>
      <c r="AY22" s="172">
        <v>-0.1454</v>
      </c>
      <c r="AZ22" s="172">
        <v>0.12189999999999999</v>
      </c>
      <c r="BA22" s="172">
        <v>0.23719999999999999</v>
      </c>
      <c r="BB22" s="172">
        <v>1.5100000000000001E-2</v>
      </c>
      <c r="BC22" s="172">
        <v>9.1499999999999998E-2</v>
      </c>
      <c r="BD22" s="172">
        <v>0.13150000000000001</v>
      </c>
      <c r="BE22" s="172">
        <v>0.20280000000000001</v>
      </c>
      <c r="BF22" s="172">
        <v>0.10929999999999999</v>
      </c>
      <c r="BG22" s="172">
        <v>0.1709</v>
      </c>
      <c r="BH22" s="172">
        <v>0.26850000000000002</v>
      </c>
      <c r="BI22" s="172">
        <v>0.3488</v>
      </c>
      <c r="BJ22" s="172">
        <v>0.2319</v>
      </c>
      <c r="BK22" s="172">
        <v>0.2419</v>
      </c>
      <c r="BL22" s="172">
        <v>0.30640000000000001</v>
      </c>
      <c r="BM22" s="172">
        <v>0.40010000000000001</v>
      </c>
      <c r="BN22" s="172">
        <v>0.2923</v>
      </c>
      <c r="BO22" s="172">
        <v>0.42070000000000002</v>
      </c>
      <c r="BP22" s="172">
        <v>0.4365</v>
      </c>
      <c r="BQ22" s="172">
        <v>0.46710000000000002</v>
      </c>
      <c r="BR22" s="172">
        <v>0.44009999999999999</v>
      </c>
      <c r="BS22" s="172">
        <v>0.42649999999999999</v>
      </c>
      <c r="BT22" s="172">
        <v>0.48159999999999997</v>
      </c>
      <c r="BU22" s="172">
        <v>0.50929999999999997</v>
      </c>
      <c r="BV22" s="172">
        <v>0.39739999999999998</v>
      </c>
      <c r="BW22" s="172">
        <v>0.51890000000000003</v>
      </c>
      <c r="BX22" s="172">
        <v>0.46060000000000001</v>
      </c>
      <c r="BY22" s="172">
        <v>0.40799999999999997</v>
      </c>
      <c r="BZ22" s="172">
        <v>0.13819999999999999</v>
      </c>
      <c r="CA22" s="172">
        <v>0.22409999999999999</v>
      </c>
      <c r="CB22" s="172">
        <v>0.45140000000000002</v>
      </c>
      <c r="CC22" s="172">
        <v>0.45579999999999998</v>
      </c>
      <c r="CD22" s="172">
        <v>0.13769999999999999</v>
      </c>
      <c r="CE22" s="172">
        <v>0.46229999999999999</v>
      </c>
      <c r="CF22" s="172">
        <v>0.44290000000000002</v>
      </c>
      <c r="CG22" s="172">
        <v>0.42380000000000001</v>
      </c>
      <c r="CH22" s="172">
        <v>0.314</v>
      </c>
      <c r="CI22" s="172">
        <v>0.5202</v>
      </c>
      <c r="CJ22" s="172">
        <v>0.48349999999999999</v>
      </c>
      <c r="CK22" s="172">
        <v>0.3826</v>
      </c>
      <c r="CL22" s="172">
        <v>0.434</v>
      </c>
      <c r="CM22" s="172">
        <v>0.49890000000000001</v>
      </c>
      <c r="CN22" s="172">
        <v>0.3836</v>
      </c>
      <c r="CO22" s="172">
        <v>0.20119999999999999</v>
      </c>
      <c r="CP22" s="172">
        <v>0.45639999999999997</v>
      </c>
      <c r="CQ22" s="172">
        <v>0.54269999999999996</v>
      </c>
      <c r="CR22" s="172">
        <v>0.52339999999999998</v>
      </c>
      <c r="CS22" s="194">
        <v>0.65759999999999996</v>
      </c>
      <c r="CT22" s="194">
        <v>0.3896</v>
      </c>
      <c r="CU22" s="194">
        <v>0.42509999999999998</v>
      </c>
      <c r="CV22" s="194">
        <v>-0.3407</v>
      </c>
      <c r="CW22" s="194">
        <v>-0.4173</v>
      </c>
      <c r="CX22" s="216"/>
      <c r="CY22" s="216"/>
    </row>
    <row r="23" spans="1:103" ht="15.6" x14ac:dyDescent="0.3">
      <c r="A23" s="155" t="s">
        <v>102</v>
      </c>
      <c r="B23" s="175" t="s">
        <v>118</v>
      </c>
      <c r="C23" s="172">
        <v>20.5336</v>
      </c>
      <c r="D23" s="172">
        <v>17.494599999999998</v>
      </c>
      <c r="E23" s="172">
        <v>16.829899999999999</v>
      </c>
      <c r="F23" s="172">
        <v>19.932700000000001</v>
      </c>
      <c r="G23" s="172">
        <v>20.313500000000001</v>
      </c>
      <c r="H23" s="172">
        <v>17.1919</v>
      </c>
      <c r="I23" s="172">
        <v>16.478300000000001</v>
      </c>
      <c r="J23" s="172">
        <v>19.630800000000001</v>
      </c>
      <c r="K23" s="172">
        <v>20.160900000000002</v>
      </c>
      <c r="L23" s="172">
        <v>17.447199999999999</v>
      </c>
      <c r="M23" s="172">
        <v>16.760999999999999</v>
      </c>
      <c r="N23" s="172">
        <v>20.029299999999999</v>
      </c>
      <c r="O23" s="172">
        <v>21.704899999999999</v>
      </c>
      <c r="P23" s="172">
        <v>17.987100000000002</v>
      </c>
      <c r="Q23" s="172">
        <v>17.267700000000001</v>
      </c>
      <c r="R23" s="172">
        <v>20.4223</v>
      </c>
      <c r="S23" s="172">
        <v>21.1555</v>
      </c>
      <c r="T23" s="172">
        <v>17.257999999999999</v>
      </c>
      <c r="U23" s="172">
        <v>17.080300000000001</v>
      </c>
      <c r="V23" s="172">
        <v>20.297899999999998</v>
      </c>
      <c r="W23" s="172">
        <v>21.302900000000001</v>
      </c>
      <c r="X23" s="172">
        <v>17.996600000000001</v>
      </c>
      <c r="Y23" s="172">
        <v>17.498200000000001</v>
      </c>
      <c r="Z23" s="172">
        <v>20.7318</v>
      </c>
      <c r="AA23" s="172">
        <v>21.875599999999999</v>
      </c>
      <c r="AB23" s="172">
        <v>16.760200000000001</v>
      </c>
      <c r="AC23" s="172">
        <v>17.3508</v>
      </c>
      <c r="AD23" s="172">
        <v>20.832799999999999</v>
      </c>
      <c r="AE23" s="172">
        <v>21.6921</v>
      </c>
      <c r="AF23" s="172">
        <v>17.982700000000001</v>
      </c>
      <c r="AG23" s="172">
        <v>17.314800000000002</v>
      </c>
      <c r="AH23" s="172">
        <v>21.202200000000001</v>
      </c>
      <c r="AI23" s="172">
        <v>22.822299999999998</v>
      </c>
      <c r="AJ23" s="172">
        <v>17.8581</v>
      </c>
      <c r="AK23" s="172">
        <v>17.519400000000001</v>
      </c>
      <c r="AL23" s="172">
        <v>20.498899999999999</v>
      </c>
      <c r="AM23" s="172">
        <v>20.602</v>
      </c>
      <c r="AN23" s="172">
        <v>17.1752</v>
      </c>
      <c r="AO23" s="172">
        <v>17.075299999999999</v>
      </c>
      <c r="AP23" s="172">
        <v>21.111799999999999</v>
      </c>
      <c r="AQ23" s="172">
        <v>20.3459</v>
      </c>
      <c r="AR23" s="172">
        <v>17.203199999999999</v>
      </c>
      <c r="AS23" s="172">
        <v>16.699100000000001</v>
      </c>
      <c r="AT23" s="172">
        <v>19.951599999999999</v>
      </c>
      <c r="AU23" s="172">
        <v>20.2545</v>
      </c>
      <c r="AV23" s="172">
        <v>15.9559</v>
      </c>
      <c r="AW23" s="172">
        <v>15.5604</v>
      </c>
      <c r="AX23" s="172">
        <v>18.452300000000001</v>
      </c>
      <c r="AY23" s="172">
        <v>20.146799999999999</v>
      </c>
      <c r="AZ23" s="172">
        <v>15.9978</v>
      </c>
      <c r="BA23" s="172">
        <v>15.383900000000001</v>
      </c>
      <c r="BB23" s="172">
        <v>19.694900000000001</v>
      </c>
      <c r="BC23" s="172">
        <v>19.578299999999999</v>
      </c>
      <c r="BD23" s="172">
        <v>15.5901</v>
      </c>
      <c r="BE23" s="172">
        <v>15.252599999999999</v>
      </c>
      <c r="BF23" s="172">
        <v>17.949200000000001</v>
      </c>
      <c r="BG23" s="172">
        <v>19.2255</v>
      </c>
      <c r="BH23" s="172">
        <v>16.271000000000001</v>
      </c>
      <c r="BI23" s="172">
        <v>15.5738</v>
      </c>
      <c r="BJ23" s="172">
        <v>18.6768</v>
      </c>
      <c r="BK23" s="172">
        <v>19.5932</v>
      </c>
      <c r="BL23" s="172">
        <v>15.6395</v>
      </c>
      <c r="BM23" s="172">
        <v>15.3262</v>
      </c>
      <c r="BN23" s="172">
        <v>17.534500000000001</v>
      </c>
      <c r="BO23" s="172">
        <v>17.2926</v>
      </c>
      <c r="BP23" s="172">
        <v>14.5547</v>
      </c>
      <c r="BQ23" s="172">
        <v>13.8561</v>
      </c>
      <c r="BR23" s="172">
        <v>16.234300000000001</v>
      </c>
      <c r="BS23" s="172">
        <v>17.243300000000001</v>
      </c>
      <c r="BT23" s="172">
        <v>13.5358</v>
      </c>
      <c r="BU23" s="172">
        <v>13.1898</v>
      </c>
      <c r="BV23" s="172">
        <v>15.331099999999999</v>
      </c>
      <c r="BW23" s="172">
        <v>15.7018</v>
      </c>
      <c r="BX23" s="172">
        <v>12.5482</v>
      </c>
      <c r="BY23" s="172">
        <v>12.075200000000001</v>
      </c>
      <c r="BZ23" s="172">
        <v>15.097300000000001</v>
      </c>
      <c r="CA23" s="172">
        <v>15.021599999999999</v>
      </c>
      <c r="CB23" s="172">
        <v>11.8276</v>
      </c>
      <c r="CC23" s="172">
        <v>11.7318</v>
      </c>
      <c r="CD23" s="172">
        <v>14.239000000000001</v>
      </c>
      <c r="CE23" s="172">
        <v>14.6206</v>
      </c>
      <c r="CF23" s="172">
        <v>11.6633</v>
      </c>
      <c r="CG23" s="172">
        <v>11.5258</v>
      </c>
      <c r="CH23" s="172">
        <v>13.138500000000001</v>
      </c>
      <c r="CI23" s="172">
        <v>13.0014</v>
      </c>
      <c r="CJ23" s="172">
        <v>10.995799999999999</v>
      </c>
      <c r="CK23" s="172">
        <v>10.573</v>
      </c>
      <c r="CL23" s="172">
        <v>13.029</v>
      </c>
      <c r="CM23" s="172">
        <v>12.186500000000001</v>
      </c>
      <c r="CN23" s="172">
        <v>9.2538</v>
      </c>
      <c r="CO23" s="172">
        <v>10.0214</v>
      </c>
      <c r="CP23" s="172">
        <v>12.0098</v>
      </c>
      <c r="CQ23" s="172">
        <v>12.196099999999999</v>
      </c>
      <c r="CR23" s="172">
        <v>10.6165</v>
      </c>
      <c r="CS23" s="194">
        <v>10.2346</v>
      </c>
      <c r="CT23" s="194">
        <v>11.779500000000001</v>
      </c>
      <c r="CU23" s="194">
        <v>11.6052</v>
      </c>
      <c r="CV23" s="194">
        <v>10.2334</v>
      </c>
      <c r="CW23" s="194">
        <v>10.4664</v>
      </c>
      <c r="CX23" s="216"/>
      <c r="CY23" s="216"/>
    </row>
    <row r="24" spans="1:103" ht="15.6" x14ac:dyDescent="0.3">
      <c r="A24" s="155" t="s">
        <v>106</v>
      </c>
      <c r="B24" s="175" t="s">
        <v>119</v>
      </c>
      <c r="C24" s="172">
        <v>0.32479999999999998</v>
      </c>
      <c r="D24" s="172">
        <v>0.29520000000000002</v>
      </c>
      <c r="E24" s="172">
        <v>0.25380000000000003</v>
      </c>
      <c r="F24" s="172">
        <v>0.34379999999999999</v>
      </c>
      <c r="G24" s="172">
        <v>0.26840000000000003</v>
      </c>
      <c r="H24" s="172">
        <v>0.24390000000000001</v>
      </c>
      <c r="I24" s="172">
        <v>0.2097</v>
      </c>
      <c r="J24" s="172">
        <v>0.28410000000000002</v>
      </c>
      <c r="K24" s="172">
        <v>0.26600000000000001</v>
      </c>
      <c r="L24" s="172">
        <v>0.21990000000000001</v>
      </c>
      <c r="M24" s="172">
        <v>0.17019999999999999</v>
      </c>
      <c r="N24" s="172">
        <v>0.24890000000000001</v>
      </c>
      <c r="O24" s="172">
        <v>0.24360000000000001</v>
      </c>
      <c r="P24" s="172">
        <v>0.21510000000000001</v>
      </c>
      <c r="Q24" s="172">
        <v>0.26590000000000003</v>
      </c>
      <c r="R24" s="172">
        <v>0.30630000000000002</v>
      </c>
      <c r="S24" s="172">
        <v>0.2732</v>
      </c>
      <c r="T24" s="172">
        <v>0.21870000000000001</v>
      </c>
      <c r="U24" s="172">
        <v>0.22750000000000001</v>
      </c>
      <c r="V24" s="172">
        <v>0.28360000000000002</v>
      </c>
      <c r="W24" s="172">
        <v>0.25979999999999998</v>
      </c>
      <c r="X24" s="172">
        <v>0.2407</v>
      </c>
      <c r="Y24" s="172">
        <v>0.20669999999999999</v>
      </c>
      <c r="Z24" s="172">
        <v>0.26479999999999998</v>
      </c>
      <c r="AA24" s="172">
        <v>0.25559999999999999</v>
      </c>
      <c r="AB24" s="172">
        <v>0.2397</v>
      </c>
      <c r="AC24" s="172">
        <v>0.20219999999999999</v>
      </c>
      <c r="AD24" s="172">
        <v>0.23949999999999999</v>
      </c>
      <c r="AE24" s="172">
        <v>0.23880000000000001</v>
      </c>
      <c r="AF24" s="172">
        <v>0.22939999999999999</v>
      </c>
      <c r="AG24" s="172">
        <v>0.20499999999999999</v>
      </c>
      <c r="AH24" s="172">
        <v>0.24779999999999999</v>
      </c>
      <c r="AI24" s="172">
        <v>0.2291</v>
      </c>
      <c r="AJ24" s="172">
        <v>0.23430000000000001</v>
      </c>
      <c r="AK24" s="172">
        <v>0.22650000000000001</v>
      </c>
      <c r="AL24" s="172">
        <v>0.25509999999999999</v>
      </c>
      <c r="AM24" s="172">
        <v>0.25209999999999999</v>
      </c>
      <c r="AN24" s="172">
        <v>0.24940000000000001</v>
      </c>
      <c r="AO24" s="172">
        <v>0.18559999999999999</v>
      </c>
      <c r="AP24" s="172">
        <v>0.24179999999999999</v>
      </c>
      <c r="AQ24" s="172">
        <v>0.24610000000000001</v>
      </c>
      <c r="AR24" s="172">
        <v>0.24299999999999999</v>
      </c>
      <c r="AS24" s="172">
        <v>0.24249999999999999</v>
      </c>
      <c r="AT24" s="172">
        <v>0.2397</v>
      </c>
      <c r="AU24" s="172">
        <v>0.23350000000000001</v>
      </c>
      <c r="AV24" s="172">
        <v>0.2051</v>
      </c>
      <c r="AW24" s="172">
        <v>0.15920000000000001</v>
      </c>
      <c r="AX24" s="172">
        <v>0.27339999999999998</v>
      </c>
      <c r="AY24" s="172">
        <v>0.20749999999999999</v>
      </c>
      <c r="AZ24" s="172">
        <v>0.1762</v>
      </c>
      <c r="BA24" s="172">
        <v>0.186</v>
      </c>
      <c r="BB24" s="172">
        <v>0.21229999999999999</v>
      </c>
      <c r="BC24" s="172">
        <v>0.23719999999999999</v>
      </c>
      <c r="BD24" s="172">
        <v>0.18779999999999999</v>
      </c>
      <c r="BE24" s="172">
        <v>0.16309999999999999</v>
      </c>
      <c r="BF24" s="172">
        <v>0.20580000000000001</v>
      </c>
      <c r="BG24" s="172">
        <v>0.1903</v>
      </c>
      <c r="BH24" s="172">
        <v>0.1991</v>
      </c>
      <c r="BI24" s="172">
        <v>0.12330000000000001</v>
      </c>
      <c r="BJ24" s="172">
        <v>0.14829999999999999</v>
      </c>
      <c r="BK24" s="172">
        <v>5.5999999999999999E-3</v>
      </c>
      <c r="BL24" s="172">
        <v>5.7999999999999996E-3</v>
      </c>
      <c r="BM24" s="172">
        <v>4.8999999999999998E-3</v>
      </c>
      <c r="BN24" s="172">
        <v>4.1999999999999997E-3</v>
      </c>
      <c r="BO24" s="172">
        <v>3.3999999999999998E-3</v>
      </c>
      <c r="BP24" s="172">
        <v>2.7000000000000001E-3</v>
      </c>
      <c r="BQ24" s="172">
        <v>2.8E-3</v>
      </c>
      <c r="BR24" s="172">
        <v>2.8E-3</v>
      </c>
      <c r="BS24" s="172">
        <v>3.5000000000000001E-3</v>
      </c>
      <c r="BT24" s="172">
        <v>2.8999999999999998E-3</v>
      </c>
      <c r="BU24" s="172">
        <v>2.8E-3</v>
      </c>
      <c r="BV24" s="172">
        <v>2.8E-3</v>
      </c>
      <c r="BW24" s="172">
        <v>2.3E-3</v>
      </c>
      <c r="BX24" s="172">
        <v>2.3E-3</v>
      </c>
      <c r="BY24" s="172">
        <v>2.3E-3</v>
      </c>
      <c r="BZ24" s="172">
        <v>2.7000000000000001E-3</v>
      </c>
      <c r="CA24" s="172">
        <v>2.2000000000000001E-3</v>
      </c>
      <c r="CB24" s="172">
        <v>2.2000000000000001E-3</v>
      </c>
      <c r="CC24" s="172">
        <v>2.2000000000000001E-3</v>
      </c>
      <c r="CD24" s="172">
        <v>2.0999999999999999E-3</v>
      </c>
      <c r="CE24" s="172">
        <v>2.3999999999999998E-3</v>
      </c>
      <c r="CF24" s="172">
        <v>2.3999999999999998E-3</v>
      </c>
      <c r="CG24" s="172">
        <v>2.3999999999999998E-3</v>
      </c>
      <c r="CH24" s="172">
        <v>2.3999999999999998E-3</v>
      </c>
      <c r="CI24" s="172">
        <v>2E-3</v>
      </c>
      <c r="CJ24" s="172">
        <v>2E-3</v>
      </c>
      <c r="CK24" s="172">
        <v>2E-3</v>
      </c>
      <c r="CL24" s="172">
        <v>2E-3</v>
      </c>
      <c r="CM24" s="172">
        <v>1.9E-3</v>
      </c>
      <c r="CN24" s="172">
        <v>1.9E-3</v>
      </c>
      <c r="CO24" s="172">
        <v>1.9E-3</v>
      </c>
      <c r="CP24" s="172">
        <v>2.0999999999999999E-3</v>
      </c>
      <c r="CQ24" s="172">
        <v>1.8E-3</v>
      </c>
      <c r="CR24" s="172">
        <v>1.6999999999999999E-3</v>
      </c>
      <c r="CS24" s="194">
        <v>1.6000000000000001E-3</v>
      </c>
      <c r="CT24" s="194">
        <v>1.9E-3</v>
      </c>
      <c r="CU24" s="194">
        <v>1.9E-3</v>
      </c>
      <c r="CV24" s="194">
        <v>1.6000000000000001E-3</v>
      </c>
      <c r="CW24" s="194">
        <v>1.6000000000000001E-3</v>
      </c>
      <c r="CX24" s="216"/>
      <c r="CY24" s="216"/>
    </row>
    <row r="25" spans="1:103" ht="15.6" x14ac:dyDescent="0.3">
      <c r="A25" s="155" t="s">
        <v>106</v>
      </c>
      <c r="B25" s="175" t="s">
        <v>120</v>
      </c>
      <c r="C25" s="172">
        <v>0.33150000000000002</v>
      </c>
      <c r="D25" s="172">
        <v>0.17480000000000001</v>
      </c>
      <c r="E25" s="172">
        <v>0.1976</v>
      </c>
      <c r="F25" s="172">
        <v>0.14549999999999999</v>
      </c>
      <c r="G25" s="172">
        <v>0.28249999999999997</v>
      </c>
      <c r="H25" s="172">
        <v>0.14899999999999999</v>
      </c>
      <c r="I25" s="172">
        <v>0.16850000000000001</v>
      </c>
      <c r="J25" s="172">
        <v>0.124</v>
      </c>
      <c r="K25" s="172">
        <v>0.19439999999999999</v>
      </c>
      <c r="L25" s="172">
        <v>0.1656</v>
      </c>
      <c r="M25" s="172">
        <v>0.22750000000000001</v>
      </c>
      <c r="N25" s="172">
        <v>0.1895</v>
      </c>
      <c r="O25" s="172">
        <v>0.1714</v>
      </c>
      <c r="P25" s="172">
        <v>0.1099</v>
      </c>
      <c r="Q25" s="172">
        <v>0.1288</v>
      </c>
      <c r="R25" s="172">
        <v>0.19489999999999999</v>
      </c>
      <c r="S25" s="172">
        <v>0.15670000000000001</v>
      </c>
      <c r="T25" s="172">
        <v>9.7799999999999998E-2</v>
      </c>
      <c r="U25" s="172">
        <v>0.13880000000000001</v>
      </c>
      <c r="V25" s="172">
        <v>0.20569999999999999</v>
      </c>
      <c r="W25" s="172">
        <v>0.19489999999999999</v>
      </c>
      <c r="X25" s="172">
        <v>0.1288</v>
      </c>
      <c r="Y25" s="172">
        <v>0.1206</v>
      </c>
      <c r="Z25" s="172">
        <v>9.4600000000000004E-2</v>
      </c>
      <c r="AA25" s="172">
        <v>0.1537</v>
      </c>
      <c r="AB25" s="172">
        <v>0.14680000000000001</v>
      </c>
      <c r="AC25" s="172">
        <v>0.10249999999999999</v>
      </c>
      <c r="AD25" s="172">
        <v>0.1201</v>
      </c>
      <c r="AE25" s="172">
        <v>0.13239999999999999</v>
      </c>
      <c r="AF25" s="172">
        <v>8.9099999999999999E-2</v>
      </c>
      <c r="AG25" s="172">
        <v>9.4500000000000001E-2</v>
      </c>
      <c r="AH25" s="172">
        <v>0.1053</v>
      </c>
      <c r="AI25" s="172">
        <v>0.14219999999999999</v>
      </c>
      <c r="AJ25" s="172">
        <v>9.7799999999999998E-2</v>
      </c>
      <c r="AK25" s="172">
        <v>0.1047</v>
      </c>
      <c r="AL25" s="172">
        <v>0.13</v>
      </c>
      <c r="AM25" s="172">
        <v>0.13789999999999999</v>
      </c>
      <c r="AN25" s="172">
        <v>0.1424</v>
      </c>
      <c r="AO25" s="172">
        <v>8.5000000000000006E-2</v>
      </c>
      <c r="AP25" s="172">
        <v>9.5799999999999996E-2</v>
      </c>
      <c r="AQ25" s="172">
        <v>6.7799999999999999E-2</v>
      </c>
      <c r="AR25" s="172">
        <v>0.112</v>
      </c>
      <c r="AS25" s="172">
        <v>0.1331</v>
      </c>
      <c r="AT25" s="172">
        <v>0.1638</v>
      </c>
      <c r="AU25" s="172">
        <v>0.16500000000000001</v>
      </c>
      <c r="AV25" s="172">
        <v>9.6000000000000002E-2</v>
      </c>
      <c r="AW25" s="172">
        <v>9.3700000000000006E-2</v>
      </c>
      <c r="AX25" s="172">
        <v>0.13289999999999999</v>
      </c>
      <c r="AY25" s="172">
        <v>0.14000000000000001</v>
      </c>
      <c r="AZ25" s="172">
        <v>0.13020000000000001</v>
      </c>
      <c r="BA25" s="172">
        <v>0.13039999999999999</v>
      </c>
      <c r="BB25" s="172">
        <v>0.14349999999999999</v>
      </c>
      <c r="BC25" s="172">
        <v>9.1999999999999998E-2</v>
      </c>
      <c r="BD25" s="172">
        <v>0.1066</v>
      </c>
      <c r="BE25" s="172">
        <v>0.13159999999999999</v>
      </c>
      <c r="BF25" s="172">
        <v>0.1067</v>
      </c>
      <c r="BG25" s="172">
        <v>5.6800000000000003E-2</v>
      </c>
      <c r="BH25" s="172">
        <v>9.7199999999999995E-2</v>
      </c>
      <c r="BI25" s="172">
        <v>9.1899999999999996E-2</v>
      </c>
      <c r="BJ25" s="172">
        <v>7.3999999999999996E-2</v>
      </c>
      <c r="BK25" s="172">
        <v>6.0199999999999997E-2</v>
      </c>
      <c r="BL25" s="172">
        <v>8.6199999999999999E-2</v>
      </c>
      <c r="BM25" s="172">
        <v>0.1032</v>
      </c>
      <c r="BN25" s="172">
        <v>0.1</v>
      </c>
      <c r="BO25" s="172">
        <v>8.5999999999999993E-2</v>
      </c>
      <c r="BP25" s="172">
        <v>0.1183</v>
      </c>
      <c r="BQ25" s="172">
        <v>9.3100000000000002E-2</v>
      </c>
      <c r="BR25" s="172">
        <v>7.3200000000000001E-2</v>
      </c>
      <c r="BS25" s="172">
        <v>8.5900000000000004E-2</v>
      </c>
      <c r="BT25" s="172">
        <v>8.1100000000000005E-2</v>
      </c>
      <c r="BU25" s="172">
        <v>0.1154</v>
      </c>
      <c r="BV25" s="172">
        <v>9.7600000000000006E-2</v>
      </c>
      <c r="BW25" s="172">
        <v>2.5899999999999999E-2</v>
      </c>
      <c r="BX25" s="172">
        <v>9.7799999999999998E-2</v>
      </c>
      <c r="BY25" s="172">
        <v>0.1021</v>
      </c>
      <c r="BZ25" s="172">
        <v>8.9800000000000005E-2</v>
      </c>
      <c r="CA25" s="172">
        <v>5.1200000000000002E-2</v>
      </c>
      <c r="CB25" s="172">
        <v>7.5499999999999998E-2</v>
      </c>
      <c r="CC25" s="172">
        <v>0.1116</v>
      </c>
      <c r="CD25" s="172">
        <v>9.7100000000000006E-2</v>
      </c>
      <c r="CE25" s="172">
        <v>6.0600000000000001E-2</v>
      </c>
      <c r="CF25" s="172">
        <v>4.65E-2</v>
      </c>
      <c r="CG25" s="172">
        <v>5.21E-2</v>
      </c>
      <c r="CH25" s="172">
        <v>9.7500000000000003E-2</v>
      </c>
      <c r="CI25" s="172">
        <v>4.2599999999999999E-2</v>
      </c>
      <c r="CJ25" s="172">
        <v>5.2699999999999997E-2</v>
      </c>
      <c r="CK25" s="172">
        <v>5.1200000000000002E-2</v>
      </c>
      <c r="CL25" s="172">
        <v>3.7999999999999999E-2</v>
      </c>
      <c r="CM25" s="172">
        <v>1.09E-2</v>
      </c>
      <c r="CN25" s="172">
        <v>4.2799999999999998E-2</v>
      </c>
      <c r="CO25" s="172">
        <v>7.2099999999999997E-2</v>
      </c>
      <c r="CP25" s="172">
        <v>6.3299999999999995E-2</v>
      </c>
      <c r="CQ25" s="172">
        <v>3.1800000000000002E-2</v>
      </c>
      <c r="CR25" s="172">
        <v>3.32E-2</v>
      </c>
      <c r="CS25" s="194">
        <v>5.0900000000000001E-2</v>
      </c>
      <c r="CT25" s="194">
        <v>8.9399999999999993E-2</v>
      </c>
      <c r="CU25" s="194">
        <v>5.6899999999999999E-2</v>
      </c>
      <c r="CV25" s="194">
        <v>6.3500000000000001E-2</v>
      </c>
      <c r="CW25" s="194">
        <v>5.11E-2</v>
      </c>
      <c r="CX25" s="216"/>
      <c r="CY25" s="216"/>
    </row>
    <row r="26" spans="1:103" ht="15.6" x14ac:dyDescent="0.3">
      <c r="A26" s="155" t="s">
        <v>106</v>
      </c>
      <c r="B26" s="175" t="s">
        <v>110</v>
      </c>
      <c r="C26" s="172">
        <v>0.59140000000000004</v>
      </c>
      <c r="D26" s="172">
        <v>0.62970000000000004</v>
      </c>
      <c r="E26" s="172">
        <v>0.70489999999999997</v>
      </c>
      <c r="F26" s="172">
        <v>0.77669999999999995</v>
      </c>
      <c r="G26" s="172">
        <v>0.63049999999999995</v>
      </c>
      <c r="H26" s="172">
        <v>0.6714</v>
      </c>
      <c r="I26" s="172">
        <v>0.75149999999999995</v>
      </c>
      <c r="J26" s="172">
        <v>0.82799999999999996</v>
      </c>
      <c r="K26" s="172">
        <v>0.87509999999999999</v>
      </c>
      <c r="L26" s="172">
        <v>0.83940000000000003</v>
      </c>
      <c r="M26" s="172">
        <v>0.94589999999999996</v>
      </c>
      <c r="N26" s="172">
        <v>0.84619999999999995</v>
      </c>
      <c r="O26" s="172">
        <v>0.77029999999999998</v>
      </c>
      <c r="P26" s="172">
        <v>0.76400000000000001</v>
      </c>
      <c r="Q26" s="172">
        <v>0.72899999999999998</v>
      </c>
      <c r="R26" s="172">
        <v>0.81069999999999998</v>
      </c>
      <c r="S26" s="172">
        <v>0.81079999999999997</v>
      </c>
      <c r="T26" s="172">
        <v>0.84370000000000001</v>
      </c>
      <c r="U26" s="172">
        <v>0.87890000000000001</v>
      </c>
      <c r="V26" s="172">
        <v>0.78359999999999996</v>
      </c>
      <c r="W26" s="172">
        <v>0.86160000000000003</v>
      </c>
      <c r="X26" s="172">
        <v>0.7843</v>
      </c>
      <c r="Y26" s="172">
        <v>0.78080000000000005</v>
      </c>
      <c r="Z26" s="172">
        <v>1.0053000000000001</v>
      </c>
      <c r="AA26" s="172">
        <v>0.72160000000000002</v>
      </c>
      <c r="AB26" s="172">
        <v>0.8105</v>
      </c>
      <c r="AC26" s="172">
        <v>0.77380000000000004</v>
      </c>
      <c r="AD26" s="172">
        <v>0.76639999999999997</v>
      </c>
      <c r="AE26" s="172">
        <v>0.82479999999999998</v>
      </c>
      <c r="AF26" s="172">
        <v>0.78129999999999999</v>
      </c>
      <c r="AG26" s="172">
        <v>0.79700000000000004</v>
      </c>
      <c r="AH26" s="172">
        <v>0.69379999999999997</v>
      </c>
      <c r="AI26" s="172">
        <v>0.75339999999999996</v>
      </c>
      <c r="AJ26" s="172">
        <v>0.71430000000000005</v>
      </c>
      <c r="AK26" s="172">
        <v>0.6653</v>
      </c>
      <c r="AL26" s="172">
        <v>0.72670000000000001</v>
      </c>
      <c r="AM26" s="172">
        <v>0.80330000000000001</v>
      </c>
      <c r="AN26" s="172">
        <v>0.71550000000000002</v>
      </c>
      <c r="AO26" s="172">
        <v>0.73570000000000002</v>
      </c>
      <c r="AP26" s="172">
        <v>0.84450000000000003</v>
      </c>
      <c r="AQ26" s="172">
        <v>0.75290000000000001</v>
      </c>
      <c r="AR26" s="172">
        <v>0.69030000000000002</v>
      </c>
      <c r="AS26" s="172">
        <v>0.68140000000000001</v>
      </c>
      <c r="AT26" s="172">
        <v>0.65769999999999995</v>
      </c>
      <c r="AU26" s="172">
        <v>0.71899999999999997</v>
      </c>
      <c r="AV26" s="172">
        <v>0.65910000000000002</v>
      </c>
      <c r="AW26" s="172">
        <v>0.68389999999999995</v>
      </c>
      <c r="AX26" s="172">
        <v>0.60819999999999996</v>
      </c>
      <c r="AY26" s="172">
        <v>0.76949999999999996</v>
      </c>
      <c r="AZ26" s="172">
        <v>0.6341</v>
      </c>
      <c r="BA26" s="172">
        <v>0.58340000000000003</v>
      </c>
      <c r="BB26" s="172">
        <v>0.71589999999999998</v>
      </c>
      <c r="BC26" s="172">
        <v>0.80720000000000003</v>
      </c>
      <c r="BD26" s="172">
        <v>0.67600000000000005</v>
      </c>
      <c r="BE26" s="172">
        <v>0.61260000000000003</v>
      </c>
      <c r="BF26" s="172">
        <v>0.6169</v>
      </c>
      <c r="BG26" s="172">
        <v>0.74139999999999995</v>
      </c>
      <c r="BH26" s="172">
        <v>0.65039999999999998</v>
      </c>
      <c r="BI26" s="172">
        <v>0.68089999999999995</v>
      </c>
      <c r="BJ26" s="172">
        <v>0.6986</v>
      </c>
      <c r="BK26" s="172">
        <v>0.82979999999999998</v>
      </c>
      <c r="BL26" s="172">
        <v>0.58150000000000002</v>
      </c>
      <c r="BM26" s="172">
        <v>0.55179999999999996</v>
      </c>
      <c r="BN26" s="172">
        <v>0.67310000000000003</v>
      </c>
      <c r="BO26" s="172">
        <v>0.68089999999999995</v>
      </c>
      <c r="BP26" s="172">
        <v>0.54990000000000006</v>
      </c>
      <c r="BQ26" s="172">
        <v>0.54349999999999998</v>
      </c>
      <c r="BR26" s="172">
        <v>0.62680000000000002</v>
      </c>
      <c r="BS26" s="172">
        <v>0.62949999999999995</v>
      </c>
      <c r="BT26" s="172">
        <v>0.52129999999999999</v>
      </c>
      <c r="BU26" s="172">
        <v>0.53439999999999999</v>
      </c>
      <c r="BV26" s="172">
        <v>0.60870000000000002</v>
      </c>
      <c r="BW26" s="172">
        <v>0.59830000000000005</v>
      </c>
      <c r="BX26" s="172">
        <v>0.53649999999999998</v>
      </c>
      <c r="BY26" s="172">
        <v>0.58040000000000003</v>
      </c>
      <c r="BZ26" s="172">
        <v>0.56459999999999999</v>
      </c>
      <c r="CA26" s="172">
        <v>0.66320000000000001</v>
      </c>
      <c r="CB26" s="172">
        <v>0.57340000000000002</v>
      </c>
      <c r="CC26" s="172">
        <v>0.59089999999999998</v>
      </c>
      <c r="CD26" s="172">
        <v>0.61719999999999997</v>
      </c>
      <c r="CE26" s="172">
        <v>0.70289999999999997</v>
      </c>
      <c r="CF26" s="172">
        <v>0.59699999999999998</v>
      </c>
      <c r="CG26" s="172">
        <v>0.48799999999999999</v>
      </c>
      <c r="CH26" s="172">
        <v>0.54400000000000004</v>
      </c>
      <c r="CI26" s="172">
        <v>0.58099999999999996</v>
      </c>
      <c r="CJ26" s="172">
        <v>0.49230000000000002</v>
      </c>
      <c r="CK26" s="172">
        <v>0.4793</v>
      </c>
      <c r="CL26" s="172">
        <v>0.5423</v>
      </c>
      <c r="CM26" s="172">
        <v>0.52200000000000002</v>
      </c>
      <c r="CN26" s="172">
        <v>0.54949999999999999</v>
      </c>
      <c r="CO26" s="172">
        <v>0.52410000000000001</v>
      </c>
      <c r="CP26" s="172">
        <v>0.61929999999999996</v>
      </c>
      <c r="CQ26" s="172">
        <v>0.58950000000000002</v>
      </c>
      <c r="CR26" s="172">
        <v>0.5353</v>
      </c>
      <c r="CS26" s="194">
        <v>0.49199999999999999</v>
      </c>
      <c r="CT26" s="194">
        <v>0.53339999999999999</v>
      </c>
      <c r="CU26" s="194">
        <v>0.53769999999999996</v>
      </c>
      <c r="CV26" s="194">
        <v>0.44840000000000002</v>
      </c>
      <c r="CW26" s="194">
        <v>0.36220000000000002</v>
      </c>
      <c r="CX26" s="216"/>
      <c r="CY26" s="216"/>
    </row>
    <row r="27" spans="1:103" ht="15.6" x14ac:dyDescent="0.3">
      <c r="A27" s="155" t="s">
        <v>106</v>
      </c>
      <c r="B27" s="175" t="s">
        <v>174</v>
      </c>
      <c r="C27" s="172">
        <v>2.24E-2</v>
      </c>
      <c r="D27" s="172">
        <v>1.78E-2</v>
      </c>
      <c r="E27" s="172">
        <v>1.46E-2</v>
      </c>
      <c r="F27" s="172">
        <v>2.0899999999999998E-2</v>
      </c>
      <c r="G27" s="172">
        <v>2.1899999999999999E-2</v>
      </c>
      <c r="H27" s="172">
        <v>1.7299999999999999E-2</v>
      </c>
      <c r="I27" s="172">
        <v>1.41E-2</v>
      </c>
      <c r="J27" s="172">
        <v>2.0400000000000001E-2</v>
      </c>
      <c r="K27" s="172">
        <v>2.2800000000000001E-2</v>
      </c>
      <c r="L27" s="172">
        <v>1.0999999999999999E-2</v>
      </c>
      <c r="M27" s="172">
        <v>8.3999999999999995E-3</v>
      </c>
      <c r="N27" s="172">
        <v>1.8700000000000001E-2</v>
      </c>
      <c r="O27" s="172">
        <v>1.8200000000000001E-2</v>
      </c>
      <c r="P27" s="172">
        <v>1.4200000000000001E-2</v>
      </c>
      <c r="Q27" s="172">
        <v>1.4800000000000001E-2</v>
      </c>
      <c r="R27" s="172">
        <v>2.5100000000000001E-2</v>
      </c>
      <c r="S27" s="172">
        <v>2.4500000000000001E-2</v>
      </c>
      <c r="T27" s="172">
        <v>1.77E-2</v>
      </c>
      <c r="U27" s="172">
        <v>1.4999999999999999E-2</v>
      </c>
      <c r="V27" s="172">
        <v>1.67E-2</v>
      </c>
      <c r="W27" s="172">
        <v>1.6899999999999998E-2</v>
      </c>
      <c r="X27" s="172">
        <v>1.38E-2</v>
      </c>
      <c r="Y27" s="172">
        <v>1.09E-2</v>
      </c>
      <c r="Z27" s="172">
        <v>1.52E-2</v>
      </c>
      <c r="AA27" s="172">
        <v>2.18E-2</v>
      </c>
      <c r="AB27" s="172">
        <v>1.72E-2</v>
      </c>
      <c r="AC27" s="172">
        <v>1.84E-2</v>
      </c>
      <c r="AD27" s="172">
        <v>2.3E-2</v>
      </c>
      <c r="AE27" s="172">
        <v>2.7199999999999998E-2</v>
      </c>
      <c r="AF27" s="172">
        <v>2.1299999999999999E-2</v>
      </c>
      <c r="AG27" s="172">
        <v>1.84E-2</v>
      </c>
      <c r="AH27" s="172">
        <v>2.7E-2</v>
      </c>
      <c r="AI27" s="172">
        <v>2.01E-2</v>
      </c>
      <c r="AJ27" s="172">
        <v>1.7899999999999999E-2</v>
      </c>
      <c r="AK27" s="172">
        <v>1.3899999999999999E-2</v>
      </c>
      <c r="AL27" s="172">
        <v>2.5499999999999998E-2</v>
      </c>
      <c r="AM27" s="172">
        <v>2.4400000000000002E-2</v>
      </c>
      <c r="AN27" s="172">
        <v>1.6199999999999999E-2</v>
      </c>
      <c r="AO27" s="172">
        <v>1.9E-2</v>
      </c>
      <c r="AP27" s="172">
        <v>2.07E-2</v>
      </c>
      <c r="AQ27" s="172">
        <v>2.4500000000000001E-2</v>
      </c>
      <c r="AR27" s="172">
        <v>1.7000000000000001E-2</v>
      </c>
      <c r="AS27" s="172">
        <v>1.5599999999999999E-2</v>
      </c>
      <c r="AT27" s="172">
        <v>2.3099999999999999E-2</v>
      </c>
      <c r="AU27" s="172">
        <v>2.29E-2</v>
      </c>
      <c r="AV27" s="172">
        <v>1.7399999999999999E-2</v>
      </c>
      <c r="AW27" s="172">
        <v>1.8700000000000001E-2</v>
      </c>
      <c r="AX27" s="172">
        <v>2.24E-2</v>
      </c>
      <c r="AY27" s="172">
        <v>1.9800000000000002E-2</v>
      </c>
      <c r="AZ27" s="172">
        <v>1.6799999999999999E-2</v>
      </c>
      <c r="BA27" s="172">
        <v>1.77E-2</v>
      </c>
      <c r="BB27" s="172">
        <v>2.2100000000000002E-2</v>
      </c>
      <c r="BC27" s="172">
        <v>2.47E-2</v>
      </c>
      <c r="BD27" s="172">
        <v>2.0400000000000001E-2</v>
      </c>
      <c r="BE27" s="172">
        <v>2.12E-2</v>
      </c>
      <c r="BF27" s="172">
        <v>2.81E-2</v>
      </c>
      <c r="BG27" s="172">
        <v>2.7400000000000001E-2</v>
      </c>
      <c r="BH27" s="172">
        <v>1.9900000000000001E-2</v>
      </c>
      <c r="BI27" s="172">
        <v>2.2200000000000001E-2</v>
      </c>
      <c r="BJ27" s="172">
        <v>2.8500000000000001E-2</v>
      </c>
      <c r="BK27" s="172">
        <v>2.6599999999999999E-2</v>
      </c>
      <c r="BL27" s="172">
        <v>2.1299999999999999E-2</v>
      </c>
      <c r="BM27" s="172">
        <v>1.8700000000000001E-2</v>
      </c>
      <c r="BN27" s="172">
        <v>2.7300000000000001E-2</v>
      </c>
      <c r="BO27" s="172">
        <v>3.2199999999999999E-2</v>
      </c>
      <c r="BP27" s="172">
        <v>2.58E-2</v>
      </c>
      <c r="BQ27" s="172">
        <v>2.0799999999999999E-2</v>
      </c>
      <c r="BR27" s="172">
        <v>2.9000000000000001E-2</v>
      </c>
      <c r="BS27" s="172">
        <v>3.2300000000000002E-2</v>
      </c>
      <c r="BT27" s="172">
        <v>2.8500000000000001E-2</v>
      </c>
      <c r="BU27" s="172">
        <v>2.5499999999999998E-2</v>
      </c>
      <c r="BV27" s="172">
        <v>3.3300000000000003E-2</v>
      </c>
      <c r="BW27" s="172">
        <v>3.8800000000000001E-2</v>
      </c>
      <c r="BX27" s="172">
        <v>2.6100000000000002E-2</v>
      </c>
      <c r="BY27" s="172">
        <v>2.7900000000000001E-2</v>
      </c>
      <c r="BZ27" s="172">
        <v>2.92E-2</v>
      </c>
      <c r="CA27" s="172">
        <v>4.1099999999999998E-2</v>
      </c>
      <c r="CB27" s="172">
        <v>2.8899999999999999E-2</v>
      </c>
      <c r="CC27" s="172">
        <v>3.4500000000000003E-2</v>
      </c>
      <c r="CD27" s="172">
        <v>4.19E-2</v>
      </c>
      <c r="CE27" s="172">
        <v>4.0899999999999999E-2</v>
      </c>
      <c r="CF27" s="172">
        <v>2.64E-2</v>
      </c>
      <c r="CG27" s="172">
        <v>2.4299999999999999E-2</v>
      </c>
      <c r="CH27" s="172">
        <v>4.5600000000000002E-2</v>
      </c>
      <c r="CI27" s="172">
        <v>4.0599999999999997E-2</v>
      </c>
      <c r="CJ27" s="172">
        <v>1.83E-2</v>
      </c>
      <c r="CK27" s="172">
        <v>2.7900000000000001E-2</v>
      </c>
      <c r="CL27" s="172">
        <v>3.6999999999999998E-2</v>
      </c>
      <c r="CM27" s="172">
        <v>5.5500000000000001E-2</v>
      </c>
      <c r="CN27" s="172">
        <v>2.1000000000000001E-2</v>
      </c>
      <c r="CO27" s="172">
        <v>2.7900000000000001E-2</v>
      </c>
      <c r="CP27" s="172">
        <v>5.1299999999999998E-2</v>
      </c>
      <c r="CQ27" s="172">
        <v>4.5900000000000003E-2</v>
      </c>
      <c r="CR27" s="172">
        <v>2.4299999999999999E-2</v>
      </c>
      <c r="CS27" s="194">
        <v>2.4299999999999999E-2</v>
      </c>
      <c r="CT27" s="194">
        <v>4.9799999999999997E-2</v>
      </c>
      <c r="CU27" s="194">
        <v>4.07E-2</v>
      </c>
      <c r="CV27" s="194">
        <v>2.0899999999999998E-2</v>
      </c>
      <c r="CW27" s="194">
        <v>1.8499999999999999E-2</v>
      </c>
      <c r="CX27" s="216"/>
      <c r="CY27" s="216"/>
    </row>
    <row r="28" spans="1:103" ht="15.6" x14ac:dyDescent="0.3">
      <c r="A28" s="155" t="s">
        <v>106</v>
      </c>
      <c r="B28" s="175" t="s">
        <v>113</v>
      </c>
      <c r="C28" s="172">
        <v>1.77E-2</v>
      </c>
      <c r="D28" s="172">
        <v>1.8499999999999999E-2</v>
      </c>
      <c r="E28" s="172">
        <v>1.9300000000000001E-2</v>
      </c>
      <c r="F28" s="172">
        <v>0.02</v>
      </c>
      <c r="G28" s="172">
        <v>1.7100000000000001E-2</v>
      </c>
      <c r="H28" s="172">
        <v>1.7899999999999999E-2</v>
      </c>
      <c r="I28" s="172">
        <v>1.8700000000000001E-2</v>
      </c>
      <c r="J28" s="172">
        <v>1.9300000000000001E-2</v>
      </c>
      <c r="K28" s="172">
        <v>1.9300000000000001E-2</v>
      </c>
      <c r="L28" s="172">
        <v>1.9900000000000001E-2</v>
      </c>
      <c r="M28" s="172">
        <v>2.0899999999999998E-2</v>
      </c>
      <c r="N28" s="172">
        <v>2.12E-2</v>
      </c>
      <c r="O28" s="172">
        <v>2.12E-2</v>
      </c>
      <c r="P28" s="172">
        <v>2.0199999999999999E-2</v>
      </c>
      <c r="Q28" s="172">
        <v>0.02</v>
      </c>
      <c r="R28" s="172">
        <v>2.1499999999999998E-2</v>
      </c>
      <c r="S28" s="172">
        <v>2.1499999999999998E-2</v>
      </c>
      <c r="T28" s="172">
        <v>2.3599999999999999E-2</v>
      </c>
      <c r="U28" s="172">
        <v>2.8500000000000001E-2</v>
      </c>
      <c r="V28" s="172">
        <v>3.44E-2</v>
      </c>
      <c r="W28" s="172">
        <v>3.44E-2</v>
      </c>
      <c r="X28" s="172">
        <v>2.1499999999999998E-2</v>
      </c>
      <c r="Y28" s="172">
        <v>1.72E-2</v>
      </c>
      <c r="Z28" s="172">
        <v>3.7499999999999999E-2</v>
      </c>
      <c r="AA28" s="172">
        <v>4.2999999999999997E-2</v>
      </c>
      <c r="AB28" s="172">
        <v>3.1E-2</v>
      </c>
      <c r="AC28" s="172">
        <v>3.9600000000000003E-2</v>
      </c>
      <c r="AD28" s="172">
        <v>5.2900000000000003E-2</v>
      </c>
      <c r="AE28" s="172">
        <v>6.4500000000000002E-2</v>
      </c>
      <c r="AF28" s="172">
        <v>4.6399999999999997E-2</v>
      </c>
      <c r="AG28" s="172">
        <v>5.9299999999999999E-2</v>
      </c>
      <c r="AH28" s="172">
        <v>7.9500000000000001E-2</v>
      </c>
      <c r="AI28" s="172">
        <v>9.4700000000000006E-2</v>
      </c>
      <c r="AJ28" s="172">
        <v>6.7599999999999993E-2</v>
      </c>
      <c r="AK28" s="172">
        <v>8.6300000000000002E-2</v>
      </c>
      <c r="AL28" s="172">
        <v>0.11559999999999999</v>
      </c>
      <c r="AM28" s="172">
        <v>4.4299999999999999E-2</v>
      </c>
      <c r="AN28" s="172">
        <v>2.6599999999999999E-2</v>
      </c>
      <c r="AO28" s="172">
        <v>3.4000000000000002E-2</v>
      </c>
      <c r="AP28" s="172">
        <v>4.2900000000000001E-2</v>
      </c>
      <c r="AQ28" s="172">
        <v>4.65E-2</v>
      </c>
      <c r="AR28" s="172">
        <v>2.7199999999999998E-2</v>
      </c>
      <c r="AS28" s="172">
        <v>2.7199999999999998E-2</v>
      </c>
      <c r="AT28" s="172">
        <v>4.99E-2</v>
      </c>
      <c r="AU28" s="172">
        <v>8.5699999999999998E-2</v>
      </c>
      <c r="AV28" s="172">
        <v>4.3799999999999999E-2</v>
      </c>
      <c r="AW28" s="172">
        <v>4.7899999999999998E-2</v>
      </c>
      <c r="AX28" s="172">
        <v>6.0400000000000002E-2</v>
      </c>
      <c r="AY28" s="172">
        <v>4.8899999999999999E-2</v>
      </c>
      <c r="AZ28" s="172">
        <v>3.49E-2</v>
      </c>
      <c r="BA28" s="172">
        <v>5.4300000000000001E-2</v>
      </c>
      <c r="BB28" s="172">
        <v>6.4699999999999994E-2</v>
      </c>
      <c r="BC28" s="172">
        <v>5.7200000000000001E-2</v>
      </c>
      <c r="BD28" s="172">
        <v>6.1899999999999997E-2</v>
      </c>
      <c r="BE28" s="172">
        <v>5.8799999999999998E-2</v>
      </c>
      <c r="BF28" s="172">
        <v>0.10489999999999999</v>
      </c>
      <c r="BG28" s="172">
        <v>6.3299999999999995E-2</v>
      </c>
      <c r="BH28" s="172">
        <v>4.4400000000000002E-2</v>
      </c>
      <c r="BI28" s="172">
        <v>5.11E-2</v>
      </c>
      <c r="BJ28" s="172">
        <v>7.2800000000000004E-2</v>
      </c>
      <c r="BK28" s="172">
        <v>8.3000000000000004E-2</v>
      </c>
      <c r="BL28" s="172">
        <v>8.8800000000000004E-2</v>
      </c>
      <c r="BM28" s="172">
        <v>6.4199999999999993E-2</v>
      </c>
      <c r="BN28" s="172">
        <v>0.14610000000000001</v>
      </c>
      <c r="BO28" s="172">
        <v>0.1522</v>
      </c>
      <c r="BP28" s="172">
        <v>6.9699999999999998E-2</v>
      </c>
      <c r="BQ28" s="172">
        <v>7.2599999999999998E-2</v>
      </c>
      <c r="BR28" s="172">
        <v>0.1525</v>
      </c>
      <c r="BS28" s="172">
        <v>0.1762</v>
      </c>
      <c r="BT28" s="172">
        <v>0.12230000000000001</v>
      </c>
      <c r="BU28" s="172">
        <v>0.10249999999999999</v>
      </c>
      <c r="BV28" s="172">
        <v>0.20250000000000001</v>
      </c>
      <c r="BW28" s="172">
        <v>0.16950000000000001</v>
      </c>
      <c r="BX28" s="172">
        <v>0.1055</v>
      </c>
      <c r="BY28" s="172">
        <v>0.126</v>
      </c>
      <c r="BZ28" s="172">
        <v>0.15340000000000001</v>
      </c>
      <c r="CA28" s="172">
        <v>0.20230000000000001</v>
      </c>
      <c r="CB28" s="172">
        <v>0.1605</v>
      </c>
      <c r="CC28" s="172">
        <v>0.14810000000000001</v>
      </c>
      <c r="CD28" s="172">
        <v>0.23630000000000001</v>
      </c>
      <c r="CE28" s="172">
        <v>0.22939999999999999</v>
      </c>
      <c r="CF28" s="172">
        <v>0.12720000000000001</v>
      </c>
      <c r="CG28" s="172">
        <v>0.13789999999999999</v>
      </c>
      <c r="CH28" s="172">
        <v>0.2515</v>
      </c>
      <c r="CI28" s="172">
        <v>0.26279999999999998</v>
      </c>
      <c r="CJ28" s="172">
        <v>0.1714</v>
      </c>
      <c r="CK28" s="172">
        <v>0.17660000000000001</v>
      </c>
      <c r="CL28" s="172">
        <v>0.2296</v>
      </c>
      <c r="CM28" s="172">
        <v>0.2964</v>
      </c>
      <c r="CN28" s="172">
        <v>0.13969999999999999</v>
      </c>
      <c r="CO28" s="172">
        <v>0.14979999999999999</v>
      </c>
      <c r="CP28" s="172">
        <v>0.23730000000000001</v>
      </c>
      <c r="CQ28" s="172">
        <v>0.21579999999999999</v>
      </c>
      <c r="CR28" s="172">
        <v>0.1134</v>
      </c>
      <c r="CS28" s="194">
        <v>8.77E-2</v>
      </c>
      <c r="CT28" s="194">
        <v>0.22370000000000001</v>
      </c>
      <c r="CU28" s="194">
        <v>0.2596</v>
      </c>
      <c r="CV28" s="194">
        <v>0.1608</v>
      </c>
      <c r="CW28" s="194">
        <v>0.1203</v>
      </c>
      <c r="CX28" s="216"/>
      <c r="CY28" s="216"/>
    </row>
    <row r="29" spans="1:103" ht="15.6" x14ac:dyDescent="0.3">
      <c r="A29" s="155" t="s">
        <v>106</v>
      </c>
      <c r="B29" s="175" t="s">
        <v>114</v>
      </c>
      <c r="C29" s="182" t="s">
        <v>173</v>
      </c>
      <c r="D29" s="182" t="s">
        <v>173</v>
      </c>
      <c r="E29" s="182" t="s">
        <v>173</v>
      </c>
      <c r="F29" s="182" t="s">
        <v>173</v>
      </c>
      <c r="G29" s="182" t="s">
        <v>173</v>
      </c>
      <c r="H29" s="182" t="s">
        <v>173</v>
      </c>
      <c r="I29" s="182" t="s">
        <v>173</v>
      </c>
      <c r="J29" s="182" t="s">
        <v>173</v>
      </c>
      <c r="K29" s="182" t="s">
        <v>173</v>
      </c>
      <c r="L29" s="182" t="s">
        <v>173</v>
      </c>
      <c r="M29" s="182" t="s">
        <v>173</v>
      </c>
      <c r="N29" s="182" t="s">
        <v>173</v>
      </c>
      <c r="O29" s="182" t="s">
        <v>173</v>
      </c>
      <c r="P29" s="182" t="s">
        <v>173</v>
      </c>
      <c r="Q29" s="182" t="s">
        <v>173</v>
      </c>
      <c r="R29" s="182" t="s">
        <v>173</v>
      </c>
      <c r="S29" s="182" t="s">
        <v>173</v>
      </c>
      <c r="T29" s="182" t="s">
        <v>173</v>
      </c>
      <c r="U29" s="182" t="s">
        <v>173</v>
      </c>
      <c r="V29" s="182" t="s">
        <v>173</v>
      </c>
      <c r="W29" s="182" t="s">
        <v>173</v>
      </c>
      <c r="X29" s="182" t="s">
        <v>173</v>
      </c>
      <c r="Y29" s="182" t="s">
        <v>173</v>
      </c>
      <c r="Z29" s="182" t="s">
        <v>173</v>
      </c>
      <c r="AA29" s="182" t="s">
        <v>173</v>
      </c>
      <c r="AB29" s="182" t="s">
        <v>173</v>
      </c>
      <c r="AC29" s="182" t="s">
        <v>173</v>
      </c>
      <c r="AD29" s="182" t="s">
        <v>173</v>
      </c>
      <c r="AE29" s="182" t="s">
        <v>173</v>
      </c>
      <c r="AF29" s="182" t="s">
        <v>173</v>
      </c>
      <c r="AG29" s="182" t="s">
        <v>173</v>
      </c>
      <c r="AH29" s="182" t="s">
        <v>173</v>
      </c>
      <c r="AI29" s="182" t="s">
        <v>173</v>
      </c>
      <c r="AJ29" s="182" t="s">
        <v>173</v>
      </c>
      <c r="AK29" s="182" t="s">
        <v>173</v>
      </c>
      <c r="AL29" s="182" t="s">
        <v>173</v>
      </c>
      <c r="AM29" s="182" t="s">
        <v>173</v>
      </c>
      <c r="AN29" s="182" t="s">
        <v>173</v>
      </c>
      <c r="AO29" s="182" t="s">
        <v>173</v>
      </c>
      <c r="AP29" s="182" t="s">
        <v>173</v>
      </c>
      <c r="AQ29" s="182" t="s">
        <v>173</v>
      </c>
      <c r="AR29" s="182" t="s">
        <v>173</v>
      </c>
      <c r="AS29" s="182" t="s">
        <v>173</v>
      </c>
      <c r="AT29" s="182" t="s">
        <v>173</v>
      </c>
      <c r="AU29" s="182" t="s">
        <v>173</v>
      </c>
      <c r="AV29" s="182" t="s">
        <v>173</v>
      </c>
      <c r="AW29" s="182" t="s">
        <v>173</v>
      </c>
      <c r="AX29" s="182" t="s">
        <v>173</v>
      </c>
      <c r="AY29" s="182" t="s">
        <v>173</v>
      </c>
      <c r="AZ29" s="182" t="s">
        <v>173</v>
      </c>
      <c r="BA29" s="182" t="s">
        <v>173</v>
      </c>
      <c r="BB29" s="182" t="s">
        <v>173</v>
      </c>
      <c r="BC29" s="182" t="s">
        <v>173</v>
      </c>
      <c r="BD29" s="182" t="s">
        <v>173</v>
      </c>
      <c r="BE29" s="182" t="s">
        <v>173</v>
      </c>
      <c r="BF29" s="182" t="s">
        <v>173</v>
      </c>
      <c r="BG29" s="172">
        <v>1.5299999999999999E-2</v>
      </c>
      <c r="BH29" s="172">
        <v>3.7600000000000001E-2</v>
      </c>
      <c r="BI29" s="172">
        <v>4.7600000000000003E-2</v>
      </c>
      <c r="BJ29" s="172">
        <v>1.5800000000000002E-2</v>
      </c>
      <c r="BK29" s="172">
        <v>1.21E-2</v>
      </c>
      <c r="BL29" s="172">
        <v>6.0299999999999999E-2</v>
      </c>
      <c r="BM29" s="172">
        <v>7.3899999999999993E-2</v>
      </c>
      <c r="BN29" s="172">
        <v>2.6599999999999999E-2</v>
      </c>
      <c r="BO29" s="172">
        <v>4.0500000000000001E-2</v>
      </c>
      <c r="BP29" s="172">
        <v>0.12659999999999999</v>
      </c>
      <c r="BQ29" s="172">
        <v>0.1343</v>
      </c>
      <c r="BR29" s="172">
        <v>4.7199999999999999E-2</v>
      </c>
      <c r="BS29" s="172">
        <v>6.59E-2</v>
      </c>
      <c r="BT29" s="172">
        <v>0.2167</v>
      </c>
      <c r="BU29" s="172">
        <v>0.1888</v>
      </c>
      <c r="BV29" s="172">
        <v>5.5599999999999997E-2</v>
      </c>
      <c r="BW29" s="172">
        <v>0.10009999999999999</v>
      </c>
      <c r="BX29" s="172">
        <v>0.27029999999999998</v>
      </c>
      <c r="BY29" s="172">
        <v>0.25779999999999997</v>
      </c>
      <c r="BZ29" s="172">
        <v>9.06E-2</v>
      </c>
      <c r="CA29" s="172">
        <v>0.1022</v>
      </c>
      <c r="CB29" s="172">
        <v>0.29220000000000002</v>
      </c>
      <c r="CC29" s="172">
        <v>0.25169999999999998</v>
      </c>
      <c r="CD29" s="172">
        <v>8.3099999999999993E-2</v>
      </c>
      <c r="CE29" s="172">
        <v>0.1111</v>
      </c>
      <c r="CF29" s="172">
        <v>0.30380000000000001</v>
      </c>
      <c r="CG29" s="172">
        <v>0.27850000000000003</v>
      </c>
      <c r="CH29" s="172">
        <v>9.2399999999999996E-2</v>
      </c>
      <c r="CI29" s="172">
        <v>0.10920000000000001</v>
      </c>
      <c r="CJ29" s="172">
        <v>0.27210000000000001</v>
      </c>
      <c r="CK29" s="172">
        <v>0.26860000000000001</v>
      </c>
      <c r="CL29" s="172">
        <v>8.5900000000000004E-2</v>
      </c>
      <c r="CM29" s="172">
        <v>0.1053</v>
      </c>
      <c r="CN29" s="172">
        <v>0.31090000000000001</v>
      </c>
      <c r="CO29" s="172">
        <v>0.24340000000000001</v>
      </c>
      <c r="CP29" s="172">
        <v>8.0699999999999994E-2</v>
      </c>
      <c r="CQ29" s="172">
        <v>9.2899999999999996E-2</v>
      </c>
      <c r="CR29" s="172">
        <v>0.28160000000000002</v>
      </c>
      <c r="CS29" s="194">
        <v>0.22359999999999999</v>
      </c>
      <c r="CT29" s="194">
        <v>7.9899999999999999E-2</v>
      </c>
      <c r="CU29" s="194">
        <v>0.11210000000000001</v>
      </c>
      <c r="CV29" s="194">
        <v>0.2863</v>
      </c>
      <c r="CW29" s="194">
        <v>0.27700000000000002</v>
      </c>
      <c r="CX29" s="216"/>
      <c r="CY29" s="216"/>
    </row>
    <row r="30" spans="1:103" ht="15.6" x14ac:dyDescent="0.3">
      <c r="A30" s="155" t="s">
        <v>106</v>
      </c>
      <c r="B30" s="175" t="s">
        <v>115</v>
      </c>
      <c r="C30" s="172">
        <v>0.22819999999999999</v>
      </c>
      <c r="D30" s="172">
        <v>0.2366</v>
      </c>
      <c r="E30" s="172">
        <v>0.2455</v>
      </c>
      <c r="F30" s="172">
        <v>0.25440000000000002</v>
      </c>
      <c r="G30" s="172">
        <v>0.27800000000000002</v>
      </c>
      <c r="H30" s="172">
        <v>0.28810000000000002</v>
      </c>
      <c r="I30" s="172">
        <v>0.29899999999999999</v>
      </c>
      <c r="J30" s="172">
        <v>0.30980000000000002</v>
      </c>
      <c r="K30" s="172">
        <v>0.32019999999999998</v>
      </c>
      <c r="L30" s="172">
        <v>0.3256</v>
      </c>
      <c r="M30" s="172">
        <v>0.33989999999999998</v>
      </c>
      <c r="N30" s="172">
        <v>0.3488</v>
      </c>
      <c r="O30" s="172">
        <v>0.38850000000000001</v>
      </c>
      <c r="P30" s="172">
        <v>0.39550000000000002</v>
      </c>
      <c r="Q30" s="172">
        <v>0.41510000000000002</v>
      </c>
      <c r="R30" s="172">
        <v>0.42209999999999998</v>
      </c>
      <c r="S30" s="172">
        <v>0.44719999999999999</v>
      </c>
      <c r="T30" s="172">
        <v>0.44309999999999999</v>
      </c>
      <c r="U30" s="172">
        <v>0.44740000000000002</v>
      </c>
      <c r="V30" s="172">
        <v>0.46139999999999998</v>
      </c>
      <c r="W30" s="172">
        <v>0.47899999999999998</v>
      </c>
      <c r="X30" s="172">
        <v>0.4904</v>
      </c>
      <c r="Y30" s="172">
        <v>0.50629999999999997</v>
      </c>
      <c r="Z30" s="172">
        <v>0.55179999999999996</v>
      </c>
      <c r="AA30" s="172">
        <v>0.52359999999999995</v>
      </c>
      <c r="AB30" s="172">
        <v>0.53979999999999995</v>
      </c>
      <c r="AC30" s="172">
        <v>0.55659999999999998</v>
      </c>
      <c r="AD30" s="172">
        <v>0.60740000000000005</v>
      </c>
      <c r="AE30" s="172">
        <v>0.61599999999999999</v>
      </c>
      <c r="AF30" s="172">
        <v>0.60170000000000001</v>
      </c>
      <c r="AG30" s="172">
        <v>0.61770000000000003</v>
      </c>
      <c r="AH30" s="172">
        <v>0.6996</v>
      </c>
      <c r="AI30" s="172">
        <v>0.64949999999999997</v>
      </c>
      <c r="AJ30" s="172">
        <v>0.66220000000000001</v>
      </c>
      <c r="AK30" s="172">
        <v>0.68</v>
      </c>
      <c r="AL30" s="172">
        <v>0.74719999999999998</v>
      </c>
      <c r="AM30" s="172">
        <v>0.69810000000000005</v>
      </c>
      <c r="AN30" s="172">
        <v>0.66949999999999998</v>
      </c>
      <c r="AO30" s="172">
        <v>0.66949999999999998</v>
      </c>
      <c r="AP30" s="172">
        <v>0.75519999999999998</v>
      </c>
      <c r="AQ30" s="172">
        <v>0.68489999999999995</v>
      </c>
      <c r="AR30" s="172">
        <v>0.65720000000000001</v>
      </c>
      <c r="AS30" s="172">
        <v>0.65720000000000001</v>
      </c>
      <c r="AT30" s="172">
        <v>0.74039999999999995</v>
      </c>
      <c r="AU30" s="172">
        <v>0.78339999999999999</v>
      </c>
      <c r="AV30" s="172">
        <v>0.75480000000000003</v>
      </c>
      <c r="AW30" s="172">
        <v>0.75480000000000003</v>
      </c>
      <c r="AX30" s="172">
        <v>0.84050000000000002</v>
      </c>
      <c r="AY30" s="172">
        <v>0.80740000000000001</v>
      </c>
      <c r="AZ30" s="172">
        <v>0.82530000000000003</v>
      </c>
      <c r="BA30" s="172">
        <v>0.82879999999999998</v>
      </c>
      <c r="BB30" s="172">
        <v>0.85029999999999994</v>
      </c>
      <c r="BC30" s="172">
        <v>0.82840000000000003</v>
      </c>
      <c r="BD30" s="172">
        <v>0.83240000000000003</v>
      </c>
      <c r="BE30" s="172">
        <v>0.83889999999999998</v>
      </c>
      <c r="BF30" s="172">
        <v>0.84430000000000005</v>
      </c>
      <c r="BG30" s="172">
        <v>0.78979999999999995</v>
      </c>
      <c r="BH30" s="172">
        <v>0.77110000000000001</v>
      </c>
      <c r="BI30" s="172">
        <v>0.7863</v>
      </c>
      <c r="BJ30" s="172">
        <v>0.82130000000000003</v>
      </c>
      <c r="BK30" s="172">
        <v>0.69640000000000002</v>
      </c>
      <c r="BL30" s="172">
        <v>2.1337000000000002</v>
      </c>
      <c r="BM30" s="172">
        <v>0.74690000000000001</v>
      </c>
      <c r="BN30" s="172">
        <v>0.78</v>
      </c>
      <c r="BO30" s="172">
        <v>0.82069999999999999</v>
      </c>
      <c r="BP30" s="172">
        <v>0.84219999999999995</v>
      </c>
      <c r="BQ30" s="172">
        <v>0.85309999999999997</v>
      </c>
      <c r="BR30" s="172">
        <v>0.91500000000000004</v>
      </c>
      <c r="BS30" s="172">
        <v>1.0243</v>
      </c>
      <c r="BT30" s="172">
        <v>1.0475000000000001</v>
      </c>
      <c r="BU30" s="172">
        <v>1.0708</v>
      </c>
      <c r="BV30" s="172">
        <v>1.1145</v>
      </c>
      <c r="BW30" s="172">
        <v>1.4240999999999999</v>
      </c>
      <c r="BX30" s="172">
        <v>1.4246000000000001</v>
      </c>
      <c r="BY30" s="172">
        <v>1.4309000000000001</v>
      </c>
      <c r="BZ30" s="172">
        <v>1.4853000000000001</v>
      </c>
      <c r="CA30" s="172">
        <v>1.6383000000000001</v>
      </c>
      <c r="CB30" s="172">
        <v>1.6165</v>
      </c>
      <c r="CC30" s="172">
        <v>1.6483000000000001</v>
      </c>
      <c r="CD30" s="172">
        <v>1.6306</v>
      </c>
      <c r="CE30" s="172">
        <v>1.7936000000000001</v>
      </c>
      <c r="CF30" s="172">
        <v>1.7316</v>
      </c>
      <c r="CG30" s="172">
        <v>1.7155</v>
      </c>
      <c r="CH30" s="172">
        <v>1.7983</v>
      </c>
      <c r="CI30" s="172">
        <v>1.9379</v>
      </c>
      <c r="CJ30" s="172">
        <v>1.9331</v>
      </c>
      <c r="CK30" s="172">
        <v>1.9905999999999999</v>
      </c>
      <c r="CL30" s="172">
        <v>2.0045999999999999</v>
      </c>
      <c r="CM30" s="172">
        <v>2.0971000000000002</v>
      </c>
      <c r="CN30" s="172">
        <v>2.0971000000000002</v>
      </c>
      <c r="CO30" s="172">
        <v>2.0777000000000001</v>
      </c>
      <c r="CP30" s="172">
        <v>2.0777000000000001</v>
      </c>
      <c r="CQ30" s="172">
        <v>2.0825</v>
      </c>
      <c r="CR30" s="172">
        <v>2.1227</v>
      </c>
      <c r="CS30" s="194">
        <v>2.1448</v>
      </c>
      <c r="CT30" s="194">
        <v>2.1448</v>
      </c>
      <c r="CU30" s="194">
        <v>2.2122000000000002</v>
      </c>
      <c r="CV30" s="194">
        <v>2.1371000000000002</v>
      </c>
      <c r="CW30" s="194">
        <v>2.1259999999999999</v>
      </c>
      <c r="CX30" s="216"/>
      <c r="CY30" s="216"/>
    </row>
    <row r="31" spans="1:103" ht="15.6" x14ac:dyDescent="0.3">
      <c r="A31" s="155" t="s">
        <v>106</v>
      </c>
      <c r="B31" s="175" t="s">
        <v>116</v>
      </c>
      <c r="C31" s="172">
        <v>0.36299999999999999</v>
      </c>
      <c r="D31" s="172">
        <v>0.34179999999999999</v>
      </c>
      <c r="E31" s="172">
        <v>0.3664</v>
      </c>
      <c r="F31" s="172">
        <v>0.30840000000000001</v>
      </c>
      <c r="G31" s="172">
        <v>0.36620000000000003</v>
      </c>
      <c r="H31" s="172">
        <v>0.34489999999999998</v>
      </c>
      <c r="I31" s="172">
        <v>0.36969999999999997</v>
      </c>
      <c r="J31" s="172">
        <v>0.31109999999999999</v>
      </c>
      <c r="K31" s="172">
        <v>0.32729999999999998</v>
      </c>
      <c r="L31" s="172">
        <v>0.30259999999999998</v>
      </c>
      <c r="M31" s="172">
        <v>0.33389999999999997</v>
      </c>
      <c r="N31" s="172">
        <v>0.39019999999999999</v>
      </c>
      <c r="O31" s="172">
        <v>0.31509999999999999</v>
      </c>
      <c r="P31" s="172">
        <v>0.29949999999999999</v>
      </c>
      <c r="Q31" s="172">
        <v>0.2087</v>
      </c>
      <c r="R31" s="172">
        <v>0.2127</v>
      </c>
      <c r="S31" s="172">
        <v>0.25619999999999998</v>
      </c>
      <c r="T31" s="172">
        <v>0.2311</v>
      </c>
      <c r="U31" s="172">
        <v>0.27560000000000001</v>
      </c>
      <c r="V31" s="172">
        <v>0.29809999999999998</v>
      </c>
      <c r="W31" s="172">
        <v>0.4002</v>
      </c>
      <c r="X31" s="172">
        <v>0.37069999999999997</v>
      </c>
      <c r="Y31" s="172">
        <v>0.3584</v>
      </c>
      <c r="Z31" s="172">
        <v>0.3926</v>
      </c>
      <c r="AA31" s="172">
        <v>0.32590000000000002</v>
      </c>
      <c r="AB31" s="172">
        <v>0.3014</v>
      </c>
      <c r="AC31" s="172">
        <v>0.3306</v>
      </c>
      <c r="AD31" s="172">
        <v>0.42920000000000003</v>
      </c>
      <c r="AE31" s="172">
        <v>0.4556</v>
      </c>
      <c r="AF31" s="172">
        <v>0.45879999999999999</v>
      </c>
      <c r="AG31" s="172">
        <v>0.48870000000000002</v>
      </c>
      <c r="AH31" s="172">
        <v>0.47810000000000002</v>
      </c>
      <c r="AI31" s="172">
        <v>0.43259999999999998</v>
      </c>
      <c r="AJ31" s="172">
        <v>0.42299999999999999</v>
      </c>
      <c r="AK31" s="172">
        <v>0.35420000000000001</v>
      </c>
      <c r="AL31" s="172">
        <v>0.34110000000000001</v>
      </c>
      <c r="AM31" s="172">
        <v>0.30930000000000002</v>
      </c>
      <c r="AN31" s="172">
        <v>0.3216</v>
      </c>
      <c r="AO31" s="172">
        <v>0.33939999999999998</v>
      </c>
      <c r="AP31" s="172">
        <v>0.28620000000000001</v>
      </c>
      <c r="AQ31" s="172">
        <v>0.28770000000000001</v>
      </c>
      <c r="AR31" s="172">
        <v>0.31409999999999999</v>
      </c>
      <c r="AS31" s="172">
        <v>0.25600000000000001</v>
      </c>
      <c r="AT31" s="172">
        <v>0.26629999999999998</v>
      </c>
      <c r="AU31" s="172">
        <v>0.2326</v>
      </c>
      <c r="AV31" s="172">
        <v>0.2283</v>
      </c>
      <c r="AW31" s="172">
        <v>0.24929999999999999</v>
      </c>
      <c r="AX31" s="172">
        <v>0.28310000000000002</v>
      </c>
      <c r="AY31" s="172">
        <v>0.23119999999999999</v>
      </c>
      <c r="AZ31" s="172">
        <v>0.19259999999999999</v>
      </c>
      <c r="BA31" s="172">
        <v>0.20269999999999999</v>
      </c>
      <c r="BB31" s="172">
        <v>0.16900000000000001</v>
      </c>
      <c r="BC31" s="172">
        <v>0.27839999999999998</v>
      </c>
      <c r="BD31" s="172">
        <v>0.26429999999999998</v>
      </c>
      <c r="BE31" s="172">
        <v>0.29360000000000003</v>
      </c>
      <c r="BF31" s="172">
        <v>0.16470000000000001</v>
      </c>
      <c r="BG31" s="172">
        <v>0.20469999999999999</v>
      </c>
      <c r="BH31" s="172">
        <v>0.20449999999999999</v>
      </c>
      <c r="BI31" s="172">
        <v>0.26950000000000002</v>
      </c>
      <c r="BJ31" s="172">
        <v>0.25540000000000002</v>
      </c>
      <c r="BK31" s="172">
        <v>0.33850000000000002</v>
      </c>
      <c r="BL31" s="172">
        <v>0.38229999999999997</v>
      </c>
      <c r="BM31" s="172">
        <v>0.34410000000000002</v>
      </c>
      <c r="BN31" s="172">
        <v>0.34860000000000002</v>
      </c>
      <c r="BO31" s="172">
        <v>0.40760000000000002</v>
      </c>
      <c r="BP31" s="172">
        <v>0.37309999999999999</v>
      </c>
      <c r="BQ31" s="172">
        <v>0.4163</v>
      </c>
      <c r="BR31" s="172">
        <v>0.4299</v>
      </c>
      <c r="BS31" s="172">
        <v>0.48680000000000001</v>
      </c>
      <c r="BT31" s="172">
        <v>0.42949999999999999</v>
      </c>
      <c r="BU31" s="172">
        <v>0.51429999999999998</v>
      </c>
      <c r="BV31" s="172">
        <v>0.28339999999999999</v>
      </c>
      <c r="BW31" s="172">
        <v>0.45679999999999998</v>
      </c>
      <c r="BX31" s="172">
        <v>0.45079999999999998</v>
      </c>
      <c r="BY31" s="172">
        <v>0.45329999999999998</v>
      </c>
      <c r="BZ31" s="172">
        <v>0.53600000000000003</v>
      </c>
      <c r="CA31" s="172">
        <v>0.43769999999999998</v>
      </c>
      <c r="CB31" s="172">
        <v>0.44130000000000003</v>
      </c>
      <c r="CC31" s="172">
        <v>0.38030000000000003</v>
      </c>
      <c r="CD31" s="172">
        <v>0.43099999999999999</v>
      </c>
      <c r="CE31" s="172">
        <v>0.47070000000000001</v>
      </c>
      <c r="CF31" s="172">
        <v>0.46550000000000002</v>
      </c>
      <c r="CG31" s="172">
        <v>0.45540000000000003</v>
      </c>
      <c r="CH31" s="172">
        <v>0.43380000000000002</v>
      </c>
      <c r="CI31" s="172">
        <v>0.54720000000000002</v>
      </c>
      <c r="CJ31" s="172">
        <v>0.5373</v>
      </c>
      <c r="CK31" s="172">
        <v>0.44540000000000002</v>
      </c>
      <c r="CL31" s="172">
        <v>0.4864</v>
      </c>
      <c r="CM31" s="172">
        <v>0.55330000000000001</v>
      </c>
      <c r="CN31" s="172">
        <v>0.41799999999999998</v>
      </c>
      <c r="CO31" s="172">
        <v>0.52180000000000004</v>
      </c>
      <c r="CP31" s="172">
        <v>0.52610000000000001</v>
      </c>
      <c r="CQ31" s="172">
        <v>0.52190000000000003</v>
      </c>
      <c r="CR31" s="172">
        <v>0.48549999999999999</v>
      </c>
      <c r="CS31" s="194">
        <v>0.38740000000000002</v>
      </c>
      <c r="CT31" s="194">
        <v>0.60060000000000002</v>
      </c>
      <c r="CU31" s="194">
        <v>0.50380000000000003</v>
      </c>
      <c r="CV31" s="194">
        <v>0.58209999999999995</v>
      </c>
      <c r="CW31" s="194">
        <v>0.58209999999999995</v>
      </c>
      <c r="CX31" s="216"/>
      <c r="CY31" s="216"/>
    </row>
    <row r="32" spans="1:103" ht="15.6" x14ac:dyDescent="0.3">
      <c r="A32" s="155" t="s">
        <v>106</v>
      </c>
      <c r="B32" s="175" t="s">
        <v>122</v>
      </c>
      <c r="C32" s="172">
        <v>1.879</v>
      </c>
      <c r="D32" s="172">
        <v>1.7143999999999999</v>
      </c>
      <c r="E32" s="172">
        <v>1.8022</v>
      </c>
      <c r="F32" s="172">
        <v>1.8695999999999999</v>
      </c>
      <c r="G32" s="172">
        <v>1.8646</v>
      </c>
      <c r="H32" s="172">
        <v>1.7324999999999999</v>
      </c>
      <c r="I32" s="172">
        <v>1.8311999999999999</v>
      </c>
      <c r="J32" s="172">
        <v>1.8968</v>
      </c>
      <c r="K32" s="172">
        <v>2.0251999999999999</v>
      </c>
      <c r="L32" s="172">
        <v>1.8839999999999999</v>
      </c>
      <c r="M32" s="172">
        <v>2.0467</v>
      </c>
      <c r="N32" s="172">
        <v>2.0634000000000001</v>
      </c>
      <c r="O32" s="172">
        <v>1.9282999999999999</v>
      </c>
      <c r="P32" s="172">
        <v>1.8183</v>
      </c>
      <c r="Q32" s="172">
        <v>1.7823</v>
      </c>
      <c r="R32" s="172">
        <v>1.9933000000000001</v>
      </c>
      <c r="S32" s="172">
        <v>1.99</v>
      </c>
      <c r="T32" s="172">
        <v>1.8756999999999999</v>
      </c>
      <c r="U32" s="172">
        <v>2.0116999999999998</v>
      </c>
      <c r="V32" s="172">
        <v>2.0834999999999999</v>
      </c>
      <c r="W32" s="172">
        <v>2.2467999999999999</v>
      </c>
      <c r="X32" s="172">
        <v>2.0501999999999998</v>
      </c>
      <c r="Y32" s="172">
        <v>2.0009999999999999</v>
      </c>
      <c r="Z32" s="172">
        <v>2.3616999999999999</v>
      </c>
      <c r="AA32" s="172">
        <v>2.0451000000000001</v>
      </c>
      <c r="AB32" s="172">
        <v>2.0863</v>
      </c>
      <c r="AC32" s="172">
        <v>2.0238</v>
      </c>
      <c r="AD32" s="172">
        <v>2.2383000000000002</v>
      </c>
      <c r="AE32" s="172">
        <v>2.3593999999999999</v>
      </c>
      <c r="AF32" s="172">
        <v>2.2280000000000002</v>
      </c>
      <c r="AG32" s="172">
        <v>2.2806999999999999</v>
      </c>
      <c r="AH32" s="172">
        <v>2.331</v>
      </c>
      <c r="AI32" s="172">
        <v>2.3216999999999999</v>
      </c>
      <c r="AJ32" s="172">
        <v>2.2170999999999998</v>
      </c>
      <c r="AK32" s="172">
        <v>2.1309</v>
      </c>
      <c r="AL32" s="172">
        <v>2.3412999999999999</v>
      </c>
      <c r="AM32" s="172">
        <v>2.2694000000000001</v>
      </c>
      <c r="AN32" s="172">
        <v>2.1413000000000002</v>
      </c>
      <c r="AO32" s="172">
        <v>2.0682999999999998</v>
      </c>
      <c r="AP32" s="172">
        <v>2.2869999999999999</v>
      </c>
      <c r="AQ32" s="172">
        <v>2.1103000000000001</v>
      </c>
      <c r="AR32" s="172">
        <v>2.0607000000000002</v>
      </c>
      <c r="AS32" s="172">
        <v>2.0129000000000001</v>
      </c>
      <c r="AT32" s="172">
        <v>2.1408999999999998</v>
      </c>
      <c r="AU32" s="172">
        <v>2.2421000000000002</v>
      </c>
      <c r="AV32" s="172">
        <v>2.0045999999999999</v>
      </c>
      <c r="AW32" s="172">
        <v>2.0076000000000001</v>
      </c>
      <c r="AX32" s="172">
        <v>2.2208000000000001</v>
      </c>
      <c r="AY32" s="172">
        <v>2.2244000000000002</v>
      </c>
      <c r="AZ32" s="172">
        <v>2.0102000000000002</v>
      </c>
      <c r="BA32" s="172">
        <v>2.0034000000000001</v>
      </c>
      <c r="BB32" s="172">
        <v>2.1778</v>
      </c>
      <c r="BC32" s="172">
        <v>2.3252000000000002</v>
      </c>
      <c r="BD32" s="172">
        <v>2.1494</v>
      </c>
      <c r="BE32" s="172">
        <v>2.1196999999999999</v>
      </c>
      <c r="BF32" s="172">
        <v>2.0714999999999999</v>
      </c>
      <c r="BG32" s="172">
        <v>2.089</v>
      </c>
      <c r="BH32" s="172">
        <v>2.0242</v>
      </c>
      <c r="BI32" s="172">
        <v>2.0727000000000002</v>
      </c>
      <c r="BJ32" s="172">
        <v>2.1145999999999998</v>
      </c>
      <c r="BK32" s="172">
        <v>2.0520999999999998</v>
      </c>
      <c r="BL32" s="172">
        <v>3.3599000000000001</v>
      </c>
      <c r="BM32" s="172">
        <v>1.9077999999999999</v>
      </c>
      <c r="BN32" s="172">
        <v>2.1059000000000001</v>
      </c>
      <c r="BO32" s="172">
        <v>2.2235</v>
      </c>
      <c r="BP32" s="172">
        <v>2.1082999999999998</v>
      </c>
      <c r="BQ32" s="172">
        <v>2.1364000000000001</v>
      </c>
      <c r="BR32" s="172">
        <v>2.2763</v>
      </c>
      <c r="BS32" s="172">
        <v>2.5044</v>
      </c>
      <c r="BT32" s="172">
        <v>2.4497</v>
      </c>
      <c r="BU32" s="172">
        <v>2.5546000000000002</v>
      </c>
      <c r="BV32" s="172">
        <v>2.3984999999999999</v>
      </c>
      <c r="BW32" s="172">
        <v>2.8159000000000001</v>
      </c>
      <c r="BX32" s="172">
        <v>2.9138999999999999</v>
      </c>
      <c r="BY32" s="172">
        <v>2.9805999999999999</v>
      </c>
      <c r="BZ32" s="172">
        <v>2.9517000000000002</v>
      </c>
      <c r="CA32" s="172">
        <v>3.1381999999999999</v>
      </c>
      <c r="CB32" s="172">
        <v>3.1905000000000001</v>
      </c>
      <c r="CC32" s="172">
        <v>3.1675</v>
      </c>
      <c r="CD32" s="172">
        <v>3.1394000000000002</v>
      </c>
      <c r="CE32" s="172">
        <v>3.4117000000000002</v>
      </c>
      <c r="CF32" s="172">
        <v>3.3003</v>
      </c>
      <c r="CG32" s="172">
        <v>3.1541999999999999</v>
      </c>
      <c r="CH32" s="172">
        <v>3.2656000000000001</v>
      </c>
      <c r="CI32" s="172">
        <v>3.5232000000000001</v>
      </c>
      <c r="CJ32" s="172">
        <v>3.4792000000000001</v>
      </c>
      <c r="CK32" s="172">
        <v>3.4416000000000002</v>
      </c>
      <c r="CL32" s="172">
        <v>3.4258000000000002</v>
      </c>
      <c r="CM32" s="172">
        <v>3.6423999999999999</v>
      </c>
      <c r="CN32" s="172">
        <v>3.581</v>
      </c>
      <c r="CO32" s="172">
        <v>3.6187</v>
      </c>
      <c r="CP32" s="172">
        <v>3.6577000000000002</v>
      </c>
      <c r="CQ32" s="172">
        <v>3.5819999999999999</v>
      </c>
      <c r="CR32" s="172">
        <v>3.5977000000000001</v>
      </c>
      <c r="CS32" s="194">
        <v>3.4123000000000001</v>
      </c>
      <c r="CT32" s="194">
        <v>3.7233999999999998</v>
      </c>
      <c r="CU32" s="194">
        <v>3.7248999999999999</v>
      </c>
      <c r="CV32" s="194">
        <v>3.7006999999999999</v>
      </c>
      <c r="CW32" s="194">
        <v>3.5387</v>
      </c>
      <c r="CX32" s="216"/>
      <c r="CY32" s="216"/>
    </row>
    <row r="33" spans="1:103" ht="15.6" x14ac:dyDescent="0.3">
      <c r="A33" s="155" t="s">
        <v>123</v>
      </c>
      <c r="B33" s="175" t="s">
        <v>119</v>
      </c>
      <c r="C33" s="172">
        <v>8.7284000000000006</v>
      </c>
      <c r="D33" s="172">
        <v>6.9272</v>
      </c>
      <c r="E33" s="172">
        <v>6.7016999999999998</v>
      </c>
      <c r="F33" s="172">
        <v>7.7533000000000003</v>
      </c>
      <c r="G33" s="172">
        <v>7.3772000000000002</v>
      </c>
      <c r="H33" s="172">
        <v>5.4672999999999998</v>
      </c>
      <c r="I33" s="172">
        <v>5.4364999999999997</v>
      </c>
      <c r="J33" s="172">
        <v>7.2309000000000001</v>
      </c>
      <c r="K33" s="172">
        <v>7.7332000000000001</v>
      </c>
      <c r="L33" s="172">
        <v>6.3528000000000002</v>
      </c>
      <c r="M33" s="172">
        <v>6.2023999999999999</v>
      </c>
      <c r="N33" s="172">
        <v>8.3818999999999999</v>
      </c>
      <c r="O33" s="172">
        <v>9.7271999999999998</v>
      </c>
      <c r="P33" s="172">
        <v>7.0575999999999999</v>
      </c>
      <c r="Q33" s="172">
        <v>6.3749000000000002</v>
      </c>
      <c r="R33" s="172">
        <v>8.4458000000000002</v>
      </c>
      <c r="S33" s="172">
        <v>8.9435000000000002</v>
      </c>
      <c r="T33" s="172">
        <v>5.7328000000000001</v>
      </c>
      <c r="U33" s="172">
        <v>6.0103999999999997</v>
      </c>
      <c r="V33" s="172">
        <v>8.9396000000000004</v>
      </c>
      <c r="W33" s="172">
        <v>9.5990000000000002</v>
      </c>
      <c r="X33" s="172">
        <v>7.101</v>
      </c>
      <c r="Y33" s="172">
        <v>6.4701000000000004</v>
      </c>
      <c r="Z33" s="172">
        <v>9.3721999999999994</v>
      </c>
      <c r="AA33" s="172">
        <v>9.8203999999999994</v>
      </c>
      <c r="AB33" s="172">
        <v>6.1285999999999996</v>
      </c>
      <c r="AC33" s="172">
        <v>6.2211999999999996</v>
      </c>
      <c r="AD33" s="172">
        <v>9.1415000000000006</v>
      </c>
      <c r="AE33" s="172">
        <v>10.1937</v>
      </c>
      <c r="AF33" s="172">
        <v>6.6452</v>
      </c>
      <c r="AG33" s="172">
        <v>5.5544000000000002</v>
      </c>
      <c r="AH33" s="172">
        <v>10.1816</v>
      </c>
      <c r="AI33" s="172">
        <v>11.875500000000001</v>
      </c>
      <c r="AJ33" s="172">
        <v>7.3305999999999996</v>
      </c>
      <c r="AK33" s="172">
        <v>6.8098999999999998</v>
      </c>
      <c r="AL33" s="172">
        <v>9.9270999999999994</v>
      </c>
      <c r="AM33" s="172">
        <v>9.3773999999999997</v>
      </c>
      <c r="AN33" s="172">
        <v>6.2270000000000003</v>
      </c>
      <c r="AO33" s="172">
        <v>6.6390000000000002</v>
      </c>
      <c r="AP33" s="172">
        <v>10.676399999999999</v>
      </c>
      <c r="AQ33" s="172">
        <v>8.6029999999999998</v>
      </c>
      <c r="AR33" s="172">
        <v>6.6534000000000004</v>
      </c>
      <c r="AS33" s="172">
        <v>5.5895000000000001</v>
      </c>
      <c r="AT33" s="172">
        <v>9.1155000000000008</v>
      </c>
      <c r="AU33" s="172">
        <v>9.4018999999999995</v>
      </c>
      <c r="AV33" s="172">
        <v>4.8701999999999996</v>
      </c>
      <c r="AW33" s="172">
        <v>3.9601999999999999</v>
      </c>
      <c r="AX33" s="172">
        <v>6.4298999999999999</v>
      </c>
      <c r="AY33" s="172">
        <v>7.6383999999999999</v>
      </c>
      <c r="AZ33" s="172">
        <v>4.6620999999999997</v>
      </c>
      <c r="BA33" s="172">
        <v>4.8257000000000003</v>
      </c>
      <c r="BB33" s="172">
        <v>8.4359999999999999</v>
      </c>
      <c r="BC33" s="172">
        <v>8.3567</v>
      </c>
      <c r="BD33" s="172">
        <v>4.6077000000000004</v>
      </c>
      <c r="BE33" s="172">
        <v>4.6513</v>
      </c>
      <c r="BF33" s="172">
        <v>8.4099000000000004</v>
      </c>
      <c r="BG33" s="172">
        <v>10.038600000000001</v>
      </c>
      <c r="BH33" s="172">
        <v>7.4482999999999997</v>
      </c>
      <c r="BI33" s="172">
        <v>7.0134999999999996</v>
      </c>
      <c r="BJ33" s="172">
        <v>9.8261000000000003</v>
      </c>
      <c r="BK33" s="172">
        <v>9.8965999999999994</v>
      </c>
      <c r="BL33" s="172">
        <v>6.8731</v>
      </c>
      <c r="BM33" s="172">
        <v>6.4779999999999998</v>
      </c>
      <c r="BN33" s="172">
        <v>8.1010000000000009</v>
      </c>
      <c r="BO33" s="172">
        <v>8.2736000000000001</v>
      </c>
      <c r="BP33" s="172">
        <v>5.2663000000000002</v>
      </c>
      <c r="BQ33" s="172">
        <v>3.8761000000000001</v>
      </c>
      <c r="BR33" s="172">
        <v>6.5509000000000004</v>
      </c>
      <c r="BS33" s="172">
        <v>7.0553999999999997</v>
      </c>
      <c r="BT33" s="172">
        <v>3.8483999999999998</v>
      </c>
      <c r="BU33" s="172">
        <v>3.1524999999999999</v>
      </c>
      <c r="BV33" s="172">
        <v>4.2839999999999998</v>
      </c>
      <c r="BW33" s="172">
        <v>3.5754000000000001</v>
      </c>
      <c r="BX33" s="172">
        <v>1.1295999999999999</v>
      </c>
      <c r="BY33" s="172">
        <v>0.74129999999999996</v>
      </c>
      <c r="BZ33" s="172">
        <v>2.0876999999999999</v>
      </c>
      <c r="CA33" s="172">
        <v>2.4885999999999999</v>
      </c>
      <c r="CB33" s="172">
        <v>0.40529999999999999</v>
      </c>
      <c r="CC33" s="172">
        <v>0.54930000000000001</v>
      </c>
      <c r="CD33" s="172">
        <v>2.1111</v>
      </c>
      <c r="CE33" s="172">
        <v>2.149</v>
      </c>
      <c r="CF33" s="172">
        <v>0.33629999999999999</v>
      </c>
      <c r="CG33" s="172">
        <v>0.48399999999999999</v>
      </c>
      <c r="CH33" s="172">
        <v>1.2712000000000001</v>
      </c>
      <c r="CI33" s="172">
        <v>0.79400000000000004</v>
      </c>
      <c r="CJ33" s="172">
        <v>0.12939999999999999</v>
      </c>
      <c r="CK33" s="172">
        <v>0.2016</v>
      </c>
      <c r="CL33" s="172">
        <v>0.72499999999999998</v>
      </c>
      <c r="CM33" s="172">
        <v>0.86409999999999998</v>
      </c>
      <c r="CN33" s="172">
        <v>0.1042</v>
      </c>
      <c r="CO33" s="172">
        <v>0.1507</v>
      </c>
      <c r="CP33" s="172">
        <v>0.34989999999999999</v>
      </c>
      <c r="CQ33" s="172">
        <v>0.60309999999999997</v>
      </c>
      <c r="CR33" s="172">
        <v>0.2094</v>
      </c>
      <c r="CS33" s="194">
        <v>0.38800000000000001</v>
      </c>
      <c r="CT33" s="194">
        <v>0.47020000000000001</v>
      </c>
      <c r="CU33" s="194">
        <v>0.60409999999999997</v>
      </c>
      <c r="CV33" s="194">
        <v>0.1235</v>
      </c>
      <c r="CW33" s="194">
        <v>0.3775</v>
      </c>
      <c r="CX33" s="216"/>
      <c r="CY33" s="216"/>
    </row>
    <row r="34" spans="1:103" ht="15.6" x14ac:dyDescent="0.3">
      <c r="A34" s="155" t="s">
        <v>123</v>
      </c>
      <c r="B34" s="175" t="s">
        <v>120</v>
      </c>
      <c r="C34" s="172">
        <v>0.56559999999999999</v>
      </c>
      <c r="D34" s="172">
        <v>0.37959999999999999</v>
      </c>
      <c r="E34" s="172">
        <v>0.36430000000000001</v>
      </c>
      <c r="F34" s="172">
        <v>0.3856</v>
      </c>
      <c r="G34" s="172">
        <v>0.51119999999999999</v>
      </c>
      <c r="H34" s="172">
        <v>0.3019</v>
      </c>
      <c r="I34" s="172">
        <v>0.34870000000000001</v>
      </c>
      <c r="J34" s="172">
        <v>0.37909999999999999</v>
      </c>
      <c r="K34" s="172">
        <v>0.39119999999999999</v>
      </c>
      <c r="L34" s="172">
        <v>0.3448</v>
      </c>
      <c r="M34" s="172">
        <v>0.3911</v>
      </c>
      <c r="N34" s="172">
        <v>0.42209999999999998</v>
      </c>
      <c r="O34" s="172">
        <v>0.44969999999999999</v>
      </c>
      <c r="P34" s="172">
        <v>0.28899999999999998</v>
      </c>
      <c r="Q34" s="172">
        <v>0.28170000000000001</v>
      </c>
      <c r="R34" s="172">
        <v>0.40200000000000002</v>
      </c>
      <c r="S34" s="172">
        <v>0.37190000000000001</v>
      </c>
      <c r="T34" s="172">
        <v>0.23899999999999999</v>
      </c>
      <c r="U34" s="172">
        <v>0.27229999999999999</v>
      </c>
      <c r="V34" s="172">
        <v>0.40460000000000002</v>
      </c>
      <c r="W34" s="172">
        <v>0.4168</v>
      </c>
      <c r="X34" s="172">
        <v>0.24060000000000001</v>
      </c>
      <c r="Y34" s="172">
        <v>0.25269999999999998</v>
      </c>
      <c r="Z34" s="172">
        <v>0.2828</v>
      </c>
      <c r="AA34" s="172">
        <v>0.32769999999999999</v>
      </c>
      <c r="AB34" s="172">
        <v>0.26590000000000003</v>
      </c>
      <c r="AC34" s="172">
        <v>0.2228</v>
      </c>
      <c r="AD34" s="172">
        <v>0.28339999999999999</v>
      </c>
      <c r="AE34" s="172">
        <v>0.3921</v>
      </c>
      <c r="AF34" s="172">
        <v>0.188</v>
      </c>
      <c r="AG34" s="172">
        <v>0.2177</v>
      </c>
      <c r="AH34" s="172">
        <v>0.50660000000000005</v>
      </c>
      <c r="AI34" s="172">
        <v>0.70199999999999996</v>
      </c>
      <c r="AJ34" s="172">
        <v>0.2094</v>
      </c>
      <c r="AK34" s="172">
        <v>0.22259999999999999</v>
      </c>
      <c r="AL34" s="172">
        <v>0.2989</v>
      </c>
      <c r="AM34" s="172">
        <v>0.30409999999999998</v>
      </c>
      <c r="AN34" s="172">
        <v>0.25559999999999999</v>
      </c>
      <c r="AO34" s="172">
        <v>0.2213</v>
      </c>
      <c r="AP34" s="172">
        <v>0.379</v>
      </c>
      <c r="AQ34" s="172">
        <v>0.27179999999999999</v>
      </c>
      <c r="AR34" s="172">
        <v>0.31919999999999998</v>
      </c>
      <c r="AS34" s="172">
        <v>0.39639999999999997</v>
      </c>
      <c r="AT34" s="172">
        <v>0.59409999999999996</v>
      </c>
      <c r="AU34" s="172">
        <v>0.54779999999999995</v>
      </c>
      <c r="AV34" s="172">
        <v>0.2772</v>
      </c>
      <c r="AW34" s="172">
        <v>0.29799999999999999</v>
      </c>
      <c r="AX34" s="172">
        <v>0.39019999999999999</v>
      </c>
      <c r="AY34" s="172">
        <v>0.36099999999999999</v>
      </c>
      <c r="AZ34" s="172">
        <v>0.22689999999999999</v>
      </c>
      <c r="BA34" s="172">
        <v>0.2656</v>
      </c>
      <c r="BB34" s="172">
        <v>0.32490000000000002</v>
      </c>
      <c r="BC34" s="172">
        <v>0.2157</v>
      </c>
      <c r="BD34" s="172">
        <v>0.1653</v>
      </c>
      <c r="BE34" s="172">
        <v>0.20330000000000001</v>
      </c>
      <c r="BF34" s="172">
        <v>0.19850000000000001</v>
      </c>
      <c r="BG34" s="172">
        <v>0.1827</v>
      </c>
      <c r="BH34" s="172">
        <v>0.18959999999999999</v>
      </c>
      <c r="BI34" s="172">
        <v>0.16009999999999999</v>
      </c>
      <c r="BJ34" s="172">
        <v>0.19470000000000001</v>
      </c>
      <c r="BK34" s="172">
        <v>0.13800000000000001</v>
      </c>
      <c r="BL34" s="172">
        <v>0.12570000000000001</v>
      </c>
      <c r="BM34" s="172">
        <v>0.16950000000000001</v>
      </c>
      <c r="BN34" s="172">
        <v>0.15509999999999999</v>
      </c>
      <c r="BO34" s="172">
        <v>0.1424</v>
      </c>
      <c r="BP34" s="172">
        <v>0.1583</v>
      </c>
      <c r="BQ34" s="172">
        <v>0.13009999999999999</v>
      </c>
      <c r="BR34" s="172">
        <v>0.1215</v>
      </c>
      <c r="BS34" s="172">
        <v>0.13739999999999999</v>
      </c>
      <c r="BT34" s="172">
        <v>0.12540000000000001</v>
      </c>
      <c r="BU34" s="172">
        <v>0.17349999999999999</v>
      </c>
      <c r="BV34" s="172">
        <v>0.1694</v>
      </c>
      <c r="BW34" s="172">
        <v>0.10199999999999999</v>
      </c>
      <c r="BX34" s="172">
        <v>0.1366</v>
      </c>
      <c r="BY34" s="172">
        <v>0.1467</v>
      </c>
      <c r="BZ34" s="172">
        <v>0.14929999999999999</v>
      </c>
      <c r="CA34" s="172">
        <v>9.6100000000000005E-2</v>
      </c>
      <c r="CB34" s="172">
        <v>0.1018</v>
      </c>
      <c r="CC34" s="172">
        <v>0.1419</v>
      </c>
      <c r="CD34" s="172">
        <v>0.1515</v>
      </c>
      <c r="CE34" s="172">
        <v>0.1196</v>
      </c>
      <c r="CF34" s="172">
        <v>9.3200000000000005E-2</v>
      </c>
      <c r="CG34" s="172">
        <v>9.4899999999999998E-2</v>
      </c>
      <c r="CH34" s="172">
        <v>0.14380000000000001</v>
      </c>
      <c r="CI34" s="172">
        <v>8.8800000000000004E-2</v>
      </c>
      <c r="CJ34" s="172">
        <v>8.1600000000000006E-2</v>
      </c>
      <c r="CK34" s="172">
        <v>8.6699999999999999E-2</v>
      </c>
      <c r="CL34" s="172">
        <v>8.1000000000000003E-2</v>
      </c>
      <c r="CM34" s="172">
        <v>4.99E-2</v>
      </c>
      <c r="CN34" s="172">
        <v>6.1199999999999997E-2</v>
      </c>
      <c r="CO34" s="172">
        <v>9.6299999999999997E-2</v>
      </c>
      <c r="CP34" s="172">
        <v>0.1072</v>
      </c>
      <c r="CQ34" s="172">
        <v>7.6700000000000004E-2</v>
      </c>
      <c r="CR34" s="172">
        <v>7.0199999999999999E-2</v>
      </c>
      <c r="CS34" s="194">
        <v>9.1899999999999996E-2</v>
      </c>
      <c r="CT34" s="194">
        <v>0.14180000000000001</v>
      </c>
      <c r="CU34" s="194">
        <v>0.1203</v>
      </c>
      <c r="CV34" s="194">
        <v>9.3700000000000006E-2</v>
      </c>
      <c r="CW34" s="194">
        <v>9.7500000000000003E-2</v>
      </c>
      <c r="CX34" s="216"/>
      <c r="CY34" s="216"/>
    </row>
    <row r="35" spans="1:103" ht="15.6" x14ac:dyDescent="0.3">
      <c r="A35" s="155" t="s">
        <v>123</v>
      </c>
      <c r="B35" s="175" t="s">
        <v>110</v>
      </c>
      <c r="C35" s="172">
        <v>5.9127999999999998</v>
      </c>
      <c r="D35" s="172">
        <v>5.3582999999999998</v>
      </c>
      <c r="E35" s="172">
        <v>5.4141000000000004</v>
      </c>
      <c r="F35" s="172">
        <v>6.3371000000000004</v>
      </c>
      <c r="G35" s="172">
        <v>6.9721000000000002</v>
      </c>
      <c r="H35" s="172">
        <v>6.2839</v>
      </c>
      <c r="I35" s="172">
        <v>6.4118000000000004</v>
      </c>
      <c r="J35" s="172">
        <v>7.4603000000000002</v>
      </c>
      <c r="K35" s="172">
        <v>7.5781999999999998</v>
      </c>
      <c r="L35" s="172">
        <v>6.6829999999999998</v>
      </c>
      <c r="M35" s="172">
        <v>6.5404</v>
      </c>
      <c r="N35" s="172">
        <v>7.1059999999999999</v>
      </c>
      <c r="O35" s="172">
        <v>7.0522999999999998</v>
      </c>
      <c r="P35" s="172">
        <v>6.7568999999999999</v>
      </c>
      <c r="Q35" s="172">
        <v>6.2416999999999998</v>
      </c>
      <c r="R35" s="172">
        <v>6.8205</v>
      </c>
      <c r="S35" s="172">
        <v>7.0975999999999999</v>
      </c>
      <c r="T35" s="172">
        <v>7.1367000000000003</v>
      </c>
      <c r="U35" s="172">
        <v>7.1657999999999999</v>
      </c>
      <c r="V35" s="172">
        <v>6.9611000000000001</v>
      </c>
      <c r="W35" s="172">
        <v>6.8403999999999998</v>
      </c>
      <c r="X35" s="172">
        <v>6.5773999999999999</v>
      </c>
      <c r="Y35" s="172">
        <v>7.0705999999999998</v>
      </c>
      <c r="Z35" s="172">
        <v>7.42</v>
      </c>
      <c r="AA35" s="172">
        <v>7.1958000000000002</v>
      </c>
      <c r="AB35" s="172">
        <v>7.0373000000000001</v>
      </c>
      <c r="AC35" s="172">
        <v>7.3612000000000002</v>
      </c>
      <c r="AD35" s="172">
        <v>7.66</v>
      </c>
      <c r="AE35" s="172">
        <v>6.7862999999999998</v>
      </c>
      <c r="AF35" s="172">
        <v>7.3686999999999996</v>
      </c>
      <c r="AG35" s="172">
        <v>7.6498999999999997</v>
      </c>
      <c r="AH35" s="172">
        <v>6.7126000000000001</v>
      </c>
      <c r="AI35" s="172">
        <v>5.7984</v>
      </c>
      <c r="AJ35" s="172">
        <v>6.4185999999999996</v>
      </c>
      <c r="AK35" s="172">
        <v>6.9065000000000003</v>
      </c>
      <c r="AL35" s="172">
        <v>7.6528</v>
      </c>
      <c r="AM35" s="172">
        <v>8.1241000000000003</v>
      </c>
      <c r="AN35" s="172">
        <v>8.1068999999999996</v>
      </c>
      <c r="AO35" s="172">
        <v>6.8853</v>
      </c>
      <c r="AP35" s="172">
        <v>7.4837999999999996</v>
      </c>
      <c r="AQ35" s="172">
        <v>8.5715000000000003</v>
      </c>
      <c r="AR35" s="172">
        <v>7.8794000000000004</v>
      </c>
      <c r="AS35" s="172">
        <v>8.3925999999999998</v>
      </c>
      <c r="AT35" s="172">
        <v>7.5563000000000002</v>
      </c>
      <c r="AU35" s="172">
        <v>7.1063999999999998</v>
      </c>
      <c r="AV35" s="172">
        <v>7.1904000000000003</v>
      </c>
      <c r="AW35" s="172">
        <v>7.9036999999999997</v>
      </c>
      <c r="AX35" s="172">
        <v>8.6940000000000008</v>
      </c>
      <c r="AY35" s="172">
        <v>8.8802000000000003</v>
      </c>
      <c r="AZ35" s="172">
        <v>8.4444999999999997</v>
      </c>
      <c r="BA35" s="172">
        <v>7.5274999999999999</v>
      </c>
      <c r="BB35" s="172">
        <v>7.5743999999999998</v>
      </c>
      <c r="BC35" s="172">
        <v>6.9954000000000001</v>
      </c>
      <c r="BD35" s="172">
        <v>6.7012</v>
      </c>
      <c r="BE35" s="172">
        <v>6.9212999999999996</v>
      </c>
      <c r="BF35" s="172">
        <v>5.9577999999999998</v>
      </c>
      <c r="BG35" s="172">
        <v>5.1086999999999998</v>
      </c>
      <c r="BH35" s="172">
        <v>4.6380999999999997</v>
      </c>
      <c r="BI35" s="172">
        <v>4.2384000000000004</v>
      </c>
      <c r="BJ35" s="172">
        <v>4.6336000000000004</v>
      </c>
      <c r="BK35" s="172">
        <v>5.0768000000000004</v>
      </c>
      <c r="BL35" s="172">
        <v>4.3726000000000003</v>
      </c>
      <c r="BM35" s="172">
        <v>3.8908</v>
      </c>
      <c r="BN35" s="172">
        <v>4.3613</v>
      </c>
      <c r="BO35" s="172">
        <v>4.1119000000000003</v>
      </c>
      <c r="BP35" s="172">
        <v>4.3619000000000003</v>
      </c>
      <c r="BQ35" s="172">
        <v>5.3498999999999999</v>
      </c>
      <c r="BR35" s="172">
        <v>4.9074999999999998</v>
      </c>
      <c r="BS35" s="172">
        <v>4.3985000000000003</v>
      </c>
      <c r="BT35" s="172">
        <v>4.2769000000000004</v>
      </c>
      <c r="BU35" s="172">
        <v>4.7603999999999997</v>
      </c>
      <c r="BV35" s="172">
        <v>4.8472999999999997</v>
      </c>
      <c r="BW35" s="172">
        <v>6.1878000000000002</v>
      </c>
      <c r="BX35" s="172">
        <v>6.1296999999999997</v>
      </c>
      <c r="BY35" s="172">
        <v>5.8815999999999997</v>
      </c>
      <c r="BZ35" s="172">
        <v>7.431</v>
      </c>
      <c r="CA35" s="172">
        <v>6.7724000000000002</v>
      </c>
      <c r="CB35" s="172">
        <v>5.742</v>
      </c>
      <c r="CC35" s="172">
        <v>5.4691999999999998</v>
      </c>
      <c r="CD35" s="172">
        <v>6.6105999999999998</v>
      </c>
      <c r="CE35" s="172">
        <v>6.6658999999999997</v>
      </c>
      <c r="CF35" s="172">
        <v>5.7337999999999996</v>
      </c>
      <c r="CG35" s="172">
        <v>5.1566000000000001</v>
      </c>
      <c r="CH35" s="172">
        <v>5.9516</v>
      </c>
      <c r="CI35" s="172">
        <v>6.4549000000000003</v>
      </c>
      <c r="CJ35" s="172">
        <v>5.7302999999999997</v>
      </c>
      <c r="CK35" s="172">
        <v>5.0472000000000001</v>
      </c>
      <c r="CL35" s="172">
        <v>5.9382999999999999</v>
      </c>
      <c r="CM35" s="172">
        <v>4.8864999999999998</v>
      </c>
      <c r="CN35" s="172">
        <v>4.1536</v>
      </c>
      <c r="CO35" s="172">
        <v>5.3320999999999996</v>
      </c>
      <c r="CP35" s="172">
        <v>5.6035000000000004</v>
      </c>
      <c r="CQ35" s="172">
        <v>5.7991000000000001</v>
      </c>
      <c r="CR35" s="172">
        <v>5.4576000000000002</v>
      </c>
      <c r="CS35" s="194">
        <v>5.1555</v>
      </c>
      <c r="CT35" s="194">
        <v>5.3632999999999997</v>
      </c>
      <c r="CU35" s="194">
        <v>4.9318</v>
      </c>
      <c r="CV35" s="194">
        <v>5.5839999999999996</v>
      </c>
      <c r="CW35" s="194">
        <v>5.9626000000000001</v>
      </c>
      <c r="CX35" s="216"/>
      <c r="CY35" s="216"/>
    </row>
    <row r="36" spans="1:103" ht="15.6" x14ac:dyDescent="0.3">
      <c r="A36" s="155" t="s">
        <v>123</v>
      </c>
      <c r="B36" s="175" t="s">
        <v>111</v>
      </c>
      <c r="C36" s="172">
        <v>6.0317999999999996</v>
      </c>
      <c r="D36" s="172">
        <v>5.4911000000000003</v>
      </c>
      <c r="E36" s="172">
        <v>5.3288000000000002</v>
      </c>
      <c r="F36" s="172">
        <v>6.2668999999999997</v>
      </c>
      <c r="G36" s="172">
        <v>6.1279000000000003</v>
      </c>
      <c r="H36" s="172">
        <v>5.7565</v>
      </c>
      <c r="I36" s="172">
        <v>5.0213999999999999</v>
      </c>
      <c r="J36" s="172">
        <v>5.3103999999999996</v>
      </c>
      <c r="K36" s="172">
        <v>5.3028000000000004</v>
      </c>
      <c r="L36" s="172">
        <v>4.8643000000000001</v>
      </c>
      <c r="M36" s="172">
        <v>4.5487000000000002</v>
      </c>
      <c r="N36" s="172">
        <v>4.9194000000000004</v>
      </c>
      <c r="O36" s="172">
        <v>5.2512999999999996</v>
      </c>
      <c r="P36" s="172">
        <v>4.6527000000000003</v>
      </c>
      <c r="Q36" s="172">
        <v>5.1599000000000004</v>
      </c>
      <c r="R36" s="172">
        <v>5.7043999999999997</v>
      </c>
      <c r="S36" s="172">
        <v>5.6170999999999998</v>
      </c>
      <c r="T36" s="172">
        <v>4.9306999999999999</v>
      </c>
      <c r="U36" s="172">
        <v>4.7187999999999999</v>
      </c>
      <c r="V36" s="172">
        <v>4.8335999999999997</v>
      </c>
      <c r="W36" s="172">
        <v>5.5404999999999998</v>
      </c>
      <c r="X36" s="172">
        <v>5.0719000000000003</v>
      </c>
      <c r="Y36" s="172">
        <v>4.7076000000000002</v>
      </c>
      <c r="Z36" s="172">
        <v>4.7211999999999996</v>
      </c>
      <c r="AA36" s="172">
        <v>5.3438999999999997</v>
      </c>
      <c r="AB36" s="172">
        <v>4.2237999999999998</v>
      </c>
      <c r="AC36" s="172">
        <v>4.2393000000000001</v>
      </c>
      <c r="AD36" s="172">
        <v>4.3570000000000002</v>
      </c>
      <c r="AE36" s="172">
        <v>5.0559000000000003</v>
      </c>
      <c r="AF36" s="172">
        <v>4.4568000000000003</v>
      </c>
      <c r="AG36" s="172">
        <v>4.5858999999999996</v>
      </c>
      <c r="AH36" s="172">
        <v>4.2729999999999997</v>
      </c>
      <c r="AI36" s="172">
        <v>5.0782999999999996</v>
      </c>
      <c r="AJ36" s="172">
        <v>4.5044000000000004</v>
      </c>
      <c r="AK36" s="172">
        <v>4.2666000000000004</v>
      </c>
      <c r="AL36" s="172">
        <v>3.2816999999999998</v>
      </c>
      <c r="AM36" s="172">
        <v>3.4624999999999999</v>
      </c>
      <c r="AN36" s="172">
        <v>3.3664000000000001</v>
      </c>
      <c r="AO36" s="172">
        <v>3.8578999999999999</v>
      </c>
      <c r="AP36" s="172">
        <v>3.3498999999999999</v>
      </c>
      <c r="AQ36" s="172">
        <v>3.2824</v>
      </c>
      <c r="AR36" s="172">
        <v>2.7679</v>
      </c>
      <c r="AS36" s="172">
        <v>2.7389999999999999</v>
      </c>
      <c r="AT36" s="172">
        <v>3.1204000000000001</v>
      </c>
      <c r="AU36" s="172">
        <v>3.7366999999999999</v>
      </c>
      <c r="AV36" s="172">
        <v>3.992</v>
      </c>
      <c r="AW36" s="172">
        <v>3.9076</v>
      </c>
      <c r="AX36" s="172">
        <v>3.5935999999999999</v>
      </c>
      <c r="AY36" s="172">
        <v>4.0766</v>
      </c>
      <c r="AZ36" s="172">
        <v>3.1105999999999998</v>
      </c>
      <c r="BA36" s="172">
        <v>2.9171999999999998</v>
      </c>
      <c r="BB36" s="172">
        <v>3.8216000000000001</v>
      </c>
      <c r="BC36" s="172">
        <v>4.4063999999999997</v>
      </c>
      <c r="BD36" s="172">
        <v>4.3391000000000002</v>
      </c>
      <c r="BE36" s="172">
        <v>3.5697000000000001</v>
      </c>
      <c r="BF36" s="172">
        <v>3.3109999999999999</v>
      </c>
      <c r="BG36" s="172">
        <v>3.7145999999999999</v>
      </c>
      <c r="BH36" s="172">
        <v>4.0011999999999999</v>
      </c>
      <c r="BI36" s="172">
        <v>3.8942999999999999</v>
      </c>
      <c r="BJ36" s="172">
        <v>3.5960000000000001</v>
      </c>
      <c r="BK36" s="172">
        <v>3.9992000000000001</v>
      </c>
      <c r="BL36" s="172">
        <v>3.3835999999999999</v>
      </c>
      <c r="BM36" s="172">
        <v>4.0872999999999999</v>
      </c>
      <c r="BN36" s="172">
        <v>3.9727999999999999</v>
      </c>
      <c r="BO36" s="172">
        <v>3.5905999999999998</v>
      </c>
      <c r="BP36" s="172">
        <v>3.8029000000000002</v>
      </c>
      <c r="BQ36" s="172">
        <v>3.4024000000000001</v>
      </c>
      <c r="BR36" s="172">
        <v>3.0545</v>
      </c>
      <c r="BS36" s="172">
        <v>3.9990000000000001</v>
      </c>
      <c r="BT36" s="172">
        <v>3.7231000000000001</v>
      </c>
      <c r="BU36" s="172">
        <v>3.6444999999999999</v>
      </c>
      <c r="BV36" s="172">
        <v>4.1128</v>
      </c>
      <c r="BW36" s="172">
        <v>3.7259000000000002</v>
      </c>
      <c r="BX36" s="172">
        <v>3.5796999999999999</v>
      </c>
      <c r="BY36" s="172">
        <v>4.0526</v>
      </c>
      <c r="BZ36" s="172">
        <v>4.0556000000000001</v>
      </c>
      <c r="CA36" s="172">
        <v>3.7938999999999998</v>
      </c>
      <c r="CB36" s="172">
        <v>3.8342999999999998</v>
      </c>
      <c r="CC36" s="172">
        <v>3.9074</v>
      </c>
      <c r="CD36" s="172">
        <v>3.5882000000000001</v>
      </c>
      <c r="CE36" s="172">
        <v>3.597</v>
      </c>
      <c r="CF36" s="172">
        <v>3.5937000000000001</v>
      </c>
      <c r="CG36" s="172">
        <v>3.7273000000000001</v>
      </c>
      <c r="CH36" s="172">
        <v>3.1427</v>
      </c>
      <c r="CI36" s="172">
        <v>2.9916</v>
      </c>
      <c r="CJ36" s="172">
        <v>2.8111000000000002</v>
      </c>
      <c r="CK36" s="172">
        <v>2.9241999999999999</v>
      </c>
      <c r="CL36" s="172">
        <v>3.3601000000000001</v>
      </c>
      <c r="CM36" s="172">
        <v>2.7944</v>
      </c>
      <c r="CN36" s="172">
        <v>2.5310000000000001</v>
      </c>
      <c r="CO36" s="172">
        <v>2.3306</v>
      </c>
      <c r="CP36" s="172">
        <v>3.0640000000000001</v>
      </c>
      <c r="CQ36" s="172">
        <v>2.492</v>
      </c>
      <c r="CR36" s="172">
        <v>2.4617</v>
      </c>
      <c r="CS36" s="194">
        <v>2.2879</v>
      </c>
      <c r="CT36" s="194">
        <v>2.6612</v>
      </c>
      <c r="CU36" s="194">
        <v>2.6930999999999998</v>
      </c>
      <c r="CV36" s="194">
        <v>2.7993999999999999</v>
      </c>
      <c r="CW36" s="194">
        <v>2.343</v>
      </c>
      <c r="CX36" s="216"/>
      <c r="CY36" s="216"/>
    </row>
    <row r="37" spans="1:103" ht="15.6" x14ac:dyDescent="0.3">
      <c r="A37" s="155" t="s">
        <v>123</v>
      </c>
      <c r="B37" s="175" t="s">
        <v>112</v>
      </c>
      <c r="C37" s="172">
        <v>0.16109999999999999</v>
      </c>
      <c r="D37" s="172">
        <v>7.0900000000000005E-2</v>
      </c>
      <c r="E37" s="172">
        <v>7.3700000000000002E-2</v>
      </c>
      <c r="F37" s="172">
        <v>0.1343</v>
      </c>
      <c r="G37" s="172">
        <v>0.16020000000000001</v>
      </c>
      <c r="H37" s="172">
        <v>9.1399999999999995E-2</v>
      </c>
      <c r="I37" s="172">
        <v>6.2399999999999997E-2</v>
      </c>
      <c r="J37" s="172">
        <v>0.14069999999999999</v>
      </c>
      <c r="K37" s="172">
        <v>0.18190000000000001</v>
      </c>
      <c r="L37" s="172">
        <v>5.7599999999999998E-2</v>
      </c>
      <c r="M37" s="172">
        <v>4.8399999999999999E-2</v>
      </c>
      <c r="N37" s="172">
        <v>0.1454</v>
      </c>
      <c r="O37" s="172">
        <v>8.9300000000000004E-2</v>
      </c>
      <c r="P37" s="172">
        <v>4.9700000000000001E-2</v>
      </c>
      <c r="Q37" s="172">
        <v>5.45E-2</v>
      </c>
      <c r="R37" s="172">
        <v>0.1552</v>
      </c>
      <c r="S37" s="172">
        <v>0.1696</v>
      </c>
      <c r="T37" s="172">
        <v>9.7699999999999995E-2</v>
      </c>
      <c r="U37" s="172">
        <v>5.6099999999999997E-2</v>
      </c>
      <c r="V37" s="172">
        <v>8.8300000000000003E-2</v>
      </c>
      <c r="W37" s="172">
        <v>8.4599999999999995E-2</v>
      </c>
      <c r="X37" s="172">
        <v>5.8900000000000001E-2</v>
      </c>
      <c r="Y37" s="172">
        <v>4.3799999999999999E-2</v>
      </c>
      <c r="Z37" s="172">
        <v>9.0200000000000002E-2</v>
      </c>
      <c r="AA37" s="172">
        <v>0.13150000000000001</v>
      </c>
      <c r="AB37" s="172">
        <v>6.2399999999999997E-2</v>
      </c>
      <c r="AC37" s="172">
        <v>8.3400000000000002E-2</v>
      </c>
      <c r="AD37" s="172">
        <v>0.1409</v>
      </c>
      <c r="AE37" s="172">
        <v>0.14330000000000001</v>
      </c>
      <c r="AF37" s="172">
        <v>8.77E-2</v>
      </c>
      <c r="AG37" s="172">
        <v>6.0299999999999999E-2</v>
      </c>
      <c r="AH37" s="172">
        <v>0.1318</v>
      </c>
      <c r="AI37" s="172">
        <v>9.6199999999999994E-2</v>
      </c>
      <c r="AJ37" s="172">
        <v>8.3199999999999996E-2</v>
      </c>
      <c r="AK37" s="172">
        <v>5.8200000000000002E-2</v>
      </c>
      <c r="AL37" s="172">
        <v>0.15740000000000001</v>
      </c>
      <c r="AM37" s="172">
        <v>0.16739999999999999</v>
      </c>
      <c r="AN37" s="172">
        <v>7.3300000000000004E-2</v>
      </c>
      <c r="AO37" s="172">
        <v>8.2100000000000006E-2</v>
      </c>
      <c r="AP37" s="172">
        <v>0.1137</v>
      </c>
      <c r="AQ37" s="172">
        <v>0.1701</v>
      </c>
      <c r="AR37" s="172">
        <v>7.3499999999999996E-2</v>
      </c>
      <c r="AS37" s="172">
        <v>6.3399999999999998E-2</v>
      </c>
      <c r="AT37" s="172">
        <v>0.1363</v>
      </c>
      <c r="AU37" s="172">
        <v>0.13500000000000001</v>
      </c>
      <c r="AV37" s="172">
        <v>7.9100000000000004E-2</v>
      </c>
      <c r="AW37" s="172">
        <v>9.7799999999999998E-2</v>
      </c>
      <c r="AX37" s="172">
        <v>0.13880000000000001</v>
      </c>
      <c r="AY37" s="172">
        <v>7.2599999999999998E-2</v>
      </c>
      <c r="AZ37" s="172">
        <v>5.6099999999999997E-2</v>
      </c>
      <c r="BA37" s="172">
        <v>7.3599999999999999E-2</v>
      </c>
      <c r="BB37" s="172">
        <v>0.1065</v>
      </c>
      <c r="BC37" s="172">
        <v>0.11210000000000001</v>
      </c>
      <c r="BD37" s="172">
        <v>9.8199999999999996E-2</v>
      </c>
      <c r="BE37" s="172">
        <v>0.10589999999999999</v>
      </c>
      <c r="BF37" s="172">
        <v>0.17330000000000001</v>
      </c>
      <c r="BG37" s="172">
        <v>0.15720000000000001</v>
      </c>
      <c r="BH37" s="172">
        <v>6.8699999999999997E-2</v>
      </c>
      <c r="BI37" s="172">
        <v>9.0899999999999995E-2</v>
      </c>
      <c r="BJ37" s="172">
        <v>0.1409</v>
      </c>
      <c r="BK37" s="172">
        <v>0.1077</v>
      </c>
      <c r="BL37" s="172">
        <v>8.3400000000000002E-2</v>
      </c>
      <c r="BM37" s="172">
        <v>6.3899999999999998E-2</v>
      </c>
      <c r="BN37" s="172">
        <v>0.14929999999999999</v>
      </c>
      <c r="BO37" s="172">
        <v>0.19209999999999999</v>
      </c>
      <c r="BP37" s="172">
        <v>9.6000000000000002E-2</v>
      </c>
      <c r="BQ37" s="172">
        <v>6.7199999999999996E-2</v>
      </c>
      <c r="BR37" s="172">
        <v>0.151</v>
      </c>
      <c r="BS37" s="172">
        <v>0.1729</v>
      </c>
      <c r="BT37" s="172">
        <v>0.1226</v>
      </c>
      <c r="BU37" s="172">
        <v>8.8400000000000006E-2</v>
      </c>
      <c r="BV37" s="172">
        <v>0.15759999999999999</v>
      </c>
      <c r="BW37" s="172">
        <v>0.17899999999999999</v>
      </c>
      <c r="BX37" s="172">
        <v>8.0199999999999994E-2</v>
      </c>
      <c r="BY37" s="172">
        <v>9.8699999999999996E-2</v>
      </c>
      <c r="BZ37" s="172">
        <v>0.10390000000000001</v>
      </c>
      <c r="CA37" s="172">
        <v>0.15459999999999999</v>
      </c>
      <c r="CB37" s="172">
        <v>7.4300000000000005E-2</v>
      </c>
      <c r="CC37" s="172">
        <v>0.1087</v>
      </c>
      <c r="CD37" s="172">
        <v>0.16819999999999999</v>
      </c>
      <c r="CE37" s="172">
        <v>0.1333</v>
      </c>
      <c r="CF37" s="172">
        <v>8.1199999999999994E-2</v>
      </c>
      <c r="CG37" s="172">
        <v>7.5899999999999995E-2</v>
      </c>
      <c r="CH37" s="172">
        <v>0.17349999999999999</v>
      </c>
      <c r="CI37" s="172">
        <v>0.15409999999999999</v>
      </c>
      <c r="CJ37" s="172">
        <v>6.7699999999999996E-2</v>
      </c>
      <c r="CK37" s="172">
        <v>0.115</v>
      </c>
      <c r="CL37" s="172">
        <v>0.14729999999999999</v>
      </c>
      <c r="CM37" s="172">
        <v>0.21060000000000001</v>
      </c>
      <c r="CN37" s="172">
        <v>8.6099999999999996E-2</v>
      </c>
      <c r="CO37" s="172">
        <v>0.1009</v>
      </c>
      <c r="CP37" s="172">
        <v>0.18779999999999999</v>
      </c>
      <c r="CQ37" s="172">
        <v>0.1492</v>
      </c>
      <c r="CR37" s="172">
        <v>8.4599999999999995E-2</v>
      </c>
      <c r="CS37" s="194">
        <v>5.5399999999999998E-2</v>
      </c>
      <c r="CT37" s="194">
        <v>0.17469999999999999</v>
      </c>
      <c r="CU37" s="194">
        <v>0.15890000000000001</v>
      </c>
      <c r="CV37" s="194">
        <v>7.9299999999999995E-2</v>
      </c>
      <c r="CW37" s="194">
        <v>6.1100000000000002E-2</v>
      </c>
      <c r="CX37" s="216"/>
      <c r="CY37" s="216"/>
    </row>
    <row r="38" spans="1:103" ht="15.6" x14ac:dyDescent="0.3">
      <c r="A38" s="155" t="s">
        <v>123</v>
      </c>
      <c r="B38" s="175" t="s">
        <v>113</v>
      </c>
      <c r="C38" s="172">
        <v>1.77E-2</v>
      </c>
      <c r="D38" s="172">
        <v>1.8499999999999999E-2</v>
      </c>
      <c r="E38" s="172">
        <v>1.9300000000000001E-2</v>
      </c>
      <c r="F38" s="172">
        <v>0.02</v>
      </c>
      <c r="G38" s="172">
        <v>1.7100000000000001E-2</v>
      </c>
      <c r="H38" s="172">
        <v>1.7899999999999999E-2</v>
      </c>
      <c r="I38" s="172">
        <v>1.8700000000000001E-2</v>
      </c>
      <c r="J38" s="172">
        <v>1.9300000000000001E-2</v>
      </c>
      <c r="K38" s="172">
        <v>1.9300000000000001E-2</v>
      </c>
      <c r="L38" s="172">
        <v>1.9900000000000001E-2</v>
      </c>
      <c r="M38" s="172">
        <v>2.0899999999999998E-2</v>
      </c>
      <c r="N38" s="172">
        <v>2.12E-2</v>
      </c>
      <c r="O38" s="172">
        <v>2.12E-2</v>
      </c>
      <c r="P38" s="172">
        <v>2.0199999999999999E-2</v>
      </c>
      <c r="Q38" s="172">
        <v>0.02</v>
      </c>
      <c r="R38" s="172">
        <v>2.1499999999999998E-2</v>
      </c>
      <c r="S38" s="172">
        <v>2.1499999999999998E-2</v>
      </c>
      <c r="T38" s="172">
        <v>2.3599999999999999E-2</v>
      </c>
      <c r="U38" s="172">
        <v>2.8500000000000001E-2</v>
      </c>
      <c r="V38" s="172">
        <v>3.44E-2</v>
      </c>
      <c r="W38" s="172">
        <v>3.44E-2</v>
      </c>
      <c r="X38" s="172">
        <v>2.1499999999999998E-2</v>
      </c>
      <c r="Y38" s="172">
        <v>1.72E-2</v>
      </c>
      <c r="Z38" s="172">
        <v>3.7499999999999999E-2</v>
      </c>
      <c r="AA38" s="172">
        <v>4.2999999999999997E-2</v>
      </c>
      <c r="AB38" s="172">
        <v>3.1E-2</v>
      </c>
      <c r="AC38" s="172">
        <v>3.9600000000000003E-2</v>
      </c>
      <c r="AD38" s="172">
        <v>5.2900000000000003E-2</v>
      </c>
      <c r="AE38" s="172">
        <v>6.4500000000000002E-2</v>
      </c>
      <c r="AF38" s="172">
        <v>4.6399999999999997E-2</v>
      </c>
      <c r="AG38" s="172">
        <v>5.9299999999999999E-2</v>
      </c>
      <c r="AH38" s="172">
        <v>7.9500000000000001E-2</v>
      </c>
      <c r="AI38" s="172">
        <v>9.4700000000000006E-2</v>
      </c>
      <c r="AJ38" s="172">
        <v>6.7599999999999993E-2</v>
      </c>
      <c r="AK38" s="172">
        <v>8.6300000000000002E-2</v>
      </c>
      <c r="AL38" s="172">
        <v>0.11559999999999999</v>
      </c>
      <c r="AM38" s="172">
        <v>0.14169999999999999</v>
      </c>
      <c r="AN38" s="172">
        <v>8.0199999999999994E-2</v>
      </c>
      <c r="AO38" s="172">
        <v>0.1027</v>
      </c>
      <c r="AP38" s="172">
        <v>0.13</v>
      </c>
      <c r="AQ38" s="172">
        <v>0.19040000000000001</v>
      </c>
      <c r="AR38" s="172">
        <v>0.1091</v>
      </c>
      <c r="AS38" s="172">
        <v>0.11260000000000001</v>
      </c>
      <c r="AT38" s="172">
        <v>0.2019</v>
      </c>
      <c r="AU38" s="172">
        <v>0.25409999999999999</v>
      </c>
      <c r="AV38" s="172">
        <v>0.17130000000000001</v>
      </c>
      <c r="AW38" s="172">
        <v>0.18260000000000001</v>
      </c>
      <c r="AX38" s="172">
        <v>0.22339999999999999</v>
      </c>
      <c r="AY38" s="172">
        <v>0.20930000000000001</v>
      </c>
      <c r="AZ38" s="172">
        <v>0.14369999999999999</v>
      </c>
      <c r="BA38" s="172">
        <v>0.23860000000000001</v>
      </c>
      <c r="BB38" s="172">
        <v>0.29649999999999999</v>
      </c>
      <c r="BC38" s="172">
        <v>0.29320000000000002</v>
      </c>
      <c r="BD38" s="172">
        <v>0.317</v>
      </c>
      <c r="BE38" s="172">
        <v>0.2681</v>
      </c>
      <c r="BF38" s="172">
        <v>0.51519999999999999</v>
      </c>
      <c r="BG38" s="172">
        <v>0.43619999999999998</v>
      </c>
      <c r="BH38" s="172">
        <v>0.3347</v>
      </c>
      <c r="BI38" s="172">
        <v>0.37459999999999999</v>
      </c>
      <c r="BJ38" s="172">
        <v>0.56140000000000001</v>
      </c>
      <c r="BK38" s="172">
        <v>0.58299999999999996</v>
      </c>
      <c r="BL38" s="172">
        <v>0.55800000000000005</v>
      </c>
      <c r="BM38" s="172">
        <v>0.40710000000000002</v>
      </c>
      <c r="BN38" s="172">
        <v>0.90029999999999999</v>
      </c>
      <c r="BO38" s="172">
        <v>0.95020000000000004</v>
      </c>
      <c r="BP38" s="172">
        <v>0.44109999999999999</v>
      </c>
      <c r="BQ38" s="172">
        <v>0.44080000000000003</v>
      </c>
      <c r="BR38" s="172">
        <v>0.91620000000000001</v>
      </c>
      <c r="BS38" s="172">
        <v>1.0325</v>
      </c>
      <c r="BT38" s="172">
        <v>0.76700000000000002</v>
      </c>
      <c r="BU38" s="172">
        <v>0.66400000000000003</v>
      </c>
      <c r="BV38" s="172">
        <v>1.1205000000000001</v>
      </c>
      <c r="BW38" s="172">
        <v>1.0117</v>
      </c>
      <c r="BX38" s="172">
        <v>0.68220000000000003</v>
      </c>
      <c r="BY38" s="172">
        <v>0.76719999999999999</v>
      </c>
      <c r="BZ38" s="172">
        <v>0.90910000000000002</v>
      </c>
      <c r="CA38" s="172">
        <v>1.1457999999999999</v>
      </c>
      <c r="CB38" s="172">
        <v>0.97670000000000001</v>
      </c>
      <c r="CC38" s="172">
        <v>0.9133</v>
      </c>
      <c r="CD38" s="172">
        <v>1.4590000000000001</v>
      </c>
      <c r="CE38" s="172">
        <v>1.4883</v>
      </c>
      <c r="CF38" s="172">
        <v>0.8639</v>
      </c>
      <c r="CG38" s="172">
        <v>0.90210000000000001</v>
      </c>
      <c r="CH38" s="172">
        <v>1.6126</v>
      </c>
      <c r="CI38" s="172">
        <v>1.6176999999999999</v>
      </c>
      <c r="CJ38" s="172">
        <v>1.0611999999999999</v>
      </c>
      <c r="CK38" s="172">
        <v>1.2216</v>
      </c>
      <c r="CL38" s="172">
        <v>1.6756</v>
      </c>
      <c r="CM38" s="172">
        <v>2.2608999999999999</v>
      </c>
      <c r="CN38" s="172">
        <v>1.1504000000000001</v>
      </c>
      <c r="CO38" s="172">
        <v>1.2626999999999999</v>
      </c>
      <c r="CP38" s="172">
        <v>1.8287</v>
      </c>
      <c r="CQ38" s="172">
        <v>1.8197000000000001</v>
      </c>
      <c r="CR38" s="172">
        <v>0.98770000000000002</v>
      </c>
      <c r="CS38" s="194">
        <v>0.87</v>
      </c>
      <c r="CT38" s="194">
        <v>1.8831</v>
      </c>
      <c r="CU38" s="194">
        <v>2.0988000000000002</v>
      </c>
      <c r="CV38" s="194">
        <v>1.3993</v>
      </c>
      <c r="CW38" s="194">
        <v>1.1586000000000001</v>
      </c>
      <c r="CX38" s="216"/>
      <c r="CY38" s="216"/>
    </row>
    <row r="39" spans="1:103" ht="15.6" x14ac:dyDescent="0.3">
      <c r="A39" s="155" t="s">
        <v>123</v>
      </c>
      <c r="B39" s="175" t="s">
        <v>114</v>
      </c>
      <c r="C39" s="182" t="s">
        <v>173</v>
      </c>
      <c r="D39" s="182" t="s">
        <v>173</v>
      </c>
      <c r="E39" s="182" t="s">
        <v>173</v>
      </c>
      <c r="F39" s="182" t="s">
        <v>173</v>
      </c>
      <c r="G39" s="182" t="s">
        <v>173</v>
      </c>
      <c r="H39" s="182" t="s">
        <v>173</v>
      </c>
      <c r="I39" s="182" t="s">
        <v>173</v>
      </c>
      <c r="J39" s="182" t="s">
        <v>173</v>
      </c>
      <c r="K39" s="182" t="s">
        <v>173</v>
      </c>
      <c r="L39" s="182" t="s">
        <v>173</v>
      </c>
      <c r="M39" s="182" t="s">
        <v>173</v>
      </c>
      <c r="N39" s="182" t="s">
        <v>173</v>
      </c>
      <c r="O39" s="182" t="s">
        <v>173</v>
      </c>
      <c r="P39" s="182" t="s">
        <v>173</v>
      </c>
      <c r="Q39" s="182" t="s">
        <v>173</v>
      </c>
      <c r="R39" s="182" t="s">
        <v>173</v>
      </c>
      <c r="S39" s="182" t="s">
        <v>173</v>
      </c>
      <c r="T39" s="182" t="s">
        <v>173</v>
      </c>
      <c r="U39" s="182" t="s">
        <v>173</v>
      </c>
      <c r="V39" s="182" t="s">
        <v>173</v>
      </c>
      <c r="W39" s="182" t="s">
        <v>173</v>
      </c>
      <c r="X39" s="182" t="s">
        <v>173</v>
      </c>
      <c r="Y39" s="182" t="s">
        <v>173</v>
      </c>
      <c r="Z39" s="182" t="s">
        <v>173</v>
      </c>
      <c r="AA39" s="182" t="s">
        <v>173</v>
      </c>
      <c r="AB39" s="182" t="s">
        <v>173</v>
      </c>
      <c r="AC39" s="182" t="s">
        <v>173</v>
      </c>
      <c r="AD39" s="182" t="s">
        <v>173</v>
      </c>
      <c r="AE39" s="182" t="s">
        <v>173</v>
      </c>
      <c r="AF39" s="182" t="s">
        <v>173</v>
      </c>
      <c r="AG39" s="182" t="s">
        <v>173</v>
      </c>
      <c r="AH39" s="182" t="s">
        <v>173</v>
      </c>
      <c r="AI39" s="182" t="s">
        <v>173</v>
      </c>
      <c r="AJ39" s="182" t="s">
        <v>173</v>
      </c>
      <c r="AK39" s="182" t="s">
        <v>173</v>
      </c>
      <c r="AL39" s="182" t="s">
        <v>173</v>
      </c>
      <c r="AM39" s="182" t="s">
        <v>173</v>
      </c>
      <c r="AN39" s="182" t="s">
        <v>173</v>
      </c>
      <c r="AO39" s="182" t="s">
        <v>173</v>
      </c>
      <c r="AP39" s="182" t="s">
        <v>173</v>
      </c>
      <c r="AQ39" s="182" t="s">
        <v>173</v>
      </c>
      <c r="AR39" s="182" t="s">
        <v>173</v>
      </c>
      <c r="AS39" s="182" t="s">
        <v>173</v>
      </c>
      <c r="AT39" s="182" t="s">
        <v>173</v>
      </c>
      <c r="AU39" s="182" t="s">
        <v>173</v>
      </c>
      <c r="AV39" s="182" t="s">
        <v>173</v>
      </c>
      <c r="AW39" s="182" t="s">
        <v>173</v>
      </c>
      <c r="AX39" s="182" t="s">
        <v>173</v>
      </c>
      <c r="AY39" s="182" t="s">
        <v>173</v>
      </c>
      <c r="AZ39" s="182" t="s">
        <v>173</v>
      </c>
      <c r="BA39" s="182" t="s">
        <v>173</v>
      </c>
      <c r="BB39" s="182" t="s">
        <v>173</v>
      </c>
      <c r="BC39" s="182" t="s">
        <v>173</v>
      </c>
      <c r="BD39" s="182" t="s">
        <v>173</v>
      </c>
      <c r="BE39" s="182" t="s">
        <v>173</v>
      </c>
      <c r="BF39" s="182" t="s">
        <v>173</v>
      </c>
      <c r="BG39" s="182">
        <v>1.5299999999999999E-2</v>
      </c>
      <c r="BH39" s="182">
        <v>3.7600000000000001E-2</v>
      </c>
      <c r="BI39" s="182">
        <v>4.7600000000000003E-2</v>
      </c>
      <c r="BJ39" s="182">
        <v>1.5800000000000002E-2</v>
      </c>
      <c r="BK39" s="182">
        <v>1.21E-2</v>
      </c>
      <c r="BL39" s="172">
        <v>6.0299999999999999E-2</v>
      </c>
      <c r="BM39" s="172">
        <v>7.3899999999999993E-2</v>
      </c>
      <c r="BN39" s="172">
        <v>2.6599999999999999E-2</v>
      </c>
      <c r="BO39" s="172">
        <v>4.0500000000000001E-2</v>
      </c>
      <c r="BP39" s="172">
        <v>0.12659999999999999</v>
      </c>
      <c r="BQ39" s="172">
        <v>0.1343</v>
      </c>
      <c r="BR39" s="172">
        <v>4.7199999999999999E-2</v>
      </c>
      <c r="BS39" s="172">
        <v>8.0600000000000005E-2</v>
      </c>
      <c r="BT39" s="172">
        <v>0.26690000000000003</v>
      </c>
      <c r="BU39" s="172">
        <v>0.23169999999999999</v>
      </c>
      <c r="BV39" s="172">
        <v>6.8400000000000002E-2</v>
      </c>
      <c r="BW39" s="172">
        <v>0.12529999999999999</v>
      </c>
      <c r="BX39" s="172">
        <v>0.33260000000000001</v>
      </c>
      <c r="BY39" s="172">
        <v>0.32150000000000001</v>
      </c>
      <c r="BZ39" s="172">
        <v>0.1144</v>
      </c>
      <c r="CA39" s="172">
        <v>0.1381</v>
      </c>
      <c r="CB39" s="172">
        <v>0.39369999999999999</v>
      </c>
      <c r="CC39" s="172">
        <v>0.3402</v>
      </c>
      <c r="CD39" s="172">
        <v>0.1132</v>
      </c>
      <c r="CE39" s="172">
        <v>0.1542</v>
      </c>
      <c r="CF39" s="172">
        <v>0.42209999999999998</v>
      </c>
      <c r="CG39" s="172">
        <v>0.38529999999999998</v>
      </c>
      <c r="CH39" s="172">
        <v>0.12770000000000001</v>
      </c>
      <c r="CI39" s="172">
        <v>0.16489999999999999</v>
      </c>
      <c r="CJ39" s="172">
        <v>0.39729999999999999</v>
      </c>
      <c r="CK39" s="172">
        <v>0.38590000000000002</v>
      </c>
      <c r="CL39" s="172">
        <v>0.1196</v>
      </c>
      <c r="CM39" s="172">
        <v>0.16439999999999999</v>
      </c>
      <c r="CN39" s="172">
        <v>0.46689999999999998</v>
      </c>
      <c r="CO39" s="172">
        <v>0.36209999999999998</v>
      </c>
      <c r="CP39" s="172">
        <v>0.11609999999999999</v>
      </c>
      <c r="CQ39" s="172">
        <v>0.14749999999999999</v>
      </c>
      <c r="CR39" s="172">
        <v>0.42959999999999998</v>
      </c>
      <c r="CS39" s="194">
        <v>0.34670000000000001</v>
      </c>
      <c r="CT39" s="194">
        <v>0.1198</v>
      </c>
      <c r="CU39" s="194">
        <v>0.17860000000000001</v>
      </c>
      <c r="CV39" s="194">
        <v>0.43769999999999998</v>
      </c>
      <c r="CW39" s="194">
        <v>0.4158</v>
      </c>
      <c r="CX39" s="216"/>
      <c r="CY39" s="216"/>
    </row>
    <row r="40" spans="1:103" ht="15.6" x14ac:dyDescent="0.3">
      <c r="A40" s="155" t="s">
        <v>123</v>
      </c>
      <c r="B40" s="175" t="s">
        <v>115</v>
      </c>
      <c r="C40" s="182">
        <v>0.26989999999999997</v>
      </c>
      <c r="D40" s="182">
        <v>0.27939999999999998</v>
      </c>
      <c r="E40" s="182">
        <v>0.29089999999999999</v>
      </c>
      <c r="F40" s="182">
        <v>0.30209999999999998</v>
      </c>
      <c r="G40" s="182">
        <v>0.33479999999999999</v>
      </c>
      <c r="H40" s="182">
        <v>0.34160000000000001</v>
      </c>
      <c r="I40" s="182">
        <v>0.35699999999999998</v>
      </c>
      <c r="J40" s="182">
        <v>0.36449999999999999</v>
      </c>
      <c r="K40" s="182">
        <v>0.37380000000000002</v>
      </c>
      <c r="L40" s="182">
        <v>0.38119999999999998</v>
      </c>
      <c r="M40" s="182">
        <v>0.40200000000000002</v>
      </c>
      <c r="N40" s="182">
        <v>0.41110000000000002</v>
      </c>
      <c r="O40" s="182">
        <v>0.4486</v>
      </c>
      <c r="P40" s="182">
        <v>0.45369999999999999</v>
      </c>
      <c r="Q40" s="182">
        <v>0.48130000000000001</v>
      </c>
      <c r="R40" s="182">
        <v>0.4909</v>
      </c>
      <c r="S40" s="182">
        <v>0.51139999999999997</v>
      </c>
      <c r="T40" s="182">
        <v>0.50329999999999997</v>
      </c>
      <c r="U40" s="182">
        <v>0.5091</v>
      </c>
      <c r="V40" s="182">
        <v>0.54920000000000002</v>
      </c>
      <c r="W40" s="182">
        <v>0.56510000000000005</v>
      </c>
      <c r="X40" s="182">
        <v>0.57850000000000001</v>
      </c>
      <c r="Y40" s="182">
        <v>0.59819999999999995</v>
      </c>
      <c r="Z40" s="182">
        <v>0.66700000000000004</v>
      </c>
      <c r="AA40" s="182">
        <v>0.62190000000000001</v>
      </c>
      <c r="AB40" s="182">
        <v>0.65110000000000001</v>
      </c>
      <c r="AC40" s="182">
        <v>0.69989999999999997</v>
      </c>
      <c r="AD40" s="182">
        <v>0.79449999999999998</v>
      </c>
      <c r="AE40" s="182">
        <v>0.83979999999999999</v>
      </c>
      <c r="AF40" s="182">
        <v>0.77639999999999998</v>
      </c>
      <c r="AG40" s="182">
        <v>0.81230000000000002</v>
      </c>
      <c r="AH40" s="182">
        <v>0.92469999999999997</v>
      </c>
      <c r="AI40" s="182">
        <v>0.94569999999999999</v>
      </c>
      <c r="AJ40" s="182">
        <v>0.79220000000000002</v>
      </c>
      <c r="AK40" s="182">
        <v>0.80640000000000001</v>
      </c>
      <c r="AL40" s="182">
        <v>0.92559999999999998</v>
      </c>
      <c r="AM40" s="182">
        <v>0.88870000000000005</v>
      </c>
      <c r="AN40" s="182">
        <v>0.80889999999999995</v>
      </c>
      <c r="AO40" s="182">
        <v>0.78669999999999995</v>
      </c>
      <c r="AP40" s="182">
        <v>0.93330000000000002</v>
      </c>
      <c r="AQ40" s="182">
        <v>0.87170000000000003</v>
      </c>
      <c r="AR40" s="182">
        <v>0.84130000000000005</v>
      </c>
      <c r="AS40" s="182">
        <v>0.84299999999999997</v>
      </c>
      <c r="AT40" s="182">
        <v>0.98719999999999997</v>
      </c>
      <c r="AU40" s="182">
        <v>1.0334000000000001</v>
      </c>
      <c r="AV40" s="182">
        <v>0.91300000000000003</v>
      </c>
      <c r="AW40" s="182">
        <v>0.89890000000000003</v>
      </c>
      <c r="AX40" s="182">
        <v>1.0318000000000001</v>
      </c>
      <c r="AY40" s="182">
        <v>1.0471999999999999</v>
      </c>
      <c r="AZ40" s="182">
        <v>1.0495000000000001</v>
      </c>
      <c r="BA40" s="182">
        <v>1.0992999999999999</v>
      </c>
      <c r="BB40" s="182">
        <v>1.1286</v>
      </c>
      <c r="BC40" s="182">
        <v>1.1540999999999999</v>
      </c>
      <c r="BD40" s="182">
        <v>1.1153</v>
      </c>
      <c r="BE40" s="182">
        <v>1.1561999999999999</v>
      </c>
      <c r="BF40" s="182">
        <v>1.1811</v>
      </c>
      <c r="BG40" s="182">
        <v>1.2855000000000001</v>
      </c>
      <c r="BH40" s="182">
        <v>1.1040000000000001</v>
      </c>
      <c r="BI40" s="182">
        <v>1.2088000000000001</v>
      </c>
      <c r="BJ40" s="182">
        <v>1.3358000000000001</v>
      </c>
      <c r="BK40" s="182">
        <v>1.2053</v>
      </c>
      <c r="BL40" s="172">
        <v>2.8119999999999998</v>
      </c>
      <c r="BM40" s="172">
        <v>1.2710999999999999</v>
      </c>
      <c r="BN40" s="172">
        <v>1.2861</v>
      </c>
      <c r="BO40" s="172">
        <v>1.3418000000000001</v>
      </c>
      <c r="BP40" s="172">
        <v>1.5562</v>
      </c>
      <c r="BQ40" s="172">
        <v>1.6577999999999999</v>
      </c>
      <c r="BR40" s="172">
        <v>1.8421000000000001</v>
      </c>
      <c r="BS40" s="172">
        <v>1.9266000000000001</v>
      </c>
      <c r="BT40" s="172">
        <v>1.9496</v>
      </c>
      <c r="BU40" s="172">
        <v>1.9764999999999999</v>
      </c>
      <c r="BV40" s="172">
        <v>2.2292000000000001</v>
      </c>
      <c r="BW40" s="172">
        <v>2.5596999999999999</v>
      </c>
      <c r="BX40" s="172">
        <v>2.4464999999999999</v>
      </c>
      <c r="BY40" s="172">
        <v>2.1469</v>
      </c>
      <c r="BZ40" s="172">
        <v>2.4504000000000001</v>
      </c>
      <c r="CA40" s="172">
        <v>2.8319000000000001</v>
      </c>
      <c r="CB40" s="172">
        <v>2.5918999999999999</v>
      </c>
      <c r="CC40" s="172">
        <v>2.6040000000000001</v>
      </c>
      <c r="CD40" s="172">
        <v>2.4958</v>
      </c>
      <c r="CE40" s="172">
        <v>2.6728000000000001</v>
      </c>
      <c r="CF40" s="172">
        <v>2.8172999999999999</v>
      </c>
      <c r="CG40" s="172">
        <v>2.8645999999999998</v>
      </c>
      <c r="CH40" s="172">
        <v>3.1181000000000001</v>
      </c>
      <c r="CI40" s="172">
        <v>3.0714999999999999</v>
      </c>
      <c r="CJ40" s="172">
        <v>3.0636000000000001</v>
      </c>
      <c r="CK40" s="172">
        <v>3.0920000000000001</v>
      </c>
      <c r="CL40" s="172">
        <v>3.3633000000000002</v>
      </c>
      <c r="CM40" s="172">
        <v>3.4131999999999998</v>
      </c>
      <c r="CN40" s="172">
        <v>3.3504999999999998</v>
      </c>
      <c r="CO40" s="172">
        <v>3.1589999999999998</v>
      </c>
      <c r="CP40" s="172">
        <v>3.2953000000000001</v>
      </c>
      <c r="CQ40" s="172">
        <v>3.4824999999999999</v>
      </c>
      <c r="CR40" s="172">
        <v>3.3725000000000001</v>
      </c>
      <c r="CS40" s="194">
        <v>3.2696000000000001</v>
      </c>
      <c r="CT40" s="194">
        <v>3.552</v>
      </c>
      <c r="CU40" s="194">
        <v>3.4712000000000001</v>
      </c>
      <c r="CV40" s="194">
        <v>3.0478000000000001</v>
      </c>
      <c r="CW40" s="194">
        <v>3.2881999999999998</v>
      </c>
      <c r="CX40" s="216"/>
      <c r="CY40" s="216"/>
    </row>
    <row r="41" spans="1:103" ht="15.6" x14ac:dyDescent="0.3">
      <c r="A41" s="155" t="s">
        <v>123</v>
      </c>
      <c r="B41" s="175" t="s">
        <v>116</v>
      </c>
      <c r="C41" s="172">
        <v>0.36299999999999999</v>
      </c>
      <c r="D41" s="172">
        <v>0.34179999999999999</v>
      </c>
      <c r="E41" s="172">
        <v>0.3664</v>
      </c>
      <c r="F41" s="172">
        <v>0.30840000000000001</v>
      </c>
      <c r="G41" s="172">
        <v>0.36620000000000003</v>
      </c>
      <c r="H41" s="172">
        <v>0.34489999999999998</v>
      </c>
      <c r="I41" s="172">
        <v>0.36969999999999997</v>
      </c>
      <c r="J41" s="172">
        <v>0.31109999999999999</v>
      </c>
      <c r="K41" s="172">
        <v>0.32729999999999998</v>
      </c>
      <c r="L41" s="172">
        <v>0.30259999999999998</v>
      </c>
      <c r="M41" s="172">
        <v>0.33389999999999997</v>
      </c>
      <c r="N41" s="172">
        <v>0.39019999999999999</v>
      </c>
      <c r="O41" s="172">
        <v>0.31509999999999999</v>
      </c>
      <c r="P41" s="172">
        <v>0.29949999999999999</v>
      </c>
      <c r="Q41" s="172">
        <v>0.2087</v>
      </c>
      <c r="R41" s="172">
        <v>0.2127</v>
      </c>
      <c r="S41" s="172">
        <v>0.25619999999999998</v>
      </c>
      <c r="T41" s="172">
        <v>0.2311</v>
      </c>
      <c r="U41" s="172">
        <v>0.27560000000000001</v>
      </c>
      <c r="V41" s="172">
        <v>0.29809999999999998</v>
      </c>
      <c r="W41" s="172">
        <v>0.4002</v>
      </c>
      <c r="X41" s="172">
        <v>0.37069999999999997</v>
      </c>
      <c r="Y41" s="172">
        <v>0.3584</v>
      </c>
      <c r="Z41" s="172">
        <v>0.3926</v>
      </c>
      <c r="AA41" s="172">
        <v>0.32590000000000002</v>
      </c>
      <c r="AB41" s="172">
        <v>0.3014</v>
      </c>
      <c r="AC41" s="172">
        <v>0.3306</v>
      </c>
      <c r="AD41" s="172">
        <v>0.42920000000000003</v>
      </c>
      <c r="AE41" s="172">
        <v>0.4556</v>
      </c>
      <c r="AF41" s="172">
        <v>0.45879999999999999</v>
      </c>
      <c r="AG41" s="172">
        <v>0.48870000000000002</v>
      </c>
      <c r="AH41" s="172">
        <v>0.47810000000000002</v>
      </c>
      <c r="AI41" s="172">
        <v>0.43259999999999998</v>
      </c>
      <c r="AJ41" s="172">
        <v>0.42299999999999999</v>
      </c>
      <c r="AK41" s="172">
        <v>0.35420000000000001</v>
      </c>
      <c r="AL41" s="172">
        <v>0.34110000000000001</v>
      </c>
      <c r="AM41" s="172">
        <v>0.30930000000000002</v>
      </c>
      <c r="AN41" s="172">
        <v>0.3216</v>
      </c>
      <c r="AO41" s="172">
        <v>0.33939999999999998</v>
      </c>
      <c r="AP41" s="172">
        <v>0.28620000000000001</v>
      </c>
      <c r="AQ41" s="172">
        <v>0.28770000000000001</v>
      </c>
      <c r="AR41" s="172">
        <v>0.31409999999999999</v>
      </c>
      <c r="AS41" s="172">
        <v>0.25600000000000001</v>
      </c>
      <c r="AT41" s="172">
        <v>0.26629999999999998</v>
      </c>
      <c r="AU41" s="172">
        <v>0.2326</v>
      </c>
      <c r="AV41" s="172">
        <v>0.2283</v>
      </c>
      <c r="AW41" s="172">
        <v>0.24929999999999999</v>
      </c>
      <c r="AX41" s="172">
        <v>0.28310000000000002</v>
      </c>
      <c r="AY41" s="172">
        <v>0.23119999999999999</v>
      </c>
      <c r="AZ41" s="172">
        <v>0.19259999999999999</v>
      </c>
      <c r="BA41" s="172">
        <v>0.20269999999999999</v>
      </c>
      <c r="BB41" s="172">
        <v>0.16900000000000001</v>
      </c>
      <c r="BC41" s="172">
        <v>0.27839999999999998</v>
      </c>
      <c r="BD41" s="172">
        <v>0.26429999999999998</v>
      </c>
      <c r="BE41" s="172">
        <v>0.29360000000000003</v>
      </c>
      <c r="BF41" s="172">
        <v>0.16470000000000001</v>
      </c>
      <c r="BG41" s="172">
        <v>0.20469999999999999</v>
      </c>
      <c r="BH41" s="172">
        <v>0.20449999999999999</v>
      </c>
      <c r="BI41" s="172">
        <v>0.26950000000000002</v>
      </c>
      <c r="BJ41" s="172">
        <v>0.25540000000000002</v>
      </c>
      <c r="BK41" s="172">
        <v>0.38469999999999999</v>
      </c>
      <c r="BL41" s="172">
        <v>0.42430000000000001</v>
      </c>
      <c r="BM41" s="172">
        <v>0.39219999999999999</v>
      </c>
      <c r="BN41" s="172">
        <v>0.39550000000000002</v>
      </c>
      <c r="BO41" s="172">
        <v>0.45240000000000002</v>
      </c>
      <c r="BP41" s="172">
        <v>0.4173</v>
      </c>
      <c r="BQ41" s="172">
        <v>0.46689999999999998</v>
      </c>
      <c r="BR41" s="172">
        <v>0.47970000000000002</v>
      </c>
      <c r="BS41" s="172">
        <v>0.53259999999999996</v>
      </c>
      <c r="BT41" s="172">
        <v>0.47420000000000001</v>
      </c>
      <c r="BU41" s="172">
        <v>0.58679999999999999</v>
      </c>
      <c r="BV41" s="172">
        <v>0.35589999999999999</v>
      </c>
      <c r="BW41" s="172">
        <v>0.55730000000000002</v>
      </c>
      <c r="BX41" s="172">
        <v>0.54659999999999997</v>
      </c>
      <c r="BY41" s="172">
        <v>0.55510000000000004</v>
      </c>
      <c r="BZ41" s="172">
        <v>0.6331</v>
      </c>
      <c r="CA41" s="172">
        <v>0.55020000000000002</v>
      </c>
      <c r="CB41" s="172">
        <v>0.54820000000000002</v>
      </c>
      <c r="CC41" s="172">
        <v>0.49809999999999999</v>
      </c>
      <c r="CD41" s="172">
        <v>0.54310000000000003</v>
      </c>
      <c r="CE41" s="172">
        <v>0.59009999999999996</v>
      </c>
      <c r="CF41" s="172">
        <v>0.57909999999999995</v>
      </c>
      <c r="CG41" s="172">
        <v>0.56559999999999999</v>
      </c>
      <c r="CH41" s="172">
        <v>0.54869999999999997</v>
      </c>
      <c r="CI41" s="172">
        <v>0.66700000000000004</v>
      </c>
      <c r="CJ41" s="172">
        <v>0.6492</v>
      </c>
      <c r="CK41" s="172">
        <v>0.55779999999999996</v>
      </c>
      <c r="CL41" s="172">
        <v>0.61060000000000003</v>
      </c>
      <c r="CM41" s="172">
        <v>0.68610000000000004</v>
      </c>
      <c r="CN41" s="172">
        <v>0.5474</v>
      </c>
      <c r="CO41" s="172">
        <v>0.64439999999999997</v>
      </c>
      <c r="CP41" s="172">
        <v>0.65869999999999995</v>
      </c>
      <c r="CQ41" s="172">
        <v>0.66549999999999998</v>
      </c>
      <c r="CR41" s="172">
        <v>0.61750000000000005</v>
      </c>
      <c r="CS41" s="194">
        <v>0.52439999999999998</v>
      </c>
      <c r="CT41" s="194">
        <v>0.74719999999999998</v>
      </c>
      <c r="CU41" s="194">
        <v>0.6482</v>
      </c>
      <c r="CV41" s="194">
        <v>0.71009999999999995</v>
      </c>
      <c r="CW41" s="194">
        <v>0.71809999999999996</v>
      </c>
      <c r="CX41" s="216"/>
      <c r="CY41" s="216"/>
    </row>
    <row r="42" spans="1:103" ht="15.6" x14ac:dyDescent="0.3">
      <c r="A42" s="155" t="s">
        <v>123</v>
      </c>
      <c r="B42" s="175" t="s">
        <v>117</v>
      </c>
      <c r="C42" s="172">
        <v>0.36230000000000001</v>
      </c>
      <c r="D42" s="172">
        <v>0.34210000000000002</v>
      </c>
      <c r="E42" s="172">
        <v>7.2800000000000004E-2</v>
      </c>
      <c r="F42" s="172">
        <v>0.29480000000000001</v>
      </c>
      <c r="G42" s="172">
        <v>0.31140000000000001</v>
      </c>
      <c r="H42" s="172">
        <v>0.31890000000000002</v>
      </c>
      <c r="I42" s="172">
        <v>0.2833</v>
      </c>
      <c r="J42" s="172">
        <v>0.31130000000000002</v>
      </c>
      <c r="K42" s="172">
        <v>0.27839999999999998</v>
      </c>
      <c r="L42" s="172">
        <v>0.32500000000000001</v>
      </c>
      <c r="M42" s="172">
        <v>0.31990000000000002</v>
      </c>
      <c r="N42" s="172">
        <v>0.29549999999999998</v>
      </c>
      <c r="O42" s="172">
        <v>0.27850000000000003</v>
      </c>
      <c r="P42" s="172">
        <v>0.2261</v>
      </c>
      <c r="Q42" s="172">
        <v>0.2271</v>
      </c>
      <c r="R42" s="172">
        <v>0.16250000000000001</v>
      </c>
      <c r="S42" s="172">
        <v>0.15679999999999999</v>
      </c>
      <c r="T42" s="172">
        <v>0.2387</v>
      </c>
      <c r="U42" s="172">
        <v>5.5500000000000001E-2</v>
      </c>
      <c r="V42" s="172">
        <v>0.27250000000000002</v>
      </c>
      <c r="W42" s="172">
        <v>6.8699999999999997E-2</v>
      </c>
      <c r="X42" s="172">
        <v>2.64E-2</v>
      </c>
      <c r="Y42" s="172">
        <v>-1.9300000000000001E-2</v>
      </c>
      <c r="Z42" s="172">
        <v>0.11</v>
      </c>
      <c r="AA42" s="172">
        <v>0.1106</v>
      </c>
      <c r="AB42" s="172">
        <v>0.1449</v>
      </c>
      <c r="AC42" s="172">
        <v>0.1767</v>
      </c>
      <c r="AD42" s="172">
        <v>0.2117</v>
      </c>
      <c r="AE42" s="172">
        <v>0.1203</v>
      </c>
      <c r="AF42" s="172">
        <v>0.18279999999999999</v>
      </c>
      <c r="AG42" s="172">
        <v>0.16689999999999999</v>
      </c>
      <c r="AH42" s="172">
        <v>0.24540000000000001</v>
      </c>
      <c r="AI42" s="172">
        <v>0.1205</v>
      </c>
      <c r="AJ42" s="172">
        <v>0.24629999999999999</v>
      </c>
      <c r="AK42" s="172">
        <v>0.13950000000000001</v>
      </c>
      <c r="AL42" s="172">
        <v>0.14000000000000001</v>
      </c>
      <c r="AM42" s="172">
        <v>9.6199999999999994E-2</v>
      </c>
      <c r="AN42" s="172">
        <v>7.6499999999999999E-2</v>
      </c>
      <c r="AO42" s="172">
        <v>0.2291</v>
      </c>
      <c r="AP42" s="172">
        <v>4.6600000000000003E-2</v>
      </c>
      <c r="AQ42" s="172">
        <v>0.2077</v>
      </c>
      <c r="AR42" s="172">
        <v>0.30599999999999999</v>
      </c>
      <c r="AS42" s="172">
        <v>0.31950000000000001</v>
      </c>
      <c r="AT42" s="172">
        <v>0.1145</v>
      </c>
      <c r="AU42" s="172">
        <v>4.8599999999999997E-2</v>
      </c>
      <c r="AV42" s="172">
        <v>0.23910000000000001</v>
      </c>
      <c r="AW42" s="172">
        <v>6.9800000000000001E-2</v>
      </c>
      <c r="AX42" s="172">
        <v>-0.1115</v>
      </c>
      <c r="AY42" s="172">
        <v>-0.1454</v>
      </c>
      <c r="AZ42" s="172">
        <v>0.12189999999999999</v>
      </c>
      <c r="BA42" s="172">
        <v>0.23719999999999999</v>
      </c>
      <c r="BB42" s="172">
        <v>1.5100000000000001E-2</v>
      </c>
      <c r="BC42" s="172">
        <v>9.1499999999999998E-2</v>
      </c>
      <c r="BD42" s="172">
        <v>0.13150000000000001</v>
      </c>
      <c r="BE42" s="172">
        <v>0.20280000000000001</v>
      </c>
      <c r="BF42" s="172">
        <v>0.10929999999999999</v>
      </c>
      <c r="BG42" s="172">
        <v>0.1709</v>
      </c>
      <c r="BH42" s="172">
        <v>0.26850000000000002</v>
      </c>
      <c r="BI42" s="172">
        <v>0.3488</v>
      </c>
      <c r="BJ42" s="172">
        <v>0.2319</v>
      </c>
      <c r="BK42" s="172">
        <v>0.2419</v>
      </c>
      <c r="BL42" s="172">
        <v>0.30640000000000001</v>
      </c>
      <c r="BM42" s="172">
        <v>0.40010000000000001</v>
      </c>
      <c r="BN42" s="172">
        <v>0.2923</v>
      </c>
      <c r="BO42" s="172">
        <v>0.42070000000000002</v>
      </c>
      <c r="BP42" s="172">
        <v>0.4365</v>
      </c>
      <c r="BQ42" s="172">
        <v>0.46710000000000002</v>
      </c>
      <c r="BR42" s="172">
        <v>0.44009999999999999</v>
      </c>
      <c r="BS42" s="172">
        <v>0.42649999999999999</v>
      </c>
      <c r="BT42" s="172">
        <v>0.48159999999999997</v>
      </c>
      <c r="BU42" s="172">
        <v>0.50929999999999997</v>
      </c>
      <c r="BV42" s="172">
        <v>0.39739999999999998</v>
      </c>
      <c r="BW42" s="172">
        <v>0.51890000000000003</v>
      </c>
      <c r="BX42" s="172">
        <v>0.46060000000000001</v>
      </c>
      <c r="BY42" s="172">
        <v>0.40799999999999997</v>
      </c>
      <c r="BZ42" s="172">
        <v>0.13819999999999999</v>
      </c>
      <c r="CA42" s="172">
        <v>0.22409999999999999</v>
      </c>
      <c r="CB42" s="172">
        <v>0.45140000000000002</v>
      </c>
      <c r="CC42" s="172">
        <v>0.45579999999999998</v>
      </c>
      <c r="CD42" s="172">
        <v>0.13769999999999999</v>
      </c>
      <c r="CE42" s="172">
        <v>0.46229999999999999</v>
      </c>
      <c r="CF42" s="172">
        <v>0.44290000000000002</v>
      </c>
      <c r="CG42" s="172">
        <v>0.42380000000000001</v>
      </c>
      <c r="CH42" s="172">
        <v>0.314</v>
      </c>
      <c r="CI42" s="172">
        <v>0.5202</v>
      </c>
      <c r="CJ42" s="172">
        <v>0.48349999999999999</v>
      </c>
      <c r="CK42" s="172">
        <v>0.3826</v>
      </c>
      <c r="CL42" s="172">
        <v>0.434</v>
      </c>
      <c r="CM42" s="172">
        <v>0.49890000000000001</v>
      </c>
      <c r="CN42" s="172">
        <v>0.3836</v>
      </c>
      <c r="CO42" s="172">
        <v>0.20119999999999999</v>
      </c>
      <c r="CP42" s="172">
        <v>0.45639999999999997</v>
      </c>
      <c r="CQ42" s="172">
        <v>0.54269999999999996</v>
      </c>
      <c r="CR42" s="172">
        <v>0.52339999999999998</v>
      </c>
      <c r="CS42" s="194">
        <v>0.65759999999999996</v>
      </c>
      <c r="CT42" s="194">
        <v>0.3896</v>
      </c>
      <c r="CU42" s="194">
        <v>0.42509999999999998</v>
      </c>
      <c r="CV42" s="194">
        <v>-0.3407</v>
      </c>
      <c r="CW42" s="194">
        <v>-0.4173</v>
      </c>
      <c r="CX42" s="216"/>
      <c r="CY42" s="216"/>
    </row>
    <row r="43" spans="1:103" ht="15.6" x14ac:dyDescent="0.3">
      <c r="A43" s="155" t="s">
        <v>123</v>
      </c>
      <c r="B43" s="175" t="s">
        <v>128</v>
      </c>
      <c r="C43" s="172">
        <v>22.412500000000001</v>
      </c>
      <c r="D43" s="172">
        <v>19.2089</v>
      </c>
      <c r="E43" s="172">
        <v>18.632200000000001</v>
      </c>
      <c r="F43" s="172">
        <v>21.802299999999999</v>
      </c>
      <c r="G43" s="172">
        <v>22.178100000000001</v>
      </c>
      <c r="H43" s="172">
        <v>18.924299999999999</v>
      </c>
      <c r="I43" s="172">
        <v>18.3095</v>
      </c>
      <c r="J43" s="172">
        <v>21.5276</v>
      </c>
      <c r="K43" s="172">
        <v>22.186199999999999</v>
      </c>
      <c r="L43" s="172">
        <v>19.331199999999999</v>
      </c>
      <c r="M43" s="172">
        <v>18.807700000000001</v>
      </c>
      <c r="N43" s="172">
        <v>22.092700000000001</v>
      </c>
      <c r="O43" s="172">
        <v>23.633199999999999</v>
      </c>
      <c r="P43" s="172">
        <v>19.805499999999999</v>
      </c>
      <c r="Q43" s="172">
        <v>19.05</v>
      </c>
      <c r="R43" s="172">
        <v>22.415600000000001</v>
      </c>
      <c r="S43" s="172">
        <v>23.145499999999998</v>
      </c>
      <c r="T43" s="172">
        <v>19.133700000000001</v>
      </c>
      <c r="U43" s="172">
        <v>19.091999999999999</v>
      </c>
      <c r="V43" s="172">
        <v>22.381399999999999</v>
      </c>
      <c r="W43" s="172">
        <v>23.549700000000001</v>
      </c>
      <c r="X43" s="172">
        <v>20.046900000000001</v>
      </c>
      <c r="Y43" s="172">
        <v>19.499199999999998</v>
      </c>
      <c r="Z43" s="172">
        <v>23.093599999999999</v>
      </c>
      <c r="AA43" s="172">
        <v>23.9207</v>
      </c>
      <c r="AB43" s="172">
        <v>18.846499999999999</v>
      </c>
      <c r="AC43" s="172">
        <v>19.374500000000001</v>
      </c>
      <c r="AD43" s="172">
        <v>23.071100000000001</v>
      </c>
      <c r="AE43" s="172">
        <v>24.051500000000001</v>
      </c>
      <c r="AF43" s="172">
        <v>20.210699999999999</v>
      </c>
      <c r="AG43" s="172">
        <v>19.595400000000001</v>
      </c>
      <c r="AH43" s="172">
        <v>23.533200000000001</v>
      </c>
      <c r="AI43" s="172">
        <v>25.143999999999998</v>
      </c>
      <c r="AJ43" s="172">
        <v>20.075199999999999</v>
      </c>
      <c r="AK43" s="172">
        <v>19.650300000000001</v>
      </c>
      <c r="AL43" s="172">
        <v>22.840199999999999</v>
      </c>
      <c r="AM43" s="172">
        <v>22.871400000000001</v>
      </c>
      <c r="AN43" s="172">
        <v>19.316400000000002</v>
      </c>
      <c r="AO43" s="172">
        <v>19.1435</v>
      </c>
      <c r="AP43" s="172">
        <v>23.398900000000001</v>
      </c>
      <c r="AQ43" s="172">
        <v>22.456199999999999</v>
      </c>
      <c r="AR43" s="172">
        <v>19.2639</v>
      </c>
      <c r="AS43" s="172">
        <v>18.712</v>
      </c>
      <c r="AT43" s="172">
        <v>22.092500000000001</v>
      </c>
      <c r="AU43" s="172">
        <v>22.496600000000001</v>
      </c>
      <c r="AV43" s="172">
        <v>17.9605</v>
      </c>
      <c r="AW43" s="172">
        <v>17.567900000000002</v>
      </c>
      <c r="AX43" s="172">
        <v>20.673100000000002</v>
      </c>
      <c r="AY43" s="172">
        <v>22.371200000000002</v>
      </c>
      <c r="AZ43" s="172">
        <v>18.007899999999999</v>
      </c>
      <c r="BA43" s="172">
        <v>17.3873</v>
      </c>
      <c r="BB43" s="172">
        <v>21.872599999999998</v>
      </c>
      <c r="BC43" s="172">
        <v>21.903400000000001</v>
      </c>
      <c r="BD43" s="172">
        <v>17.7395</v>
      </c>
      <c r="BE43" s="172">
        <v>17.372299999999999</v>
      </c>
      <c r="BF43" s="172">
        <v>20.020700000000001</v>
      </c>
      <c r="BG43" s="172">
        <v>21.314499999999999</v>
      </c>
      <c r="BH43" s="172">
        <v>18.295200000000001</v>
      </c>
      <c r="BI43" s="172">
        <v>17.6465</v>
      </c>
      <c r="BJ43" s="172">
        <v>20.791499999999999</v>
      </c>
      <c r="BK43" s="172">
        <v>21.645399999999999</v>
      </c>
      <c r="BL43" s="172">
        <v>18.999400000000001</v>
      </c>
      <c r="BM43" s="172">
        <v>17.234000000000002</v>
      </c>
      <c r="BN43" s="172">
        <v>19.6404</v>
      </c>
      <c r="BO43" s="172">
        <v>19.516100000000002</v>
      </c>
      <c r="BP43" s="172">
        <v>16.663</v>
      </c>
      <c r="BQ43" s="172">
        <v>15.9925</v>
      </c>
      <c r="BR43" s="172">
        <v>18.5106</v>
      </c>
      <c r="BS43" s="172">
        <v>19.747599999999998</v>
      </c>
      <c r="BT43" s="172">
        <v>15.9855</v>
      </c>
      <c r="BU43" s="172">
        <v>15.744400000000001</v>
      </c>
      <c r="BV43" s="172">
        <v>17.729500000000002</v>
      </c>
      <c r="BW43" s="172">
        <v>18.517700000000001</v>
      </c>
      <c r="BX43" s="172">
        <v>15.4621</v>
      </c>
      <c r="BY43" s="172">
        <v>15.0558</v>
      </c>
      <c r="BZ43" s="172">
        <v>18.048999999999999</v>
      </c>
      <c r="CA43" s="172">
        <v>18.159800000000001</v>
      </c>
      <c r="CB43" s="172">
        <v>15.0181</v>
      </c>
      <c r="CC43" s="172">
        <v>14.8994</v>
      </c>
      <c r="CD43" s="172">
        <v>17.378399999999999</v>
      </c>
      <c r="CE43" s="172">
        <v>18.032299999999999</v>
      </c>
      <c r="CF43" s="172">
        <v>14.9636</v>
      </c>
      <c r="CG43" s="172">
        <v>14.680099999999999</v>
      </c>
      <c r="CH43" s="172">
        <v>16.404</v>
      </c>
      <c r="CI43" s="172">
        <v>16.5246</v>
      </c>
      <c r="CJ43" s="172">
        <v>14.475</v>
      </c>
      <c r="CK43" s="172">
        <v>14.014699999999999</v>
      </c>
      <c r="CL43" s="172">
        <v>16.454799999999999</v>
      </c>
      <c r="CM43" s="172">
        <v>15.829000000000001</v>
      </c>
      <c r="CN43" s="172">
        <v>12.8348</v>
      </c>
      <c r="CO43" s="172">
        <v>13.64</v>
      </c>
      <c r="CP43" s="172">
        <v>15.6675</v>
      </c>
      <c r="CQ43" s="172">
        <v>15.7781</v>
      </c>
      <c r="CR43" s="172">
        <v>14.2141</v>
      </c>
      <c r="CS43" s="194">
        <v>13.6469</v>
      </c>
      <c r="CT43" s="194">
        <v>15.5029</v>
      </c>
      <c r="CU43" s="194">
        <v>15.33</v>
      </c>
      <c r="CV43" s="194">
        <v>13.934100000000001</v>
      </c>
      <c r="CW43" s="194">
        <v>14.005100000000001</v>
      </c>
      <c r="CX43" s="216"/>
      <c r="CY43" s="216"/>
    </row>
    <row r="44" spans="1:103" ht="21" x14ac:dyDescent="0.3">
      <c r="A44" s="147" t="s">
        <v>279</v>
      </c>
      <c r="B44" s="175"/>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2"/>
      <c r="CR44" s="171"/>
      <c r="CS44" s="171"/>
      <c r="CT44" s="173"/>
      <c r="CU44" s="173"/>
      <c r="CX44" s="216"/>
      <c r="CY44" s="216"/>
    </row>
    <row r="45" spans="1:103" ht="46.8" x14ac:dyDescent="0.3">
      <c r="A45" s="177" t="s">
        <v>87</v>
      </c>
      <c r="B45" s="178" t="s">
        <v>88</v>
      </c>
      <c r="C45" s="179" t="s">
        <v>180</v>
      </c>
      <c r="D45" s="179" t="s">
        <v>181</v>
      </c>
      <c r="E45" s="179" t="s">
        <v>182</v>
      </c>
      <c r="F45" s="179" t="s">
        <v>183</v>
      </c>
      <c r="G45" s="179" t="s">
        <v>184</v>
      </c>
      <c r="H45" s="179" t="s">
        <v>185</v>
      </c>
      <c r="I45" s="179" t="s">
        <v>186</v>
      </c>
      <c r="J45" s="179" t="s">
        <v>187</v>
      </c>
      <c r="K45" s="179" t="s">
        <v>188</v>
      </c>
      <c r="L45" s="179" t="s">
        <v>189</v>
      </c>
      <c r="M45" s="179" t="s">
        <v>190</v>
      </c>
      <c r="N45" s="179" t="s">
        <v>191</v>
      </c>
      <c r="O45" s="179" t="s">
        <v>192</v>
      </c>
      <c r="P45" s="179" t="s">
        <v>193</v>
      </c>
      <c r="Q45" s="179" t="s">
        <v>194</v>
      </c>
      <c r="R45" s="179" t="s">
        <v>195</v>
      </c>
      <c r="S45" s="179" t="s">
        <v>196</v>
      </c>
      <c r="T45" s="179" t="s">
        <v>197</v>
      </c>
      <c r="U45" s="179" t="s">
        <v>198</v>
      </c>
      <c r="V45" s="179" t="s">
        <v>199</v>
      </c>
      <c r="W45" s="179" t="s">
        <v>200</v>
      </c>
      <c r="X45" s="179" t="s">
        <v>201</v>
      </c>
      <c r="Y45" s="179" t="s">
        <v>202</v>
      </c>
      <c r="Z45" s="179" t="s">
        <v>203</v>
      </c>
      <c r="AA45" s="179" t="s">
        <v>204</v>
      </c>
      <c r="AB45" s="179" t="s">
        <v>205</v>
      </c>
      <c r="AC45" s="179" t="s">
        <v>206</v>
      </c>
      <c r="AD45" s="179" t="s">
        <v>207</v>
      </c>
      <c r="AE45" s="179" t="s">
        <v>208</v>
      </c>
      <c r="AF45" s="179" t="s">
        <v>209</v>
      </c>
      <c r="AG45" s="179" t="s">
        <v>210</v>
      </c>
      <c r="AH45" s="179" t="s">
        <v>211</v>
      </c>
      <c r="AI45" s="179" t="s">
        <v>212</v>
      </c>
      <c r="AJ45" s="179" t="s">
        <v>213</v>
      </c>
      <c r="AK45" s="179" t="s">
        <v>214</v>
      </c>
      <c r="AL45" s="179" t="s">
        <v>215</v>
      </c>
      <c r="AM45" s="179" t="s">
        <v>216</v>
      </c>
      <c r="AN45" s="179" t="s">
        <v>217</v>
      </c>
      <c r="AO45" s="179" t="s">
        <v>218</v>
      </c>
      <c r="AP45" s="179" t="s">
        <v>219</v>
      </c>
      <c r="AQ45" s="179" t="s">
        <v>220</v>
      </c>
      <c r="AR45" s="179" t="s">
        <v>221</v>
      </c>
      <c r="AS45" s="179" t="s">
        <v>222</v>
      </c>
      <c r="AT45" s="179" t="s">
        <v>223</v>
      </c>
      <c r="AU45" s="179" t="s">
        <v>224</v>
      </c>
      <c r="AV45" s="179" t="s">
        <v>225</v>
      </c>
      <c r="AW45" s="179" t="s">
        <v>226</v>
      </c>
      <c r="AX45" s="179" t="s">
        <v>227</v>
      </c>
      <c r="AY45" s="179" t="s">
        <v>228</v>
      </c>
      <c r="AZ45" s="179" t="s">
        <v>229</v>
      </c>
      <c r="BA45" s="179" t="s">
        <v>230</v>
      </c>
      <c r="BB45" s="179" t="s">
        <v>231</v>
      </c>
      <c r="BC45" s="179" t="s">
        <v>232</v>
      </c>
      <c r="BD45" s="179" t="s">
        <v>233</v>
      </c>
      <c r="BE45" s="179" t="s">
        <v>234</v>
      </c>
      <c r="BF45" s="179" t="s">
        <v>235</v>
      </c>
      <c r="BG45" s="179" t="s">
        <v>236</v>
      </c>
      <c r="BH45" s="179" t="s">
        <v>237</v>
      </c>
      <c r="BI45" s="179" t="s">
        <v>238</v>
      </c>
      <c r="BJ45" s="179" t="s">
        <v>239</v>
      </c>
      <c r="BK45" s="180" t="s">
        <v>240</v>
      </c>
      <c r="BL45" s="180" t="s">
        <v>241</v>
      </c>
      <c r="BM45" s="180" t="s">
        <v>242</v>
      </c>
      <c r="BN45" s="180" t="s">
        <v>243</v>
      </c>
      <c r="BO45" s="179" t="s">
        <v>244</v>
      </c>
      <c r="BP45" s="179" t="s">
        <v>245</v>
      </c>
      <c r="BQ45" s="179" t="s">
        <v>246</v>
      </c>
      <c r="BR45" s="179" t="s">
        <v>247</v>
      </c>
      <c r="BS45" s="179" t="s">
        <v>248</v>
      </c>
      <c r="BT45" s="179" t="s">
        <v>249</v>
      </c>
      <c r="BU45" s="179" t="s">
        <v>250</v>
      </c>
      <c r="BV45" s="179" t="s">
        <v>251</v>
      </c>
      <c r="BW45" s="179" t="s">
        <v>252</v>
      </c>
      <c r="BX45" s="179" t="s">
        <v>253</v>
      </c>
      <c r="BY45" s="179" t="s">
        <v>254</v>
      </c>
      <c r="BZ45" s="179" t="s">
        <v>255</v>
      </c>
      <c r="CA45" s="179" t="s">
        <v>256</v>
      </c>
      <c r="CB45" s="179" t="s">
        <v>257</v>
      </c>
      <c r="CC45" s="179" t="s">
        <v>258</v>
      </c>
      <c r="CD45" s="179" t="s">
        <v>259</v>
      </c>
      <c r="CE45" s="179" t="s">
        <v>260</v>
      </c>
      <c r="CF45" s="179" t="s">
        <v>261</v>
      </c>
      <c r="CG45" s="180" t="s">
        <v>262</v>
      </c>
      <c r="CH45" s="180" t="s">
        <v>263</v>
      </c>
      <c r="CI45" s="180" t="s">
        <v>264</v>
      </c>
      <c r="CJ45" s="180" t="s">
        <v>265</v>
      </c>
      <c r="CK45" s="180" t="s">
        <v>266</v>
      </c>
      <c r="CL45" s="179" t="s">
        <v>267</v>
      </c>
      <c r="CM45" s="179" t="s">
        <v>268</v>
      </c>
      <c r="CN45" s="179" t="s">
        <v>269</v>
      </c>
      <c r="CO45" s="180" t="s">
        <v>270</v>
      </c>
      <c r="CP45" s="180" t="s">
        <v>271</v>
      </c>
      <c r="CQ45" s="180" t="s">
        <v>272</v>
      </c>
      <c r="CR45" s="180" t="s">
        <v>273</v>
      </c>
      <c r="CS45" s="190" t="s">
        <v>274</v>
      </c>
      <c r="CT45" s="190" t="s">
        <v>275</v>
      </c>
      <c r="CU45" s="215" t="s">
        <v>276</v>
      </c>
      <c r="CV45" s="190" t="s">
        <v>277</v>
      </c>
      <c r="CW45" s="190" t="s">
        <v>278</v>
      </c>
      <c r="CX45" s="216"/>
      <c r="CY45" s="216"/>
    </row>
    <row r="46" spans="1:103" ht="15.6" x14ac:dyDescent="0.3">
      <c r="A46" s="155" t="s">
        <v>102</v>
      </c>
      <c r="B46" s="175" t="s">
        <v>108</v>
      </c>
      <c r="C46" s="172">
        <v>34.195599999999999</v>
      </c>
      <c r="D46" s="172">
        <v>27.499400000000001</v>
      </c>
      <c r="E46" s="172">
        <v>26.4056</v>
      </c>
      <c r="F46" s="172">
        <v>30.494299999999999</v>
      </c>
      <c r="G46" s="172">
        <v>29.419</v>
      </c>
      <c r="H46" s="172">
        <v>21.586099999999998</v>
      </c>
      <c r="I46" s="172">
        <v>21.933199999999999</v>
      </c>
      <c r="J46" s="172">
        <v>29.135300000000001</v>
      </c>
      <c r="K46" s="172">
        <v>31.747800000000002</v>
      </c>
      <c r="L46" s="172">
        <v>25.8994</v>
      </c>
      <c r="M46" s="172">
        <v>24.734300000000001</v>
      </c>
      <c r="N46" s="172">
        <v>34.643300000000004</v>
      </c>
      <c r="O46" s="172">
        <v>39.902799999999999</v>
      </c>
      <c r="P46" s="172">
        <v>28.125900000000001</v>
      </c>
      <c r="Q46" s="172">
        <v>25.011800000000001</v>
      </c>
      <c r="R46" s="172">
        <v>34.0871</v>
      </c>
      <c r="S46" s="172">
        <v>36.447099999999999</v>
      </c>
      <c r="T46" s="172">
        <v>23.5138</v>
      </c>
      <c r="U46" s="172">
        <v>24.153300000000002</v>
      </c>
      <c r="V46" s="172">
        <v>36.843499999999999</v>
      </c>
      <c r="W46" s="172">
        <v>39.553400000000003</v>
      </c>
      <c r="X46" s="172">
        <v>29.047799999999999</v>
      </c>
      <c r="Y46" s="172">
        <v>26.291399999999999</v>
      </c>
      <c r="Z46" s="172">
        <v>39.130699999999997</v>
      </c>
      <c r="AA46" s="172">
        <v>40.412799999999997</v>
      </c>
      <c r="AB46" s="172">
        <v>24.712800000000001</v>
      </c>
      <c r="AC46" s="172">
        <v>25.144300000000001</v>
      </c>
      <c r="AD46" s="172">
        <v>37.556600000000003</v>
      </c>
      <c r="AE46" s="172">
        <v>41.521500000000003</v>
      </c>
      <c r="AF46" s="172">
        <v>26.4985</v>
      </c>
      <c r="AG46" s="172">
        <v>21.278600000000001</v>
      </c>
      <c r="AH46" s="172">
        <v>41.391399999999997</v>
      </c>
      <c r="AI46" s="172">
        <v>49.061999999999998</v>
      </c>
      <c r="AJ46" s="172">
        <v>29.053000000000001</v>
      </c>
      <c r="AK46" s="172">
        <v>27.3444</v>
      </c>
      <c r="AL46" s="172">
        <v>39.4876</v>
      </c>
      <c r="AM46" s="172">
        <v>37.976199999999999</v>
      </c>
      <c r="AN46" s="172">
        <v>24.282299999999999</v>
      </c>
      <c r="AO46" s="172">
        <v>26.235900000000001</v>
      </c>
      <c r="AP46" s="172">
        <v>43.579700000000003</v>
      </c>
      <c r="AQ46" s="172">
        <v>34.206499999999998</v>
      </c>
      <c r="AR46" s="172">
        <v>26.721800000000002</v>
      </c>
      <c r="AS46" s="172">
        <v>22.1417</v>
      </c>
      <c r="AT46" s="172">
        <v>37.234499999999997</v>
      </c>
      <c r="AU46" s="172">
        <v>38.780900000000003</v>
      </c>
      <c r="AV46" s="172">
        <v>19.1767</v>
      </c>
      <c r="AW46" s="172">
        <v>15.6846</v>
      </c>
      <c r="AX46" s="172">
        <v>25.645</v>
      </c>
      <c r="AY46" s="172">
        <v>31.641999999999999</v>
      </c>
      <c r="AZ46" s="172">
        <v>18.596499999999999</v>
      </c>
      <c r="BA46" s="172">
        <v>18.9742</v>
      </c>
      <c r="BB46" s="172">
        <v>34.628399999999999</v>
      </c>
      <c r="BC46" s="172">
        <v>34.080500000000001</v>
      </c>
      <c r="BD46" s="172">
        <v>18.073799999999999</v>
      </c>
      <c r="BE46" s="172">
        <v>18.2682</v>
      </c>
      <c r="BF46" s="172">
        <v>34.2455</v>
      </c>
      <c r="BG46" s="172">
        <v>41.171199999999999</v>
      </c>
      <c r="BH46" s="172">
        <v>30.33</v>
      </c>
      <c r="BI46" s="172">
        <v>28.2486</v>
      </c>
      <c r="BJ46" s="172">
        <v>40.049900000000001</v>
      </c>
      <c r="BK46" s="172">
        <v>41.400799999999997</v>
      </c>
      <c r="BL46" s="172">
        <v>28.817699999999999</v>
      </c>
      <c r="BM46" s="172">
        <v>26.534400000000002</v>
      </c>
      <c r="BN46" s="172">
        <v>33.422400000000003</v>
      </c>
      <c r="BO46" s="172">
        <v>34.531700000000001</v>
      </c>
      <c r="BP46" s="172">
        <v>22.079000000000001</v>
      </c>
      <c r="BQ46" s="172">
        <v>15.8802</v>
      </c>
      <c r="BR46" s="172">
        <v>27.675799999999999</v>
      </c>
      <c r="BS46" s="172">
        <v>29.534600000000001</v>
      </c>
      <c r="BT46" s="172">
        <v>15.9984</v>
      </c>
      <c r="BU46" s="172">
        <v>12.813000000000001</v>
      </c>
      <c r="BV46" s="172">
        <v>17.465900000000001</v>
      </c>
      <c r="BW46" s="172">
        <v>14.677899999999999</v>
      </c>
      <c r="BX46" s="172">
        <v>4.5643000000000002</v>
      </c>
      <c r="BY46" s="172">
        <v>2.6974</v>
      </c>
      <c r="BZ46" s="172">
        <v>8.673</v>
      </c>
      <c r="CA46" s="172">
        <v>10.415800000000001</v>
      </c>
      <c r="CB46" s="172">
        <v>1.5289999999999999</v>
      </c>
      <c r="CC46" s="172">
        <v>2.1486000000000001</v>
      </c>
      <c r="CD46" s="172">
        <v>8.3874999999999993</v>
      </c>
      <c r="CE46" s="172">
        <v>8.6979000000000006</v>
      </c>
      <c r="CF46" s="172">
        <v>1.1958</v>
      </c>
      <c r="CG46" s="172">
        <v>1.8408</v>
      </c>
      <c r="CH46" s="172">
        <v>5.0437000000000003</v>
      </c>
      <c r="CI46" s="172">
        <v>3.0430000000000001</v>
      </c>
      <c r="CJ46" s="172">
        <v>0.45029999999999998</v>
      </c>
      <c r="CK46" s="172">
        <v>0.72109999999999996</v>
      </c>
      <c r="CL46" s="172">
        <v>2.6509999999999998</v>
      </c>
      <c r="CM46" s="172">
        <v>3.2797000000000001</v>
      </c>
      <c r="CN46" s="172">
        <v>0.3649</v>
      </c>
      <c r="CO46" s="172">
        <v>0.5212</v>
      </c>
      <c r="CP46" s="172">
        <v>1.2738</v>
      </c>
      <c r="CQ46" s="172">
        <v>2.3704999999999998</v>
      </c>
      <c r="CR46" s="172">
        <v>0.75290000000000001</v>
      </c>
      <c r="CS46" s="195">
        <v>1.498</v>
      </c>
      <c r="CT46" s="195">
        <v>1.8443000000000001</v>
      </c>
      <c r="CU46" s="195">
        <v>2.4260999999999999</v>
      </c>
      <c r="CV46" s="195">
        <v>0.46739999999999998</v>
      </c>
      <c r="CW46" s="195">
        <v>1.4884999999999999</v>
      </c>
      <c r="CX46" s="216"/>
      <c r="CY46" s="216"/>
    </row>
    <row r="47" spans="1:103" ht="15.6" x14ac:dyDescent="0.3">
      <c r="A47" s="155" t="s">
        <v>102</v>
      </c>
      <c r="B47" s="175" t="s">
        <v>120</v>
      </c>
      <c r="C47" s="172">
        <v>0.86309999999999998</v>
      </c>
      <c r="D47" s="172">
        <v>0.83689999999999998</v>
      </c>
      <c r="E47" s="172">
        <v>0.7127</v>
      </c>
      <c r="F47" s="172">
        <v>1.0289999999999999</v>
      </c>
      <c r="G47" s="172">
        <v>0.86850000000000005</v>
      </c>
      <c r="H47" s="172">
        <v>0.59599999999999997</v>
      </c>
      <c r="I47" s="172">
        <v>0.63719999999999999</v>
      </c>
      <c r="J47" s="172">
        <v>0.84109999999999996</v>
      </c>
      <c r="K47" s="172">
        <v>0.67749999999999999</v>
      </c>
      <c r="L47" s="172">
        <v>0.55430000000000001</v>
      </c>
      <c r="M47" s="172">
        <v>0.4965</v>
      </c>
      <c r="N47" s="172">
        <v>0.68659999999999999</v>
      </c>
      <c r="O47" s="172">
        <v>0.93220000000000003</v>
      </c>
      <c r="P47" s="172">
        <v>0.51139999999999997</v>
      </c>
      <c r="Q47" s="172">
        <v>0.46889999999999998</v>
      </c>
      <c r="R47" s="172">
        <v>0.55969999999999998</v>
      </c>
      <c r="S47" s="172">
        <v>0.4743</v>
      </c>
      <c r="T47" s="172">
        <v>0.42670000000000002</v>
      </c>
      <c r="U47" s="172">
        <v>0.41060000000000002</v>
      </c>
      <c r="V47" s="172">
        <v>0.69940000000000002</v>
      </c>
      <c r="W47" s="172">
        <v>0.67530000000000001</v>
      </c>
      <c r="X47" s="172">
        <v>0.52070000000000005</v>
      </c>
      <c r="Y47" s="172">
        <v>0.37540000000000001</v>
      </c>
      <c r="Z47" s="172">
        <v>0.62570000000000003</v>
      </c>
      <c r="AA47" s="172">
        <v>0.5423</v>
      </c>
      <c r="AB47" s="172">
        <v>0.39439999999999997</v>
      </c>
      <c r="AC47" s="172">
        <v>0.3805</v>
      </c>
      <c r="AD47" s="172">
        <v>0.5655</v>
      </c>
      <c r="AE47" s="172">
        <v>0.80720000000000003</v>
      </c>
      <c r="AF47" s="172">
        <v>0.31069999999999998</v>
      </c>
      <c r="AG47" s="172">
        <v>0.35199999999999998</v>
      </c>
      <c r="AH47" s="172">
        <v>1.4513</v>
      </c>
      <c r="AI47" s="172">
        <v>1.6417999999999999</v>
      </c>
      <c r="AJ47" s="172">
        <v>0.60199999999999998</v>
      </c>
      <c r="AK47" s="172">
        <v>0.64759999999999995</v>
      </c>
      <c r="AL47" s="172">
        <v>0.83169999999999999</v>
      </c>
      <c r="AM47" s="172">
        <v>0.68869999999999998</v>
      </c>
      <c r="AN47" s="172">
        <v>0.50900000000000001</v>
      </c>
      <c r="AO47" s="172">
        <v>0.53879999999999995</v>
      </c>
      <c r="AP47" s="172">
        <v>1.2190000000000001</v>
      </c>
      <c r="AQ47" s="172">
        <v>0.74970000000000003</v>
      </c>
      <c r="AR47" s="172">
        <v>0.82040000000000002</v>
      </c>
      <c r="AS47" s="172">
        <v>1.1452</v>
      </c>
      <c r="AT47" s="172">
        <v>1.8416999999999999</v>
      </c>
      <c r="AU47" s="172">
        <v>1.5553999999999999</v>
      </c>
      <c r="AV47" s="172">
        <v>0.64129999999999998</v>
      </c>
      <c r="AW47" s="172">
        <v>0.72240000000000004</v>
      </c>
      <c r="AX47" s="172">
        <v>0.92</v>
      </c>
      <c r="AY47" s="172">
        <v>0.81469999999999998</v>
      </c>
      <c r="AZ47" s="172">
        <v>0.29970000000000002</v>
      </c>
      <c r="BA47" s="172">
        <v>0.46479999999999999</v>
      </c>
      <c r="BB47" s="172">
        <v>0.69399999999999995</v>
      </c>
      <c r="BC47" s="172">
        <v>0.44130000000000003</v>
      </c>
      <c r="BD47" s="172">
        <v>0.14599999999999999</v>
      </c>
      <c r="BE47" s="172">
        <v>0.18329999999999999</v>
      </c>
      <c r="BF47" s="172">
        <v>0.30470000000000003</v>
      </c>
      <c r="BG47" s="172">
        <v>0.45429999999999998</v>
      </c>
      <c r="BH47" s="172">
        <v>0.33239999999999997</v>
      </c>
      <c r="BI47" s="172">
        <v>0.2041</v>
      </c>
      <c r="BJ47" s="172">
        <v>0.45979999999999999</v>
      </c>
      <c r="BK47" s="172">
        <v>0.2621</v>
      </c>
      <c r="BL47" s="172">
        <v>0.11</v>
      </c>
      <c r="BM47" s="172">
        <v>0.21560000000000001</v>
      </c>
      <c r="BN47" s="172">
        <v>0.15720000000000001</v>
      </c>
      <c r="BO47" s="172">
        <v>0.17780000000000001</v>
      </c>
      <c r="BP47" s="172">
        <v>9.8100000000000007E-2</v>
      </c>
      <c r="BQ47" s="172">
        <v>0.10249999999999999</v>
      </c>
      <c r="BR47" s="172">
        <v>0.15140000000000001</v>
      </c>
      <c r="BS47" s="172">
        <v>0.15579999999999999</v>
      </c>
      <c r="BT47" s="172">
        <v>0.14699999999999999</v>
      </c>
      <c r="BU47" s="172">
        <v>0.1777</v>
      </c>
      <c r="BV47" s="172">
        <v>0.2026</v>
      </c>
      <c r="BW47" s="172">
        <v>0.19059999999999999</v>
      </c>
      <c r="BX47" s="172">
        <v>0.1244</v>
      </c>
      <c r="BY47" s="172">
        <v>0.1182</v>
      </c>
      <c r="BZ47" s="172">
        <v>0.1724</v>
      </c>
      <c r="CA47" s="172">
        <v>0.1449</v>
      </c>
      <c r="CB47" s="172">
        <v>6.9400000000000003E-2</v>
      </c>
      <c r="CC47" s="172">
        <v>6.6500000000000004E-2</v>
      </c>
      <c r="CD47" s="172">
        <v>0.10920000000000001</v>
      </c>
      <c r="CE47" s="172">
        <v>0.24709999999999999</v>
      </c>
      <c r="CF47" s="172">
        <v>0.1144</v>
      </c>
      <c r="CG47" s="172">
        <v>0.1082</v>
      </c>
      <c r="CH47" s="172">
        <v>0.15690000000000001</v>
      </c>
      <c r="CI47" s="172">
        <v>0.20649999999999999</v>
      </c>
      <c r="CJ47" s="172">
        <v>0.123</v>
      </c>
      <c r="CK47" s="172">
        <v>0.15570000000000001</v>
      </c>
      <c r="CL47" s="172">
        <v>0.1862</v>
      </c>
      <c r="CM47" s="172">
        <v>0.17519999999999999</v>
      </c>
      <c r="CN47" s="172">
        <v>7.22E-2</v>
      </c>
      <c r="CO47" s="172">
        <v>0.1051</v>
      </c>
      <c r="CP47" s="172">
        <v>0.20169999999999999</v>
      </c>
      <c r="CQ47" s="172">
        <v>0.19309999999999999</v>
      </c>
      <c r="CR47" s="172">
        <v>0.15840000000000001</v>
      </c>
      <c r="CS47" s="195">
        <v>0.17519999999999999</v>
      </c>
      <c r="CT47" s="195">
        <v>0.21729999999999999</v>
      </c>
      <c r="CU47" s="195">
        <v>0.25269999999999998</v>
      </c>
      <c r="CV47" s="195">
        <v>0.126</v>
      </c>
      <c r="CW47" s="195">
        <v>0.20810000000000001</v>
      </c>
      <c r="CX47" s="216"/>
      <c r="CY47" s="216"/>
    </row>
    <row r="48" spans="1:103" ht="15.6" x14ac:dyDescent="0.3">
      <c r="A48" s="155" t="s">
        <v>102</v>
      </c>
      <c r="B48" s="175" t="s">
        <v>110</v>
      </c>
      <c r="C48" s="172">
        <v>27.531600000000001</v>
      </c>
      <c r="D48" s="172">
        <v>24.0442</v>
      </c>
      <c r="E48" s="172">
        <v>24.732099999999999</v>
      </c>
      <c r="F48" s="172">
        <v>29.496400000000001</v>
      </c>
      <c r="G48" s="172">
        <v>33.705599999999997</v>
      </c>
      <c r="H48" s="172">
        <v>29.499700000000001</v>
      </c>
      <c r="I48" s="172">
        <v>29.7319</v>
      </c>
      <c r="J48" s="172">
        <v>35.427599999999998</v>
      </c>
      <c r="K48" s="172">
        <v>35.645499999999998</v>
      </c>
      <c r="L48" s="172">
        <v>31.146100000000001</v>
      </c>
      <c r="M48" s="172">
        <v>30.222999999999999</v>
      </c>
      <c r="N48" s="172">
        <v>32.542999999999999</v>
      </c>
      <c r="O48" s="172">
        <v>33.766399999999997</v>
      </c>
      <c r="P48" s="172">
        <v>32.055700000000002</v>
      </c>
      <c r="Q48" s="172">
        <v>29.1432</v>
      </c>
      <c r="R48" s="172">
        <v>32.033299999999997</v>
      </c>
      <c r="S48" s="172">
        <v>33.846699999999998</v>
      </c>
      <c r="T48" s="172">
        <v>34.292700000000004</v>
      </c>
      <c r="U48" s="172">
        <v>34.101999999999997</v>
      </c>
      <c r="V48" s="172">
        <v>33.499600000000001</v>
      </c>
      <c r="W48" s="172">
        <v>32.501399999999997</v>
      </c>
      <c r="X48" s="172">
        <v>31.007000000000001</v>
      </c>
      <c r="Y48" s="172">
        <v>33.419800000000002</v>
      </c>
      <c r="Z48" s="172">
        <v>34.309600000000003</v>
      </c>
      <c r="AA48" s="172">
        <v>34.700600000000001</v>
      </c>
      <c r="AB48" s="172">
        <v>33.715600000000002</v>
      </c>
      <c r="AC48" s="172">
        <v>35.497100000000003</v>
      </c>
      <c r="AD48" s="172">
        <v>36.663600000000002</v>
      </c>
      <c r="AE48" s="172">
        <v>32.525300000000001</v>
      </c>
      <c r="AF48" s="172">
        <v>35.9908</v>
      </c>
      <c r="AG48" s="172">
        <v>37.048900000000003</v>
      </c>
      <c r="AH48" s="172">
        <v>31.9177</v>
      </c>
      <c r="AI48" s="172">
        <v>26.876999999999999</v>
      </c>
      <c r="AJ48" s="172">
        <v>30.692799999999998</v>
      </c>
      <c r="AK48" s="172">
        <v>32.818800000000003</v>
      </c>
      <c r="AL48" s="172">
        <v>36.248699999999999</v>
      </c>
      <c r="AM48" s="172">
        <v>39.646599999999999</v>
      </c>
      <c r="AN48" s="172">
        <v>40.493099999999998</v>
      </c>
      <c r="AO48" s="172">
        <v>33.497700000000002</v>
      </c>
      <c r="AP48" s="172">
        <v>35.708399999999997</v>
      </c>
      <c r="AQ48" s="172">
        <v>44.504199999999997</v>
      </c>
      <c r="AR48" s="172">
        <v>39.188000000000002</v>
      </c>
      <c r="AS48" s="172">
        <v>40.567100000000003</v>
      </c>
      <c r="AT48" s="172">
        <v>37.323799999999999</v>
      </c>
      <c r="AU48" s="172">
        <v>34.224699999999999</v>
      </c>
      <c r="AV48" s="172">
        <v>35.54</v>
      </c>
      <c r="AW48" s="172">
        <v>39.202300000000001</v>
      </c>
      <c r="AX48" s="172">
        <v>43.630600000000001</v>
      </c>
      <c r="AY48" s="172">
        <v>44.407400000000003</v>
      </c>
      <c r="AZ48" s="172">
        <v>42.231699999999996</v>
      </c>
      <c r="BA48" s="172">
        <v>37.530299999999997</v>
      </c>
      <c r="BB48" s="172">
        <v>37.578299999999999</v>
      </c>
      <c r="BC48" s="172">
        <v>34.6128</v>
      </c>
      <c r="BD48" s="172">
        <v>33.438099999999999</v>
      </c>
      <c r="BE48" s="172">
        <v>35.328299999999999</v>
      </c>
      <c r="BF48" s="172">
        <v>29.3734</v>
      </c>
      <c r="BG48" s="172">
        <v>23.573399999999999</v>
      </c>
      <c r="BH48" s="172">
        <v>21.8873</v>
      </c>
      <c r="BI48" s="172">
        <v>19.583600000000001</v>
      </c>
      <c r="BJ48" s="172">
        <v>21.184999999999999</v>
      </c>
      <c r="BK48" s="172">
        <v>23.4467</v>
      </c>
      <c r="BL48" s="172">
        <v>21.037500000000001</v>
      </c>
      <c r="BM48" s="172">
        <v>18.565000000000001</v>
      </c>
      <c r="BN48" s="172">
        <v>19.8416</v>
      </c>
      <c r="BO48" s="172">
        <v>18.521999999999998</v>
      </c>
      <c r="BP48" s="172">
        <v>20.955300000000001</v>
      </c>
      <c r="BQ48" s="172">
        <v>26.314299999999999</v>
      </c>
      <c r="BR48" s="172">
        <v>23.079699999999999</v>
      </c>
      <c r="BS48" s="172">
        <v>20.5213</v>
      </c>
      <c r="BT48" s="172">
        <v>20.694800000000001</v>
      </c>
      <c r="BU48" s="172">
        <v>23.718</v>
      </c>
      <c r="BV48" s="172">
        <v>23.526700000000002</v>
      </c>
      <c r="BW48" s="172">
        <v>31.283799999999999</v>
      </c>
      <c r="BX48" s="172">
        <v>31.8964</v>
      </c>
      <c r="BY48" s="172">
        <v>29.763000000000002</v>
      </c>
      <c r="BZ48" s="172">
        <v>39.0291</v>
      </c>
      <c r="CA48" s="172">
        <v>34.515000000000001</v>
      </c>
      <c r="CB48" s="172">
        <v>28.959900000000001</v>
      </c>
      <c r="CC48" s="172">
        <v>27.160699999999999</v>
      </c>
      <c r="CD48" s="172">
        <v>33.8767</v>
      </c>
      <c r="CE48" s="172">
        <v>33.715400000000002</v>
      </c>
      <c r="CF48" s="172">
        <v>29.000299999999999</v>
      </c>
      <c r="CG48" s="172">
        <v>26.291399999999999</v>
      </c>
      <c r="CH48" s="172">
        <v>30.625299999999999</v>
      </c>
      <c r="CI48" s="172">
        <v>33.372100000000003</v>
      </c>
      <c r="CJ48" s="172">
        <v>29.562799999999999</v>
      </c>
      <c r="CK48" s="172">
        <v>25.444099999999999</v>
      </c>
      <c r="CL48" s="172">
        <v>30.214200000000002</v>
      </c>
      <c r="CM48" s="172">
        <v>24.1465</v>
      </c>
      <c r="CN48" s="172">
        <v>19.811900000000001</v>
      </c>
      <c r="CO48" s="172">
        <v>27.043099999999999</v>
      </c>
      <c r="CP48" s="172">
        <v>27.953499999999998</v>
      </c>
      <c r="CQ48" s="172">
        <v>29.222899999999999</v>
      </c>
      <c r="CR48" s="172">
        <v>27.999199999999998</v>
      </c>
      <c r="CS48" s="195">
        <v>26.239599999999999</v>
      </c>
      <c r="CT48" s="195">
        <v>27.218900000000001</v>
      </c>
      <c r="CU48" s="195">
        <v>24.9526</v>
      </c>
      <c r="CV48" s="195">
        <v>29.388999999999999</v>
      </c>
      <c r="CW48" s="195">
        <v>31.761600000000001</v>
      </c>
      <c r="CX48" s="216"/>
      <c r="CY48" s="216"/>
    </row>
    <row r="49" spans="1:103" ht="15.6" x14ac:dyDescent="0.3">
      <c r="A49" s="155" t="s">
        <v>102</v>
      </c>
      <c r="B49" s="175" t="s">
        <v>111</v>
      </c>
      <c r="C49" s="172">
        <v>25.956600000000002</v>
      </c>
      <c r="D49" s="172">
        <v>23.630099999999999</v>
      </c>
      <c r="E49" s="172">
        <v>22.9314</v>
      </c>
      <c r="F49" s="172">
        <v>26.9678</v>
      </c>
      <c r="G49" s="172">
        <v>26.240400000000001</v>
      </c>
      <c r="H49" s="172">
        <v>24.650300000000001</v>
      </c>
      <c r="I49" s="172">
        <v>21.502300000000002</v>
      </c>
      <c r="J49" s="172">
        <v>22.739899999999999</v>
      </c>
      <c r="K49" s="172">
        <v>22.9725</v>
      </c>
      <c r="L49" s="172">
        <v>21.073</v>
      </c>
      <c r="M49" s="172">
        <v>19.7057</v>
      </c>
      <c r="N49" s="172">
        <v>21.311599999999999</v>
      </c>
      <c r="O49" s="172">
        <v>22.780100000000001</v>
      </c>
      <c r="P49" s="172">
        <v>20.183399999999999</v>
      </c>
      <c r="Q49" s="172">
        <v>22.383400000000002</v>
      </c>
      <c r="R49" s="172">
        <v>24.745699999999999</v>
      </c>
      <c r="S49" s="172">
        <v>24.549900000000001</v>
      </c>
      <c r="T49" s="172">
        <v>21.549700000000001</v>
      </c>
      <c r="U49" s="172">
        <v>20.6235</v>
      </c>
      <c r="V49" s="172">
        <v>21.125299999999999</v>
      </c>
      <c r="W49" s="172">
        <v>24.517700000000001</v>
      </c>
      <c r="X49" s="172">
        <v>22.444199999999999</v>
      </c>
      <c r="Y49" s="172">
        <v>20.832000000000001</v>
      </c>
      <c r="Z49" s="172">
        <v>20.892399999999999</v>
      </c>
      <c r="AA49" s="172">
        <v>23.535900000000002</v>
      </c>
      <c r="AB49" s="172">
        <v>18.602799999999998</v>
      </c>
      <c r="AC49" s="172">
        <v>18.6708</v>
      </c>
      <c r="AD49" s="172">
        <v>19.189599999999999</v>
      </c>
      <c r="AE49" s="172">
        <v>22.461300000000001</v>
      </c>
      <c r="AF49" s="172">
        <v>19.799700000000001</v>
      </c>
      <c r="AG49" s="172">
        <v>20.373699999999999</v>
      </c>
      <c r="AH49" s="172">
        <v>18.9834</v>
      </c>
      <c r="AI49" s="172">
        <v>22.366499999999998</v>
      </c>
      <c r="AJ49" s="172">
        <v>19.838799999999999</v>
      </c>
      <c r="AK49" s="172">
        <v>18.791699999999999</v>
      </c>
      <c r="AL49" s="172">
        <v>14.4536</v>
      </c>
      <c r="AM49" s="172">
        <v>15.547700000000001</v>
      </c>
      <c r="AN49" s="172">
        <v>15.116099999999999</v>
      </c>
      <c r="AO49" s="172">
        <v>17.322900000000001</v>
      </c>
      <c r="AP49" s="172">
        <v>15.041700000000001</v>
      </c>
      <c r="AQ49" s="172">
        <v>14.465400000000001</v>
      </c>
      <c r="AR49" s="172">
        <v>12.1981</v>
      </c>
      <c r="AS49" s="172">
        <v>12.0707</v>
      </c>
      <c r="AT49" s="172">
        <v>13.7516</v>
      </c>
      <c r="AU49" s="172">
        <v>16.953099999999999</v>
      </c>
      <c r="AV49" s="172">
        <v>18.111599999999999</v>
      </c>
      <c r="AW49" s="172">
        <v>17.7288</v>
      </c>
      <c r="AX49" s="172">
        <v>16.304099999999998</v>
      </c>
      <c r="AY49" s="172">
        <v>18.190200000000001</v>
      </c>
      <c r="AZ49" s="172">
        <v>13.8797</v>
      </c>
      <c r="BA49" s="172">
        <v>13.017099999999999</v>
      </c>
      <c r="BB49" s="172">
        <v>17.052700000000002</v>
      </c>
      <c r="BC49" s="172">
        <v>19.451599999999999</v>
      </c>
      <c r="BD49" s="172">
        <v>19.154599999999999</v>
      </c>
      <c r="BE49" s="172">
        <v>15.758100000000001</v>
      </c>
      <c r="BF49" s="172">
        <v>14.616099999999999</v>
      </c>
      <c r="BG49" s="172">
        <v>17.198899999999998</v>
      </c>
      <c r="BH49" s="172">
        <v>18.525600000000001</v>
      </c>
      <c r="BI49" s="172">
        <v>18.030899999999999</v>
      </c>
      <c r="BJ49" s="172">
        <v>16.6496</v>
      </c>
      <c r="BK49" s="172">
        <v>18.284800000000001</v>
      </c>
      <c r="BL49" s="172">
        <v>15.4703</v>
      </c>
      <c r="BM49" s="172">
        <v>18.6876</v>
      </c>
      <c r="BN49" s="172">
        <v>18.164100000000001</v>
      </c>
      <c r="BO49" s="172">
        <v>16.526199999999999</v>
      </c>
      <c r="BP49" s="172">
        <v>17.503299999999999</v>
      </c>
      <c r="BQ49" s="172">
        <v>15.659800000000001</v>
      </c>
      <c r="BR49" s="172">
        <v>14.0586</v>
      </c>
      <c r="BS49" s="172">
        <v>18.173400000000001</v>
      </c>
      <c r="BT49" s="172">
        <v>16.9193</v>
      </c>
      <c r="BU49" s="172">
        <v>16.562000000000001</v>
      </c>
      <c r="BV49" s="172">
        <v>18.690200000000001</v>
      </c>
      <c r="BW49" s="172">
        <v>17.338200000000001</v>
      </c>
      <c r="BX49" s="172">
        <v>16.657699999999998</v>
      </c>
      <c r="BY49" s="172">
        <v>18.858000000000001</v>
      </c>
      <c r="BZ49" s="172">
        <v>18.872199999999999</v>
      </c>
      <c r="CA49" s="172">
        <v>17.644100000000002</v>
      </c>
      <c r="CB49" s="172">
        <v>17.8324</v>
      </c>
      <c r="CC49" s="172">
        <v>18.172000000000001</v>
      </c>
      <c r="CD49" s="172">
        <v>16.687799999999999</v>
      </c>
      <c r="CE49" s="172">
        <v>16.644400000000001</v>
      </c>
      <c r="CF49" s="172">
        <v>16.6295</v>
      </c>
      <c r="CG49" s="172">
        <v>17.247499999999999</v>
      </c>
      <c r="CH49" s="172">
        <v>14.542400000000001</v>
      </c>
      <c r="CI49" s="172">
        <v>13.905900000000001</v>
      </c>
      <c r="CJ49" s="172">
        <v>13.066800000000001</v>
      </c>
      <c r="CK49" s="172">
        <v>13.592700000000001</v>
      </c>
      <c r="CL49" s="172">
        <v>15.618600000000001</v>
      </c>
      <c r="CM49" s="172">
        <v>13.106</v>
      </c>
      <c r="CN49" s="172">
        <v>11.870900000000001</v>
      </c>
      <c r="CO49" s="172">
        <v>10.930899999999999</v>
      </c>
      <c r="CP49" s="172">
        <v>14.3705</v>
      </c>
      <c r="CQ49" s="172">
        <v>11.551600000000001</v>
      </c>
      <c r="CR49" s="172">
        <v>11.411</v>
      </c>
      <c r="CS49" s="195">
        <v>10.6053</v>
      </c>
      <c r="CT49" s="195">
        <v>12.336</v>
      </c>
      <c r="CU49" s="195">
        <v>12.483700000000001</v>
      </c>
      <c r="CV49" s="195">
        <v>12.976699999999999</v>
      </c>
      <c r="CW49" s="195">
        <v>10.8607</v>
      </c>
      <c r="CX49" s="216"/>
      <c r="CY49" s="216"/>
    </row>
    <row r="50" spans="1:103" ht="15.6" x14ac:dyDescent="0.3">
      <c r="A50" s="155" t="s">
        <v>102</v>
      </c>
      <c r="B50" s="175" t="s">
        <v>174</v>
      </c>
      <c r="C50" s="172">
        <v>1.6125</v>
      </c>
      <c r="D50" s="172">
        <v>0.61750000000000005</v>
      </c>
      <c r="E50" s="172">
        <v>0.6885</v>
      </c>
      <c r="F50" s="172">
        <v>1.3186</v>
      </c>
      <c r="G50" s="172">
        <v>1.6085</v>
      </c>
      <c r="H50" s="172">
        <v>0.86160000000000003</v>
      </c>
      <c r="I50" s="172">
        <v>0.56179999999999997</v>
      </c>
      <c r="J50" s="172">
        <v>1.3987000000000001</v>
      </c>
      <c r="K50" s="172">
        <v>1.8503000000000001</v>
      </c>
      <c r="L50" s="172">
        <v>0.54169999999999996</v>
      </c>
      <c r="M50" s="172">
        <v>0.46560000000000001</v>
      </c>
      <c r="N50" s="172">
        <v>1.4732000000000001</v>
      </c>
      <c r="O50" s="172">
        <v>0.82709999999999995</v>
      </c>
      <c r="P50" s="172">
        <v>0.41360000000000002</v>
      </c>
      <c r="Q50" s="172">
        <v>0.46150000000000002</v>
      </c>
      <c r="R50" s="172">
        <v>1.5123</v>
      </c>
      <c r="S50" s="172">
        <v>1.6867000000000001</v>
      </c>
      <c r="T50" s="172">
        <v>0.93069999999999997</v>
      </c>
      <c r="U50" s="172">
        <v>0.4778</v>
      </c>
      <c r="V50" s="172">
        <v>0.83240000000000003</v>
      </c>
      <c r="W50" s="172">
        <v>0.7883</v>
      </c>
      <c r="X50" s="172">
        <v>0.52410000000000001</v>
      </c>
      <c r="Y50" s="172">
        <v>0.38229999999999997</v>
      </c>
      <c r="Z50" s="172">
        <v>0.87290000000000001</v>
      </c>
      <c r="AA50" s="172">
        <v>1.2645999999999999</v>
      </c>
      <c r="AB50" s="172">
        <v>0.53120000000000001</v>
      </c>
      <c r="AC50" s="172">
        <v>0.75560000000000005</v>
      </c>
      <c r="AD50" s="172">
        <v>1.357</v>
      </c>
      <c r="AE50" s="172">
        <v>1.3335999999999999</v>
      </c>
      <c r="AF50" s="172">
        <v>0.77969999999999995</v>
      </c>
      <c r="AG50" s="172">
        <v>0.50580000000000003</v>
      </c>
      <c r="AH50" s="172">
        <v>1.2078</v>
      </c>
      <c r="AI50" s="172">
        <v>0.88470000000000004</v>
      </c>
      <c r="AJ50" s="172">
        <v>0.75980000000000003</v>
      </c>
      <c r="AK50" s="172">
        <v>0.51549999999999996</v>
      </c>
      <c r="AL50" s="172">
        <v>1.5334000000000001</v>
      </c>
      <c r="AM50" s="172">
        <v>1.6636</v>
      </c>
      <c r="AN50" s="172">
        <v>0.6643</v>
      </c>
      <c r="AO50" s="172">
        <v>0.7339</v>
      </c>
      <c r="AP50" s="172">
        <v>1.0822000000000001</v>
      </c>
      <c r="AQ50" s="172">
        <v>1.6939</v>
      </c>
      <c r="AR50" s="172">
        <v>0.65720000000000001</v>
      </c>
      <c r="AS50" s="172">
        <v>0.55610000000000004</v>
      </c>
      <c r="AT50" s="172">
        <v>1.3166</v>
      </c>
      <c r="AU50" s="172">
        <v>1.3036000000000001</v>
      </c>
      <c r="AV50" s="172">
        <v>0.71760000000000002</v>
      </c>
      <c r="AW50" s="172">
        <v>0.91990000000000005</v>
      </c>
      <c r="AX50" s="172">
        <v>1.3531</v>
      </c>
      <c r="AY50" s="172">
        <v>0.61460000000000004</v>
      </c>
      <c r="AZ50" s="172">
        <v>0.45710000000000001</v>
      </c>
      <c r="BA50" s="172">
        <v>0.64970000000000006</v>
      </c>
      <c r="BB50" s="172">
        <v>0.98160000000000003</v>
      </c>
      <c r="BC50" s="172">
        <v>1.0165</v>
      </c>
      <c r="BD50" s="172">
        <v>0.9042</v>
      </c>
      <c r="BE50" s="172">
        <v>0.98519999999999996</v>
      </c>
      <c r="BF50" s="172">
        <v>1.6880999999999999</v>
      </c>
      <c r="BG50" s="172">
        <v>1.506</v>
      </c>
      <c r="BH50" s="172">
        <v>0.56459999999999999</v>
      </c>
      <c r="BI50" s="172">
        <v>0.79510000000000003</v>
      </c>
      <c r="BJ50" s="172">
        <v>1.3038000000000001</v>
      </c>
      <c r="BK50" s="172">
        <v>0.94279999999999997</v>
      </c>
      <c r="BL50" s="172">
        <v>0.72189999999999999</v>
      </c>
      <c r="BM50" s="172">
        <v>0.52539999999999998</v>
      </c>
      <c r="BN50" s="172">
        <v>1.4189000000000001</v>
      </c>
      <c r="BO50" s="172">
        <v>1.8683000000000001</v>
      </c>
      <c r="BP50" s="172">
        <v>0.81369999999999998</v>
      </c>
      <c r="BQ50" s="172">
        <v>0.53680000000000005</v>
      </c>
      <c r="BR50" s="172">
        <v>1.4156</v>
      </c>
      <c r="BS50" s="172">
        <v>1.6347</v>
      </c>
      <c r="BT50" s="172">
        <v>1.0939000000000001</v>
      </c>
      <c r="BU50" s="172">
        <v>0.7319</v>
      </c>
      <c r="BV50" s="172">
        <v>1.4460999999999999</v>
      </c>
      <c r="BW50" s="172">
        <v>1.6298999999999999</v>
      </c>
      <c r="BX50" s="172">
        <v>0.62949999999999995</v>
      </c>
      <c r="BY50" s="172">
        <v>0.82310000000000005</v>
      </c>
      <c r="BZ50" s="172">
        <v>0.86839999999999995</v>
      </c>
      <c r="CA50" s="172">
        <v>1.32</v>
      </c>
      <c r="CB50" s="172">
        <v>0.52729999999999999</v>
      </c>
      <c r="CC50" s="172">
        <v>0.86299999999999999</v>
      </c>
      <c r="CD50" s="172">
        <v>1.4681999999999999</v>
      </c>
      <c r="CE50" s="172">
        <v>1.0744</v>
      </c>
      <c r="CF50" s="172">
        <v>0.63780000000000003</v>
      </c>
      <c r="CG50" s="172">
        <v>0.59960000000000002</v>
      </c>
      <c r="CH50" s="172">
        <v>1.4883</v>
      </c>
      <c r="CI50" s="172">
        <v>1.3199000000000001</v>
      </c>
      <c r="CJ50" s="172">
        <v>0.57430000000000003</v>
      </c>
      <c r="CK50" s="172">
        <v>1.0125999999999999</v>
      </c>
      <c r="CL50" s="172">
        <v>1.2829999999999999</v>
      </c>
      <c r="CM50" s="172">
        <v>1.804</v>
      </c>
      <c r="CN50" s="172">
        <v>0.75670000000000004</v>
      </c>
      <c r="CO50" s="172">
        <v>0.84940000000000004</v>
      </c>
      <c r="CP50" s="172">
        <v>1.5875999999999999</v>
      </c>
      <c r="CQ50" s="172">
        <v>1.2009000000000001</v>
      </c>
      <c r="CR50" s="172">
        <v>0.70150000000000001</v>
      </c>
      <c r="CS50" s="195">
        <v>0.36170000000000002</v>
      </c>
      <c r="CT50" s="195">
        <v>1.4519</v>
      </c>
      <c r="CU50" s="195">
        <v>1.3707</v>
      </c>
      <c r="CV50" s="195">
        <v>0.6774</v>
      </c>
      <c r="CW50" s="195">
        <v>0.49409999999999998</v>
      </c>
      <c r="CX50" s="216"/>
      <c r="CY50" s="216"/>
    </row>
    <row r="51" spans="1:103" ht="15.6" x14ac:dyDescent="0.3">
      <c r="A51" s="155" t="s">
        <v>102</v>
      </c>
      <c r="B51" s="181" t="s">
        <v>131</v>
      </c>
      <c r="C51" s="182" t="s">
        <v>173</v>
      </c>
      <c r="D51" s="182" t="s">
        <v>173</v>
      </c>
      <c r="E51" s="182" t="s">
        <v>173</v>
      </c>
      <c r="F51" s="182" t="s">
        <v>173</v>
      </c>
      <c r="G51" s="182" t="s">
        <v>173</v>
      </c>
      <c r="H51" s="182" t="s">
        <v>173</v>
      </c>
      <c r="I51" s="182" t="s">
        <v>173</v>
      </c>
      <c r="J51" s="182" t="s">
        <v>173</v>
      </c>
      <c r="K51" s="182" t="s">
        <v>173</v>
      </c>
      <c r="L51" s="182" t="s">
        <v>173</v>
      </c>
      <c r="M51" s="182" t="s">
        <v>173</v>
      </c>
      <c r="N51" s="182" t="s">
        <v>173</v>
      </c>
      <c r="O51" s="182" t="s">
        <v>173</v>
      </c>
      <c r="P51" s="182" t="s">
        <v>173</v>
      </c>
      <c r="Q51" s="182" t="s">
        <v>173</v>
      </c>
      <c r="R51" s="182" t="s">
        <v>173</v>
      </c>
      <c r="S51" s="182" t="s">
        <v>173</v>
      </c>
      <c r="T51" s="182" t="s">
        <v>173</v>
      </c>
      <c r="U51" s="182" t="s">
        <v>173</v>
      </c>
      <c r="V51" s="182" t="s">
        <v>173</v>
      </c>
      <c r="W51" s="182" t="s">
        <v>173</v>
      </c>
      <c r="X51" s="182" t="s">
        <v>173</v>
      </c>
      <c r="Y51" s="182" t="s">
        <v>173</v>
      </c>
      <c r="Z51" s="182" t="s">
        <v>173</v>
      </c>
      <c r="AA51" s="182" t="s">
        <v>173</v>
      </c>
      <c r="AB51" s="182" t="s">
        <v>173</v>
      </c>
      <c r="AC51" s="182" t="s">
        <v>173</v>
      </c>
      <c r="AD51" s="182" t="s">
        <v>173</v>
      </c>
      <c r="AE51" s="182" t="s">
        <v>173</v>
      </c>
      <c r="AF51" s="182" t="s">
        <v>173</v>
      </c>
      <c r="AG51" s="182" t="s">
        <v>173</v>
      </c>
      <c r="AH51" s="182" t="s">
        <v>173</v>
      </c>
      <c r="AI51" s="182" t="s">
        <v>173</v>
      </c>
      <c r="AJ51" s="182" t="s">
        <v>173</v>
      </c>
      <c r="AK51" s="182" t="s">
        <v>173</v>
      </c>
      <c r="AL51" s="182" t="s">
        <v>173</v>
      </c>
      <c r="AM51" s="182">
        <v>1.1325000000000001</v>
      </c>
      <c r="AN51" s="182">
        <v>0.62290000000000001</v>
      </c>
      <c r="AO51" s="182">
        <v>0.79959999999999998</v>
      </c>
      <c r="AP51" s="182">
        <v>1.0139</v>
      </c>
      <c r="AQ51" s="182">
        <v>1.6728000000000001</v>
      </c>
      <c r="AR51" s="182">
        <v>0.95289999999999997</v>
      </c>
      <c r="AS51" s="182">
        <v>0.99380000000000002</v>
      </c>
      <c r="AT51" s="182">
        <v>1.768</v>
      </c>
      <c r="AU51" s="182">
        <v>1.8561000000000001</v>
      </c>
      <c r="AV51" s="182">
        <v>1.4051</v>
      </c>
      <c r="AW51" s="182">
        <v>1.4842</v>
      </c>
      <c r="AX51" s="182">
        <v>1.7948</v>
      </c>
      <c r="AY51" s="182">
        <v>1.8661000000000001</v>
      </c>
      <c r="AZ51" s="182">
        <v>1.2653000000000001</v>
      </c>
      <c r="BA51" s="182">
        <v>2.1425999999999998</v>
      </c>
      <c r="BB51" s="182">
        <v>2.6956000000000002</v>
      </c>
      <c r="BC51" s="182">
        <v>2.7446999999999999</v>
      </c>
      <c r="BD51" s="182">
        <v>2.9676</v>
      </c>
      <c r="BE51" s="182">
        <v>2.4342999999999999</v>
      </c>
      <c r="BF51" s="182">
        <v>4.7712000000000003</v>
      </c>
      <c r="BG51" s="182">
        <v>4.3365999999999998</v>
      </c>
      <c r="BH51" s="182">
        <v>3.3763999999999998</v>
      </c>
      <c r="BI51" s="182">
        <v>3.762</v>
      </c>
      <c r="BJ51" s="182">
        <v>5.6821999999999999</v>
      </c>
      <c r="BK51" s="182">
        <v>5.8148999999999997</v>
      </c>
      <c r="BL51" s="182">
        <v>5.4568000000000003</v>
      </c>
      <c r="BM51" s="182">
        <v>3.9887000000000001</v>
      </c>
      <c r="BN51" s="182">
        <v>8.6978000000000009</v>
      </c>
      <c r="BO51" s="182">
        <v>9.2799999999999994</v>
      </c>
      <c r="BP51" s="182">
        <v>4.3186</v>
      </c>
      <c r="BQ51" s="182">
        <v>4.2816999999999998</v>
      </c>
      <c r="BR51" s="182">
        <v>8.8818999999999999</v>
      </c>
      <c r="BS51" s="182">
        <v>9.7876999999999992</v>
      </c>
      <c r="BT51" s="182">
        <v>6.9126000000000003</v>
      </c>
      <c r="BU51" s="182">
        <v>6.0290999999999997</v>
      </c>
      <c r="BV51" s="182">
        <v>10.527699999999999</v>
      </c>
      <c r="BW51" s="182">
        <v>9.5010999999999992</v>
      </c>
      <c r="BX51" s="182">
        <v>5.9827000000000004</v>
      </c>
      <c r="BY51" s="182">
        <v>6.7163000000000004</v>
      </c>
      <c r="BZ51" s="182">
        <v>8.5122999999999998</v>
      </c>
      <c r="CA51" s="182">
        <v>10.555199999999999</v>
      </c>
      <c r="CB51" s="182">
        <v>8.3106000000000009</v>
      </c>
      <c r="CC51" s="182">
        <v>7.8689</v>
      </c>
      <c r="CD51" s="182">
        <v>14.2197</v>
      </c>
      <c r="CE51" s="182">
        <v>14.6401</v>
      </c>
      <c r="CF51" s="182">
        <v>8.5681999999999992</v>
      </c>
      <c r="CG51" s="182">
        <v>8.8869000000000007</v>
      </c>
      <c r="CH51" s="182">
        <v>15.8286</v>
      </c>
      <c r="CI51" s="182">
        <v>15.7567</v>
      </c>
      <c r="CJ51" s="182">
        <v>10.3476</v>
      </c>
      <c r="CK51" s="182">
        <v>12.1531</v>
      </c>
      <c r="CL51" s="182">
        <v>16.816299999999998</v>
      </c>
      <c r="CM51" s="182">
        <v>22.846299999999999</v>
      </c>
      <c r="CN51" s="182">
        <v>11.7537</v>
      </c>
      <c r="CO51" s="182">
        <v>12.9435</v>
      </c>
      <c r="CP51" s="182">
        <v>18.508700000000001</v>
      </c>
      <c r="CQ51" s="182">
        <v>18.6539</v>
      </c>
      <c r="CR51" s="182">
        <v>10.168100000000001</v>
      </c>
      <c r="CS51" s="195">
        <v>9.0974000000000004</v>
      </c>
      <c r="CT51" s="195">
        <v>19.2988</v>
      </c>
      <c r="CU51" s="195">
        <v>21.3889</v>
      </c>
      <c r="CV51" s="195">
        <v>14.4041</v>
      </c>
      <c r="CW51" s="195">
        <v>12.0746</v>
      </c>
      <c r="CX51" s="216"/>
      <c r="CY51" s="216"/>
    </row>
    <row r="52" spans="1:103" ht="15.6" x14ac:dyDescent="0.3">
      <c r="A52" s="155" t="s">
        <v>102</v>
      </c>
      <c r="B52" s="183" t="s">
        <v>132</v>
      </c>
      <c r="C52" s="182" t="s">
        <v>173</v>
      </c>
      <c r="D52" s="182" t="s">
        <v>173</v>
      </c>
      <c r="E52" s="182" t="s">
        <v>173</v>
      </c>
      <c r="F52" s="182" t="s">
        <v>173</v>
      </c>
      <c r="G52" s="182" t="s">
        <v>173</v>
      </c>
      <c r="H52" s="182" t="s">
        <v>173</v>
      </c>
      <c r="I52" s="182" t="s">
        <v>173</v>
      </c>
      <c r="J52" s="182" t="s">
        <v>173</v>
      </c>
      <c r="K52" s="182" t="s">
        <v>173</v>
      </c>
      <c r="L52" s="182" t="s">
        <v>173</v>
      </c>
      <c r="M52" s="182" t="s">
        <v>173</v>
      </c>
      <c r="N52" s="182" t="s">
        <v>173</v>
      </c>
      <c r="O52" s="182" t="s">
        <v>173</v>
      </c>
      <c r="P52" s="182" t="s">
        <v>173</v>
      </c>
      <c r="Q52" s="182" t="s">
        <v>173</v>
      </c>
      <c r="R52" s="182" t="s">
        <v>173</v>
      </c>
      <c r="S52" s="182" t="s">
        <v>173</v>
      </c>
      <c r="T52" s="182" t="s">
        <v>173</v>
      </c>
      <c r="U52" s="182" t="s">
        <v>173</v>
      </c>
      <c r="V52" s="182" t="s">
        <v>173</v>
      </c>
      <c r="W52" s="182" t="s">
        <v>173</v>
      </c>
      <c r="X52" s="182" t="s">
        <v>173</v>
      </c>
      <c r="Y52" s="182" t="s">
        <v>173</v>
      </c>
      <c r="Z52" s="182" t="s">
        <v>173</v>
      </c>
      <c r="AA52" s="182" t="s">
        <v>173</v>
      </c>
      <c r="AB52" s="182" t="s">
        <v>173</v>
      </c>
      <c r="AC52" s="182" t="s">
        <v>173</v>
      </c>
      <c r="AD52" s="182" t="s">
        <v>173</v>
      </c>
      <c r="AE52" s="182" t="s">
        <v>173</v>
      </c>
      <c r="AF52" s="182" t="s">
        <v>173</v>
      </c>
      <c r="AG52" s="182" t="s">
        <v>173</v>
      </c>
      <c r="AH52" s="182" t="s">
        <v>173</v>
      </c>
      <c r="AI52" s="182" t="s">
        <v>173</v>
      </c>
      <c r="AJ52" s="182" t="s">
        <v>173</v>
      </c>
      <c r="AK52" s="182" t="s">
        <v>173</v>
      </c>
      <c r="AL52" s="182" t="s">
        <v>173</v>
      </c>
      <c r="AM52" s="182" t="s">
        <v>173</v>
      </c>
      <c r="AN52" s="182" t="s">
        <v>173</v>
      </c>
      <c r="AO52" s="182" t="s">
        <v>173</v>
      </c>
      <c r="AP52" s="182" t="s">
        <v>173</v>
      </c>
      <c r="AQ52" s="182" t="s">
        <v>173</v>
      </c>
      <c r="AR52" s="182" t="s">
        <v>173</v>
      </c>
      <c r="AS52" s="182" t="s">
        <v>173</v>
      </c>
      <c r="AT52" s="182" t="s">
        <v>173</v>
      </c>
      <c r="AU52" s="182" t="s">
        <v>173</v>
      </c>
      <c r="AV52" s="182" t="s">
        <v>173</v>
      </c>
      <c r="AW52" s="182" t="s">
        <v>173</v>
      </c>
      <c r="AX52" s="182" t="s">
        <v>173</v>
      </c>
      <c r="AY52" s="182">
        <v>0.67090000000000005</v>
      </c>
      <c r="AZ52" s="182">
        <v>0.46039999999999998</v>
      </c>
      <c r="BA52" s="182">
        <v>0.82569999999999999</v>
      </c>
      <c r="BB52" s="182">
        <v>1.1027</v>
      </c>
      <c r="BC52" s="182">
        <v>0.99990000000000001</v>
      </c>
      <c r="BD52" s="182">
        <v>1.1304000000000001</v>
      </c>
      <c r="BE52" s="182">
        <v>1.1003000000000001</v>
      </c>
      <c r="BF52" s="182">
        <v>1.9185000000000001</v>
      </c>
      <c r="BG52" s="182">
        <v>2.8296000000000001</v>
      </c>
      <c r="BH52" s="182">
        <v>1.7263999999999999</v>
      </c>
      <c r="BI52" s="182">
        <v>2.0546000000000002</v>
      </c>
      <c r="BJ52" s="182">
        <v>2.9434</v>
      </c>
      <c r="BK52" s="182">
        <v>3.0103</v>
      </c>
      <c r="BL52" s="182">
        <v>2.8418999999999999</v>
      </c>
      <c r="BM52" s="182">
        <v>2.0234000000000001</v>
      </c>
      <c r="BN52" s="182">
        <v>4.6109</v>
      </c>
      <c r="BO52" s="182">
        <v>4.8962000000000003</v>
      </c>
      <c r="BP52" s="182">
        <v>2.2269999999999999</v>
      </c>
      <c r="BQ52" s="182">
        <v>2.0406</v>
      </c>
      <c r="BR52" s="182">
        <v>4.1965000000000003</v>
      </c>
      <c r="BS52" s="182">
        <v>5.1154999999999999</v>
      </c>
      <c r="BT52" s="182">
        <v>3.3399000000000001</v>
      </c>
      <c r="BU52" s="182">
        <v>2.62</v>
      </c>
      <c r="BV52" s="182">
        <v>4.7762000000000002</v>
      </c>
      <c r="BW52" s="182">
        <v>4.3528000000000002</v>
      </c>
      <c r="BX52" s="182">
        <v>2.7305000000000001</v>
      </c>
      <c r="BY52" s="182">
        <v>3.1343999999999999</v>
      </c>
      <c r="BZ52" s="182">
        <v>4.0960000000000001</v>
      </c>
      <c r="CA52" s="182">
        <v>5.4036</v>
      </c>
      <c r="CB52" s="182">
        <v>4.3293999999999997</v>
      </c>
      <c r="CC52" s="182">
        <v>3.92</v>
      </c>
      <c r="CD52" s="182">
        <v>6.4269999999999996</v>
      </c>
      <c r="CE52" s="182">
        <v>6.7179000000000002</v>
      </c>
      <c r="CF52" s="182">
        <v>3.8447</v>
      </c>
      <c r="CG52" s="182">
        <v>3.8721999999999999</v>
      </c>
      <c r="CH52" s="182">
        <v>6.9808000000000003</v>
      </c>
      <c r="CI52" s="182">
        <v>7.1676000000000002</v>
      </c>
      <c r="CJ52" s="182">
        <v>4.4192</v>
      </c>
      <c r="CK52" s="182">
        <v>4.9732000000000003</v>
      </c>
      <c r="CL52" s="182">
        <v>6.6859000000000002</v>
      </c>
      <c r="CM52" s="182">
        <v>9.4923999999999999</v>
      </c>
      <c r="CN52" s="182">
        <v>4.4679000000000002</v>
      </c>
      <c r="CO52" s="182">
        <v>4.9363000000000001</v>
      </c>
      <c r="CP52" s="182">
        <v>6.4983000000000004</v>
      </c>
      <c r="CQ52" s="182">
        <v>7.4606000000000003</v>
      </c>
      <c r="CR52" s="182">
        <v>3.9883000000000002</v>
      </c>
      <c r="CS52" s="195">
        <v>2.9832999999999998</v>
      </c>
      <c r="CT52" s="195">
        <v>7.3464</v>
      </c>
      <c r="CU52" s="195">
        <v>8.8187999999999995</v>
      </c>
      <c r="CV52" s="195">
        <v>5.5598000000000001</v>
      </c>
      <c r="CW52" s="195">
        <v>4.2771999999999997</v>
      </c>
      <c r="CX52" s="216"/>
      <c r="CY52" s="216"/>
    </row>
    <row r="53" spans="1:103" ht="15.6" x14ac:dyDescent="0.3">
      <c r="A53" s="155" t="s">
        <v>102</v>
      </c>
      <c r="B53" s="181" t="s">
        <v>133</v>
      </c>
      <c r="C53" s="182" t="s">
        <v>173</v>
      </c>
      <c r="D53" s="182" t="s">
        <v>173</v>
      </c>
      <c r="E53" s="182" t="s">
        <v>173</v>
      </c>
      <c r="F53" s="182" t="s">
        <v>173</v>
      </c>
      <c r="G53" s="182" t="s">
        <v>173</v>
      </c>
      <c r="H53" s="182" t="s">
        <v>173</v>
      </c>
      <c r="I53" s="182" t="s">
        <v>173</v>
      </c>
      <c r="J53" s="182" t="s">
        <v>173</v>
      </c>
      <c r="K53" s="182" t="s">
        <v>173</v>
      </c>
      <c r="L53" s="182" t="s">
        <v>173</v>
      </c>
      <c r="M53" s="182" t="s">
        <v>173</v>
      </c>
      <c r="N53" s="182" t="s">
        <v>173</v>
      </c>
      <c r="O53" s="182" t="s">
        <v>173</v>
      </c>
      <c r="P53" s="182" t="s">
        <v>173</v>
      </c>
      <c r="Q53" s="182" t="s">
        <v>173</v>
      </c>
      <c r="R53" s="182" t="s">
        <v>173</v>
      </c>
      <c r="S53" s="182" t="s">
        <v>173</v>
      </c>
      <c r="T53" s="182" t="s">
        <v>173</v>
      </c>
      <c r="U53" s="182" t="s">
        <v>173</v>
      </c>
      <c r="V53" s="182" t="s">
        <v>173</v>
      </c>
      <c r="W53" s="182" t="s">
        <v>173</v>
      </c>
      <c r="X53" s="182" t="s">
        <v>173</v>
      </c>
      <c r="Y53" s="182" t="s">
        <v>173</v>
      </c>
      <c r="Z53" s="182" t="s">
        <v>173</v>
      </c>
      <c r="AA53" s="182" t="s">
        <v>173</v>
      </c>
      <c r="AB53" s="182" t="s">
        <v>173</v>
      </c>
      <c r="AC53" s="182" t="s">
        <v>173</v>
      </c>
      <c r="AD53" s="182" t="s">
        <v>173</v>
      </c>
      <c r="AE53" s="182" t="s">
        <v>173</v>
      </c>
      <c r="AF53" s="182" t="s">
        <v>173</v>
      </c>
      <c r="AG53" s="182" t="s">
        <v>173</v>
      </c>
      <c r="AH53" s="182" t="s">
        <v>173</v>
      </c>
      <c r="AI53" s="182" t="s">
        <v>173</v>
      </c>
      <c r="AJ53" s="182" t="s">
        <v>173</v>
      </c>
      <c r="AK53" s="182" t="s">
        <v>173</v>
      </c>
      <c r="AL53" s="182" t="s">
        <v>173</v>
      </c>
      <c r="AM53" s="182" t="s">
        <v>173</v>
      </c>
      <c r="AN53" s="182" t="s">
        <v>173</v>
      </c>
      <c r="AO53" s="182" t="s">
        <v>173</v>
      </c>
      <c r="AP53" s="182" t="s">
        <v>173</v>
      </c>
      <c r="AQ53" s="182" t="s">
        <v>173</v>
      </c>
      <c r="AR53" s="182" t="s">
        <v>173</v>
      </c>
      <c r="AS53" s="182" t="s">
        <v>173</v>
      </c>
      <c r="AT53" s="182" t="s">
        <v>173</v>
      </c>
      <c r="AU53" s="182" t="s">
        <v>173</v>
      </c>
      <c r="AV53" s="182" t="s">
        <v>173</v>
      </c>
      <c r="AW53" s="182" t="s">
        <v>173</v>
      </c>
      <c r="AX53" s="182" t="s">
        <v>173</v>
      </c>
      <c r="AY53" s="182" t="s">
        <v>173</v>
      </c>
      <c r="AZ53" s="182" t="s">
        <v>173</v>
      </c>
      <c r="BA53" s="182" t="s">
        <v>173</v>
      </c>
      <c r="BB53" s="182" t="s">
        <v>173</v>
      </c>
      <c r="BC53" s="182" t="s">
        <v>173</v>
      </c>
      <c r="BD53" s="182" t="s">
        <v>173</v>
      </c>
      <c r="BE53" s="182" t="s">
        <v>173</v>
      </c>
      <c r="BF53" s="182" t="s">
        <v>173</v>
      </c>
      <c r="BG53" s="182">
        <v>1.5069999999999999</v>
      </c>
      <c r="BH53" s="182">
        <v>1.6498999999999999</v>
      </c>
      <c r="BI53" s="182">
        <v>1.7074</v>
      </c>
      <c r="BJ53" s="182">
        <v>2.7387000000000001</v>
      </c>
      <c r="BK53" s="182">
        <v>2.8046000000000002</v>
      </c>
      <c r="BL53" s="182">
        <v>2.6149</v>
      </c>
      <c r="BM53" s="182">
        <v>1.9653</v>
      </c>
      <c r="BN53" s="182">
        <v>4.0869</v>
      </c>
      <c r="BO53" s="182">
        <v>4.3837999999999999</v>
      </c>
      <c r="BP53" s="182">
        <v>2.0916000000000001</v>
      </c>
      <c r="BQ53" s="182">
        <v>2.2410999999999999</v>
      </c>
      <c r="BR53" s="182">
        <v>4.6855000000000002</v>
      </c>
      <c r="BS53" s="182">
        <v>4.6722000000000001</v>
      </c>
      <c r="BT53" s="182">
        <v>3.5727000000000002</v>
      </c>
      <c r="BU53" s="182">
        <v>3.4091999999999998</v>
      </c>
      <c r="BV53" s="182">
        <v>5.7515000000000001</v>
      </c>
      <c r="BW53" s="182">
        <v>5.1482999999999999</v>
      </c>
      <c r="BX53" s="182">
        <v>3.2522000000000002</v>
      </c>
      <c r="BY53" s="182">
        <v>3.5819000000000001</v>
      </c>
      <c r="BZ53" s="182">
        <v>4.4162999999999997</v>
      </c>
      <c r="CA53" s="182">
        <v>5.1516999999999999</v>
      </c>
      <c r="CB53" s="182">
        <v>3.9811999999999999</v>
      </c>
      <c r="CC53" s="182">
        <v>3.9489000000000001</v>
      </c>
      <c r="CD53" s="182">
        <v>7.7927999999999997</v>
      </c>
      <c r="CE53" s="182">
        <v>7.9221000000000004</v>
      </c>
      <c r="CF53" s="182">
        <v>4.7233999999999998</v>
      </c>
      <c r="CG53" s="182">
        <v>5.0147000000000004</v>
      </c>
      <c r="CH53" s="182">
        <v>8.8477999999999994</v>
      </c>
      <c r="CI53" s="182">
        <v>8.5891000000000002</v>
      </c>
      <c r="CJ53" s="182">
        <v>5.9283999999999999</v>
      </c>
      <c r="CK53" s="182">
        <v>7.1798999999999999</v>
      </c>
      <c r="CL53" s="182">
        <v>10.1304</v>
      </c>
      <c r="CM53" s="182">
        <v>13.353899999999999</v>
      </c>
      <c r="CN53" s="182">
        <v>7.2858000000000001</v>
      </c>
      <c r="CO53" s="182">
        <v>8.0071999999999992</v>
      </c>
      <c r="CP53" s="182">
        <v>12.010300000000001</v>
      </c>
      <c r="CQ53" s="182">
        <v>11.193300000000001</v>
      </c>
      <c r="CR53" s="182">
        <v>6.1798000000000002</v>
      </c>
      <c r="CS53" s="195">
        <v>6.1140999999999996</v>
      </c>
      <c r="CT53" s="195">
        <v>11.952299999999999</v>
      </c>
      <c r="CU53" s="195">
        <v>12.5701</v>
      </c>
      <c r="CV53" s="195">
        <v>8.8443000000000005</v>
      </c>
      <c r="CW53" s="195">
        <v>7.7973999999999997</v>
      </c>
      <c r="CX53" s="216"/>
      <c r="CY53" s="216"/>
    </row>
    <row r="54" spans="1:103" ht="15.6" x14ac:dyDescent="0.3">
      <c r="A54" s="155" t="s">
        <v>102</v>
      </c>
      <c r="B54" s="175" t="s">
        <v>114</v>
      </c>
      <c r="C54" s="182" t="s">
        <v>173</v>
      </c>
      <c r="D54" s="182" t="s">
        <v>173</v>
      </c>
      <c r="E54" s="182" t="s">
        <v>173</v>
      </c>
      <c r="F54" s="182" t="s">
        <v>173</v>
      </c>
      <c r="G54" s="182" t="s">
        <v>173</v>
      </c>
      <c r="H54" s="182" t="s">
        <v>173</v>
      </c>
      <c r="I54" s="182" t="s">
        <v>173</v>
      </c>
      <c r="J54" s="182" t="s">
        <v>173</v>
      </c>
      <c r="K54" s="182" t="s">
        <v>173</v>
      </c>
      <c r="L54" s="182" t="s">
        <v>173</v>
      </c>
      <c r="M54" s="182" t="s">
        <v>173</v>
      </c>
      <c r="N54" s="182" t="s">
        <v>173</v>
      </c>
      <c r="O54" s="182" t="s">
        <v>173</v>
      </c>
      <c r="P54" s="182" t="s">
        <v>173</v>
      </c>
      <c r="Q54" s="182" t="s">
        <v>173</v>
      </c>
      <c r="R54" s="182" t="s">
        <v>173</v>
      </c>
      <c r="S54" s="182" t="s">
        <v>173</v>
      </c>
      <c r="T54" s="182" t="s">
        <v>173</v>
      </c>
      <c r="U54" s="182" t="s">
        <v>173</v>
      </c>
      <c r="V54" s="182" t="s">
        <v>173</v>
      </c>
      <c r="W54" s="182" t="s">
        <v>173</v>
      </c>
      <c r="X54" s="182" t="s">
        <v>173</v>
      </c>
      <c r="Y54" s="182" t="s">
        <v>173</v>
      </c>
      <c r="Z54" s="182" t="s">
        <v>173</v>
      </c>
      <c r="AA54" s="182" t="s">
        <v>173</v>
      </c>
      <c r="AB54" s="182" t="s">
        <v>173</v>
      </c>
      <c r="AC54" s="182" t="s">
        <v>173</v>
      </c>
      <c r="AD54" s="182" t="s">
        <v>173</v>
      </c>
      <c r="AE54" s="182" t="s">
        <v>173</v>
      </c>
      <c r="AF54" s="182" t="s">
        <v>173</v>
      </c>
      <c r="AG54" s="182" t="s">
        <v>173</v>
      </c>
      <c r="AH54" s="182" t="s">
        <v>173</v>
      </c>
      <c r="AI54" s="182" t="s">
        <v>173</v>
      </c>
      <c r="AJ54" s="182" t="s">
        <v>173</v>
      </c>
      <c r="AK54" s="182" t="s">
        <v>173</v>
      </c>
      <c r="AL54" s="182" t="s">
        <v>173</v>
      </c>
      <c r="AM54" s="182" t="s">
        <v>173</v>
      </c>
      <c r="AN54" s="182" t="s">
        <v>173</v>
      </c>
      <c r="AO54" s="182" t="s">
        <v>173</v>
      </c>
      <c r="AP54" s="182" t="s">
        <v>173</v>
      </c>
      <c r="AQ54" s="182" t="s">
        <v>173</v>
      </c>
      <c r="AR54" s="182" t="s">
        <v>173</v>
      </c>
      <c r="AS54" s="182" t="s">
        <v>173</v>
      </c>
      <c r="AT54" s="182" t="s">
        <v>173</v>
      </c>
      <c r="AU54" s="182" t="s">
        <v>173</v>
      </c>
      <c r="AV54" s="182" t="s">
        <v>173</v>
      </c>
      <c r="AW54" s="182" t="s">
        <v>173</v>
      </c>
      <c r="AX54" s="182" t="s">
        <v>173</v>
      </c>
      <c r="AY54" s="182" t="s">
        <v>173</v>
      </c>
      <c r="AZ54" s="182" t="s">
        <v>173</v>
      </c>
      <c r="BA54" s="182" t="s">
        <v>173</v>
      </c>
      <c r="BB54" s="182" t="s">
        <v>173</v>
      </c>
      <c r="BC54" s="182" t="s">
        <v>173</v>
      </c>
      <c r="BD54" s="182" t="s">
        <v>173</v>
      </c>
      <c r="BE54" s="182" t="s">
        <v>173</v>
      </c>
      <c r="BF54" s="182" t="s">
        <v>173</v>
      </c>
      <c r="BG54" s="182" t="s">
        <v>173</v>
      </c>
      <c r="BH54" s="182" t="s">
        <v>173</v>
      </c>
      <c r="BI54" s="182" t="s">
        <v>173</v>
      </c>
      <c r="BJ54" s="182" t="s">
        <v>173</v>
      </c>
      <c r="BK54" s="182" t="s">
        <v>173</v>
      </c>
      <c r="BL54" s="182" t="s">
        <v>173</v>
      </c>
      <c r="BM54" s="182" t="s">
        <v>173</v>
      </c>
      <c r="BN54" s="182" t="s">
        <v>173</v>
      </c>
      <c r="BO54" s="182" t="s">
        <v>173</v>
      </c>
      <c r="BP54" s="182" t="s">
        <v>173</v>
      </c>
      <c r="BQ54" s="182" t="s">
        <v>173</v>
      </c>
      <c r="BR54" s="182" t="s">
        <v>173</v>
      </c>
      <c r="BS54" s="182">
        <v>0.17150000000000001</v>
      </c>
      <c r="BT54" s="182">
        <v>0.58420000000000005</v>
      </c>
      <c r="BU54" s="182">
        <v>0.5</v>
      </c>
      <c r="BV54" s="182">
        <v>0.14879999999999999</v>
      </c>
      <c r="BW54" s="182">
        <v>0.29360000000000003</v>
      </c>
      <c r="BX54" s="182">
        <v>0.72419999999999995</v>
      </c>
      <c r="BY54" s="182">
        <v>0.74139999999999995</v>
      </c>
      <c r="BZ54" s="182">
        <v>0.27629999999999999</v>
      </c>
      <c r="CA54" s="182">
        <v>0.41760000000000003</v>
      </c>
      <c r="CB54" s="182">
        <v>1.1808000000000001</v>
      </c>
      <c r="CC54" s="182">
        <v>1.0299</v>
      </c>
      <c r="CD54" s="182">
        <v>0.34949999999999998</v>
      </c>
      <c r="CE54" s="182">
        <v>0.50149999999999995</v>
      </c>
      <c r="CF54" s="182">
        <v>1.3765000000000001</v>
      </c>
      <c r="CG54" s="182">
        <v>1.2415</v>
      </c>
      <c r="CH54" s="182">
        <v>0.41060000000000002</v>
      </c>
      <c r="CI54" s="182">
        <v>0.64800000000000002</v>
      </c>
      <c r="CJ54" s="182">
        <v>1.4563999999999999</v>
      </c>
      <c r="CK54" s="182">
        <v>1.3641000000000001</v>
      </c>
      <c r="CL54" s="182">
        <v>0.39179999999999998</v>
      </c>
      <c r="CM54" s="182">
        <v>0.68679999999999997</v>
      </c>
      <c r="CN54" s="182">
        <v>1.8136000000000001</v>
      </c>
      <c r="CO54" s="182">
        <v>1.3802000000000001</v>
      </c>
      <c r="CP54" s="182">
        <v>0.41120000000000001</v>
      </c>
      <c r="CQ54" s="182">
        <v>0.63560000000000005</v>
      </c>
      <c r="CR54" s="182">
        <v>1.7219</v>
      </c>
      <c r="CS54" s="195">
        <v>1.4322999999999999</v>
      </c>
      <c r="CT54" s="195">
        <v>0.46400000000000002</v>
      </c>
      <c r="CU54" s="195">
        <v>0.77329999999999999</v>
      </c>
      <c r="CV54" s="195">
        <v>1.7606999999999999</v>
      </c>
      <c r="CW54" s="195">
        <v>1.6144000000000001</v>
      </c>
      <c r="CX54" s="216"/>
      <c r="CY54" s="216"/>
    </row>
    <row r="55" spans="1:103" ht="15.6" x14ac:dyDescent="0.3">
      <c r="A55" s="155" t="s">
        <v>102</v>
      </c>
      <c r="B55" s="175" t="s">
        <v>115</v>
      </c>
      <c r="C55" s="182">
        <v>0.13980000000000001</v>
      </c>
      <c r="D55" s="182">
        <v>0.14180000000000001</v>
      </c>
      <c r="E55" s="182">
        <v>0.1391</v>
      </c>
      <c r="F55" s="182">
        <v>0.15529999999999999</v>
      </c>
      <c r="G55" s="182">
        <v>0.16750000000000001</v>
      </c>
      <c r="H55" s="182">
        <v>0.19670000000000001</v>
      </c>
      <c r="I55" s="182">
        <v>0.2041</v>
      </c>
      <c r="J55" s="182">
        <v>0.1918</v>
      </c>
      <c r="K55" s="182">
        <v>0.17319999999999999</v>
      </c>
      <c r="L55" s="182">
        <v>0.1638</v>
      </c>
      <c r="M55" s="182">
        <v>0.18490000000000001</v>
      </c>
      <c r="N55" s="182">
        <v>0.17610000000000001</v>
      </c>
      <c r="O55" s="182">
        <v>0.1706</v>
      </c>
      <c r="P55" s="182">
        <v>0.16470000000000001</v>
      </c>
      <c r="Q55" s="182">
        <v>0.1946</v>
      </c>
      <c r="R55" s="182">
        <v>0.19950000000000001</v>
      </c>
      <c r="S55" s="182">
        <v>0.2233</v>
      </c>
      <c r="T55" s="182">
        <v>0.2</v>
      </c>
      <c r="U55" s="182">
        <v>0.2049</v>
      </c>
      <c r="V55" s="182">
        <v>0.2281</v>
      </c>
      <c r="W55" s="182">
        <v>0.30399999999999999</v>
      </c>
      <c r="X55" s="182">
        <v>0.27450000000000002</v>
      </c>
      <c r="Y55" s="182">
        <v>0.25280000000000002</v>
      </c>
      <c r="Z55" s="182">
        <v>0.32290000000000002</v>
      </c>
      <c r="AA55" s="182">
        <v>0.41520000000000001</v>
      </c>
      <c r="AB55" s="182">
        <v>0.33169999999999999</v>
      </c>
      <c r="AC55" s="182">
        <v>0.31990000000000002</v>
      </c>
      <c r="AD55" s="182">
        <v>0.40460000000000002</v>
      </c>
      <c r="AE55" s="182">
        <v>0.84630000000000005</v>
      </c>
      <c r="AF55" s="182">
        <v>0.57820000000000005</v>
      </c>
      <c r="AG55" s="182">
        <v>0.50149999999999995</v>
      </c>
      <c r="AH55" s="182">
        <v>0.81840000000000002</v>
      </c>
      <c r="AI55" s="182">
        <v>0.9415</v>
      </c>
      <c r="AJ55" s="182">
        <v>0.63200000000000001</v>
      </c>
      <c r="AK55" s="182">
        <v>0.55049999999999999</v>
      </c>
      <c r="AL55" s="182">
        <v>0.8044</v>
      </c>
      <c r="AM55" s="182">
        <v>0.74080000000000001</v>
      </c>
      <c r="AN55" s="182">
        <v>0.4965</v>
      </c>
      <c r="AO55" s="182">
        <v>0.46439999999999998</v>
      </c>
      <c r="AP55" s="182">
        <v>0.63970000000000005</v>
      </c>
      <c r="AQ55" s="182">
        <v>0.66990000000000005</v>
      </c>
      <c r="AR55" s="182">
        <v>0.6341</v>
      </c>
      <c r="AS55" s="182">
        <v>0.58040000000000003</v>
      </c>
      <c r="AT55" s="182">
        <v>0.7238</v>
      </c>
      <c r="AU55" s="182">
        <v>0.80659999999999998</v>
      </c>
      <c r="AV55" s="182">
        <v>0.61939999999999995</v>
      </c>
      <c r="AW55" s="182">
        <v>0.53510000000000002</v>
      </c>
      <c r="AX55" s="182">
        <v>0.7087</v>
      </c>
      <c r="AY55" s="182">
        <v>0.89749999999999996</v>
      </c>
      <c r="AZ55" s="182">
        <v>0.81610000000000005</v>
      </c>
      <c r="BA55" s="182">
        <v>1.006</v>
      </c>
      <c r="BB55" s="182">
        <v>1.0631999999999999</v>
      </c>
      <c r="BC55" s="182">
        <v>1.2114</v>
      </c>
      <c r="BD55" s="182">
        <v>0.99839999999999995</v>
      </c>
      <c r="BE55" s="182">
        <v>1.1815</v>
      </c>
      <c r="BF55" s="182">
        <v>1.2542</v>
      </c>
      <c r="BG55" s="182">
        <v>1.7685999999999999</v>
      </c>
      <c r="BH55" s="182">
        <v>0.90329999999999999</v>
      </c>
      <c r="BI55" s="182">
        <v>1.3991</v>
      </c>
      <c r="BJ55" s="182">
        <v>2.0419999999999998</v>
      </c>
      <c r="BK55" s="182">
        <v>2.0152999999999999</v>
      </c>
      <c r="BL55" s="182">
        <v>2.8462000000000001</v>
      </c>
      <c r="BM55" s="182">
        <v>2.2294</v>
      </c>
      <c r="BN55" s="182">
        <v>2.1206</v>
      </c>
      <c r="BO55" s="182">
        <v>2.1720999999999999</v>
      </c>
      <c r="BP55" s="182">
        <v>2.9981</v>
      </c>
      <c r="BQ55" s="182">
        <v>3.4506000000000001</v>
      </c>
      <c r="BR55" s="182">
        <v>4.0770999999999997</v>
      </c>
      <c r="BS55" s="182">
        <v>4.1520999999999999</v>
      </c>
      <c r="BT55" s="182">
        <v>4.1654</v>
      </c>
      <c r="BU55" s="182">
        <v>4.1592000000000002</v>
      </c>
      <c r="BV55" s="182">
        <v>5.2168999999999999</v>
      </c>
      <c r="BW55" s="182">
        <v>5.3300999999999998</v>
      </c>
      <c r="BX55" s="182">
        <v>4.6638000000000002</v>
      </c>
      <c r="BY55" s="182">
        <v>3.0991</v>
      </c>
      <c r="BZ55" s="182">
        <v>4.3071999999999999</v>
      </c>
      <c r="CA55" s="182">
        <v>5.4149000000000003</v>
      </c>
      <c r="CB55" s="182">
        <v>4.3334000000000001</v>
      </c>
      <c r="CC55" s="182">
        <v>4.2054999999999998</v>
      </c>
      <c r="CD55" s="182">
        <v>3.8119000000000001</v>
      </c>
      <c r="CE55" s="182">
        <v>3.9116</v>
      </c>
      <c r="CF55" s="182">
        <v>4.944</v>
      </c>
      <c r="CG55" s="182">
        <v>5.1506999999999996</v>
      </c>
      <c r="CH55" s="182">
        <v>5.9591000000000003</v>
      </c>
      <c r="CI55" s="182">
        <v>4.8533999999999997</v>
      </c>
      <c r="CJ55" s="182">
        <v>5.0183999999999997</v>
      </c>
      <c r="CK55" s="182">
        <v>4.8634000000000004</v>
      </c>
      <c r="CL55" s="182">
        <v>6.1021999999999998</v>
      </c>
      <c r="CM55" s="182">
        <v>5.9337</v>
      </c>
      <c r="CN55" s="182">
        <v>5.6012000000000004</v>
      </c>
      <c r="CO55" s="182">
        <v>4.8068999999999997</v>
      </c>
      <c r="CP55" s="182">
        <v>5.5564999999999998</v>
      </c>
      <c r="CQ55" s="182">
        <v>6.0076000000000001</v>
      </c>
      <c r="CR55" s="182">
        <v>5.3613999999999997</v>
      </c>
      <c r="CS55" s="195">
        <v>4.7530000000000001</v>
      </c>
      <c r="CT55" s="195">
        <v>6.1158999999999999</v>
      </c>
      <c r="CU55" s="195">
        <v>5.4356999999999998</v>
      </c>
      <c r="CV55" s="195">
        <v>3.7259000000000002</v>
      </c>
      <c r="CW55" s="195">
        <v>4.9387999999999996</v>
      </c>
      <c r="CX55" s="216"/>
      <c r="CY55" s="216"/>
    </row>
    <row r="56" spans="1:103" ht="15.6" x14ac:dyDescent="0.3">
      <c r="A56" s="155" t="s">
        <v>102</v>
      </c>
      <c r="B56" s="175" t="s">
        <v>116</v>
      </c>
      <c r="C56" s="182" t="s">
        <v>173</v>
      </c>
      <c r="D56" s="182" t="s">
        <v>173</v>
      </c>
      <c r="E56" s="182" t="s">
        <v>173</v>
      </c>
      <c r="F56" s="182" t="s">
        <v>173</v>
      </c>
      <c r="G56" s="182" t="s">
        <v>173</v>
      </c>
      <c r="H56" s="182" t="s">
        <v>173</v>
      </c>
      <c r="I56" s="182" t="s">
        <v>173</v>
      </c>
      <c r="J56" s="182" t="s">
        <v>173</v>
      </c>
      <c r="K56" s="182" t="s">
        <v>173</v>
      </c>
      <c r="L56" s="182" t="s">
        <v>173</v>
      </c>
      <c r="M56" s="182" t="s">
        <v>173</v>
      </c>
      <c r="N56" s="182" t="s">
        <v>173</v>
      </c>
      <c r="O56" s="182" t="s">
        <v>173</v>
      </c>
      <c r="P56" s="182" t="s">
        <v>173</v>
      </c>
      <c r="Q56" s="182" t="s">
        <v>173</v>
      </c>
      <c r="R56" s="182" t="s">
        <v>173</v>
      </c>
      <c r="S56" s="182" t="s">
        <v>173</v>
      </c>
      <c r="T56" s="182" t="s">
        <v>173</v>
      </c>
      <c r="U56" s="182" t="s">
        <v>173</v>
      </c>
      <c r="V56" s="182" t="s">
        <v>173</v>
      </c>
      <c r="W56" s="182" t="s">
        <v>173</v>
      </c>
      <c r="X56" s="182" t="s">
        <v>173</v>
      </c>
      <c r="Y56" s="182" t="s">
        <v>173</v>
      </c>
      <c r="Z56" s="182" t="s">
        <v>173</v>
      </c>
      <c r="AA56" s="182" t="s">
        <v>173</v>
      </c>
      <c r="AB56" s="182" t="s">
        <v>173</v>
      </c>
      <c r="AC56" s="182" t="s">
        <v>173</v>
      </c>
      <c r="AD56" s="182" t="s">
        <v>173</v>
      </c>
      <c r="AE56" s="182" t="s">
        <v>173</v>
      </c>
      <c r="AF56" s="182" t="s">
        <v>173</v>
      </c>
      <c r="AG56" s="182" t="s">
        <v>173</v>
      </c>
      <c r="AH56" s="182" t="s">
        <v>173</v>
      </c>
      <c r="AI56" s="182" t="s">
        <v>173</v>
      </c>
      <c r="AJ56" s="182" t="s">
        <v>173</v>
      </c>
      <c r="AK56" s="182" t="s">
        <v>173</v>
      </c>
      <c r="AL56" s="182" t="s">
        <v>173</v>
      </c>
      <c r="AM56" s="182" t="s">
        <v>173</v>
      </c>
      <c r="AN56" s="182" t="s">
        <v>173</v>
      </c>
      <c r="AO56" s="182" t="s">
        <v>173</v>
      </c>
      <c r="AP56" s="182" t="s">
        <v>173</v>
      </c>
      <c r="AQ56" s="182" t="s">
        <v>173</v>
      </c>
      <c r="AR56" s="182" t="s">
        <v>173</v>
      </c>
      <c r="AS56" s="182" t="s">
        <v>173</v>
      </c>
      <c r="AT56" s="182" t="s">
        <v>173</v>
      </c>
      <c r="AU56" s="182" t="s">
        <v>173</v>
      </c>
      <c r="AV56" s="182" t="s">
        <v>173</v>
      </c>
      <c r="AW56" s="182" t="s">
        <v>173</v>
      </c>
      <c r="AX56" s="182" t="s">
        <v>173</v>
      </c>
      <c r="AY56" s="182" t="s">
        <v>173</v>
      </c>
      <c r="AZ56" s="182" t="s">
        <v>173</v>
      </c>
      <c r="BA56" s="182" t="s">
        <v>173</v>
      </c>
      <c r="BB56" s="182" t="s">
        <v>173</v>
      </c>
      <c r="BC56" s="182" t="s">
        <v>173</v>
      </c>
      <c r="BD56" s="182" t="s">
        <v>173</v>
      </c>
      <c r="BE56" s="182" t="s">
        <v>173</v>
      </c>
      <c r="BF56" s="182" t="s">
        <v>173</v>
      </c>
      <c r="BG56" s="182" t="s">
        <v>173</v>
      </c>
      <c r="BH56" s="182" t="s">
        <v>173</v>
      </c>
      <c r="BI56" s="182" t="s">
        <v>173</v>
      </c>
      <c r="BJ56" s="182" t="s">
        <v>173</v>
      </c>
      <c r="BK56" s="182">
        <v>0.13300000000000001</v>
      </c>
      <c r="BL56" s="182">
        <v>0.12089999999999999</v>
      </c>
      <c r="BM56" s="182">
        <v>0.13669999999999999</v>
      </c>
      <c r="BN56" s="182">
        <v>0.13150000000000001</v>
      </c>
      <c r="BO56" s="182">
        <v>0.12590000000000001</v>
      </c>
      <c r="BP56" s="182">
        <v>0.1226</v>
      </c>
      <c r="BQ56" s="182">
        <v>0.14230000000000001</v>
      </c>
      <c r="BR56" s="182">
        <v>0.13730000000000001</v>
      </c>
      <c r="BS56" s="182">
        <v>0.1326</v>
      </c>
      <c r="BT56" s="182">
        <v>0.1293</v>
      </c>
      <c r="BU56" s="182">
        <v>0.21310000000000001</v>
      </c>
      <c r="BV56" s="182">
        <v>0.21379999999999999</v>
      </c>
      <c r="BW56" s="182">
        <v>0.2949</v>
      </c>
      <c r="BX56" s="182">
        <v>0.19120000000000001</v>
      </c>
      <c r="BY56" s="182">
        <v>0.2253</v>
      </c>
      <c r="BZ56" s="182">
        <v>0.25700000000000001</v>
      </c>
      <c r="CA56" s="182">
        <v>0.32279999999999998</v>
      </c>
      <c r="CB56" s="182">
        <v>0.28670000000000001</v>
      </c>
      <c r="CC56" s="182">
        <v>0.34200000000000003</v>
      </c>
      <c r="CD56" s="182">
        <v>0.32450000000000001</v>
      </c>
      <c r="CE56" s="182">
        <v>0.3271</v>
      </c>
      <c r="CF56" s="182">
        <v>0.29780000000000001</v>
      </c>
      <c r="CG56" s="182">
        <v>0.27989999999999998</v>
      </c>
      <c r="CH56" s="182">
        <v>0.22600000000000001</v>
      </c>
      <c r="CI56" s="182">
        <v>0.2424</v>
      </c>
      <c r="CJ56" s="182">
        <v>0.26550000000000001</v>
      </c>
      <c r="CK56" s="182">
        <v>0.30990000000000001</v>
      </c>
      <c r="CL56" s="182">
        <v>0.34329999999999999</v>
      </c>
      <c r="CM56" s="182">
        <v>0.4113</v>
      </c>
      <c r="CN56" s="182">
        <v>0.377</v>
      </c>
      <c r="CO56" s="182">
        <v>0.34150000000000003</v>
      </c>
      <c r="CP56" s="182">
        <v>0.30330000000000001</v>
      </c>
      <c r="CQ56" s="182">
        <v>0.39700000000000002</v>
      </c>
      <c r="CR56" s="182">
        <v>0.36930000000000002</v>
      </c>
      <c r="CS56" s="195">
        <v>0.379</v>
      </c>
      <c r="CT56" s="195">
        <v>0.40539999999999998</v>
      </c>
      <c r="CU56" s="195">
        <v>0.38979999999999998</v>
      </c>
      <c r="CV56" s="195">
        <v>0.35699999999999998</v>
      </c>
      <c r="CW56" s="195">
        <v>0.36149999999999999</v>
      </c>
      <c r="CX56" s="216"/>
      <c r="CY56" s="216"/>
    </row>
    <row r="57" spans="1:103" ht="15.6" x14ac:dyDescent="0.3">
      <c r="A57" s="155" t="s">
        <v>102</v>
      </c>
      <c r="B57" s="175" t="s">
        <v>134</v>
      </c>
      <c r="C57" s="182">
        <v>0.45760000000000001</v>
      </c>
      <c r="D57" s="182">
        <v>0.43580000000000002</v>
      </c>
      <c r="E57" s="182">
        <v>0.40450000000000003</v>
      </c>
      <c r="F57" s="182">
        <v>0.32569999999999999</v>
      </c>
      <c r="G57" s="182">
        <v>0.80589999999999995</v>
      </c>
      <c r="H57" s="182">
        <v>0.63570000000000004</v>
      </c>
      <c r="I57" s="182">
        <v>0.79349999999999998</v>
      </c>
      <c r="J57" s="182">
        <v>0.66749999999999998</v>
      </c>
      <c r="K57" s="182">
        <v>0.69540000000000002</v>
      </c>
      <c r="L57" s="182">
        <v>0.64370000000000005</v>
      </c>
      <c r="M57" s="182">
        <v>0.63190000000000002</v>
      </c>
      <c r="N57" s="182">
        <v>0.72340000000000004</v>
      </c>
      <c r="O57" s="182">
        <v>0.68149999999999999</v>
      </c>
      <c r="P57" s="182">
        <v>0.36799999999999999</v>
      </c>
      <c r="Q57" s="182">
        <v>0.57320000000000004</v>
      </c>
      <c r="R57" s="182">
        <v>0.79930000000000001</v>
      </c>
      <c r="S57" s="182">
        <v>0.73809999999999998</v>
      </c>
      <c r="T57" s="182">
        <v>0.59</v>
      </c>
      <c r="U57" s="182">
        <v>0.63800000000000001</v>
      </c>
      <c r="V57" s="182">
        <v>0.68559999999999999</v>
      </c>
      <c r="W57" s="182">
        <v>0.65349999999999997</v>
      </c>
      <c r="X57" s="182">
        <v>0.59040000000000004</v>
      </c>
      <c r="Y57" s="182">
        <v>0.76829999999999998</v>
      </c>
      <c r="Z57" s="182">
        <v>0.72170000000000001</v>
      </c>
      <c r="AA57" s="182">
        <v>0.71460000000000001</v>
      </c>
      <c r="AB57" s="182">
        <v>0.62829999999999997</v>
      </c>
      <c r="AC57" s="182">
        <v>0.61409999999999998</v>
      </c>
      <c r="AD57" s="182">
        <v>0.6915</v>
      </c>
      <c r="AE57" s="182">
        <v>0.76619999999999999</v>
      </c>
      <c r="AF57" s="182">
        <v>0.56259999999999999</v>
      </c>
      <c r="AG57" s="182">
        <v>0.69099999999999995</v>
      </c>
      <c r="AH57" s="182">
        <v>0.91</v>
      </c>
      <c r="AI57" s="182">
        <v>1.0734999999999999</v>
      </c>
      <c r="AJ57" s="182">
        <v>0.80330000000000001</v>
      </c>
      <c r="AK57" s="182">
        <v>0.98970000000000002</v>
      </c>
      <c r="AL57" s="182">
        <v>0.98599999999999999</v>
      </c>
      <c r="AM57" s="182">
        <v>0.89039999999999997</v>
      </c>
      <c r="AN57" s="182">
        <v>0.86539999999999995</v>
      </c>
      <c r="AO57" s="182">
        <v>1.0342</v>
      </c>
      <c r="AP57" s="182">
        <v>1.0692999999999999</v>
      </c>
      <c r="AQ57" s="182">
        <v>0.95279999999999998</v>
      </c>
      <c r="AR57" s="182">
        <v>0.9345</v>
      </c>
      <c r="AS57" s="182">
        <v>1.0888</v>
      </c>
      <c r="AT57" s="182">
        <v>1.1128</v>
      </c>
      <c r="AU57" s="182">
        <v>1.0412999999999999</v>
      </c>
      <c r="AV57" s="182">
        <v>0.82289999999999996</v>
      </c>
      <c r="AW57" s="182">
        <v>0.90739999999999998</v>
      </c>
      <c r="AX57" s="182">
        <v>0.91359999999999997</v>
      </c>
      <c r="AY57" s="182">
        <v>0.86470000000000002</v>
      </c>
      <c r="AZ57" s="182">
        <v>0.76270000000000004</v>
      </c>
      <c r="BA57" s="182">
        <v>0.70499999999999996</v>
      </c>
      <c r="BB57" s="182">
        <v>0.81810000000000005</v>
      </c>
      <c r="BC57" s="182">
        <v>0.77039999999999997</v>
      </c>
      <c r="BD57" s="182">
        <v>0.65359999999999996</v>
      </c>
      <c r="BE57" s="182">
        <v>0.70189999999999997</v>
      </c>
      <c r="BF57" s="182">
        <v>0.77959999999999996</v>
      </c>
      <c r="BG57" s="182">
        <v>0.79400000000000004</v>
      </c>
      <c r="BH57" s="182">
        <v>0.67469999999999997</v>
      </c>
      <c r="BI57" s="182">
        <v>0.70509999999999995</v>
      </c>
      <c r="BJ57" s="182">
        <v>0.79269999999999996</v>
      </c>
      <c r="BK57" s="182">
        <v>0.74209999999999998</v>
      </c>
      <c r="BL57" s="182">
        <v>0.69159999999999999</v>
      </c>
      <c r="BM57" s="182">
        <v>0.70760000000000001</v>
      </c>
      <c r="BN57" s="182">
        <v>0.76259999999999994</v>
      </c>
      <c r="BO57" s="182">
        <v>0.79079999999999995</v>
      </c>
      <c r="BP57" s="182">
        <v>0.67110000000000003</v>
      </c>
      <c r="BQ57" s="182">
        <v>0.62829999999999997</v>
      </c>
      <c r="BR57" s="182">
        <v>0.79330000000000001</v>
      </c>
      <c r="BS57" s="182">
        <v>0.72270000000000001</v>
      </c>
      <c r="BT57" s="182">
        <v>0.64980000000000004</v>
      </c>
      <c r="BU57" s="182">
        <v>0.65329999999999999</v>
      </c>
      <c r="BV57" s="182">
        <v>0.7137</v>
      </c>
      <c r="BW57" s="182">
        <v>0.76249999999999996</v>
      </c>
      <c r="BX57" s="182">
        <v>0.68879999999999997</v>
      </c>
      <c r="BY57" s="182">
        <v>0.69279999999999997</v>
      </c>
      <c r="BZ57" s="182">
        <v>0.81520000000000004</v>
      </c>
      <c r="CA57" s="182">
        <v>0.7913</v>
      </c>
      <c r="CB57" s="182">
        <v>0.69350000000000001</v>
      </c>
      <c r="CC57" s="182">
        <v>0.63639999999999997</v>
      </c>
      <c r="CD57" s="182">
        <v>0.75090000000000001</v>
      </c>
      <c r="CE57" s="182">
        <v>0.74560000000000004</v>
      </c>
      <c r="CF57" s="182">
        <v>0.65759999999999996</v>
      </c>
      <c r="CG57" s="182">
        <v>0.53069999999999995</v>
      </c>
      <c r="CH57" s="182">
        <v>0.5645</v>
      </c>
      <c r="CI57" s="182">
        <v>0.5635</v>
      </c>
      <c r="CJ57" s="182">
        <v>0.33850000000000002</v>
      </c>
      <c r="CK57" s="182">
        <v>0.37090000000000001</v>
      </c>
      <c r="CL57" s="182">
        <v>0.48349999999999999</v>
      </c>
      <c r="CM57" s="182">
        <v>0.42649999999999999</v>
      </c>
      <c r="CN57" s="182">
        <v>0.2863</v>
      </c>
      <c r="CO57" s="182">
        <v>0.32679999999999998</v>
      </c>
      <c r="CP57" s="182">
        <v>0.49930000000000002</v>
      </c>
      <c r="CQ57" s="182">
        <v>0.4849</v>
      </c>
      <c r="CR57" s="182">
        <v>0.43020000000000003</v>
      </c>
      <c r="CS57" s="195">
        <v>0.42080000000000001</v>
      </c>
      <c r="CT57" s="195">
        <v>0.55820000000000003</v>
      </c>
      <c r="CU57" s="195">
        <v>0.58860000000000001</v>
      </c>
      <c r="CV57" s="195">
        <v>0.44390000000000002</v>
      </c>
      <c r="CW57" s="195">
        <v>0.40360000000000001</v>
      </c>
      <c r="CX57" s="216"/>
      <c r="CY57" s="216"/>
    </row>
    <row r="58" spans="1:103" ht="15.6" x14ac:dyDescent="0.3">
      <c r="A58" s="155" t="s">
        <v>102</v>
      </c>
      <c r="B58" s="175" t="s">
        <v>118</v>
      </c>
      <c r="C58" s="182">
        <v>90.756900000000002</v>
      </c>
      <c r="D58" s="182">
        <v>77.205799999999996</v>
      </c>
      <c r="E58" s="182">
        <v>76.013900000000007</v>
      </c>
      <c r="F58" s="182">
        <v>89.787099999999995</v>
      </c>
      <c r="G58" s="182">
        <v>92.815299999999993</v>
      </c>
      <c r="H58" s="182">
        <v>78.026200000000003</v>
      </c>
      <c r="I58" s="182">
        <v>75.364099999999993</v>
      </c>
      <c r="J58" s="182">
        <v>90.401899999999998</v>
      </c>
      <c r="K58" s="182">
        <v>93.762200000000007</v>
      </c>
      <c r="L58" s="182">
        <v>80.022000000000006</v>
      </c>
      <c r="M58" s="182">
        <v>76.441800000000001</v>
      </c>
      <c r="N58" s="182">
        <v>91.557299999999998</v>
      </c>
      <c r="O58" s="182">
        <v>99.060699999999997</v>
      </c>
      <c r="P58" s="182">
        <v>81.822800000000001</v>
      </c>
      <c r="Q58" s="182">
        <v>78.236599999999996</v>
      </c>
      <c r="R58" s="182">
        <v>93.936999999999998</v>
      </c>
      <c r="S58" s="182">
        <v>97.966099999999997</v>
      </c>
      <c r="T58" s="182">
        <v>81.503600000000006</v>
      </c>
      <c r="U58" s="182">
        <v>80.610100000000003</v>
      </c>
      <c r="V58" s="182">
        <v>93.913799999999995</v>
      </c>
      <c r="W58" s="182">
        <v>98.993600000000001</v>
      </c>
      <c r="X58" s="182">
        <v>84.408699999999996</v>
      </c>
      <c r="Y58" s="182">
        <v>82.322000000000003</v>
      </c>
      <c r="Z58" s="182">
        <v>96.876000000000005</v>
      </c>
      <c r="AA58" s="182">
        <v>101.5861</v>
      </c>
      <c r="AB58" s="182">
        <v>78.916899999999998</v>
      </c>
      <c r="AC58" s="182">
        <v>81.382499999999993</v>
      </c>
      <c r="AD58" s="182">
        <v>96.428399999999996</v>
      </c>
      <c r="AE58" s="182">
        <v>100.26139999999999</v>
      </c>
      <c r="AF58" s="182">
        <v>84.520200000000003</v>
      </c>
      <c r="AG58" s="182">
        <v>80.751400000000004</v>
      </c>
      <c r="AH58" s="182">
        <v>96.680099999999996</v>
      </c>
      <c r="AI58" s="182">
        <v>102.84690000000001</v>
      </c>
      <c r="AJ58" s="182">
        <v>82.381799999999998</v>
      </c>
      <c r="AK58" s="182">
        <v>81.658199999999994</v>
      </c>
      <c r="AL58" s="182">
        <v>94.345399999999998</v>
      </c>
      <c r="AM58" s="182">
        <v>98.286500000000004</v>
      </c>
      <c r="AN58" s="182">
        <v>83.049599999999998</v>
      </c>
      <c r="AO58" s="182">
        <v>80.627300000000005</v>
      </c>
      <c r="AP58" s="182">
        <v>99.353899999999996</v>
      </c>
      <c r="AQ58" s="182">
        <v>98.915300000000002</v>
      </c>
      <c r="AR58" s="182">
        <v>82.107200000000006</v>
      </c>
      <c r="AS58" s="182">
        <v>79.143699999999995</v>
      </c>
      <c r="AT58" s="182">
        <v>95.072699999999998</v>
      </c>
      <c r="AU58" s="182">
        <v>96.521600000000007</v>
      </c>
      <c r="AV58" s="182">
        <v>77.034599999999998</v>
      </c>
      <c r="AW58" s="182">
        <v>77.184600000000003</v>
      </c>
      <c r="AX58" s="182">
        <v>91.27</v>
      </c>
      <c r="AY58" s="182">
        <v>99.297200000000004</v>
      </c>
      <c r="AZ58" s="182">
        <v>78.308800000000005</v>
      </c>
      <c r="BA58" s="182">
        <v>74.489699999999999</v>
      </c>
      <c r="BB58" s="182">
        <v>95.511799999999994</v>
      </c>
      <c r="BC58" s="182">
        <v>94.3292</v>
      </c>
      <c r="BD58" s="182">
        <v>76.336200000000005</v>
      </c>
      <c r="BE58" s="182">
        <v>74.840699999999998</v>
      </c>
      <c r="BF58" s="182">
        <v>87.032799999999995</v>
      </c>
      <c r="BG58" s="182">
        <v>90.802899999999994</v>
      </c>
      <c r="BH58" s="182">
        <v>76.594300000000004</v>
      </c>
      <c r="BI58" s="182">
        <v>72.728499999999997</v>
      </c>
      <c r="BJ58" s="182">
        <v>88.165000000000006</v>
      </c>
      <c r="BK58" s="182">
        <v>93.042699999999996</v>
      </c>
      <c r="BL58" s="182">
        <v>75.272900000000007</v>
      </c>
      <c r="BM58" s="182">
        <v>71.590299999999999</v>
      </c>
      <c r="BN58" s="182">
        <v>84.716800000000006</v>
      </c>
      <c r="BO58" s="182">
        <v>83.994699999999995</v>
      </c>
      <c r="BP58" s="182">
        <v>69.559899999999999</v>
      </c>
      <c r="BQ58" s="182">
        <v>66.996399999999994</v>
      </c>
      <c r="BR58" s="182">
        <v>80.270799999999994</v>
      </c>
      <c r="BS58" s="182">
        <v>84.986400000000003</v>
      </c>
      <c r="BT58" s="182">
        <v>67.294700000000006</v>
      </c>
      <c r="BU58" s="182">
        <v>65.557199999999995</v>
      </c>
      <c r="BV58" s="182">
        <v>78.152299999999997</v>
      </c>
      <c r="BW58" s="182">
        <v>81.302700000000002</v>
      </c>
      <c r="BX58" s="182">
        <v>66.123099999999994</v>
      </c>
      <c r="BY58" s="182">
        <v>63.734699999999997</v>
      </c>
      <c r="BZ58" s="182">
        <v>81.783000000000001</v>
      </c>
      <c r="CA58" s="182">
        <v>81.541700000000006</v>
      </c>
      <c r="CB58" s="182">
        <v>63.723100000000002</v>
      </c>
      <c r="CC58" s="182">
        <v>62.493499999999997</v>
      </c>
      <c r="CD58" s="182">
        <v>79.986000000000004</v>
      </c>
      <c r="CE58" s="182">
        <v>80.504999999999995</v>
      </c>
      <c r="CF58" s="182">
        <v>63.421900000000001</v>
      </c>
      <c r="CG58" s="182">
        <v>62.177399999999999</v>
      </c>
      <c r="CH58" s="182">
        <v>74.845299999999995</v>
      </c>
      <c r="CI58" s="182">
        <v>73.911500000000004</v>
      </c>
      <c r="CJ58" s="182">
        <v>61.203699999999998</v>
      </c>
      <c r="CK58" s="182">
        <v>59.9876</v>
      </c>
      <c r="CL58" s="182">
        <v>74.090100000000007</v>
      </c>
      <c r="CM58" s="182">
        <v>72.816100000000006</v>
      </c>
      <c r="CN58" s="182">
        <v>52.708399999999997</v>
      </c>
      <c r="CO58" s="182">
        <v>59.248600000000003</v>
      </c>
      <c r="CP58" s="182">
        <v>70.666200000000003</v>
      </c>
      <c r="CQ58" s="182">
        <v>70.718100000000007</v>
      </c>
      <c r="CR58" s="182">
        <v>59.073999999999998</v>
      </c>
      <c r="CS58" s="195">
        <v>54.962299999999999</v>
      </c>
      <c r="CT58" s="195">
        <v>69.910899999999998</v>
      </c>
      <c r="CU58" s="195">
        <v>70.061899999999994</v>
      </c>
      <c r="CV58" s="195">
        <v>64.328100000000006</v>
      </c>
      <c r="CW58" s="195">
        <v>64.2059</v>
      </c>
      <c r="CX58" s="216"/>
      <c r="CY58" s="216"/>
    </row>
    <row r="59" spans="1:103" ht="15.6" x14ac:dyDescent="0.3">
      <c r="A59" s="155" t="s">
        <v>106</v>
      </c>
      <c r="B59" s="175" t="s">
        <v>119</v>
      </c>
      <c r="C59" s="182">
        <v>1.1930000000000001</v>
      </c>
      <c r="D59" s="182">
        <v>1.0391999999999999</v>
      </c>
      <c r="E59" s="182">
        <v>0.9022</v>
      </c>
      <c r="F59" s="182">
        <v>1.2414000000000001</v>
      </c>
      <c r="G59" s="182">
        <v>1.1194999999999999</v>
      </c>
      <c r="H59" s="182">
        <v>0.97509999999999997</v>
      </c>
      <c r="I59" s="182">
        <v>0.84650000000000003</v>
      </c>
      <c r="J59" s="182">
        <v>1.1649</v>
      </c>
      <c r="K59" s="182">
        <v>0.81469999999999998</v>
      </c>
      <c r="L59" s="182">
        <v>0.66810000000000003</v>
      </c>
      <c r="M59" s="182">
        <v>0.58779999999999999</v>
      </c>
      <c r="N59" s="182">
        <v>0.85440000000000005</v>
      </c>
      <c r="O59" s="182">
        <v>1.1116999999999999</v>
      </c>
      <c r="P59" s="182">
        <v>1.0075000000000001</v>
      </c>
      <c r="Q59" s="182">
        <v>0.9919</v>
      </c>
      <c r="R59" s="182">
        <v>1.2218</v>
      </c>
      <c r="S59" s="182">
        <v>0.90939999999999999</v>
      </c>
      <c r="T59" s="182">
        <v>0.76349999999999996</v>
      </c>
      <c r="U59" s="182">
        <v>0.72550000000000003</v>
      </c>
      <c r="V59" s="182">
        <v>0.92259999999999998</v>
      </c>
      <c r="W59" s="182">
        <v>1.1225000000000001</v>
      </c>
      <c r="X59" s="182">
        <v>1.2218</v>
      </c>
      <c r="Y59" s="182">
        <v>0.90759999999999996</v>
      </c>
      <c r="Z59" s="182">
        <v>1.1836</v>
      </c>
      <c r="AA59" s="182">
        <v>1.0742</v>
      </c>
      <c r="AB59" s="182">
        <v>1.0339</v>
      </c>
      <c r="AC59" s="182">
        <v>0.84699999999999998</v>
      </c>
      <c r="AD59" s="182">
        <v>1.0059</v>
      </c>
      <c r="AE59" s="182">
        <v>1.0157</v>
      </c>
      <c r="AF59" s="182">
        <v>1.0086999999999999</v>
      </c>
      <c r="AG59" s="182">
        <v>0.8891</v>
      </c>
      <c r="AH59" s="182">
        <v>1.0335000000000001</v>
      </c>
      <c r="AI59" s="182">
        <v>0.97270000000000001</v>
      </c>
      <c r="AJ59" s="182">
        <v>0.97789999999999999</v>
      </c>
      <c r="AK59" s="182">
        <v>0.91659999999999997</v>
      </c>
      <c r="AL59" s="182">
        <v>1.0358000000000001</v>
      </c>
      <c r="AM59" s="182">
        <v>1.0192000000000001</v>
      </c>
      <c r="AN59" s="182">
        <v>1.1096999999999999</v>
      </c>
      <c r="AO59" s="182">
        <v>0.76280000000000003</v>
      </c>
      <c r="AP59" s="182">
        <v>0.97819999999999996</v>
      </c>
      <c r="AQ59" s="182">
        <v>1.01</v>
      </c>
      <c r="AR59" s="182">
        <v>0.97929999999999995</v>
      </c>
      <c r="AS59" s="182">
        <v>1.0431999999999999</v>
      </c>
      <c r="AT59" s="182">
        <v>1.0443</v>
      </c>
      <c r="AU59" s="182">
        <v>1.0535000000000001</v>
      </c>
      <c r="AV59" s="182">
        <v>0.95020000000000004</v>
      </c>
      <c r="AW59" s="182">
        <v>0.71960000000000002</v>
      </c>
      <c r="AX59" s="182">
        <v>1.0276000000000001</v>
      </c>
      <c r="AY59" s="182">
        <v>0.97460000000000002</v>
      </c>
      <c r="AZ59" s="182">
        <v>0.93420000000000003</v>
      </c>
      <c r="BA59" s="182">
        <v>0.81640000000000001</v>
      </c>
      <c r="BB59" s="182">
        <v>1.0279</v>
      </c>
      <c r="BC59" s="182">
        <v>1.0458000000000001</v>
      </c>
      <c r="BD59" s="182">
        <v>0.96730000000000005</v>
      </c>
      <c r="BE59" s="182">
        <v>0.82779999999999998</v>
      </c>
      <c r="BF59" s="182">
        <v>0.93340000000000001</v>
      </c>
      <c r="BG59" s="182">
        <v>0.87</v>
      </c>
      <c r="BH59" s="182">
        <v>0.8952</v>
      </c>
      <c r="BI59" s="182">
        <v>0.52449999999999997</v>
      </c>
      <c r="BJ59" s="182">
        <v>0.70269999999999999</v>
      </c>
      <c r="BK59" s="182">
        <v>2.4899999999999999E-2</v>
      </c>
      <c r="BL59" s="182">
        <v>1.95E-2</v>
      </c>
      <c r="BM59" s="182">
        <v>1.7899999999999999E-2</v>
      </c>
      <c r="BN59" s="182">
        <v>2.0199999999999999E-2</v>
      </c>
      <c r="BO59" s="182">
        <v>1.6899999999999998E-2</v>
      </c>
      <c r="BP59" s="182">
        <v>1.7399999999999999E-2</v>
      </c>
      <c r="BQ59" s="182">
        <v>1.8499999999999999E-2</v>
      </c>
      <c r="BR59" s="182">
        <v>1.9400000000000001E-2</v>
      </c>
      <c r="BS59" s="182">
        <v>1.89E-2</v>
      </c>
      <c r="BT59" s="182">
        <v>1.6E-2</v>
      </c>
      <c r="BU59" s="182">
        <v>1.6400000000000001E-2</v>
      </c>
      <c r="BV59" s="182">
        <v>1.4999999999999999E-2</v>
      </c>
      <c r="BW59" s="182">
        <v>1.26E-2</v>
      </c>
      <c r="BX59" s="182">
        <v>1.18E-2</v>
      </c>
      <c r="BY59" s="182">
        <v>1.47E-2</v>
      </c>
      <c r="BZ59" s="182">
        <v>1.6799999999999999E-2</v>
      </c>
      <c r="CA59" s="182">
        <v>1.3899999999999999E-2</v>
      </c>
      <c r="CB59" s="182">
        <v>1.03E-2</v>
      </c>
      <c r="CC59" s="182">
        <v>1.26E-2</v>
      </c>
      <c r="CD59" s="182">
        <v>1.2699999999999999E-2</v>
      </c>
      <c r="CE59" s="182">
        <v>1.3899999999999999E-2</v>
      </c>
      <c r="CF59" s="182">
        <v>1.38E-2</v>
      </c>
      <c r="CG59" s="182">
        <v>1.32E-2</v>
      </c>
      <c r="CH59" s="182">
        <v>1.23E-2</v>
      </c>
      <c r="CI59" s="182">
        <v>1.2500000000000001E-2</v>
      </c>
      <c r="CJ59" s="182">
        <v>1.21E-2</v>
      </c>
      <c r="CK59" s="182">
        <v>1.1299999999999999E-2</v>
      </c>
      <c r="CL59" s="182">
        <v>1.4E-2</v>
      </c>
      <c r="CM59" s="182">
        <v>1.41E-2</v>
      </c>
      <c r="CN59" s="182">
        <v>1.3100000000000001E-2</v>
      </c>
      <c r="CO59" s="182">
        <v>1.0500000000000001E-2</v>
      </c>
      <c r="CP59" s="182">
        <v>1.38E-2</v>
      </c>
      <c r="CQ59" s="182">
        <v>1.5100000000000001E-2</v>
      </c>
      <c r="CR59" s="182">
        <v>1.0800000000000001E-2</v>
      </c>
      <c r="CS59" s="195">
        <v>1.11E-2</v>
      </c>
      <c r="CT59" s="195">
        <v>1.23E-2</v>
      </c>
      <c r="CU59" s="195">
        <v>9.1999999999999998E-3</v>
      </c>
      <c r="CV59" s="195">
        <v>1.12E-2</v>
      </c>
      <c r="CW59" s="195">
        <v>1.06E-2</v>
      </c>
      <c r="CX59" s="216"/>
      <c r="CY59" s="216"/>
    </row>
    <row r="60" spans="1:103" ht="15.6" x14ac:dyDescent="0.3">
      <c r="A60" s="155" t="s">
        <v>106</v>
      </c>
      <c r="B60" s="175" t="s">
        <v>120</v>
      </c>
      <c r="C60" s="182">
        <v>1.2665</v>
      </c>
      <c r="D60" s="182">
        <v>0.93769999999999998</v>
      </c>
      <c r="E60" s="182">
        <v>1.7085999999999999</v>
      </c>
      <c r="F60" s="182">
        <v>0.82809999999999995</v>
      </c>
      <c r="G60" s="182">
        <v>1.1672</v>
      </c>
      <c r="H60" s="182">
        <v>0.86409999999999998</v>
      </c>
      <c r="I60" s="182">
        <v>0.81140000000000001</v>
      </c>
      <c r="J60" s="182">
        <v>0.76319999999999999</v>
      </c>
      <c r="K60" s="182">
        <v>1.1255999999999999</v>
      </c>
      <c r="L60" s="182">
        <v>0.95499999999999996</v>
      </c>
      <c r="M60" s="182">
        <v>0.91120000000000001</v>
      </c>
      <c r="N60" s="182">
        <v>1.1172</v>
      </c>
      <c r="O60" s="182">
        <v>1.0145</v>
      </c>
      <c r="P60" s="182">
        <v>0.88570000000000004</v>
      </c>
      <c r="Q60" s="182">
        <v>0.30549999999999999</v>
      </c>
      <c r="R60" s="182">
        <v>0.57520000000000004</v>
      </c>
      <c r="S60" s="182">
        <v>0.70860000000000001</v>
      </c>
      <c r="T60" s="182">
        <v>0.49399999999999999</v>
      </c>
      <c r="U60" s="182">
        <v>0.73409999999999997</v>
      </c>
      <c r="V60" s="182">
        <v>0.85129999999999995</v>
      </c>
      <c r="W60" s="182">
        <v>0.61780000000000002</v>
      </c>
      <c r="X60" s="182">
        <v>0.58960000000000001</v>
      </c>
      <c r="Y60" s="182">
        <v>0.53459999999999996</v>
      </c>
      <c r="Z60" s="182">
        <v>0.65500000000000003</v>
      </c>
      <c r="AA60" s="182">
        <v>0.77590000000000003</v>
      </c>
      <c r="AB60" s="182">
        <v>0.6835</v>
      </c>
      <c r="AC60" s="182">
        <v>0.58620000000000005</v>
      </c>
      <c r="AD60" s="182">
        <v>0.71540000000000004</v>
      </c>
      <c r="AE60" s="182">
        <v>0.73260000000000003</v>
      </c>
      <c r="AF60" s="182">
        <v>0.51590000000000003</v>
      </c>
      <c r="AG60" s="182">
        <v>0.47939999999999999</v>
      </c>
      <c r="AH60" s="182">
        <v>0.68920000000000003</v>
      </c>
      <c r="AI60" s="182">
        <v>0.74260000000000004</v>
      </c>
      <c r="AJ60" s="182">
        <v>0.5252</v>
      </c>
      <c r="AK60" s="182">
        <v>0.55549999999999999</v>
      </c>
      <c r="AL60" s="182">
        <v>0.62670000000000003</v>
      </c>
      <c r="AM60" s="182">
        <v>0.67379999999999995</v>
      </c>
      <c r="AN60" s="182">
        <v>0.64190000000000003</v>
      </c>
      <c r="AO60" s="182">
        <v>0.37469999999999998</v>
      </c>
      <c r="AP60" s="182">
        <v>0.40250000000000002</v>
      </c>
      <c r="AQ60" s="182">
        <v>0.41599999999999998</v>
      </c>
      <c r="AR60" s="182">
        <v>0.5444</v>
      </c>
      <c r="AS60" s="182">
        <v>0.58299999999999996</v>
      </c>
      <c r="AT60" s="182">
        <v>0.60840000000000005</v>
      </c>
      <c r="AU60" s="182">
        <v>0.59350000000000003</v>
      </c>
      <c r="AV60" s="182">
        <v>0.4889</v>
      </c>
      <c r="AW60" s="182">
        <v>0.41760000000000003</v>
      </c>
      <c r="AX60" s="182">
        <v>0.65549999999999997</v>
      </c>
      <c r="AY60" s="182">
        <v>0.623</v>
      </c>
      <c r="AZ60" s="182">
        <v>0.62509999999999999</v>
      </c>
      <c r="BA60" s="182">
        <v>0.67200000000000004</v>
      </c>
      <c r="BB60" s="182">
        <v>0.61209999999999998</v>
      </c>
      <c r="BC60" s="182">
        <v>0.46560000000000001</v>
      </c>
      <c r="BD60" s="182">
        <v>0.41539999999999999</v>
      </c>
      <c r="BE60" s="182">
        <v>0.58860000000000001</v>
      </c>
      <c r="BF60" s="182">
        <v>0.57420000000000004</v>
      </c>
      <c r="BG60" s="182">
        <v>0.40139999999999998</v>
      </c>
      <c r="BH60" s="182">
        <v>0.3402</v>
      </c>
      <c r="BI60" s="182">
        <v>0.35899999999999999</v>
      </c>
      <c r="BJ60" s="182">
        <v>0.3402</v>
      </c>
      <c r="BK60" s="182">
        <v>0.26419999999999999</v>
      </c>
      <c r="BL60" s="182">
        <v>0.3513</v>
      </c>
      <c r="BM60" s="182">
        <v>0.37569999999999998</v>
      </c>
      <c r="BN60" s="182">
        <v>0.33019999999999999</v>
      </c>
      <c r="BO60" s="182">
        <v>0.36730000000000002</v>
      </c>
      <c r="BP60" s="182">
        <v>0.41299999999999998</v>
      </c>
      <c r="BQ60" s="182">
        <v>0.34310000000000002</v>
      </c>
      <c r="BR60" s="182">
        <v>0.26679999999999998</v>
      </c>
      <c r="BS60" s="182">
        <v>0.3649</v>
      </c>
      <c r="BT60" s="182">
        <v>0.2762</v>
      </c>
      <c r="BU60" s="182">
        <v>0.36599999999999999</v>
      </c>
      <c r="BV60" s="182">
        <v>0.3468</v>
      </c>
      <c r="BW60" s="182">
        <v>0.1464</v>
      </c>
      <c r="BX60" s="182">
        <v>0.43630000000000002</v>
      </c>
      <c r="BY60" s="182">
        <v>0.3367</v>
      </c>
      <c r="BZ60" s="182">
        <v>0.36520000000000002</v>
      </c>
      <c r="CA60" s="182">
        <v>0.2271</v>
      </c>
      <c r="CB60" s="182">
        <v>0.28910000000000002</v>
      </c>
      <c r="CC60" s="182">
        <v>0.3921</v>
      </c>
      <c r="CD60" s="182">
        <v>0.31619999999999998</v>
      </c>
      <c r="CE60" s="182">
        <v>0.1113</v>
      </c>
      <c r="CF60" s="182">
        <v>8.2199999999999995E-2</v>
      </c>
      <c r="CG60" s="182">
        <v>9.9400000000000002E-2</v>
      </c>
      <c r="CH60" s="182">
        <v>0.14530000000000001</v>
      </c>
      <c r="CI60" s="182">
        <v>0.33960000000000001</v>
      </c>
      <c r="CJ60" s="182">
        <v>0.40460000000000002</v>
      </c>
      <c r="CK60" s="182">
        <v>0.28179999999999999</v>
      </c>
      <c r="CL60" s="182">
        <v>0.14940000000000001</v>
      </c>
      <c r="CM60" s="182">
        <v>3.9100000000000003E-2</v>
      </c>
      <c r="CN60" s="182">
        <v>0.14050000000000001</v>
      </c>
      <c r="CO60" s="182">
        <v>0.41339999999999999</v>
      </c>
      <c r="CP60" s="182">
        <v>0.3962</v>
      </c>
      <c r="CQ60" s="182">
        <v>0.2077</v>
      </c>
      <c r="CR60" s="182">
        <v>0.18</v>
      </c>
      <c r="CS60" s="195">
        <v>0.27450000000000002</v>
      </c>
      <c r="CT60" s="195">
        <v>0.34470000000000001</v>
      </c>
      <c r="CU60" s="195">
        <v>0.27600000000000002</v>
      </c>
      <c r="CV60" s="195">
        <v>0.29470000000000002</v>
      </c>
      <c r="CW60" s="195">
        <v>0.15090000000000001</v>
      </c>
      <c r="CX60" s="216"/>
      <c r="CY60" s="216"/>
    </row>
    <row r="61" spans="1:103" ht="15.6" x14ac:dyDescent="0.3">
      <c r="A61" s="155" t="s">
        <v>106</v>
      </c>
      <c r="B61" s="175" t="s">
        <v>110</v>
      </c>
      <c r="C61" s="182">
        <v>2.5834000000000001</v>
      </c>
      <c r="D61" s="182">
        <v>2.6983000000000001</v>
      </c>
      <c r="E61" s="182">
        <v>3.1770999999999998</v>
      </c>
      <c r="F61" s="182">
        <v>3.5350999999999999</v>
      </c>
      <c r="G61" s="182">
        <v>3.1309</v>
      </c>
      <c r="H61" s="182">
        <v>3.2702</v>
      </c>
      <c r="I61" s="182">
        <v>3.8504999999999998</v>
      </c>
      <c r="J61" s="182">
        <v>4.2843999999999998</v>
      </c>
      <c r="K61" s="182">
        <v>5.2502000000000004</v>
      </c>
      <c r="L61" s="182">
        <v>4.2624000000000004</v>
      </c>
      <c r="M61" s="182">
        <v>4.5575999999999999</v>
      </c>
      <c r="N61" s="182">
        <v>4.4489000000000001</v>
      </c>
      <c r="O61" s="182">
        <v>3.7069999999999999</v>
      </c>
      <c r="P61" s="182">
        <v>3.8519000000000001</v>
      </c>
      <c r="Q61" s="182">
        <v>3.8014000000000001</v>
      </c>
      <c r="R61" s="182">
        <v>3.5472999999999999</v>
      </c>
      <c r="S61" s="182">
        <v>4.4391999999999996</v>
      </c>
      <c r="T61" s="182">
        <v>4.4123999999999999</v>
      </c>
      <c r="U61" s="182">
        <v>3.7898000000000001</v>
      </c>
      <c r="V61" s="182">
        <v>3.8950999999999998</v>
      </c>
      <c r="W61" s="182">
        <v>4.4192</v>
      </c>
      <c r="X61" s="182">
        <v>4.2840999999999996</v>
      </c>
      <c r="Y61" s="182">
        <v>4.1868999999999996</v>
      </c>
      <c r="Z61" s="182">
        <v>4.7545999999999999</v>
      </c>
      <c r="AA61" s="182">
        <v>4.5453999999999999</v>
      </c>
      <c r="AB61" s="182">
        <v>4.0697000000000001</v>
      </c>
      <c r="AC61" s="182">
        <v>3.8578000000000001</v>
      </c>
      <c r="AD61" s="182">
        <v>4.0151000000000003</v>
      </c>
      <c r="AE61" s="182">
        <v>4.0138999999999996</v>
      </c>
      <c r="AF61" s="182">
        <v>3.7957000000000001</v>
      </c>
      <c r="AG61" s="182">
        <v>3.9117000000000002</v>
      </c>
      <c r="AH61" s="182">
        <v>3.4377</v>
      </c>
      <c r="AI61" s="182">
        <v>3.7166000000000001</v>
      </c>
      <c r="AJ61" s="182">
        <v>3.7867999999999999</v>
      </c>
      <c r="AK61" s="182">
        <v>3.3317999999999999</v>
      </c>
      <c r="AL61" s="182">
        <v>3.3557999999999999</v>
      </c>
      <c r="AM61" s="182">
        <v>4.0850999999999997</v>
      </c>
      <c r="AN61" s="182">
        <v>3.9058000000000002</v>
      </c>
      <c r="AO61" s="182">
        <v>3.8176999999999999</v>
      </c>
      <c r="AP61" s="182">
        <v>4.6384999999999996</v>
      </c>
      <c r="AQ61" s="182">
        <v>4.0128000000000004</v>
      </c>
      <c r="AR61" s="182">
        <v>3.5552000000000001</v>
      </c>
      <c r="AS61" s="182">
        <v>3.5369999999999999</v>
      </c>
      <c r="AT61" s="182">
        <v>3.5308999999999999</v>
      </c>
      <c r="AU61" s="182">
        <v>3.7658</v>
      </c>
      <c r="AV61" s="182">
        <v>3.2886000000000002</v>
      </c>
      <c r="AW61" s="182">
        <v>3.66</v>
      </c>
      <c r="AX61" s="182">
        <v>3.1865999999999999</v>
      </c>
      <c r="AY61" s="182">
        <v>3.7783000000000002</v>
      </c>
      <c r="AZ61" s="182">
        <v>3.2549999999999999</v>
      </c>
      <c r="BA61" s="182">
        <v>3.2997000000000001</v>
      </c>
      <c r="BB61" s="182">
        <v>3.5728</v>
      </c>
      <c r="BC61" s="182">
        <v>3.6882000000000001</v>
      </c>
      <c r="BD61" s="182">
        <v>3.4860000000000002</v>
      </c>
      <c r="BE61" s="182">
        <v>3.2865000000000002</v>
      </c>
      <c r="BF61" s="182">
        <v>3.2856999999999998</v>
      </c>
      <c r="BG61" s="182">
        <v>3.6526000000000001</v>
      </c>
      <c r="BH61" s="182">
        <v>3.3454000000000002</v>
      </c>
      <c r="BI61" s="182">
        <v>3.3976999999999999</v>
      </c>
      <c r="BJ61" s="182">
        <v>3.5446</v>
      </c>
      <c r="BK61" s="182">
        <v>3.7907999999999999</v>
      </c>
      <c r="BL61" s="182">
        <v>3.1278000000000001</v>
      </c>
      <c r="BM61" s="182">
        <v>2.7675999999999998</v>
      </c>
      <c r="BN61" s="182">
        <v>3.2658999999999998</v>
      </c>
      <c r="BO61" s="182">
        <v>3.2235999999999998</v>
      </c>
      <c r="BP61" s="182">
        <v>2.8176000000000001</v>
      </c>
      <c r="BQ61" s="182">
        <v>2.8338999999999999</v>
      </c>
      <c r="BR61" s="182">
        <v>3.1456</v>
      </c>
      <c r="BS61" s="182">
        <v>3.1133999999999999</v>
      </c>
      <c r="BT61" s="182">
        <v>2.7833000000000001</v>
      </c>
      <c r="BU61" s="182">
        <v>2.8445</v>
      </c>
      <c r="BV61" s="182">
        <v>2.6734</v>
      </c>
      <c r="BW61" s="182">
        <v>2.8134000000000001</v>
      </c>
      <c r="BX61" s="182">
        <v>2.5992999999999999</v>
      </c>
      <c r="BY61" s="182">
        <v>2.9049999999999998</v>
      </c>
      <c r="BZ61" s="182">
        <v>3.0661</v>
      </c>
      <c r="CA61" s="182">
        <v>3.3351999999999999</v>
      </c>
      <c r="CB61" s="182">
        <v>2.8195999999999999</v>
      </c>
      <c r="CC61" s="182">
        <v>2.9790999999999999</v>
      </c>
      <c r="CD61" s="182">
        <v>3.0994999999999999</v>
      </c>
      <c r="CE61" s="182">
        <v>3.1863999999999999</v>
      </c>
      <c r="CF61" s="182">
        <v>3.1162000000000001</v>
      </c>
      <c r="CG61" s="182">
        <v>2.7660999999999998</v>
      </c>
      <c r="CH61" s="182">
        <v>2.7888000000000002</v>
      </c>
      <c r="CI61" s="182">
        <v>3.2564000000000002</v>
      </c>
      <c r="CJ61" s="182">
        <v>3.5762999999999998</v>
      </c>
      <c r="CK61" s="182">
        <v>3.1623000000000001</v>
      </c>
      <c r="CL61" s="182">
        <v>3.3969</v>
      </c>
      <c r="CM61" s="182">
        <v>2.6564999999999999</v>
      </c>
      <c r="CN61" s="182">
        <v>2.8113999999999999</v>
      </c>
      <c r="CO61" s="182">
        <v>3.2172000000000001</v>
      </c>
      <c r="CP61" s="182">
        <v>3.7812999999999999</v>
      </c>
      <c r="CQ61" s="182">
        <v>3.3298999999999999</v>
      </c>
      <c r="CR61" s="182">
        <v>3.0556000000000001</v>
      </c>
      <c r="CS61" s="195">
        <v>3.1194999999999999</v>
      </c>
      <c r="CT61" s="195">
        <v>2.9876</v>
      </c>
      <c r="CU61" s="195">
        <v>3.1835</v>
      </c>
      <c r="CV61" s="195">
        <v>2.8687</v>
      </c>
      <c r="CW61" s="195">
        <v>2.5655000000000001</v>
      </c>
      <c r="CX61" s="216"/>
      <c r="CY61" s="216"/>
    </row>
    <row r="62" spans="1:103" ht="15.6" x14ac:dyDescent="0.3">
      <c r="A62" s="155" t="s">
        <v>106</v>
      </c>
      <c r="B62" s="175" t="s">
        <v>174</v>
      </c>
      <c r="C62" s="182">
        <v>0.26069999999999999</v>
      </c>
      <c r="D62" s="182">
        <v>0.2074</v>
      </c>
      <c r="E62" s="182">
        <v>0.16950000000000001</v>
      </c>
      <c r="F62" s="182">
        <v>0.2429</v>
      </c>
      <c r="G62" s="182">
        <v>0.26800000000000002</v>
      </c>
      <c r="H62" s="182">
        <v>0.2132</v>
      </c>
      <c r="I62" s="182">
        <v>0.17419999999999999</v>
      </c>
      <c r="J62" s="182">
        <v>0.24959999999999999</v>
      </c>
      <c r="K62" s="182">
        <v>0.27700000000000002</v>
      </c>
      <c r="L62" s="182">
        <v>0.1396</v>
      </c>
      <c r="M62" s="182">
        <v>0.1091</v>
      </c>
      <c r="N62" s="182">
        <v>0.22939999999999999</v>
      </c>
      <c r="O62" s="182">
        <v>0.21099999999999999</v>
      </c>
      <c r="P62" s="182">
        <v>0.1648</v>
      </c>
      <c r="Q62" s="182">
        <v>0.1719</v>
      </c>
      <c r="R62" s="182">
        <v>0.2923</v>
      </c>
      <c r="S62" s="182">
        <v>0.2853</v>
      </c>
      <c r="T62" s="182">
        <v>0.20599999999999999</v>
      </c>
      <c r="U62" s="182">
        <v>0.17460000000000001</v>
      </c>
      <c r="V62" s="182">
        <v>0.19420000000000001</v>
      </c>
      <c r="W62" s="182">
        <v>0.19600000000000001</v>
      </c>
      <c r="X62" s="182">
        <v>0.16089999999999999</v>
      </c>
      <c r="Y62" s="182">
        <v>0.1265</v>
      </c>
      <c r="Z62" s="182">
        <v>0.17660000000000001</v>
      </c>
      <c r="AA62" s="182">
        <v>0.25169999999999998</v>
      </c>
      <c r="AB62" s="182">
        <v>0.20269999999999999</v>
      </c>
      <c r="AC62" s="182">
        <v>0.2157</v>
      </c>
      <c r="AD62" s="182">
        <v>0.26590000000000003</v>
      </c>
      <c r="AE62" s="182">
        <v>0.31280000000000002</v>
      </c>
      <c r="AF62" s="182">
        <v>0.25030000000000002</v>
      </c>
      <c r="AG62" s="182">
        <v>0.21990000000000001</v>
      </c>
      <c r="AH62" s="182">
        <v>0.31309999999999999</v>
      </c>
      <c r="AI62" s="182">
        <v>0.23150000000000001</v>
      </c>
      <c r="AJ62" s="182">
        <v>0.2084</v>
      </c>
      <c r="AK62" s="182">
        <v>0.16200000000000001</v>
      </c>
      <c r="AL62" s="182">
        <v>0.29809999999999998</v>
      </c>
      <c r="AM62" s="182">
        <v>0.29249999999999998</v>
      </c>
      <c r="AN62" s="182">
        <v>0.18659999999999999</v>
      </c>
      <c r="AO62" s="182">
        <v>0.21859999999999999</v>
      </c>
      <c r="AP62" s="182">
        <v>0.2356</v>
      </c>
      <c r="AQ62" s="182">
        <v>0.29020000000000001</v>
      </c>
      <c r="AR62" s="182">
        <v>0.192</v>
      </c>
      <c r="AS62" s="182">
        <v>0.1762</v>
      </c>
      <c r="AT62" s="182">
        <v>0.25890000000000002</v>
      </c>
      <c r="AU62" s="182">
        <v>0.26269999999999999</v>
      </c>
      <c r="AV62" s="182">
        <v>0.19950000000000001</v>
      </c>
      <c r="AW62" s="182">
        <v>0.2145</v>
      </c>
      <c r="AX62" s="182">
        <v>0.25700000000000001</v>
      </c>
      <c r="AY62" s="182">
        <v>0.2303</v>
      </c>
      <c r="AZ62" s="182">
        <v>0.19539999999999999</v>
      </c>
      <c r="BA62" s="182">
        <v>0.2059</v>
      </c>
      <c r="BB62" s="182">
        <v>0.25669999999999998</v>
      </c>
      <c r="BC62" s="182">
        <v>0.28720000000000001</v>
      </c>
      <c r="BD62" s="182">
        <v>0.2374</v>
      </c>
      <c r="BE62" s="182">
        <v>0.24610000000000001</v>
      </c>
      <c r="BF62" s="182">
        <v>0.3271</v>
      </c>
      <c r="BG62" s="182">
        <v>0.31909999999999999</v>
      </c>
      <c r="BH62" s="182">
        <v>0.23089999999999999</v>
      </c>
      <c r="BI62" s="182">
        <v>0.25840000000000002</v>
      </c>
      <c r="BJ62" s="182">
        <v>0.33119999999999999</v>
      </c>
      <c r="BK62" s="182">
        <v>0.30940000000000001</v>
      </c>
      <c r="BL62" s="182">
        <v>0.2475</v>
      </c>
      <c r="BM62" s="182">
        <v>0.218</v>
      </c>
      <c r="BN62" s="182">
        <v>0.31759999999999999</v>
      </c>
      <c r="BO62" s="182">
        <v>0.375</v>
      </c>
      <c r="BP62" s="182">
        <v>0.29959999999999998</v>
      </c>
      <c r="BQ62" s="182">
        <v>0.2419</v>
      </c>
      <c r="BR62" s="182">
        <v>0.33679999999999999</v>
      </c>
      <c r="BS62" s="182">
        <v>0.37580000000000002</v>
      </c>
      <c r="BT62" s="182">
        <v>0.33139999999999997</v>
      </c>
      <c r="BU62" s="182">
        <v>0.29659999999999997</v>
      </c>
      <c r="BV62" s="182">
        <v>0.38690000000000002</v>
      </c>
      <c r="BW62" s="182">
        <v>0.4516</v>
      </c>
      <c r="BX62" s="182">
        <v>0.30309999999999998</v>
      </c>
      <c r="BY62" s="182">
        <v>0.32490000000000002</v>
      </c>
      <c r="BZ62" s="182">
        <v>0.33979999999999999</v>
      </c>
      <c r="CA62" s="182">
        <v>0.47839999999999999</v>
      </c>
      <c r="CB62" s="182">
        <v>0.33650000000000002</v>
      </c>
      <c r="CC62" s="182">
        <v>0.40079999999999999</v>
      </c>
      <c r="CD62" s="182">
        <v>0.48749999999999999</v>
      </c>
      <c r="CE62" s="182">
        <v>0.49009999999999998</v>
      </c>
      <c r="CF62" s="182">
        <v>0.31569999999999998</v>
      </c>
      <c r="CG62" s="182">
        <v>0.2913</v>
      </c>
      <c r="CH62" s="182">
        <v>0.54600000000000004</v>
      </c>
      <c r="CI62" s="182">
        <v>0.57140000000000002</v>
      </c>
      <c r="CJ62" s="182">
        <v>0.2576</v>
      </c>
      <c r="CK62" s="182">
        <v>0.39340000000000003</v>
      </c>
      <c r="CL62" s="182">
        <v>0.52070000000000005</v>
      </c>
      <c r="CM62" s="182">
        <v>0.66590000000000005</v>
      </c>
      <c r="CN62" s="182">
        <v>0.252</v>
      </c>
      <c r="CO62" s="182">
        <v>0.33439999999999998</v>
      </c>
      <c r="CP62" s="182">
        <v>0.6149</v>
      </c>
      <c r="CQ62" s="182">
        <v>0.56659999999999999</v>
      </c>
      <c r="CR62" s="182">
        <v>0.29959999999999998</v>
      </c>
      <c r="CS62" s="195">
        <v>0.29909999999999998</v>
      </c>
      <c r="CT62" s="195">
        <v>0.61470000000000002</v>
      </c>
      <c r="CU62" s="195">
        <v>0.50239999999999996</v>
      </c>
      <c r="CV62" s="195">
        <v>0.25800000000000001</v>
      </c>
      <c r="CW62" s="195">
        <v>0.2281</v>
      </c>
      <c r="CX62" s="216"/>
      <c r="CY62" s="216"/>
    </row>
    <row r="63" spans="1:103" ht="15.6" x14ac:dyDescent="0.3">
      <c r="A63" s="155" t="s">
        <v>106</v>
      </c>
      <c r="B63" s="181" t="s">
        <v>131</v>
      </c>
      <c r="C63" s="182">
        <v>0.20530000000000001</v>
      </c>
      <c r="D63" s="182">
        <v>0.21460000000000001</v>
      </c>
      <c r="E63" s="182">
        <v>0.22489999999999999</v>
      </c>
      <c r="F63" s="182">
        <v>0.2321</v>
      </c>
      <c r="G63" s="182">
        <v>0.19919999999999999</v>
      </c>
      <c r="H63" s="182">
        <v>0.2082</v>
      </c>
      <c r="I63" s="182">
        <v>0.21829999999999999</v>
      </c>
      <c r="J63" s="182">
        <v>0.2253</v>
      </c>
      <c r="K63" s="182">
        <v>0.22520000000000001</v>
      </c>
      <c r="L63" s="182">
        <v>0.23119999999999999</v>
      </c>
      <c r="M63" s="182">
        <v>0.24329999999999999</v>
      </c>
      <c r="N63" s="182">
        <v>0.24729999999999999</v>
      </c>
      <c r="O63" s="182">
        <v>0.247</v>
      </c>
      <c r="P63" s="182">
        <v>0.23499999999999999</v>
      </c>
      <c r="Q63" s="182">
        <v>0.23300000000000001</v>
      </c>
      <c r="R63" s="182">
        <v>0.25</v>
      </c>
      <c r="S63" s="182">
        <v>0.25059999999999999</v>
      </c>
      <c r="T63" s="182">
        <v>0.2757</v>
      </c>
      <c r="U63" s="182">
        <v>0.33179999999999998</v>
      </c>
      <c r="V63" s="182">
        <v>0.40100000000000002</v>
      </c>
      <c r="W63" s="182">
        <v>0.40060000000000001</v>
      </c>
      <c r="X63" s="182">
        <v>0.25040000000000001</v>
      </c>
      <c r="Y63" s="182">
        <v>0.20030000000000001</v>
      </c>
      <c r="Z63" s="182">
        <v>0.43669999999999998</v>
      </c>
      <c r="AA63" s="182">
        <v>0.501</v>
      </c>
      <c r="AB63" s="182">
        <v>0.36070000000000002</v>
      </c>
      <c r="AC63" s="182">
        <v>0.46100000000000002</v>
      </c>
      <c r="AD63" s="182">
        <v>0.61629999999999996</v>
      </c>
      <c r="AE63" s="182">
        <v>0.75209999999999999</v>
      </c>
      <c r="AF63" s="182">
        <v>0.54149999999999998</v>
      </c>
      <c r="AG63" s="182">
        <v>0.69189999999999996</v>
      </c>
      <c r="AH63" s="182">
        <v>0.92649999999999999</v>
      </c>
      <c r="AI63" s="182">
        <v>1.0938000000000001</v>
      </c>
      <c r="AJ63" s="182">
        <v>0.78800000000000003</v>
      </c>
      <c r="AK63" s="182">
        <v>1.0065999999999999</v>
      </c>
      <c r="AL63" s="182">
        <v>1.3474999999999999</v>
      </c>
      <c r="AM63" s="182">
        <v>0.51570000000000005</v>
      </c>
      <c r="AN63" s="182">
        <v>0.30940000000000001</v>
      </c>
      <c r="AO63" s="182">
        <v>0.39539999999999997</v>
      </c>
      <c r="AP63" s="182">
        <v>0.4985</v>
      </c>
      <c r="AQ63" s="182">
        <v>0.54279999999999995</v>
      </c>
      <c r="AR63" s="182">
        <v>0.31519999999999998</v>
      </c>
      <c r="AS63" s="182">
        <v>0.31519999999999998</v>
      </c>
      <c r="AT63" s="182">
        <v>0.57779999999999998</v>
      </c>
      <c r="AU63" s="182">
        <v>0.74560000000000004</v>
      </c>
      <c r="AV63" s="182">
        <v>0.57989999999999997</v>
      </c>
      <c r="AW63" s="182">
        <v>0.6351</v>
      </c>
      <c r="AX63" s="182">
        <v>0.80079999999999996</v>
      </c>
      <c r="AY63" s="182">
        <v>0.56840000000000002</v>
      </c>
      <c r="AZ63" s="182">
        <v>0.40539999999999998</v>
      </c>
      <c r="BA63" s="182">
        <v>0.63200000000000001</v>
      </c>
      <c r="BB63" s="182">
        <v>0.75249999999999995</v>
      </c>
      <c r="BC63" s="182">
        <v>0.66549999999999998</v>
      </c>
      <c r="BD63" s="182">
        <v>0.71960000000000002</v>
      </c>
      <c r="BE63" s="182">
        <v>0.68430000000000002</v>
      </c>
      <c r="BF63" s="182">
        <v>1.2204999999999999</v>
      </c>
      <c r="BG63" s="182">
        <v>0.73570000000000002</v>
      </c>
      <c r="BH63" s="182">
        <v>0.51549999999999996</v>
      </c>
      <c r="BI63" s="182">
        <v>0.59289999999999998</v>
      </c>
      <c r="BJ63" s="182">
        <v>0.8458</v>
      </c>
      <c r="BK63" s="182">
        <v>0.96419999999999995</v>
      </c>
      <c r="BL63" s="182">
        <v>1.0317000000000001</v>
      </c>
      <c r="BM63" s="182">
        <v>0.74519999999999997</v>
      </c>
      <c r="BN63" s="182">
        <v>1.6979</v>
      </c>
      <c r="BO63" s="182">
        <v>1.77</v>
      </c>
      <c r="BP63" s="182">
        <v>0.80989999999999995</v>
      </c>
      <c r="BQ63" s="182">
        <v>0.84450000000000003</v>
      </c>
      <c r="BR63" s="182">
        <v>1.7727999999999999</v>
      </c>
      <c r="BS63" s="182">
        <v>2.0484</v>
      </c>
      <c r="BT63" s="182">
        <v>1.4224000000000001</v>
      </c>
      <c r="BU63" s="182">
        <v>1.1920999999999999</v>
      </c>
      <c r="BV63" s="182">
        <v>2.3546</v>
      </c>
      <c r="BW63" s="182">
        <v>1.9715</v>
      </c>
      <c r="BX63" s="182">
        <v>1.2265999999999999</v>
      </c>
      <c r="BY63" s="182">
        <v>1.4649000000000001</v>
      </c>
      <c r="BZ63" s="182">
        <v>1.784</v>
      </c>
      <c r="CA63" s="182">
        <v>2.3521999999999998</v>
      </c>
      <c r="CB63" s="182">
        <v>1.867</v>
      </c>
      <c r="CC63" s="182">
        <v>1.7202999999999999</v>
      </c>
      <c r="CD63" s="182">
        <v>2.7471999999999999</v>
      </c>
      <c r="CE63" s="182">
        <v>2.8483000000000001</v>
      </c>
      <c r="CF63" s="182">
        <v>1.5954999999999999</v>
      </c>
      <c r="CG63" s="182">
        <v>1.6779999999999999</v>
      </c>
      <c r="CH63" s="182">
        <v>2.8620000000000001</v>
      </c>
      <c r="CI63" s="182">
        <v>2.6796000000000002</v>
      </c>
      <c r="CJ63" s="182">
        <v>1.6402000000000001</v>
      </c>
      <c r="CK63" s="182">
        <v>1.8310999999999999</v>
      </c>
      <c r="CL63" s="182">
        <v>2.6101999999999999</v>
      </c>
      <c r="CM63" s="182">
        <v>3.4445000000000001</v>
      </c>
      <c r="CN63" s="182">
        <v>1.6221000000000001</v>
      </c>
      <c r="CO63" s="182">
        <v>1.7385999999999999</v>
      </c>
      <c r="CP63" s="182">
        <v>2.7576000000000001</v>
      </c>
      <c r="CQ63" s="182">
        <v>2.5082</v>
      </c>
      <c r="CR63" s="182">
        <v>1.3170999999999999</v>
      </c>
      <c r="CS63" s="195">
        <v>1.0189999999999999</v>
      </c>
      <c r="CT63" s="195">
        <v>2.5994999999999999</v>
      </c>
      <c r="CU63" s="195">
        <v>3.0181</v>
      </c>
      <c r="CV63" s="195">
        <v>1.8673999999999999</v>
      </c>
      <c r="CW63" s="195">
        <v>1.3971</v>
      </c>
      <c r="CX63" s="216"/>
      <c r="CY63" s="216"/>
    </row>
    <row r="64" spans="1:103" ht="15.6" x14ac:dyDescent="0.3">
      <c r="A64" s="155" t="s">
        <v>106</v>
      </c>
      <c r="B64" s="183" t="s">
        <v>132</v>
      </c>
      <c r="C64" s="182" t="s">
        <v>173</v>
      </c>
      <c r="D64" s="182" t="s">
        <v>173</v>
      </c>
      <c r="E64" s="182" t="s">
        <v>173</v>
      </c>
      <c r="F64" s="182" t="s">
        <v>173</v>
      </c>
      <c r="G64" s="182" t="s">
        <v>173</v>
      </c>
      <c r="H64" s="182" t="s">
        <v>173</v>
      </c>
      <c r="I64" s="182" t="s">
        <v>173</v>
      </c>
      <c r="J64" s="182" t="s">
        <v>173</v>
      </c>
      <c r="K64" s="182" t="s">
        <v>173</v>
      </c>
      <c r="L64" s="182" t="s">
        <v>173</v>
      </c>
      <c r="M64" s="182" t="s">
        <v>173</v>
      </c>
      <c r="N64" s="182" t="s">
        <v>173</v>
      </c>
      <c r="O64" s="182" t="s">
        <v>173</v>
      </c>
      <c r="P64" s="182" t="s">
        <v>173</v>
      </c>
      <c r="Q64" s="182" t="s">
        <v>173</v>
      </c>
      <c r="R64" s="182" t="s">
        <v>173</v>
      </c>
      <c r="S64" s="182" t="s">
        <v>173</v>
      </c>
      <c r="T64" s="182" t="s">
        <v>173</v>
      </c>
      <c r="U64" s="182" t="s">
        <v>173</v>
      </c>
      <c r="V64" s="182" t="s">
        <v>173</v>
      </c>
      <c r="W64" s="182" t="s">
        <v>173</v>
      </c>
      <c r="X64" s="182" t="s">
        <v>173</v>
      </c>
      <c r="Y64" s="182" t="s">
        <v>173</v>
      </c>
      <c r="Z64" s="182" t="s">
        <v>173</v>
      </c>
      <c r="AA64" s="182" t="s">
        <v>173</v>
      </c>
      <c r="AB64" s="182" t="s">
        <v>173</v>
      </c>
      <c r="AC64" s="182" t="s">
        <v>173</v>
      </c>
      <c r="AD64" s="182" t="s">
        <v>173</v>
      </c>
      <c r="AE64" s="182" t="s">
        <v>173</v>
      </c>
      <c r="AF64" s="182" t="s">
        <v>173</v>
      </c>
      <c r="AG64" s="182" t="s">
        <v>173</v>
      </c>
      <c r="AH64" s="182" t="s">
        <v>173</v>
      </c>
      <c r="AI64" s="182" t="s">
        <v>173</v>
      </c>
      <c r="AJ64" s="182" t="s">
        <v>173</v>
      </c>
      <c r="AK64" s="182" t="s">
        <v>173</v>
      </c>
      <c r="AL64" s="182" t="s">
        <v>173</v>
      </c>
      <c r="AM64" s="182" t="s">
        <v>173</v>
      </c>
      <c r="AN64" s="182" t="s">
        <v>173</v>
      </c>
      <c r="AO64" s="182" t="s">
        <v>173</v>
      </c>
      <c r="AP64" s="182" t="s">
        <v>173</v>
      </c>
      <c r="AQ64" s="182" t="s">
        <v>173</v>
      </c>
      <c r="AR64" s="182" t="s">
        <v>173</v>
      </c>
      <c r="AS64" s="182" t="s">
        <v>173</v>
      </c>
      <c r="AT64" s="182" t="s">
        <v>173</v>
      </c>
      <c r="AU64" s="182" t="s">
        <v>173</v>
      </c>
      <c r="AV64" s="182" t="s">
        <v>173</v>
      </c>
      <c r="AW64" s="182" t="s">
        <v>173</v>
      </c>
      <c r="AX64" s="182" t="s">
        <v>173</v>
      </c>
      <c r="AY64" s="182" t="s">
        <v>173</v>
      </c>
      <c r="AZ64" s="182" t="s">
        <v>173</v>
      </c>
      <c r="BA64" s="182" t="s">
        <v>173</v>
      </c>
      <c r="BB64" s="182" t="s">
        <v>173</v>
      </c>
      <c r="BC64" s="182" t="s">
        <v>173</v>
      </c>
      <c r="BD64" s="182" t="s">
        <v>173</v>
      </c>
      <c r="BE64" s="182" t="s">
        <v>173</v>
      </c>
      <c r="BF64" s="182" t="s">
        <v>173</v>
      </c>
      <c r="BG64" s="182">
        <v>0.73570000000000002</v>
      </c>
      <c r="BH64" s="182">
        <v>0.51549999999999996</v>
      </c>
      <c r="BI64" s="182">
        <v>0.59289999999999998</v>
      </c>
      <c r="BJ64" s="182">
        <v>0.8458</v>
      </c>
      <c r="BK64" s="182">
        <v>0.96419999999999995</v>
      </c>
      <c r="BL64" s="182">
        <v>1.0317000000000001</v>
      </c>
      <c r="BM64" s="182">
        <v>0.74519999999999997</v>
      </c>
      <c r="BN64" s="182">
        <v>1.6979</v>
      </c>
      <c r="BO64" s="182">
        <v>1.77</v>
      </c>
      <c r="BP64" s="182">
        <v>0.80940000000000001</v>
      </c>
      <c r="BQ64" s="182">
        <v>0.84350000000000003</v>
      </c>
      <c r="BR64" s="182">
        <v>1.7716000000000001</v>
      </c>
      <c r="BS64" s="182">
        <v>2.0453999999999999</v>
      </c>
      <c r="BT64" s="182">
        <v>1.4175</v>
      </c>
      <c r="BU64" s="182">
        <v>1.1890000000000001</v>
      </c>
      <c r="BV64" s="182">
        <v>2.3485</v>
      </c>
      <c r="BW64" s="182">
        <v>1.9715</v>
      </c>
      <c r="BX64" s="182">
        <v>1.2265999999999999</v>
      </c>
      <c r="BY64" s="182">
        <v>1.4649000000000001</v>
      </c>
      <c r="BZ64" s="182">
        <v>1.7769999999999999</v>
      </c>
      <c r="CA64" s="182">
        <v>2.3418000000000001</v>
      </c>
      <c r="CB64" s="182">
        <v>1.8567</v>
      </c>
      <c r="CC64" s="182">
        <v>1.7099</v>
      </c>
      <c r="CD64" s="182">
        <v>2.7368999999999999</v>
      </c>
      <c r="CE64" s="182">
        <v>2.8433999999999999</v>
      </c>
      <c r="CF64" s="182">
        <v>1.5919000000000001</v>
      </c>
      <c r="CG64" s="182">
        <v>1.6747000000000001</v>
      </c>
      <c r="CH64" s="182">
        <v>2.8567</v>
      </c>
      <c r="CI64" s="182">
        <v>2.6686999999999999</v>
      </c>
      <c r="CJ64" s="182">
        <v>1.6325000000000001</v>
      </c>
      <c r="CK64" s="182">
        <v>1.8227</v>
      </c>
      <c r="CL64" s="182">
        <v>2.4900000000000002</v>
      </c>
      <c r="CM64" s="182">
        <v>3.4363000000000001</v>
      </c>
      <c r="CN64" s="182">
        <v>1.6177999999999999</v>
      </c>
      <c r="CO64" s="182">
        <v>1.7342</v>
      </c>
      <c r="CP64" s="182">
        <v>2.7505999999999999</v>
      </c>
      <c r="CQ64" s="182">
        <v>2.5009999999999999</v>
      </c>
      <c r="CR64" s="182">
        <v>1.3069999999999999</v>
      </c>
      <c r="CS64" s="195">
        <v>1.0087999999999999</v>
      </c>
      <c r="CT64" s="195">
        <v>2.5569999999999999</v>
      </c>
      <c r="CU64" s="195">
        <v>2.9780000000000002</v>
      </c>
      <c r="CV64" s="195">
        <v>1.8382000000000001</v>
      </c>
      <c r="CW64" s="195">
        <v>1.3692</v>
      </c>
      <c r="CX64" s="216"/>
      <c r="CY64" s="216"/>
    </row>
    <row r="65" spans="1:103" ht="15.6" x14ac:dyDescent="0.3">
      <c r="A65" s="155" t="s">
        <v>106</v>
      </c>
      <c r="B65" s="181" t="s">
        <v>133</v>
      </c>
      <c r="C65" s="182" t="s">
        <v>173</v>
      </c>
      <c r="D65" s="182" t="s">
        <v>173</v>
      </c>
      <c r="E65" s="182" t="s">
        <v>173</v>
      </c>
      <c r="F65" s="182" t="s">
        <v>173</v>
      </c>
      <c r="G65" s="182" t="s">
        <v>173</v>
      </c>
      <c r="H65" s="182" t="s">
        <v>173</v>
      </c>
      <c r="I65" s="182" t="s">
        <v>173</v>
      </c>
      <c r="J65" s="182" t="s">
        <v>173</v>
      </c>
      <c r="K65" s="182" t="s">
        <v>173</v>
      </c>
      <c r="L65" s="182" t="s">
        <v>173</v>
      </c>
      <c r="M65" s="182" t="s">
        <v>173</v>
      </c>
      <c r="N65" s="182" t="s">
        <v>173</v>
      </c>
      <c r="O65" s="182" t="s">
        <v>173</v>
      </c>
      <c r="P65" s="182" t="s">
        <v>173</v>
      </c>
      <c r="Q65" s="182" t="s">
        <v>173</v>
      </c>
      <c r="R65" s="182" t="s">
        <v>173</v>
      </c>
      <c r="S65" s="182" t="s">
        <v>173</v>
      </c>
      <c r="T65" s="182" t="s">
        <v>173</v>
      </c>
      <c r="U65" s="182" t="s">
        <v>173</v>
      </c>
      <c r="V65" s="182" t="s">
        <v>173</v>
      </c>
      <c r="W65" s="182" t="s">
        <v>173</v>
      </c>
      <c r="X65" s="182" t="s">
        <v>173</v>
      </c>
      <c r="Y65" s="182" t="s">
        <v>173</v>
      </c>
      <c r="Z65" s="182" t="s">
        <v>173</v>
      </c>
      <c r="AA65" s="182" t="s">
        <v>173</v>
      </c>
      <c r="AB65" s="182" t="s">
        <v>173</v>
      </c>
      <c r="AC65" s="182" t="s">
        <v>173</v>
      </c>
      <c r="AD65" s="182" t="s">
        <v>173</v>
      </c>
      <c r="AE65" s="182" t="s">
        <v>173</v>
      </c>
      <c r="AF65" s="182" t="s">
        <v>173</v>
      </c>
      <c r="AG65" s="182" t="s">
        <v>173</v>
      </c>
      <c r="AH65" s="182" t="s">
        <v>173</v>
      </c>
      <c r="AI65" s="182" t="s">
        <v>173</v>
      </c>
      <c r="AJ65" s="182" t="s">
        <v>173</v>
      </c>
      <c r="AK65" s="182" t="s">
        <v>173</v>
      </c>
      <c r="AL65" s="182" t="s">
        <v>173</v>
      </c>
      <c r="AM65" s="182" t="s">
        <v>173</v>
      </c>
      <c r="AN65" s="182" t="s">
        <v>173</v>
      </c>
      <c r="AO65" s="182" t="s">
        <v>173</v>
      </c>
      <c r="AP65" s="182" t="s">
        <v>173</v>
      </c>
      <c r="AQ65" s="182" t="s">
        <v>173</v>
      </c>
      <c r="AR65" s="182" t="s">
        <v>173</v>
      </c>
      <c r="AS65" s="182" t="s">
        <v>173</v>
      </c>
      <c r="AT65" s="182" t="s">
        <v>173</v>
      </c>
      <c r="AU65" s="182" t="s">
        <v>173</v>
      </c>
      <c r="AV65" s="182" t="s">
        <v>173</v>
      </c>
      <c r="AW65" s="182" t="s">
        <v>173</v>
      </c>
      <c r="AX65" s="182" t="s">
        <v>173</v>
      </c>
      <c r="AY65" s="182" t="s">
        <v>173</v>
      </c>
      <c r="AZ65" s="182" t="s">
        <v>173</v>
      </c>
      <c r="BA65" s="182" t="s">
        <v>173</v>
      </c>
      <c r="BB65" s="182" t="s">
        <v>173</v>
      </c>
      <c r="BC65" s="182" t="s">
        <v>173</v>
      </c>
      <c r="BD65" s="182" t="s">
        <v>173</v>
      </c>
      <c r="BE65" s="182" t="s">
        <v>173</v>
      </c>
      <c r="BF65" s="182" t="s">
        <v>173</v>
      </c>
      <c r="BG65" s="182" t="s">
        <v>173</v>
      </c>
      <c r="BH65" s="182" t="s">
        <v>173</v>
      </c>
      <c r="BI65" s="182" t="s">
        <v>173</v>
      </c>
      <c r="BJ65" s="182" t="s">
        <v>173</v>
      </c>
      <c r="BK65" s="182" t="s">
        <v>173</v>
      </c>
      <c r="BL65" s="182" t="s">
        <v>173</v>
      </c>
      <c r="BM65" s="182" t="s">
        <v>173</v>
      </c>
      <c r="BN65" s="182" t="s">
        <v>173</v>
      </c>
      <c r="BO65" s="182" t="s">
        <v>173</v>
      </c>
      <c r="BP65" s="182">
        <v>4.0000000000000002E-4</v>
      </c>
      <c r="BQ65" s="182">
        <v>1E-3</v>
      </c>
      <c r="BR65" s="182">
        <v>1.1000000000000001E-3</v>
      </c>
      <c r="BS65" s="182">
        <v>3.0999999999999999E-3</v>
      </c>
      <c r="BT65" s="182">
        <v>4.8999999999999998E-3</v>
      </c>
      <c r="BU65" s="182">
        <v>3.0999999999999999E-3</v>
      </c>
      <c r="BV65" s="182">
        <v>6.1000000000000004E-3</v>
      </c>
      <c r="BW65" s="182">
        <v>0</v>
      </c>
      <c r="BX65" s="182">
        <v>0</v>
      </c>
      <c r="BY65" s="182">
        <v>0</v>
      </c>
      <c r="BZ65" s="182">
        <v>7.0000000000000001E-3</v>
      </c>
      <c r="CA65" s="182">
        <v>1.04E-2</v>
      </c>
      <c r="CB65" s="182">
        <v>1.04E-2</v>
      </c>
      <c r="CC65" s="182">
        <v>1.04E-2</v>
      </c>
      <c r="CD65" s="182">
        <v>1.04E-2</v>
      </c>
      <c r="CE65" s="182">
        <v>4.8999999999999998E-3</v>
      </c>
      <c r="CF65" s="182">
        <v>3.5999999999999999E-3</v>
      </c>
      <c r="CG65" s="182">
        <v>3.3E-3</v>
      </c>
      <c r="CH65" s="182">
        <v>5.4000000000000003E-3</v>
      </c>
      <c r="CI65" s="182">
        <v>1.09E-2</v>
      </c>
      <c r="CJ65" s="182">
        <v>7.7000000000000002E-3</v>
      </c>
      <c r="CK65" s="182">
        <v>8.3999999999999995E-3</v>
      </c>
      <c r="CL65" s="182">
        <v>0.1203</v>
      </c>
      <c r="CM65" s="182">
        <v>8.0999999999999996E-3</v>
      </c>
      <c r="CN65" s="182">
        <v>4.3E-3</v>
      </c>
      <c r="CO65" s="182">
        <v>4.4000000000000003E-3</v>
      </c>
      <c r="CP65" s="182">
        <v>7.1000000000000004E-3</v>
      </c>
      <c r="CQ65" s="182">
        <v>7.3000000000000001E-3</v>
      </c>
      <c r="CR65" s="182">
        <v>1.0200000000000001E-2</v>
      </c>
      <c r="CS65" s="195">
        <v>1.01E-2</v>
      </c>
      <c r="CT65" s="195">
        <v>4.2500000000000003E-2</v>
      </c>
      <c r="CU65" s="195">
        <v>4.0099999999999997E-2</v>
      </c>
      <c r="CV65" s="195">
        <v>2.92E-2</v>
      </c>
      <c r="CW65" s="195">
        <v>2.8000000000000001E-2</v>
      </c>
      <c r="CX65" s="216"/>
      <c r="CY65" s="216"/>
    </row>
    <row r="66" spans="1:103" ht="15.6" x14ac:dyDescent="0.3">
      <c r="A66" s="155" t="s">
        <v>106</v>
      </c>
      <c r="B66" s="175" t="s">
        <v>135</v>
      </c>
      <c r="C66" s="182" t="s">
        <v>173</v>
      </c>
      <c r="D66" s="182" t="s">
        <v>173</v>
      </c>
      <c r="E66" s="182" t="s">
        <v>173</v>
      </c>
      <c r="F66" s="182" t="s">
        <v>173</v>
      </c>
      <c r="G66" s="182" t="s">
        <v>173</v>
      </c>
      <c r="H66" s="182" t="s">
        <v>173</v>
      </c>
      <c r="I66" s="182" t="s">
        <v>173</v>
      </c>
      <c r="J66" s="182" t="s">
        <v>173</v>
      </c>
      <c r="K66" s="182" t="s">
        <v>173</v>
      </c>
      <c r="L66" s="182" t="s">
        <v>173</v>
      </c>
      <c r="M66" s="182" t="s">
        <v>173</v>
      </c>
      <c r="N66" s="182" t="s">
        <v>173</v>
      </c>
      <c r="O66" s="182" t="s">
        <v>173</v>
      </c>
      <c r="P66" s="182" t="s">
        <v>173</v>
      </c>
      <c r="Q66" s="182" t="s">
        <v>173</v>
      </c>
      <c r="R66" s="182" t="s">
        <v>173</v>
      </c>
      <c r="S66" s="182" t="s">
        <v>173</v>
      </c>
      <c r="T66" s="182" t="s">
        <v>173</v>
      </c>
      <c r="U66" s="182" t="s">
        <v>173</v>
      </c>
      <c r="V66" s="182" t="s">
        <v>173</v>
      </c>
      <c r="W66" s="182" t="s">
        <v>173</v>
      </c>
      <c r="X66" s="182" t="s">
        <v>173</v>
      </c>
      <c r="Y66" s="182" t="s">
        <v>173</v>
      </c>
      <c r="Z66" s="182" t="s">
        <v>173</v>
      </c>
      <c r="AA66" s="182" t="s">
        <v>173</v>
      </c>
      <c r="AB66" s="182" t="s">
        <v>173</v>
      </c>
      <c r="AC66" s="182" t="s">
        <v>173</v>
      </c>
      <c r="AD66" s="182" t="s">
        <v>173</v>
      </c>
      <c r="AE66" s="182" t="s">
        <v>173</v>
      </c>
      <c r="AF66" s="182" t="s">
        <v>173</v>
      </c>
      <c r="AG66" s="182" t="s">
        <v>173</v>
      </c>
      <c r="AH66" s="182" t="s">
        <v>173</v>
      </c>
      <c r="AI66" s="182" t="s">
        <v>173</v>
      </c>
      <c r="AJ66" s="182" t="s">
        <v>173</v>
      </c>
      <c r="AK66" s="182" t="s">
        <v>173</v>
      </c>
      <c r="AL66" s="182" t="s">
        <v>173</v>
      </c>
      <c r="AM66" s="182" t="s">
        <v>173</v>
      </c>
      <c r="AN66" s="182" t="s">
        <v>173</v>
      </c>
      <c r="AO66" s="182" t="s">
        <v>173</v>
      </c>
      <c r="AP66" s="182" t="s">
        <v>173</v>
      </c>
      <c r="AQ66" s="182" t="s">
        <v>173</v>
      </c>
      <c r="AR66" s="182" t="s">
        <v>173</v>
      </c>
      <c r="AS66" s="182" t="s">
        <v>173</v>
      </c>
      <c r="AT66" s="182" t="s">
        <v>173</v>
      </c>
      <c r="AU66" s="182" t="s">
        <v>173</v>
      </c>
      <c r="AV66" s="182" t="s">
        <v>173</v>
      </c>
      <c r="AW66" s="182" t="s">
        <v>173</v>
      </c>
      <c r="AX66" s="182" t="s">
        <v>173</v>
      </c>
      <c r="AY66" s="182" t="s">
        <v>173</v>
      </c>
      <c r="AZ66" s="182" t="s">
        <v>173</v>
      </c>
      <c r="BA66" s="182" t="s">
        <v>173</v>
      </c>
      <c r="BB66" s="182" t="s">
        <v>173</v>
      </c>
      <c r="BC66" s="182" t="s">
        <v>173</v>
      </c>
      <c r="BD66" s="182" t="s">
        <v>173</v>
      </c>
      <c r="BE66" s="182" t="s">
        <v>173</v>
      </c>
      <c r="BF66" s="182" t="s">
        <v>173</v>
      </c>
      <c r="BG66" s="182">
        <v>1E-3</v>
      </c>
      <c r="BH66" s="182">
        <v>8.9999999999999998E-4</v>
      </c>
      <c r="BI66" s="182">
        <v>1.1999999999999999E-3</v>
      </c>
      <c r="BJ66" s="182">
        <v>1.1999999999999999E-3</v>
      </c>
      <c r="BK66" s="182">
        <v>1.2999999999999999E-3</v>
      </c>
      <c r="BL66" s="182">
        <v>1.1000000000000001E-3</v>
      </c>
      <c r="BM66" s="182">
        <v>1E-3</v>
      </c>
      <c r="BN66" s="182">
        <v>1.4E-3</v>
      </c>
      <c r="BO66" s="182">
        <v>5.0000000000000001E-4</v>
      </c>
      <c r="BP66" s="182">
        <v>8.9999999999999998E-4</v>
      </c>
      <c r="BQ66" s="182">
        <v>2.0000000000000001E-4</v>
      </c>
      <c r="BR66" s="182">
        <v>5.9999999999999995E-4</v>
      </c>
      <c r="BS66" s="182">
        <v>5.9999999999999995E-4</v>
      </c>
      <c r="BT66" s="182">
        <v>5.0000000000000001E-4</v>
      </c>
      <c r="BU66" s="182">
        <v>5.0000000000000001E-4</v>
      </c>
      <c r="BV66" s="182">
        <v>5.0000000000000001E-4</v>
      </c>
      <c r="BW66" s="182">
        <v>0</v>
      </c>
      <c r="BX66" s="182">
        <v>0</v>
      </c>
      <c r="BY66" s="182">
        <v>0</v>
      </c>
      <c r="BZ66" s="182">
        <v>0</v>
      </c>
      <c r="CA66" s="182">
        <v>2.9999999999999997E-4</v>
      </c>
      <c r="CB66" s="182">
        <v>1E-4</v>
      </c>
      <c r="CC66" s="182">
        <v>2.3999999999999998E-3</v>
      </c>
      <c r="CD66" s="182">
        <v>1.2999999999999999E-3</v>
      </c>
      <c r="CE66" s="182">
        <v>3.0999999999999999E-3</v>
      </c>
      <c r="CF66" s="182">
        <v>3.0999999999999999E-3</v>
      </c>
      <c r="CG66" s="182">
        <v>1.1000000000000001E-3</v>
      </c>
      <c r="CH66" s="182">
        <v>1.9E-3</v>
      </c>
      <c r="CI66" s="182">
        <v>3.2000000000000002E-3</v>
      </c>
      <c r="CJ66" s="182">
        <v>3.8999999999999998E-3</v>
      </c>
      <c r="CK66" s="182">
        <v>4.0000000000000001E-3</v>
      </c>
      <c r="CL66" s="182">
        <v>2.8999999999999998E-3</v>
      </c>
      <c r="CM66" s="182">
        <v>2.8999999999999998E-3</v>
      </c>
      <c r="CN66" s="182">
        <v>3.0999999999999999E-3</v>
      </c>
      <c r="CO66" s="182">
        <v>3.3999999999999998E-3</v>
      </c>
      <c r="CP66" s="182">
        <v>1.8E-3</v>
      </c>
      <c r="CQ66" s="182">
        <v>1.2999999999999999E-3</v>
      </c>
      <c r="CR66" s="182">
        <v>1.1999999999999999E-3</v>
      </c>
      <c r="CS66" s="195">
        <v>1.2999999999999999E-3</v>
      </c>
      <c r="CT66" s="195">
        <v>1.6000000000000001E-3</v>
      </c>
      <c r="CU66" s="195">
        <v>1.5E-3</v>
      </c>
      <c r="CV66" s="195">
        <v>2.5999999999999999E-3</v>
      </c>
      <c r="CW66" s="195">
        <v>2.2000000000000001E-3</v>
      </c>
      <c r="CX66" s="216"/>
      <c r="CY66" s="216"/>
    </row>
    <row r="67" spans="1:103" ht="15.6" x14ac:dyDescent="0.3">
      <c r="A67" s="155" t="s">
        <v>106</v>
      </c>
      <c r="B67" s="175" t="s">
        <v>114</v>
      </c>
      <c r="C67" s="182" t="s">
        <v>173</v>
      </c>
      <c r="D67" s="182" t="s">
        <v>173</v>
      </c>
      <c r="E67" s="182" t="s">
        <v>173</v>
      </c>
      <c r="F67" s="182" t="s">
        <v>173</v>
      </c>
      <c r="G67" s="182" t="s">
        <v>173</v>
      </c>
      <c r="H67" s="182" t="s">
        <v>173</v>
      </c>
      <c r="I67" s="182" t="s">
        <v>173</v>
      </c>
      <c r="J67" s="182" t="s">
        <v>173</v>
      </c>
      <c r="K67" s="182" t="s">
        <v>173</v>
      </c>
      <c r="L67" s="182" t="s">
        <v>173</v>
      </c>
      <c r="M67" s="182" t="s">
        <v>173</v>
      </c>
      <c r="N67" s="182" t="s">
        <v>173</v>
      </c>
      <c r="O67" s="182" t="s">
        <v>173</v>
      </c>
      <c r="P67" s="182" t="s">
        <v>173</v>
      </c>
      <c r="Q67" s="182" t="s">
        <v>173</v>
      </c>
      <c r="R67" s="182" t="s">
        <v>173</v>
      </c>
      <c r="S67" s="182" t="s">
        <v>173</v>
      </c>
      <c r="T67" s="182" t="s">
        <v>173</v>
      </c>
      <c r="U67" s="182" t="s">
        <v>173</v>
      </c>
      <c r="V67" s="182" t="s">
        <v>173</v>
      </c>
      <c r="W67" s="182" t="s">
        <v>173</v>
      </c>
      <c r="X67" s="182" t="s">
        <v>173</v>
      </c>
      <c r="Y67" s="182" t="s">
        <v>173</v>
      </c>
      <c r="Z67" s="182" t="s">
        <v>173</v>
      </c>
      <c r="AA67" s="182" t="s">
        <v>173</v>
      </c>
      <c r="AB67" s="182" t="s">
        <v>173</v>
      </c>
      <c r="AC67" s="182" t="s">
        <v>173</v>
      </c>
      <c r="AD67" s="182" t="s">
        <v>173</v>
      </c>
      <c r="AE67" s="182" t="s">
        <v>173</v>
      </c>
      <c r="AF67" s="182" t="s">
        <v>173</v>
      </c>
      <c r="AG67" s="182" t="s">
        <v>173</v>
      </c>
      <c r="AH67" s="182" t="s">
        <v>173</v>
      </c>
      <c r="AI67" s="182" t="s">
        <v>173</v>
      </c>
      <c r="AJ67" s="182" t="s">
        <v>173</v>
      </c>
      <c r="AK67" s="182" t="s">
        <v>173</v>
      </c>
      <c r="AL67" s="182" t="s">
        <v>173</v>
      </c>
      <c r="AM67" s="182" t="s">
        <v>173</v>
      </c>
      <c r="AN67" s="182" t="s">
        <v>173</v>
      </c>
      <c r="AO67" s="182" t="s">
        <v>173</v>
      </c>
      <c r="AP67" s="182" t="s">
        <v>173</v>
      </c>
      <c r="AQ67" s="182" t="s">
        <v>173</v>
      </c>
      <c r="AR67" s="182" t="s">
        <v>173</v>
      </c>
      <c r="AS67" s="182" t="s">
        <v>173</v>
      </c>
      <c r="AT67" s="182" t="s">
        <v>173</v>
      </c>
      <c r="AU67" s="182" t="s">
        <v>173</v>
      </c>
      <c r="AV67" s="182" t="s">
        <v>173</v>
      </c>
      <c r="AW67" s="182" t="s">
        <v>173</v>
      </c>
      <c r="AX67" s="182" t="s">
        <v>173</v>
      </c>
      <c r="AY67" s="182" t="s">
        <v>173</v>
      </c>
      <c r="AZ67" s="182" t="s">
        <v>173</v>
      </c>
      <c r="BA67" s="182" t="s">
        <v>173</v>
      </c>
      <c r="BB67" s="182" t="s">
        <v>173</v>
      </c>
      <c r="BC67" s="182" t="s">
        <v>173</v>
      </c>
      <c r="BD67" s="182" t="s">
        <v>173</v>
      </c>
      <c r="BE67" s="182" t="s">
        <v>173</v>
      </c>
      <c r="BF67" s="182" t="s">
        <v>173</v>
      </c>
      <c r="BG67" s="182">
        <v>0.1782</v>
      </c>
      <c r="BH67" s="182">
        <v>0.43780000000000002</v>
      </c>
      <c r="BI67" s="182">
        <v>0.55410000000000004</v>
      </c>
      <c r="BJ67" s="182">
        <v>0.18360000000000001</v>
      </c>
      <c r="BK67" s="182">
        <v>0.14019999999999999</v>
      </c>
      <c r="BL67" s="182">
        <v>0.70099999999999996</v>
      </c>
      <c r="BM67" s="182">
        <v>0.85960000000000003</v>
      </c>
      <c r="BN67" s="182">
        <v>0.30940000000000001</v>
      </c>
      <c r="BO67" s="182">
        <v>0.47039999999999998</v>
      </c>
      <c r="BP67" s="182">
        <v>1.4729000000000001</v>
      </c>
      <c r="BQ67" s="182">
        <v>1.5618000000000001</v>
      </c>
      <c r="BR67" s="182">
        <v>0.54890000000000005</v>
      </c>
      <c r="BS67" s="182">
        <v>0.76600000000000001</v>
      </c>
      <c r="BT67" s="182">
        <v>2.52</v>
      </c>
      <c r="BU67" s="182">
        <v>2.1953</v>
      </c>
      <c r="BV67" s="182">
        <v>0.64700000000000002</v>
      </c>
      <c r="BW67" s="182">
        <v>1.1636</v>
      </c>
      <c r="BX67" s="182">
        <v>3.1440000000000001</v>
      </c>
      <c r="BY67" s="182">
        <v>2.9977999999999998</v>
      </c>
      <c r="BZ67" s="182">
        <v>1.0542</v>
      </c>
      <c r="CA67" s="182">
        <v>1.1881999999999999</v>
      </c>
      <c r="CB67" s="182">
        <v>3.3978999999999999</v>
      </c>
      <c r="CC67" s="182">
        <v>2.927</v>
      </c>
      <c r="CD67" s="182">
        <v>0.96640000000000004</v>
      </c>
      <c r="CE67" s="182">
        <v>1.2917000000000001</v>
      </c>
      <c r="CF67" s="182">
        <v>3.5329000000000002</v>
      </c>
      <c r="CG67" s="182">
        <v>3.2395</v>
      </c>
      <c r="CH67" s="182">
        <v>1.0742</v>
      </c>
      <c r="CI67" s="182">
        <v>1.2697000000000001</v>
      </c>
      <c r="CJ67" s="182">
        <v>3.1644000000000001</v>
      </c>
      <c r="CK67" s="182">
        <v>3.1242000000000001</v>
      </c>
      <c r="CL67" s="182">
        <v>0.99939999999999996</v>
      </c>
      <c r="CM67" s="182">
        <v>1.2252000000000001</v>
      </c>
      <c r="CN67" s="182">
        <v>3.6160000000000001</v>
      </c>
      <c r="CO67" s="182">
        <v>2.8311999999999999</v>
      </c>
      <c r="CP67" s="182">
        <v>0.93859999999999999</v>
      </c>
      <c r="CQ67" s="182">
        <v>1.08</v>
      </c>
      <c r="CR67" s="182">
        <v>3.2749000000000001</v>
      </c>
      <c r="CS67" s="195">
        <v>2.6004</v>
      </c>
      <c r="CT67" s="195">
        <v>0.92900000000000005</v>
      </c>
      <c r="CU67" s="195">
        <v>1.3035000000000001</v>
      </c>
      <c r="CV67" s="195">
        <v>3.3294999999999999</v>
      </c>
      <c r="CW67" s="195">
        <v>3.2212000000000001</v>
      </c>
      <c r="CX67" s="216"/>
      <c r="CY67" s="216"/>
    </row>
    <row r="68" spans="1:103" ht="15.6" x14ac:dyDescent="0.3">
      <c r="A68" s="155" t="s">
        <v>106</v>
      </c>
      <c r="B68" s="175" t="s">
        <v>115</v>
      </c>
      <c r="C68" s="182">
        <v>0.63149999999999995</v>
      </c>
      <c r="D68" s="182">
        <v>0.65329999999999999</v>
      </c>
      <c r="E68" s="182">
        <v>0.67359999999999998</v>
      </c>
      <c r="F68" s="182">
        <v>0.70269999999999999</v>
      </c>
      <c r="G68" s="182">
        <v>0.76570000000000005</v>
      </c>
      <c r="H68" s="182">
        <v>0.7923</v>
      </c>
      <c r="I68" s="182">
        <v>0.81689999999999996</v>
      </c>
      <c r="J68" s="182">
        <v>0.85209999999999997</v>
      </c>
      <c r="K68" s="182">
        <v>0.91039999999999999</v>
      </c>
      <c r="L68" s="182">
        <v>0.85309999999999997</v>
      </c>
      <c r="M68" s="182">
        <v>0.9274</v>
      </c>
      <c r="N68" s="182">
        <v>0.93910000000000005</v>
      </c>
      <c r="O68" s="182">
        <v>0.99239999999999995</v>
      </c>
      <c r="P68" s="182">
        <v>1.0606</v>
      </c>
      <c r="Q68" s="182">
        <v>1.1207</v>
      </c>
      <c r="R68" s="182">
        <v>1.1442000000000001</v>
      </c>
      <c r="S68" s="182">
        <v>1.2062999999999999</v>
      </c>
      <c r="T68" s="182">
        <v>1.1653</v>
      </c>
      <c r="U68" s="182">
        <v>1.1839</v>
      </c>
      <c r="V68" s="182">
        <v>1.2135</v>
      </c>
      <c r="W68" s="182">
        <v>1.3976</v>
      </c>
      <c r="X68" s="182">
        <v>1.3099000000000001</v>
      </c>
      <c r="Y68" s="182">
        <v>1.3357000000000001</v>
      </c>
      <c r="Z68" s="182">
        <v>1.4938</v>
      </c>
      <c r="AA68" s="182">
        <v>1.5156000000000001</v>
      </c>
      <c r="AB68" s="182">
        <v>1.6072</v>
      </c>
      <c r="AC68" s="182">
        <v>1.6011</v>
      </c>
      <c r="AD68" s="182">
        <v>1.7450000000000001</v>
      </c>
      <c r="AE68" s="182">
        <v>1.6879999999999999</v>
      </c>
      <c r="AF68" s="182">
        <v>1.6491</v>
      </c>
      <c r="AG68" s="182">
        <v>1.6856</v>
      </c>
      <c r="AH68" s="182">
        <v>1.9182999999999999</v>
      </c>
      <c r="AI68" s="182">
        <v>1.6482000000000001</v>
      </c>
      <c r="AJ68" s="182">
        <v>1.6908000000000001</v>
      </c>
      <c r="AK68" s="182">
        <v>1.7459</v>
      </c>
      <c r="AL68" s="182">
        <v>1.9140999999999999</v>
      </c>
      <c r="AM68" s="182">
        <v>1.7279</v>
      </c>
      <c r="AN68" s="182">
        <v>1.641</v>
      </c>
      <c r="AO68" s="182">
        <v>1.7003999999999999</v>
      </c>
      <c r="AP68" s="182">
        <v>1.9138999999999999</v>
      </c>
      <c r="AQ68" s="182">
        <v>1.746</v>
      </c>
      <c r="AR68" s="182">
        <v>1.6428</v>
      </c>
      <c r="AS68" s="182">
        <v>1.7138</v>
      </c>
      <c r="AT68" s="182">
        <v>1.8555999999999999</v>
      </c>
      <c r="AU68" s="182">
        <v>2.0129999999999999</v>
      </c>
      <c r="AV68" s="182">
        <v>1.9208000000000001</v>
      </c>
      <c r="AW68" s="182">
        <v>1.9541999999999999</v>
      </c>
      <c r="AX68" s="182">
        <v>2.1564999999999999</v>
      </c>
      <c r="AY68" s="182">
        <v>2.0716999999999999</v>
      </c>
      <c r="AZ68" s="182">
        <v>2.1124999999999998</v>
      </c>
      <c r="BA68" s="182">
        <v>2.1204000000000001</v>
      </c>
      <c r="BB68" s="182">
        <v>2.1738</v>
      </c>
      <c r="BC68" s="182">
        <v>2.15</v>
      </c>
      <c r="BD68" s="182">
        <v>2.1566999999999998</v>
      </c>
      <c r="BE68" s="182">
        <v>2.1669</v>
      </c>
      <c r="BF68" s="182">
        <v>2.1938</v>
      </c>
      <c r="BG68" s="182">
        <v>2.1579000000000002</v>
      </c>
      <c r="BH68" s="182">
        <v>2.1053000000000002</v>
      </c>
      <c r="BI68" s="182">
        <v>2.1461999999999999</v>
      </c>
      <c r="BJ68" s="182">
        <v>2.2147999999999999</v>
      </c>
      <c r="BK68" s="182">
        <v>2.1242000000000001</v>
      </c>
      <c r="BL68" s="182">
        <v>2.2157</v>
      </c>
      <c r="BM68" s="182">
        <v>2.2301000000000002</v>
      </c>
      <c r="BN68" s="182">
        <v>2.3180999999999998</v>
      </c>
      <c r="BO68" s="182">
        <v>2.3965000000000001</v>
      </c>
      <c r="BP68" s="182">
        <v>2.4512</v>
      </c>
      <c r="BQ68" s="182">
        <v>2.464</v>
      </c>
      <c r="BR68" s="182">
        <v>2.6093999999999999</v>
      </c>
      <c r="BS68" s="182">
        <v>2.8077000000000001</v>
      </c>
      <c r="BT68" s="182">
        <v>2.8525999999999998</v>
      </c>
      <c r="BU68" s="182">
        <v>2.9001999999999999</v>
      </c>
      <c r="BV68" s="182">
        <v>3.0030000000000001</v>
      </c>
      <c r="BW68" s="182">
        <v>3.1981999999999999</v>
      </c>
      <c r="BX68" s="182">
        <v>3.0438999999999998</v>
      </c>
      <c r="BY68" s="182">
        <v>3.1234999999999999</v>
      </c>
      <c r="BZ68" s="182">
        <v>3.2997000000000001</v>
      </c>
      <c r="CA68" s="182">
        <v>3.5508999999999999</v>
      </c>
      <c r="CB68" s="182">
        <v>3.4927999999999999</v>
      </c>
      <c r="CC68" s="182">
        <v>3.5598999999999998</v>
      </c>
      <c r="CD68" s="182">
        <v>3.5247999999999999</v>
      </c>
      <c r="CE68" s="182">
        <v>3.8309000000000002</v>
      </c>
      <c r="CF68" s="182">
        <v>3.6919</v>
      </c>
      <c r="CG68" s="182">
        <v>3.6417000000000002</v>
      </c>
      <c r="CH68" s="182">
        <v>3.8370000000000002</v>
      </c>
      <c r="CI68" s="182">
        <v>4.0854999999999997</v>
      </c>
      <c r="CJ68" s="182">
        <v>4.0656999999999996</v>
      </c>
      <c r="CK68" s="182">
        <v>4.1874000000000002</v>
      </c>
      <c r="CL68" s="182">
        <v>4.2054999999999998</v>
      </c>
      <c r="CM68" s="182">
        <v>4.4059999999999997</v>
      </c>
      <c r="CN68" s="182">
        <v>4.2962999999999996</v>
      </c>
      <c r="CO68" s="182">
        <v>4.3484999999999996</v>
      </c>
      <c r="CP68" s="182">
        <v>4.3982000000000001</v>
      </c>
      <c r="CQ68" s="182">
        <v>4.2976000000000001</v>
      </c>
      <c r="CR68" s="182">
        <v>4.3860000000000001</v>
      </c>
      <c r="CS68" s="195">
        <v>4.4260000000000002</v>
      </c>
      <c r="CT68" s="195">
        <v>4.5292000000000003</v>
      </c>
      <c r="CU68" s="195">
        <v>4.5309999999999997</v>
      </c>
      <c r="CV68" s="195">
        <v>4.3628</v>
      </c>
      <c r="CW68" s="195">
        <v>4.2716000000000003</v>
      </c>
      <c r="CX68" s="216"/>
      <c r="CY68" s="216"/>
    </row>
    <row r="69" spans="1:103" ht="15.6" x14ac:dyDescent="0.3">
      <c r="A69" s="155" t="s">
        <v>106</v>
      </c>
      <c r="B69" s="175" t="s">
        <v>116</v>
      </c>
      <c r="C69" s="182">
        <v>1.5596000000000001</v>
      </c>
      <c r="D69" s="182">
        <v>0.90680000000000005</v>
      </c>
      <c r="E69" s="182">
        <v>0.84970000000000001</v>
      </c>
      <c r="F69" s="182">
        <v>0.92059999999999997</v>
      </c>
      <c r="G69" s="182">
        <v>1.5872999999999999</v>
      </c>
      <c r="H69" s="182">
        <v>0.92290000000000005</v>
      </c>
      <c r="I69" s="182">
        <v>0.86480000000000001</v>
      </c>
      <c r="J69" s="182">
        <v>0.93700000000000006</v>
      </c>
      <c r="K69" s="182">
        <v>1.1160000000000001</v>
      </c>
      <c r="L69" s="182">
        <v>1.3754</v>
      </c>
      <c r="M69" s="182">
        <v>0.72260000000000002</v>
      </c>
      <c r="N69" s="182">
        <v>1.1870000000000001</v>
      </c>
      <c r="O69" s="182">
        <v>0.94240000000000002</v>
      </c>
      <c r="P69" s="182">
        <v>0.90429999999999999</v>
      </c>
      <c r="Q69" s="182">
        <v>0.87519999999999998</v>
      </c>
      <c r="R69" s="182">
        <v>0.85509999999999997</v>
      </c>
      <c r="S69" s="182">
        <v>0.91779999999999995</v>
      </c>
      <c r="T69" s="182">
        <v>0.8639</v>
      </c>
      <c r="U69" s="182">
        <v>0.94530000000000003</v>
      </c>
      <c r="V69" s="182">
        <v>0.99199999999999999</v>
      </c>
      <c r="W69" s="182">
        <v>1.0048999999999999</v>
      </c>
      <c r="X69" s="182">
        <v>0.97340000000000004</v>
      </c>
      <c r="Y69" s="182">
        <v>0.8972</v>
      </c>
      <c r="Z69" s="182">
        <v>0.92449999999999999</v>
      </c>
      <c r="AA69" s="182">
        <v>0.67279999999999995</v>
      </c>
      <c r="AB69" s="182">
        <v>0.76559999999999995</v>
      </c>
      <c r="AC69" s="182">
        <v>0.67689999999999995</v>
      </c>
      <c r="AD69" s="182">
        <v>0.94669999999999999</v>
      </c>
      <c r="AE69" s="182">
        <v>0.93510000000000004</v>
      </c>
      <c r="AF69" s="182">
        <v>0.89380000000000004</v>
      </c>
      <c r="AG69" s="182">
        <v>0.93559999999999999</v>
      </c>
      <c r="AH69" s="182">
        <v>0.91139999999999999</v>
      </c>
      <c r="AI69" s="182">
        <v>0.90559999999999996</v>
      </c>
      <c r="AJ69" s="182">
        <v>0.80679999999999996</v>
      </c>
      <c r="AK69" s="182">
        <v>0.82430000000000003</v>
      </c>
      <c r="AL69" s="182">
        <v>0.83420000000000005</v>
      </c>
      <c r="AM69" s="182">
        <v>0.79890000000000005</v>
      </c>
      <c r="AN69" s="182">
        <v>0.90480000000000005</v>
      </c>
      <c r="AO69" s="182">
        <v>0.94989999999999997</v>
      </c>
      <c r="AP69" s="182">
        <v>0.81379999999999997</v>
      </c>
      <c r="AQ69" s="182">
        <v>0.85299999999999998</v>
      </c>
      <c r="AR69" s="182">
        <v>0.8458</v>
      </c>
      <c r="AS69" s="182">
        <v>0.7127</v>
      </c>
      <c r="AT69" s="182">
        <v>0.77669999999999995</v>
      </c>
      <c r="AU69" s="182">
        <v>0.81950000000000001</v>
      </c>
      <c r="AV69" s="182">
        <v>0.74860000000000004</v>
      </c>
      <c r="AW69" s="182">
        <v>0.84699999999999998</v>
      </c>
      <c r="AX69" s="182">
        <v>0.78069999999999995</v>
      </c>
      <c r="AY69" s="182">
        <v>0.63980000000000004</v>
      </c>
      <c r="AZ69" s="182">
        <v>0.67030000000000001</v>
      </c>
      <c r="BA69" s="182">
        <v>0.64159999999999995</v>
      </c>
      <c r="BB69" s="182">
        <v>0.59299999999999997</v>
      </c>
      <c r="BC69" s="182">
        <v>0.73839999999999995</v>
      </c>
      <c r="BD69" s="182">
        <v>0.74770000000000003</v>
      </c>
      <c r="BE69" s="182">
        <v>0.77900000000000003</v>
      </c>
      <c r="BF69" s="182">
        <v>0.55830000000000002</v>
      </c>
      <c r="BG69" s="182">
        <v>0.78120000000000001</v>
      </c>
      <c r="BH69" s="182">
        <v>0.86339999999999995</v>
      </c>
      <c r="BI69" s="182">
        <v>0.878</v>
      </c>
      <c r="BJ69" s="182">
        <v>0.878</v>
      </c>
      <c r="BK69" s="182">
        <v>0.70760000000000001</v>
      </c>
      <c r="BL69" s="182">
        <v>0.76429999999999998</v>
      </c>
      <c r="BM69" s="182">
        <v>0.69569999999999999</v>
      </c>
      <c r="BN69" s="182">
        <v>0.7026</v>
      </c>
      <c r="BO69" s="182">
        <v>0.86240000000000006</v>
      </c>
      <c r="BP69" s="182">
        <v>0.82130000000000003</v>
      </c>
      <c r="BQ69" s="182">
        <v>0.81779999999999997</v>
      </c>
      <c r="BR69" s="182">
        <v>0.86150000000000004</v>
      </c>
      <c r="BS69" s="182">
        <v>1.0529999999999999</v>
      </c>
      <c r="BT69" s="182">
        <v>1.0148999999999999</v>
      </c>
      <c r="BU69" s="182">
        <v>0.99490000000000001</v>
      </c>
      <c r="BV69" s="182">
        <v>0.88480000000000003</v>
      </c>
      <c r="BW69" s="182">
        <v>1.1054999999999999</v>
      </c>
      <c r="BX69" s="182">
        <v>1.1043000000000001</v>
      </c>
      <c r="BY69" s="182">
        <v>1.1188</v>
      </c>
      <c r="BZ69" s="182">
        <v>1.2766</v>
      </c>
      <c r="CA69" s="182">
        <v>0.96220000000000006</v>
      </c>
      <c r="CB69" s="182">
        <v>1.0122</v>
      </c>
      <c r="CC69" s="182">
        <v>0.95730000000000004</v>
      </c>
      <c r="CD69" s="182">
        <v>1.0117</v>
      </c>
      <c r="CE69" s="182">
        <v>1.1839</v>
      </c>
      <c r="CF69" s="182">
        <v>1.1546000000000001</v>
      </c>
      <c r="CG69" s="182">
        <v>1.1273</v>
      </c>
      <c r="CH69" s="182">
        <v>1.1826000000000001</v>
      </c>
      <c r="CI69" s="182">
        <v>1.1713</v>
      </c>
      <c r="CJ69" s="182">
        <v>1.0895999999999999</v>
      </c>
      <c r="CK69" s="182">
        <v>1.0537000000000001</v>
      </c>
      <c r="CL69" s="182">
        <v>1.1176999999999999</v>
      </c>
      <c r="CM69" s="182">
        <v>1.5839000000000001</v>
      </c>
      <c r="CN69" s="182">
        <v>1.4434</v>
      </c>
      <c r="CO69" s="182">
        <v>1.3753</v>
      </c>
      <c r="CP69" s="182">
        <v>1.4108000000000001</v>
      </c>
      <c r="CQ69" s="182">
        <v>1.4023000000000001</v>
      </c>
      <c r="CR69" s="182">
        <v>1.4146000000000001</v>
      </c>
      <c r="CS69" s="195">
        <v>1.3280000000000001</v>
      </c>
      <c r="CT69" s="195">
        <v>1.548</v>
      </c>
      <c r="CU69" s="195">
        <v>1.532</v>
      </c>
      <c r="CV69" s="195">
        <v>1.6668000000000001</v>
      </c>
      <c r="CW69" s="195">
        <v>1.6655</v>
      </c>
      <c r="CX69" s="216"/>
      <c r="CY69" s="216"/>
    </row>
    <row r="70" spans="1:103" ht="15.6" x14ac:dyDescent="0.3">
      <c r="A70" s="155" t="s">
        <v>106</v>
      </c>
      <c r="B70" s="175" t="s">
        <v>122</v>
      </c>
      <c r="C70" s="182">
        <v>7.7</v>
      </c>
      <c r="D70" s="182">
        <v>6.6573000000000002</v>
      </c>
      <c r="E70" s="182">
        <v>7.7055999999999996</v>
      </c>
      <c r="F70" s="182">
        <v>7.7028999999999996</v>
      </c>
      <c r="G70" s="182">
        <v>8.2378999999999998</v>
      </c>
      <c r="H70" s="182">
        <v>7.2461000000000002</v>
      </c>
      <c r="I70" s="182">
        <v>7.5826000000000002</v>
      </c>
      <c r="J70" s="182">
        <v>8.4763999999999999</v>
      </c>
      <c r="K70" s="182">
        <v>9.7192000000000007</v>
      </c>
      <c r="L70" s="182">
        <v>8.4847000000000001</v>
      </c>
      <c r="M70" s="182">
        <v>8.0588999999999995</v>
      </c>
      <c r="N70" s="182">
        <v>9.0231999999999992</v>
      </c>
      <c r="O70" s="182">
        <v>8.2261000000000006</v>
      </c>
      <c r="P70" s="182">
        <v>8.1097000000000001</v>
      </c>
      <c r="Q70" s="182">
        <v>7.4996999999999998</v>
      </c>
      <c r="R70" s="182">
        <v>7.8860000000000001</v>
      </c>
      <c r="S70" s="182">
        <v>8.7171000000000003</v>
      </c>
      <c r="T70" s="182">
        <v>8.1806999999999999</v>
      </c>
      <c r="U70" s="182">
        <v>7.8849999999999998</v>
      </c>
      <c r="V70" s="182">
        <v>8.4695999999999998</v>
      </c>
      <c r="W70" s="182">
        <v>9.1587999999999994</v>
      </c>
      <c r="X70" s="182">
        <v>8.7901000000000007</v>
      </c>
      <c r="Y70" s="182">
        <v>8.1887000000000008</v>
      </c>
      <c r="Z70" s="182">
        <v>9.6247000000000007</v>
      </c>
      <c r="AA70" s="182">
        <v>9.3367000000000004</v>
      </c>
      <c r="AB70" s="182">
        <v>8.7233000000000001</v>
      </c>
      <c r="AC70" s="182">
        <v>8.2455999999999996</v>
      </c>
      <c r="AD70" s="182">
        <v>9.3102999999999998</v>
      </c>
      <c r="AE70" s="182">
        <v>9.4501000000000008</v>
      </c>
      <c r="AF70" s="182">
        <v>8.6549999999999994</v>
      </c>
      <c r="AG70" s="182">
        <v>8.8132000000000001</v>
      </c>
      <c r="AH70" s="182">
        <v>9.2296999999999993</v>
      </c>
      <c r="AI70" s="182">
        <v>9.3111999999999995</v>
      </c>
      <c r="AJ70" s="182">
        <v>8.7838999999999992</v>
      </c>
      <c r="AK70" s="182">
        <v>8.5427</v>
      </c>
      <c r="AL70" s="182">
        <v>9.4122000000000003</v>
      </c>
      <c r="AM70" s="182">
        <v>9.1130999999999993</v>
      </c>
      <c r="AN70" s="182">
        <v>8.6992999999999991</v>
      </c>
      <c r="AO70" s="182">
        <v>8.2195</v>
      </c>
      <c r="AP70" s="182">
        <v>9.4809000000000001</v>
      </c>
      <c r="AQ70" s="182">
        <v>8.8707999999999991</v>
      </c>
      <c r="AR70" s="182">
        <v>8.0747</v>
      </c>
      <c r="AS70" s="182">
        <v>8.0810999999999993</v>
      </c>
      <c r="AT70" s="182">
        <v>8.6525999999999996</v>
      </c>
      <c r="AU70" s="182">
        <v>9.2536000000000005</v>
      </c>
      <c r="AV70" s="182">
        <v>8.1765000000000008</v>
      </c>
      <c r="AW70" s="182">
        <v>8.4480000000000004</v>
      </c>
      <c r="AX70" s="182">
        <v>8.8648000000000007</v>
      </c>
      <c r="AY70" s="182">
        <v>8.8861000000000008</v>
      </c>
      <c r="AZ70" s="182">
        <v>8.1979000000000006</v>
      </c>
      <c r="BA70" s="182">
        <v>8.3879999999999999</v>
      </c>
      <c r="BB70" s="182">
        <v>8.9887999999999995</v>
      </c>
      <c r="BC70" s="182">
        <v>9.0406999999999993</v>
      </c>
      <c r="BD70" s="182">
        <v>8.7301000000000002</v>
      </c>
      <c r="BE70" s="182">
        <v>8.5791000000000004</v>
      </c>
      <c r="BF70" s="182">
        <v>9.093</v>
      </c>
      <c r="BG70" s="182">
        <v>9.0970999999999993</v>
      </c>
      <c r="BH70" s="182">
        <v>8.7345000000000006</v>
      </c>
      <c r="BI70" s="182">
        <v>8.7119999999999997</v>
      </c>
      <c r="BJ70" s="182">
        <v>9.0421999999999993</v>
      </c>
      <c r="BK70" s="182">
        <v>8.3269000000000002</v>
      </c>
      <c r="BL70" s="182">
        <v>8.4601000000000006</v>
      </c>
      <c r="BM70" s="182">
        <v>7.9107000000000003</v>
      </c>
      <c r="BN70" s="182">
        <v>8.9633000000000003</v>
      </c>
      <c r="BO70" s="182">
        <v>9.4827999999999992</v>
      </c>
      <c r="BP70" s="182">
        <v>9.1038999999999994</v>
      </c>
      <c r="BQ70" s="182">
        <v>9.1257000000000001</v>
      </c>
      <c r="BR70" s="182">
        <v>9.5616000000000003</v>
      </c>
      <c r="BS70" s="182">
        <v>10.5489</v>
      </c>
      <c r="BT70" s="182">
        <v>11.2174</v>
      </c>
      <c r="BU70" s="182">
        <v>10.8063</v>
      </c>
      <c r="BV70" s="182">
        <v>10.311999999999999</v>
      </c>
      <c r="BW70" s="182">
        <v>10.8629</v>
      </c>
      <c r="BX70" s="182">
        <v>11.869199999999999</v>
      </c>
      <c r="BY70" s="182">
        <v>12.286199999999999</v>
      </c>
      <c r="BZ70" s="182">
        <v>11.2026</v>
      </c>
      <c r="CA70" s="182">
        <v>12.108499999999999</v>
      </c>
      <c r="CB70" s="182">
        <v>13.2256</v>
      </c>
      <c r="CC70" s="182">
        <v>12.951499999999999</v>
      </c>
      <c r="CD70" s="182">
        <v>12.167400000000001</v>
      </c>
      <c r="CE70" s="182">
        <v>12.9596</v>
      </c>
      <c r="CF70" s="182">
        <v>13.5059</v>
      </c>
      <c r="CG70" s="182">
        <v>12.8576</v>
      </c>
      <c r="CH70" s="182">
        <v>12.4503</v>
      </c>
      <c r="CI70" s="182">
        <v>13.389099999999999</v>
      </c>
      <c r="CJ70" s="182">
        <v>14.214399999999999</v>
      </c>
      <c r="CK70" s="182">
        <v>14.049200000000001</v>
      </c>
      <c r="CL70" s="182">
        <v>13.0167</v>
      </c>
      <c r="CM70" s="182">
        <v>14.0379</v>
      </c>
      <c r="CN70" s="182">
        <v>14.197800000000001</v>
      </c>
      <c r="CO70" s="182">
        <v>14.272500000000001</v>
      </c>
      <c r="CP70" s="182">
        <v>14.3131</v>
      </c>
      <c r="CQ70" s="182">
        <v>13.4086</v>
      </c>
      <c r="CR70" s="182">
        <v>13.9398</v>
      </c>
      <c r="CS70" s="195">
        <v>13.078799999999999</v>
      </c>
      <c r="CT70" s="195">
        <v>13.566599999999999</v>
      </c>
      <c r="CU70" s="195">
        <v>14.3573</v>
      </c>
      <c r="CV70" s="195">
        <v>14.6616</v>
      </c>
      <c r="CW70" s="195">
        <v>13.5129</v>
      </c>
      <c r="CX70" s="216"/>
      <c r="CY70" s="216"/>
    </row>
    <row r="71" spans="1:103" ht="15.6" x14ac:dyDescent="0.3">
      <c r="A71" s="155" t="s">
        <v>123</v>
      </c>
      <c r="B71" s="175" t="s">
        <v>119</v>
      </c>
      <c r="C71" s="182">
        <v>35.3887</v>
      </c>
      <c r="D71" s="182">
        <v>28.538599999999999</v>
      </c>
      <c r="E71" s="182">
        <v>27.3078</v>
      </c>
      <c r="F71" s="182">
        <v>31.735700000000001</v>
      </c>
      <c r="G71" s="182">
        <v>30.538499999999999</v>
      </c>
      <c r="H71" s="182">
        <v>22.561299999999999</v>
      </c>
      <c r="I71" s="182">
        <v>22.779800000000002</v>
      </c>
      <c r="J71" s="182">
        <v>30.3002</v>
      </c>
      <c r="K71" s="182">
        <v>32.5625</v>
      </c>
      <c r="L71" s="182">
        <v>26.567499999999999</v>
      </c>
      <c r="M71" s="182">
        <v>25.322099999999999</v>
      </c>
      <c r="N71" s="182">
        <v>35.497700000000002</v>
      </c>
      <c r="O71" s="182">
        <v>41.014499999999998</v>
      </c>
      <c r="P71" s="182">
        <v>29.133400000000002</v>
      </c>
      <c r="Q71" s="182">
        <v>26.003699999999998</v>
      </c>
      <c r="R71" s="182">
        <v>35.308900000000001</v>
      </c>
      <c r="S71" s="182">
        <v>37.356400000000001</v>
      </c>
      <c r="T71" s="182">
        <v>24.2773</v>
      </c>
      <c r="U71" s="182">
        <v>24.878799999999998</v>
      </c>
      <c r="V71" s="182">
        <v>37.766100000000002</v>
      </c>
      <c r="W71" s="182">
        <v>40.676000000000002</v>
      </c>
      <c r="X71" s="182">
        <v>30.269600000000001</v>
      </c>
      <c r="Y71" s="182">
        <v>27.199000000000002</v>
      </c>
      <c r="Z71" s="182">
        <v>40.314300000000003</v>
      </c>
      <c r="AA71" s="182">
        <v>41.487000000000002</v>
      </c>
      <c r="AB71" s="182">
        <v>25.746700000000001</v>
      </c>
      <c r="AC71" s="182">
        <v>25.991299999999999</v>
      </c>
      <c r="AD71" s="182">
        <v>38.5625</v>
      </c>
      <c r="AE71" s="182">
        <v>42.537199999999999</v>
      </c>
      <c r="AF71" s="182">
        <v>27.507200000000001</v>
      </c>
      <c r="AG71" s="182">
        <v>22.1677</v>
      </c>
      <c r="AH71" s="182">
        <v>42.424900000000001</v>
      </c>
      <c r="AI71" s="182">
        <v>50.034799999999997</v>
      </c>
      <c r="AJ71" s="182">
        <v>30.030799999999999</v>
      </c>
      <c r="AK71" s="182">
        <v>28.260999999999999</v>
      </c>
      <c r="AL71" s="182">
        <v>40.523400000000002</v>
      </c>
      <c r="AM71" s="182">
        <v>38.995399999999997</v>
      </c>
      <c r="AN71" s="182">
        <v>25.391999999999999</v>
      </c>
      <c r="AO71" s="182">
        <v>26.9986</v>
      </c>
      <c r="AP71" s="182">
        <v>44.557899999999997</v>
      </c>
      <c r="AQ71" s="182">
        <v>35.2166</v>
      </c>
      <c r="AR71" s="182">
        <v>27.7011</v>
      </c>
      <c r="AS71" s="182">
        <v>23.184899999999999</v>
      </c>
      <c r="AT71" s="182">
        <v>38.278799999999997</v>
      </c>
      <c r="AU71" s="182">
        <v>39.834400000000002</v>
      </c>
      <c r="AV71" s="182">
        <v>20.126899999999999</v>
      </c>
      <c r="AW71" s="182">
        <v>16.4041</v>
      </c>
      <c r="AX71" s="182">
        <v>26.672599999999999</v>
      </c>
      <c r="AY71" s="182">
        <v>32.616599999999998</v>
      </c>
      <c r="AZ71" s="182">
        <v>19.5307</v>
      </c>
      <c r="BA71" s="182">
        <v>19.790600000000001</v>
      </c>
      <c r="BB71" s="182">
        <v>35.656300000000002</v>
      </c>
      <c r="BC71" s="182">
        <v>35.126399999999997</v>
      </c>
      <c r="BD71" s="182">
        <v>19.041</v>
      </c>
      <c r="BE71" s="182">
        <v>19.0959</v>
      </c>
      <c r="BF71" s="182">
        <v>35.179000000000002</v>
      </c>
      <c r="BG71" s="182">
        <v>42.0411</v>
      </c>
      <c r="BH71" s="182">
        <v>31.225200000000001</v>
      </c>
      <c r="BI71" s="182">
        <v>28.773099999999999</v>
      </c>
      <c r="BJ71" s="182">
        <v>40.752600000000001</v>
      </c>
      <c r="BK71" s="182">
        <v>41.425800000000002</v>
      </c>
      <c r="BL71" s="182">
        <v>28.837199999999999</v>
      </c>
      <c r="BM71" s="182">
        <v>26.552299999999999</v>
      </c>
      <c r="BN71" s="182">
        <v>33.442599999999999</v>
      </c>
      <c r="BO71" s="182">
        <v>34.5486</v>
      </c>
      <c r="BP71" s="182">
        <v>22.096399999999999</v>
      </c>
      <c r="BQ71" s="182">
        <v>15.8987</v>
      </c>
      <c r="BR71" s="182">
        <v>27.6952</v>
      </c>
      <c r="BS71" s="182">
        <v>29.5535</v>
      </c>
      <c r="BT71" s="182">
        <v>16.014399999999998</v>
      </c>
      <c r="BU71" s="182">
        <v>12.8294</v>
      </c>
      <c r="BV71" s="182">
        <v>17.481000000000002</v>
      </c>
      <c r="BW71" s="182">
        <v>14.6905</v>
      </c>
      <c r="BX71" s="182">
        <v>4.5761000000000003</v>
      </c>
      <c r="BY71" s="182">
        <v>2.7121</v>
      </c>
      <c r="BZ71" s="182">
        <v>8.6898999999999997</v>
      </c>
      <c r="CA71" s="182">
        <v>10.4297</v>
      </c>
      <c r="CB71" s="182">
        <v>1.5392999999999999</v>
      </c>
      <c r="CC71" s="182">
        <v>2.1612</v>
      </c>
      <c r="CD71" s="182">
        <v>8.4001999999999999</v>
      </c>
      <c r="CE71" s="182">
        <v>8.7119</v>
      </c>
      <c r="CF71" s="182">
        <v>1.2096</v>
      </c>
      <c r="CG71" s="182">
        <v>1.8540000000000001</v>
      </c>
      <c r="CH71" s="182">
        <v>5.056</v>
      </c>
      <c r="CI71" s="182">
        <v>3.0554999999999999</v>
      </c>
      <c r="CJ71" s="182">
        <v>0.46239999999999998</v>
      </c>
      <c r="CK71" s="182">
        <v>0.73229999999999995</v>
      </c>
      <c r="CL71" s="182">
        <v>2.665</v>
      </c>
      <c r="CM71" s="182">
        <v>3.2938000000000001</v>
      </c>
      <c r="CN71" s="182">
        <v>0.37790000000000001</v>
      </c>
      <c r="CO71" s="182">
        <v>0.53169999999999995</v>
      </c>
      <c r="CP71" s="182">
        <v>1.2876000000000001</v>
      </c>
      <c r="CQ71" s="182">
        <v>2.3856000000000002</v>
      </c>
      <c r="CR71" s="182">
        <v>0.76370000000000005</v>
      </c>
      <c r="CS71" s="195">
        <v>1.5091000000000001</v>
      </c>
      <c r="CT71" s="195">
        <v>1.8566</v>
      </c>
      <c r="CU71" s="195">
        <v>2.4352999999999998</v>
      </c>
      <c r="CV71" s="195">
        <v>0.47849999999999998</v>
      </c>
      <c r="CW71" s="195">
        <v>1.4991000000000001</v>
      </c>
      <c r="CX71" s="216"/>
      <c r="CY71" s="216"/>
    </row>
    <row r="72" spans="1:103" ht="15.6" x14ac:dyDescent="0.3">
      <c r="A72" s="155" t="s">
        <v>123</v>
      </c>
      <c r="B72" s="175" t="s">
        <v>120</v>
      </c>
      <c r="C72" s="182">
        <v>2.1295999999999999</v>
      </c>
      <c r="D72" s="182">
        <v>1.7746</v>
      </c>
      <c r="E72" s="182">
        <v>2.4213</v>
      </c>
      <c r="F72" s="182">
        <v>1.8571</v>
      </c>
      <c r="G72" s="182">
        <v>2.0358000000000001</v>
      </c>
      <c r="H72" s="182">
        <v>1.4601999999999999</v>
      </c>
      <c r="I72" s="182">
        <v>1.4486000000000001</v>
      </c>
      <c r="J72" s="182">
        <v>1.6042000000000001</v>
      </c>
      <c r="K72" s="182">
        <v>1.8031999999999999</v>
      </c>
      <c r="L72" s="182">
        <v>1.5093000000000001</v>
      </c>
      <c r="M72" s="182">
        <v>1.4077</v>
      </c>
      <c r="N72" s="182">
        <v>1.8039000000000001</v>
      </c>
      <c r="O72" s="182">
        <v>1.9467000000000001</v>
      </c>
      <c r="P72" s="182">
        <v>1.3971</v>
      </c>
      <c r="Q72" s="182">
        <v>0.77439999999999998</v>
      </c>
      <c r="R72" s="182">
        <v>1.135</v>
      </c>
      <c r="S72" s="182">
        <v>1.1829000000000001</v>
      </c>
      <c r="T72" s="182">
        <v>0.92069999999999996</v>
      </c>
      <c r="U72" s="182">
        <v>1.1447000000000001</v>
      </c>
      <c r="V72" s="182">
        <v>1.5506</v>
      </c>
      <c r="W72" s="182">
        <v>1.2930999999999999</v>
      </c>
      <c r="X72" s="182">
        <v>1.1103000000000001</v>
      </c>
      <c r="Y72" s="182">
        <v>0.91</v>
      </c>
      <c r="Z72" s="182">
        <v>1.2806999999999999</v>
      </c>
      <c r="AA72" s="182">
        <v>1.3182</v>
      </c>
      <c r="AB72" s="182">
        <v>1.0779000000000001</v>
      </c>
      <c r="AC72" s="182">
        <v>0.9667</v>
      </c>
      <c r="AD72" s="182">
        <v>1.2808999999999999</v>
      </c>
      <c r="AE72" s="182">
        <v>1.5398000000000001</v>
      </c>
      <c r="AF72" s="182">
        <v>0.82650000000000001</v>
      </c>
      <c r="AG72" s="182">
        <v>0.83130000000000004</v>
      </c>
      <c r="AH72" s="182">
        <v>2.1404999999999998</v>
      </c>
      <c r="AI72" s="182">
        <v>2.3843999999999999</v>
      </c>
      <c r="AJ72" s="182">
        <v>1.1271</v>
      </c>
      <c r="AK72" s="182">
        <v>1.2031000000000001</v>
      </c>
      <c r="AL72" s="182">
        <v>1.4582999999999999</v>
      </c>
      <c r="AM72" s="182">
        <v>1.3624000000000001</v>
      </c>
      <c r="AN72" s="182">
        <v>1.1508</v>
      </c>
      <c r="AO72" s="182">
        <v>0.91349999999999998</v>
      </c>
      <c r="AP72" s="182">
        <v>1.6214999999999999</v>
      </c>
      <c r="AQ72" s="182">
        <v>1.1657</v>
      </c>
      <c r="AR72" s="182">
        <v>1.3648</v>
      </c>
      <c r="AS72" s="182">
        <v>1.7282</v>
      </c>
      <c r="AT72" s="182">
        <v>2.4500000000000002</v>
      </c>
      <c r="AU72" s="182">
        <v>2.1488999999999998</v>
      </c>
      <c r="AV72" s="182">
        <v>1.1302000000000001</v>
      </c>
      <c r="AW72" s="182">
        <v>1.1398999999999999</v>
      </c>
      <c r="AX72" s="182">
        <v>1.5755999999999999</v>
      </c>
      <c r="AY72" s="182">
        <v>1.4378</v>
      </c>
      <c r="AZ72" s="182">
        <v>0.92479999999999996</v>
      </c>
      <c r="BA72" s="182">
        <v>1.1368</v>
      </c>
      <c r="BB72" s="182">
        <v>1.3061</v>
      </c>
      <c r="BC72" s="182">
        <v>0.90690000000000004</v>
      </c>
      <c r="BD72" s="182">
        <v>0.56140000000000001</v>
      </c>
      <c r="BE72" s="182">
        <v>0.77180000000000004</v>
      </c>
      <c r="BF72" s="182">
        <v>0.87880000000000003</v>
      </c>
      <c r="BG72" s="182">
        <v>0.85570000000000002</v>
      </c>
      <c r="BH72" s="182">
        <v>0.67259999999999998</v>
      </c>
      <c r="BI72" s="182">
        <v>0.56299999999999994</v>
      </c>
      <c r="BJ72" s="182">
        <v>0.8</v>
      </c>
      <c r="BK72" s="182">
        <v>0.52629999999999999</v>
      </c>
      <c r="BL72" s="182">
        <v>0.46129999999999999</v>
      </c>
      <c r="BM72" s="182">
        <v>0.59119999999999995</v>
      </c>
      <c r="BN72" s="182">
        <v>0.4874</v>
      </c>
      <c r="BO72" s="182">
        <v>0.54510000000000003</v>
      </c>
      <c r="BP72" s="182">
        <v>0.51119999999999999</v>
      </c>
      <c r="BQ72" s="182">
        <v>0.4456</v>
      </c>
      <c r="BR72" s="182">
        <v>0.41820000000000002</v>
      </c>
      <c r="BS72" s="182">
        <v>0.52080000000000004</v>
      </c>
      <c r="BT72" s="182">
        <v>0.42330000000000001</v>
      </c>
      <c r="BU72" s="182">
        <v>0.54369999999999996</v>
      </c>
      <c r="BV72" s="182">
        <v>0.5494</v>
      </c>
      <c r="BW72" s="182">
        <v>0.33700000000000002</v>
      </c>
      <c r="BX72" s="182">
        <v>0.56069999999999998</v>
      </c>
      <c r="BY72" s="182">
        <v>0.45500000000000002</v>
      </c>
      <c r="BZ72" s="182">
        <v>0.53759999999999997</v>
      </c>
      <c r="CA72" s="182">
        <v>0.372</v>
      </c>
      <c r="CB72" s="182">
        <v>0.35849999999999999</v>
      </c>
      <c r="CC72" s="182">
        <v>0.45860000000000001</v>
      </c>
      <c r="CD72" s="182">
        <v>0.4254</v>
      </c>
      <c r="CE72" s="182">
        <v>0.3584</v>
      </c>
      <c r="CF72" s="182">
        <v>0.19670000000000001</v>
      </c>
      <c r="CG72" s="182">
        <v>0.20760000000000001</v>
      </c>
      <c r="CH72" s="182">
        <v>0.30220000000000002</v>
      </c>
      <c r="CI72" s="182">
        <v>0.54610000000000003</v>
      </c>
      <c r="CJ72" s="182">
        <v>0.52759999999999996</v>
      </c>
      <c r="CK72" s="182">
        <v>0.43740000000000001</v>
      </c>
      <c r="CL72" s="182">
        <v>0.33560000000000001</v>
      </c>
      <c r="CM72" s="182">
        <v>0.21429999999999999</v>
      </c>
      <c r="CN72" s="182">
        <v>0.2127</v>
      </c>
      <c r="CO72" s="182">
        <v>0.51849999999999996</v>
      </c>
      <c r="CP72" s="182">
        <v>0.59789999999999999</v>
      </c>
      <c r="CQ72" s="182">
        <v>0.40079999999999999</v>
      </c>
      <c r="CR72" s="182">
        <v>0.33829999999999999</v>
      </c>
      <c r="CS72" s="195">
        <v>0.44969999999999999</v>
      </c>
      <c r="CT72" s="195">
        <v>0.56200000000000006</v>
      </c>
      <c r="CU72" s="195">
        <v>0.52869999999999995</v>
      </c>
      <c r="CV72" s="195">
        <v>0.42080000000000001</v>
      </c>
      <c r="CW72" s="195">
        <v>0.35909999999999997</v>
      </c>
      <c r="CX72" s="216"/>
      <c r="CY72" s="216"/>
    </row>
    <row r="73" spans="1:103" ht="15.6" x14ac:dyDescent="0.3">
      <c r="A73" s="155" t="s">
        <v>123</v>
      </c>
      <c r="B73" s="175" t="s">
        <v>110</v>
      </c>
      <c r="C73" s="182">
        <v>30.114999999999998</v>
      </c>
      <c r="D73" s="182">
        <v>26.742599999999999</v>
      </c>
      <c r="E73" s="182">
        <v>27.909199999999998</v>
      </c>
      <c r="F73" s="182">
        <v>33.031500000000001</v>
      </c>
      <c r="G73" s="182">
        <v>36.836500000000001</v>
      </c>
      <c r="H73" s="182">
        <v>32.770000000000003</v>
      </c>
      <c r="I73" s="182">
        <v>33.5824</v>
      </c>
      <c r="J73" s="182">
        <v>39.712000000000003</v>
      </c>
      <c r="K73" s="182">
        <v>40.895699999999998</v>
      </c>
      <c r="L73" s="182">
        <v>35.408499999999997</v>
      </c>
      <c r="M73" s="182">
        <v>34.780500000000004</v>
      </c>
      <c r="N73" s="182">
        <v>36.991900000000001</v>
      </c>
      <c r="O73" s="182">
        <v>37.473399999999998</v>
      </c>
      <c r="P73" s="182">
        <v>35.907499999999999</v>
      </c>
      <c r="Q73" s="182">
        <v>32.944499999999998</v>
      </c>
      <c r="R73" s="182">
        <v>35.580599999999997</v>
      </c>
      <c r="S73" s="182">
        <v>38.285899999999998</v>
      </c>
      <c r="T73" s="182">
        <v>38.705100000000002</v>
      </c>
      <c r="U73" s="182">
        <v>37.891800000000003</v>
      </c>
      <c r="V73" s="182">
        <v>37.3947</v>
      </c>
      <c r="W73" s="182">
        <v>36.920699999999997</v>
      </c>
      <c r="X73" s="182">
        <v>35.2911</v>
      </c>
      <c r="Y73" s="182">
        <v>37.606699999999996</v>
      </c>
      <c r="Z73" s="182">
        <v>39.0642</v>
      </c>
      <c r="AA73" s="182">
        <v>39.246000000000002</v>
      </c>
      <c r="AB73" s="182">
        <v>37.785299999999999</v>
      </c>
      <c r="AC73" s="182">
        <v>39.354900000000001</v>
      </c>
      <c r="AD73" s="182">
        <v>40.678699999999999</v>
      </c>
      <c r="AE73" s="182">
        <v>36.539200000000001</v>
      </c>
      <c r="AF73" s="182">
        <v>39.7866</v>
      </c>
      <c r="AG73" s="182">
        <v>40.960700000000003</v>
      </c>
      <c r="AH73" s="182">
        <v>35.355400000000003</v>
      </c>
      <c r="AI73" s="182">
        <v>30.593499999999999</v>
      </c>
      <c r="AJ73" s="182">
        <v>34.479700000000001</v>
      </c>
      <c r="AK73" s="182">
        <v>36.150599999999997</v>
      </c>
      <c r="AL73" s="182">
        <v>39.604399999999998</v>
      </c>
      <c r="AM73" s="182">
        <v>43.731699999999996</v>
      </c>
      <c r="AN73" s="182">
        <v>44.399000000000001</v>
      </c>
      <c r="AO73" s="182">
        <v>37.3155</v>
      </c>
      <c r="AP73" s="182">
        <v>40.346899999999998</v>
      </c>
      <c r="AQ73" s="182">
        <v>48.517000000000003</v>
      </c>
      <c r="AR73" s="182">
        <v>42.743200000000002</v>
      </c>
      <c r="AS73" s="182">
        <v>44.104100000000003</v>
      </c>
      <c r="AT73" s="182">
        <v>40.854700000000001</v>
      </c>
      <c r="AU73" s="182">
        <v>37.990499999999997</v>
      </c>
      <c r="AV73" s="182">
        <v>38.828600000000002</v>
      </c>
      <c r="AW73" s="182">
        <v>42.862299999999998</v>
      </c>
      <c r="AX73" s="182">
        <v>46.817300000000003</v>
      </c>
      <c r="AY73" s="182">
        <v>48.185699999999997</v>
      </c>
      <c r="AZ73" s="182">
        <v>45.486699999999999</v>
      </c>
      <c r="BA73" s="182">
        <v>40.83</v>
      </c>
      <c r="BB73" s="182">
        <v>41.1511</v>
      </c>
      <c r="BC73" s="182">
        <v>38.300899999999999</v>
      </c>
      <c r="BD73" s="182">
        <v>36.924100000000003</v>
      </c>
      <c r="BE73" s="182">
        <v>38.614800000000002</v>
      </c>
      <c r="BF73" s="182">
        <v>32.659100000000002</v>
      </c>
      <c r="BG73" s="182">
        <v>27.225999999999999</v>
      </c>
      <c r="BH73" s="182">
        <v>25.232700000000001</v>
      </c>
      <c r="BI73" s="182">
        <v>22.981200000000001</v>
      </c>
      <c r="BJ73" s="182">
        <v>24.729600000000001</v>
      </c>
      <c r="BK73" s="182">
        <v>27.237500000000001</v>
      </c>
      <c r="BL73" s="182">
        <v>24.165299999999998</v>
      </c>
      <c r="BM73" s="182">
        <v>21.332599999999999</v>
      </c>
      <c r="BN73" s="182">
        <v>23.107500000000002</v>
      </c>
      <c r="BO73" s="182">
        <v>21.7456</v>
      </c>
      <c r="BP73" s="182">
        <v>23.7729</v>
      </c>
      <c r="BQ73" s="182">
        <v>29.148199999999999</v>
      </c>
      <c r="BR73" s="182">
        <v>26.225300000000001</v>
      </c>
      <c r="BS73" s="182">
        <v>23.634799999999998</v>
      </c>
      <c r="BT73" s="182">
        <v>23.478100000000001</v>
      </c>
      <c r="BU73" s="182">
        <v>26.5625</v>
      </c>
      <c r="BV73" s="182">
        <v>26.200099999999999</v>
      </c>
      <c r="BW73" s="182">
        <v>34.097200000000001</v>
      </c>
      <c r="BX73" s="182">
        <v>34.495699999999999</v>
      </c>
      <c r="BY73" s="182">
        <v>32.667999999999999</v>
      </c>
      <c r="BZ73" s="182">
        <v>42.095199999999998</v>
      </c>
      <c r="CA73" s="182">
        <v>37.850299999999997</v>
      </c>
      <c r="CB73" s="182">
        <v>31.779499999999999</v>
      </c>
      <c r="CC73" s="182">
        <v>30.139800000000001</v>
      </c>
      <c r="CD73" s="182">
        <v>36.976300000000002</v>
      </c>
      <c r="CE73" s="182">
        <v>36.901699999999998</v>
      </c>
      <c r="CF73" s="182">
        <v>32.116500000000002</v>
      </c>
      <c r="CG73" s="182">
        <v>29.057400000000001</v>
      </c>
      <c r="CH73" s="182">
        <v>33.414099999999998</v>
      </c>
      <c r="CI73" s="182">
        <v>36.628500000000003</v>
      </c>
      <c r="CJ73" s="182">
        <v>33.139200000000002</v>
      </c>
      <c r="CK73" s="182">
        <v>28.606400000000001</v>
      </c>
      <c r="CL73" s="182">
        <v>33.6111</v>
      </c>
      <c r="CM73" s="182">
        <v>26.803000000000001</v>
      </c>
      <c r="CN73" s="182">
        <v>22.6233</v>
      </c>
      <c r="CO73" s="182">
        <v>30.260200000000001</v>
      </c>
      <c r="CP73" s="182">
        <v>31.7347</v>
      </c>
      <c r="CQ73" s="182">
        <v>32.552799999999998</v>
      </c>
      <c r="CR73" s="182">
        <v>31.0548</v>
      </c>
      <c r="CS73" s="195">
        <v>29.359100000000002</v>
      </c>
      <c r="CT73" s="195">
        <v>30.206600000000002</v>
      </c>
      <c r="CU73" s="195">
        <v>28.136099999999999</v>
      </c>
      <c r="CV73" s="195">
        <v>32.2577</v>
      </c>
      <c r="CW73" s="195">
        <v>34.327100000000002</v>
      </c>
      <c r="CX73" s="216"/>
      <c r="CY73" s="216"/>
    </row>
    <row r="74" spans="1:103" ht="15.6" x14ac:dyDescent="0.3">
      <c r="A74" s="155" t="s">
        <v>123</v>
      </c>
      <c r="B74" s="175" t="s">
        <v>111</v>
      </c>
      <c r="C74" s="182">
        <v>25.956600000000002</v>
      </c>
      <c r="D74" s="182">
        <v>23.630099999999999</v>
      </c>
      <c r="E74" s="182">
        <v>22.9314</v>
      </c>
      <c r="F74" s="182">
        <v>26.9678</v>
      </c>
      <c r="G74" s="182">
        <v>26.240400000000001</v>
      </c>
      <c r="H74" s="182">
        <v>24.650300000000001</v>
      </c>
      <c r="I74" s="182">
        <v>21.502300000000002</v>
      </c>
      <c r="J74" s="182">
        <v>22.739899999999999</v>
      </c>
      <c r="K74" s="182">
        <v>22.9725</v>
      </c>
      <c r="L74" s="182">
        <v>21.073</v>
      </c>
      <c r="M74" s="182">
        <v>19.7057</v>
      </c>
      <c r="N74" s="182">
        <v>21.311599999999999</v>
      </c>
      <c r="O74" s="182">
        <v>22.780100000000001</v>
      </c>
      <c r="P74" s="182">
        <v>20.183399999999999</v>
      </c>
      <c r="Q74" s="182">
        <v>22.383400000000002</v>
      </c>
      <c r="R74" s="182">
        <v>24.745699999999999</v>
      </c>
      <c r="S74" s="182">
        <v>24.549900000000001</v>
      </c>
      <c r="T74" s="182">
        <v>21.549700000000001</v>
      </c>
      <c r="U74" s="182">
        <v>20.6235</v>
      </c>
      <c r="V74" s="182">
        <v>21.125299999999999</v>
      </c>
      <c r="W74" s="182">
        <v>24.517700000000001</v>
      </c>
      <c r="X74" s="182">
        <v>22.444199999999999</v>
      </c>
      <c r="Y74" s="182">
        <v>20.832000000000001</v>
      </c>
      <c r="Z74" s="182">
        <v>20.892399999999999</v>
      </c>
      <c r="AA74" s="182">
        <v>23.535900000000002</v>
      </c>
      <c r="AB74" s="182">
        <v>18.602799999999998</v>
      </c>
      <c r="AC74" s="182">
        <v>18.6708</v>
      </c>
      <c r="AD74" s="182">
        <v>19.189599999999999</v>
      </c>
      <c r="AE74" s="182">
        <v>22.461300000000001</v>
      </c>
      <c r="AF74" s="182">
        <v>19.799700000000001</v>
      </c>
      <c r="AG74" s="182">
        <v>20.373699999999999</v>
      </c>
      <c r="AH74" s="182">
        <v>18.9834</v>
      </c>
      <c r="AI74" s="182">
        <v>22.366499999999998</v>
      </c>
      <c r="AJ74" s="182">
        <v>19.838799999999999</v>
      </c>
      <c r="AK74" s="182">
        <v>18.791699999999999</v>
      </c>
      <c r="AL74" s="182">
        <v>14.4536</v>
      </c>
      <c r="AM74" s="182">
        <v>15.547700000000001</v>
      </c>
      <c r="AN74" s="182">
        <v>15.116099999999999</v>
      </c>
      <c r="AO74" s="182">
        <v>17.322900000000001</v>
      </c>
      <c r="AP74" s="182">
        <v>15.041700000000001</v>
      </c>
      <c r="AQ74" s="182">
        <v>14.465400000000001</v>
      </c>
      <c r="AR74" s="182">
        <v>12.1981</v>
      </c>
      <c r="AS74" s="182">
        <v>12.0707</v>
      </c>
      <c r="AT74" s="182">
        <v>13.7516</v>
      </c>
      <c r="AU74" s="182">
        <v>16.953099999999999</v>
      </c>
      <c r="AV74" s="182">
        <v>18.111599999999999</v>
      </c>
      <c r="AW74" s="182">
        <v>17.7288</v>
      </c>
      <c r="AX74" s="182">
        <v>16.304099999999998</v>
      </c>
      <c r="AY74" s="182">
        <v>18.190200000000001</v>
      </c>
      <c r="AZ74" s="182">
        <v>13.8797</v>
      </c>
      <c r="BA74" s="182">
        <v>13.017099999999999</v>
      </c>
      <c r="BB74" s="182">
        <v>17.052700000000002</v>
      </c>
      <c r="BC74" s="182">
        <v>19.451599999999999</v>
      </c>
      <c r="BD74" s="182">
        <v>19.154599999999999</v>
      </c>
      <c r="BE74" s="182">
        <v>15.758100000000001</v>
      </c>
      <c r="BF74" s="182">
        <v>14.616099999999999</v>
      </c>
      <c r="BG74" s="182">
        <v>17.198899999999998</v>
      </c>
      <c r="BH74" s="182">
        <v>18.525600000000001</v>
      </c>
      <c r="BI74" s="182">
        <v>18.030899999999999</v>
      </c>
      <c r="BJ74" s="182">
        <v>16.6496</v>
      </c>
      <c r="BK74" s="182">
        <v>18.284800000000001</v>
      </c>
      <c r="BL74" s="182">
        <v>15.4703</v>
      </c>
      <c r="BM74" s="182">
        <v>18.6876</v>
      </c>
      <c r="BN74" s="182">
        <v>18.164100000000001</v>
      </c>
      <c r="BO74" s="182">
        <v>16.526199999999999</v>
      </c>
      <c r="BP74" s="182">
        <v>17.503299999999999</v>
      </c>
      <c r="BQ74" s="182">
        <v>15.659800000000001</v>
      </c>
      <c r="BR74" s="182">
        <v>14.0586</v>
      </c>
      <c r="BS74" s="182">
        <v>18.173400000000001</v>
      </c>
      <c r="BT74" s="182">
        <v>16.9193</v>
      </c>
      <c r="BU74" s="182">
        <v>16.562000000000001</v>
      </c>
      <c r="BV74" s="182">
        <v>18.690200000000001</v>
      </c>
      <c r="BW74" s="182">
        <v>17.338200000000001</v>
      </c>
      <c r="BX74" s="182">
        <v>16.657699999999998</v>
      </c>
      <c r="BY74" s="182">
        <v>18.858000000000001</v>
      </c>
      <c r="BZ74" s="182">
        <v>18.872199999999999</v>
      </c>
      <c r="CA74" s="182">
        <v>17.644100000000002</v>
      </c>
      <c r="CB74" s="182">
        <v>17.8324</v>
      </c>
      <c r="CC74" s="182">
        <v>18.172000000000001</v>
      </c>
      <c r="CD74" s="182">
        <v>16.687799999999999</v>
      </c>
      <c r="CE74" s="182">
        <v>16.644400000000001</v>
      </c>
      <c r="CF74" s="182">
        <v>16.6295</v>
      </c>
      <c r="CG74" s="182">
        <v>17.247499999999999</v>
      </c>
      <c r="CH74" s="182">
        <v>14.542400000000001</v>
      </c>
      <c r="CI74" s="182">
        <v>13.905900000000001</v>
      </c>
      <c r="CJ74" s="182">
        <v>13.066800000000001</v>
      </c>
      <c r="CK74" s="182">
        <v>13.592700000000001</v>
      </c>
      <c r="CL74" s="182">
        <v>15.618600000000001</v>
      </c>
      <c r="CM74" s="182">
        <v>13.106</v>
      </c>
      <c r="CN74" s="182">
        <v>11.870900000000001</v>
      </c>
      <c r="CO74" s="182">
        <v>10.930899999999999</v>
      </c>
      <c r="CP74" s="182">
        <v>14.3705</v>
      </c>
      <c r="CQ74" s="182">
        <v>11.551600000000001</v>
      </c>
      <c r="CR74" s="182">
        <v>11.411</v>
      </c>
      <c r="CS74" s="195">
        <v>10.6053</v>
      </c>
      <c r="CT74" s="195">
        <v>12.336</v>
      </c>
      <c r="CU74" s="195">
        <v>12.483700000000001</v>
      </c>
      <c r="CV74" s="195">
        <v>12.976699999999999</v>
      </c>
      <c r="CW74" s="195">
        <v>10.8607</v>
      </c>
      <c r="CX74" s="216"/>
      <c r="CY74" s="216"/>
    </row>
    <row r="75" spans="1:103" ht="15.6" x14ac:dyDescent="0.3">
      <c r="A75" s="155" t="s">
        <v>123</v>
      </c>
      <c r="B75" s="175" t="s">
        <v>174</v>
      </c>
      <c r="C75" s="182">
        <v>1.8733</v>
      </c>
      <c r="D75" s="182">
        <v>0.82499999999999996</v>
      </c>
      <c r="E75" s="182">
        <v>0.8579</v>
      </c>
      <c r="F75" s="182">
        <v>1.5613999999999999</v>
      </c>
      <c r="G75" s="182">
        <v>1.8765000000000001</v>
      </c>
      <c r="H75" s="182">
        <v>1.0748</v>
      </c>
      <c r="I75" s="182">
        <v>0.73599999999999999</v>
      </c>
      <c r="J75" s="182">
        <v>1.6483000000000001</v>
      </c>
      <c r="K75" s="182">
        <v>2.1272000000000002</v>
      </c>
      <c r="L75" s="182">
        <v>0.68130000000000002</v>
      </c>
      <c r="M75" s="182">
        <v>0.57469999999999999</v>
      </c>
      <c r="N75" s="182">
        <v>1.7024999999999999</v>
      </c>
      <c r="O75" s="182">
        <v>1.0382</v>
      </c>
      <c r="P75" s="182">
        <v>0.57840000000000003</v>
      </c>
      <c r="Q75" s="182">
        <v>0.63339999999999996</v>
      </c>
      <c r="R75" s="182">
        <v>1.8046</v>
      </c>
      <c r="S75" s="182">
        <v>1.972</v>
      </c>
      <c r="T75" s="182">
        <v>1.1367</v>
      </c>
      <c r="U75" s="182">
        <v>0.65229999999999999</v>
      </c>
      <c r="V75" s="182">
        <v>1.0265</v>
      </c>
      <c r="W75" s="182">
        <v>0.98429999999999995</v>
      </c>
      <c r="X75" s="182">
        <v>0.68510000000000004</v>
      </c>
      <c r="Y75" s="182">
        <v>0.50880000000000003</v>
      </c>
      <c r="Z75" s="182">
        <v>1.0495000000000001</v>
      </c>
      <c r="AA75" s="182">
        <v>1.5164</v>
      </c>
      <c r="AB75" s="182">
        <v>0.7339</v>
      </c>
      <c r="AC75" s="182">
        <v>0.97130000000000005</v>
      </c>
      <c r="AD75" s="182">
        <v>1.6229</v>
      </c>
      <c r="AE75" s="182">
        <v>1.6464000000000001</v>
      </c>
      <c r="AF75" s="182">
        <v>1.03</v>
      </c>
      <c r="AG75" s="182">
        <v>0.72560000000000002</v>
      </c>
      <c r="AH75" s="182">
        <v>1.5208999999999999</v>
      </c>
      <c r="AI75" s="182">
        <v>1.1162000000000001</v>
      </c>
      <c r="AJ75" s="182">
        <v>0.96819999999999995</v>
      </c>
      <c r="AK75" s="182">
        <v>0.6774</v>
      </c>
      <c r="AL75" s="182">
        <v>1.8314999999999999</v>
      </c>
      <c r="AM75" s="182">
        <v>1.9560999999999999</v>
      </c>
      <c r="AN75" s="182">
        <v>0.85089999999999999</v>
      </c>
      <c r="AO75" s="182">
        <v>0.95250000000000001</v>
      </c>
      <c r="AP75" s="182">
        <v>1.3178000000000001</v>
      </c>
      <c r="AQ75" s="182">
        <v>1.9841</v>
      </c>
      <c r="AR75" s="182">
        <v>0.84919999999999995</v>
      </c>
      <c r="AS75" s="182">
        <v>0.73229999999999995</v>
      </c>
      <c r="AT75" s="182">
        <v>1.5755999999999999</v>
      </c>
      <c r="AU75" s="182">
        <v>1.5662</v>
      </c>
      <c r="AV75" s="182">
        <v>0.91710000000000003</v>
      </c>
      <c r="AW75" s="182">
        <v>1.1344000000000001</v>
      </c>
      <c r="AX75" s="182">
        <v>1.6101000000000001</v>
      </c>
      <c r="AY75" s="182">
        <v>0.84489999999999998</v>
      </c>
      <c r="AZ75" s="182">
        <v>0.65249999999999997</v>
      </c>
      <c r="BA75" s="182">
        <v>0.85570000000000002</v>
      </c>
      <c r="BB75" s="182">
        <v>1.2383</v>
      </c>
      <c r="BC75" s="182">
        <v>1.3037000000000001</v>
      </c>
      <c r="BD75" s="182">
        <v>1.1415999999999999</v>
      </c>
      <c r="BE75" s="182">
        <v>1.2313000000000001</v>
      </c>
      <c r="BF75" s="182">
        <v>2.0152000000000001</v>
      </c>
      <c r="BG75" s="182">
        <v>1.8250999999999999</v>
      </c>
      <c r="BH75" s="182">
        <v>0.79549999999999998</v>
      </c>
      <c r="BI75" s="182">
        <v>1.0535000000000001</v>
      </c>
      <c r="BJ75" s="182">
        <v>1.635</v>
      </c>
      <c r="BK75" s="182">
        <v>1.2522</v>
      </c>
      <c r="BL75" s="182">
        <v>0.96940000000000004</v>
      </c>
      <c r="BM75" s="182">
        <v>0.74339999999999995</v>
      </c>
      <c r="BN75" s="182">
        <v>1.7364999999999999</v>
      </c>
      <c r="BO75" s="182">
        <v>2.2433999999999998</v>
      </c>
      <c r="BP75" s="182">
        <v>1.1133</v>
      </c>
      <c r="BQ75" s="182">
        <v>0.77869999999999995</v>
      </c>
      <c r="BR75" s="182">
        <v>1.7524</v>
      </c>
      <c r="BS75" s="182">
        <v>2.0105</v>
      </c>
      <c r="BT75" s="182">
        <v>1.4253</v>
      </c>
      <c r="BU75" s="182">
        <v>1.0284</v>
      </c>
      <c r="BV75" s="182">
        <v>1.833</v>
      </c>
      <c r="BW75" s="182">
        <v>2.0815999999999999</v>
      </c>
      <c r="BX75" s="182">
        <v>0.93259999999999998</v>
      </c>
      <c r="BY75" s="182">
        <v>1.1479999999999999</v>
      </c>
      <c r="BZ75" s="182">
        <v>1.2082999999999999</v>
      </c>
      <c r="CA75" s="182">
        <v>1.7984</v>
      </c>
      <c r="CB75" s="182">
        <v>0.8639</v>
      </c>
      <c r="CC75" s="182">
        <v>1.2638</v>
      </c>
      <c r="CD75" s="182">
        <v>1.9557</v>
      </c>
      <c r="CE75" s="182">
        <v>1.5645</v>
      </c>
      <c r="CF75" s="182">
        <v>0.9536</v>
      </c>
      <c r="CG75" s="182">
        <v>0.89090000000000003</v>
      </c>
      <c r="CH75" s="182">
        <v>2.0343</v>
      </c>
      <c r="CI75" s="182">
        <v>1.8913</v>
      </c>
      <c r="CJ75" s="182">
        <v>0.83179999999999998</v>
      </c>
      <c r="CK75" s="182">
        <v>1.4060999999999999</v>
      </c>
      <c r="CL75" s="182">
        <v>1.8037000000000001</v>
      </c>
      <c r="CM75" s="182">
        <v>2.4699</v>
      </c>
      <c r="CN75" s="182">
        <v>1.0085999999999999</v>
      </c>
      <c r="CO75" s="182">
        <v>1.1838</v>
      </c>
      <c r="CP75" s="182">
        <v>2.2025000000000001</v>
      </c>
      <c r="CQ75" s="182">
        <v>1.7674000000000001</v>
      </c>
      <c r="CR75" s="182">
        <v>1.0011000000000001</v>
      </c>
      <c r="CS75" s="195">
        <v>0.66080000000000005</v>
      </c>
      <c r="CT75" s="195">
        <v>2.0666000000000002</v>
      </c>
      <c r="CU75" s="195">
        <v>1.8731</v>
      </c>
      <c r="CV75" s="195">
        <v>0.93540000000000001</v>
      </c>
      <c r="CW75" s="195">
        <v>0.72219999999999995</v>
      </c>
      <c r="CX75" s="216"/>
      <c r="CY75" s="216"/>
    </row>
    <row r="76" spans="1:103" ht="15.6" x14ac:dyDescent="0.3">
      <c r="A76" s="155" t="s">
        <v>123</v>
      </c>
      <c r="B76" s="181" t="s">
        <v>131</v>
      </c>
      <c r="C76" s="182">
        <v>0.20530000000000001</v>
      </c>
      <c r="D76" s="182">
        <v>0.21460000000000001</v>
      </c>
      <c r="E76" s="182">
        <v>0.22489999999999999</v>
      </c>
      <c r="F76" s="182">
        <v>0.2321</v>
      </c>
      <c r="G76" s="182">
        <v>0.19919999999999999</v>
      </c>
      <c r="H76" s="182">
        <v>0.2082</v>
      </c>
      <c r="I76" s="182">
        <v>0.21829999999999999</v>
      </c>
      <c r="J76" s="182">
        <v>0.2253</v>
      </c>
      <c r="K76" s="182">
        <v>0.22520000000000001</v>
      </c>
      <c r="L76" s="182">
        <v>0.23119999999999999</v>
      </c>
      <c r="M76" s="182">
        <v>0.24329999999999999</v>
      </c>
      <c r="N76" s="182">
        <v>0.24729999999999999</v>
      </c>
      <c r="O76" s="182">
        <v>0.247</v>
      </c>
      <c r="P76" s="182">
        <v>0.23499999999999999</v>
      </c>
      <c r="Q76" s="182">
        <v>0.23300000000000001</v>
      </c>
      <c r="R76" s="182">
        <v>0.25</v>
      </c>
      <c r="S76" s="182">
        <v>0.25059999999999999</v>
      </c>
      <c r="T76" s="182">
        <v>0.2757</v>
      </c>
      <c r="U76" s="182">
        <v>0.33179999999999998</v>
      </c>
      <c r="V76" s="182">
        <v>0.40100000000000002</v>
      </c>
      <c r="W76" s="182">
        <v>0.40060000000000001</v>
      </c>
      <c r="X76" s="182">
        <v>0.25040000000000001</v>
      </c>
      <c r="Y76" s="182">
        <v>0.20030000000000001</v>
      </c>
      <c r="Z76" s="182">
        <v>0.43669999999999998</v>
      </c>
      <c r="AA76" s="182">
        <v>0.501</v>
      </c>
      <c r="AB76" s="182">
        <v>0.36070000000000002</v>
      </c>
      <c r="AC76" s="182">
        <v>0.46100000000000002</v>
      </c>
      <c r="AD76" s="182">
        <v>0.61629999999999996</v>
      </c>
      <c r="AE76" s="182">
        <v>0.75209999999999999</v>
      </c>
      <c r="AF76" s="182">
        <v>0.54149999999999998</v>
      </c>
      <c r="AG76" s="182">
        <v>0.69189999999999996</v>
      </c>
      <c r="AH76" s="182">
        <v>0.92649999999999999</v>
      </c>
      <c r="AI76" s="182">
        <v>1.0938000000000001</v>
      </c>
      <c r="AJ76" s="182">
        <v>0.78800000000000003</v>
      </c>
      <c r="AK76" s="182">
        <v>1.0065999999999999</v>
      </c>
      <c r="AL76" s="182">
        <v>1.3474999999999999</v>
      </c>
      <c r="AM76" s="182">
        <v>1.6482000000000001</v>
      </c>
      <c r="AN76" s="182">
        <v>0.93230000000000002</v>
      </c>
      <c r="AO76" s="182">
        <v>1.1949000000000001</v>
      </c>
      <c r="AP76" s="182">
        <v>1.5124</v>
      </c>
      <c r="AQ76" s="182">
        <v>2.2155999999999998</v>
      </c>
      <c r="AR76" s="182">
        <v>1.2681</v>
      </c>
      <c r="AS76" s="182">
        <v>1.3089999999999999</v>
      </c>
      <c r="AT76" s="182">
        <v>2.3458000000000001</v>
      </c>
      <c r="AU76" s="182">
        <v>2.6015999999999999</v>
      </c>
      <c r="AV76" s="182">
        <v>1.9850000000000001</v>
      </c>
      <c r="AW76" s="182">
        <v>2.1193</v>
      </c>
      <c r="AX76" s="182">
        <v>2.5956000000000001</v>
      </c>
      <c r="AY76" s="182">
        <v>2.4281999999999999</v>
      </c>
      <c r="AZ76" s="182">
        <v>1.659</v>
      </c>
      <c r="BA76" s="182">
        <v>2.7593999999999999</v>
      </c>
      <c r="BB76" s="182">
        <v>3.4390999999999998</v>
      </c>
      <c r="BC76" s="182">
        <v>3.3946000000000001</v>
      </c>
      <c r="BD76" s="182">
        <v>3.6208</v>
      </c>
      <c r="BE76" s="182">
        <v>3.0131999999999999</v>
      </c>
      <c r="BF76" s="182">
        <v>5.9343000000000004</v>
      </c>
      <c r="BG76" s="182">
        <v>5.0723000000000003</v>
      </c>
      <c r="BH76" s="182">
        <v>3.8919000000000001</v>
      </c>
      <c r="BI76" s="182">
        <v>4.3548999999999998</v>
      </c>
      <c r="BJ76" s="182">
        <v>6.5279999999999996</v>
      </c>
      <c r="BK76" s="182">
        <v>6.7790999999999997</v>
      </c>
      <c r="BL76" s="182">
        <v>6.4885000000000002</v>
      </c>
      <c r="BM76" s="182">
        <v>4.7339000000000002</v>
      </c>
      <c r="BN76" s="182">
        <v>10.3957</v>
      </c>
      <c r="BO76" s="182">
        <v>11.05</v>
      </c>
      <c r="BP76" s="182">
        <v>5.1284999999999998</v>
      </c>
      <c r="BQ76" s="182">
        <v>5.1261000000000001</v>
      </c>
      <c r="BR76" s="182">
        <v>10.6547</v>
      </c>
      <c r="BS76" s="182">
        <v>11.8361</v>
      </c>
      <c r="BT76" s="182">
        <v>8.3350000000000009</v>
      </c>
      <c r="BU76" s="182">
        <v>7.2213000000000003</v>
      </c>
      <c r="BV76" s="182">
        <v>12.882300000000001</v>
      </c>
      <c r="BW76" s="182">
        <v>11.4726</v>
      </c>
      <c r="BX76" s="182">
        <v>7.2092999999999998</v>
      </c>
      <c r="BY76" s="182">
        <v>8.1812000000000005</v>
      </c>
      <c r="BZ76" s="182">
        <v>10.2964</v>
      </c>
      <c r="CA76" s="182">
        <v>12.907400000000001</v>
      </c>
      <c r="CB76" s="182">
        <v>10.1776</v>
      </c>
      <c r="CC76" s="182">
        <v>9.5891000000000002</v>
      </c>
      <c r="CD76" s="182">
        <v>16.966899999999999</v>
      </c>
      <c r="CE76" s="182">
        <v>17.488399999999999</v>
      </c>
      <c r="CF76" s="182">
        <v>10.163600000000001</v>
      </c>
      <c r="CG76" s="182">
        <v>10.565</v>
      </c>
      <c r="CH76" s="182">
        <v>18.6906</v>
      </c>
      <c r="CI76" s="182">
        <v>18.436299999999999</v>
      </c>
      <c r="CJ76" s="182">
        <v>11.9878</v>
      </c>
      <c r="CK76" s="182">
        <v>13.9842</v>
      </c>
      <c r="CL76" s="182">
        <v>19.426600000000001</v>
      </c>
      <c r="CM76" s="182">
        <v>26.290700000000001</v>
      </c>
      <c r="CN76" s="182">
        <v>13.3758</v>
      </c>
      <c r="CO76" s="182">
        <v>14.6821</v>
      </c>
      <c r="CP76" s="182">
        <v>21.266300000000001</v>
      </c>
      <c r="CQ76" s="182">
        <v>21.162099999999999</v>
      </c>
      <c r="CR76" s="182">
        <v>11.485300000000001</v>
      </c>
      <c r="CS76" s="195">
        <v>10.116400000000001</v>
      </c>
      <c r="CT76" s="195">
        <v>21.898299999999999</v>
      </c>
      <c r="CU76" s="195">
        <v>24.407</v>
      </c>
      <c r="CV76" s="195">
        <v>16.2715</v>
      </c>
      <c r="CW76" s="195">
        <v>13.4717</v>
      </c>
      <c r="CX76" s="216"/>
      <c r="CY76" s="216"/>
    </row>
    <row r="77" spans="1:103" ht="15.6" x14ac:dyDescent="0.3">
      <c r="A77" s="155" t="s">
        <v>123</v>
      </c>
      <c r="B77" s="183" t="s">
        <v>132</v>
      </c>
      <c r="C77" s="182" t="s">
        <v>173</v>
      </c>
      <c r="D77" s="182" t="s">
        <v>173</v>
      </c>
      <c r="E77" s="182" t="s">
        <v>173</v>
      </c>
      <c r="F77" s="182" t="s">
        <v>173</v>
      </c>
      <c r="G77" s="182" t="s">
        <v>173</v>
      </c>
      <c r="H77" s="182" t="s">
        <v>173</v>
      </c>
      <c r="I77" s="182" t="s">
        <v>173</v>
      </c>
      <c r="J77" s="182" t="s">
        <v>173</v>
      </c>
      <c r="K77" s="182" t="s">
        <v>173</v>
      </c>
      <c r="L77" s="182" t="s">
        <v>173</v>
      </c>
      <c r="M77" s="182" t="s">
        <v>173</v>
      </c>
      <c r="N77" s="182" t="s">
        <v>173</v>
      </c>
      <c r="O77" s="182" t="s">
        <v>173</v>
      </c>
      <c r="P77" s="182" t="s">
        <v>173</v>
      </c>
      <c r="Q77" s="182" t="s">
        <v>173</v>
      </c>
      <c r="R77" s="182" t="s">
        <v>173</v>
      </c>
      <c r="S77" s="182" t="s">
        <v>173</v>
      </c>
      <c r="T77" s="182" t="s">
        <v>173</v>
      </c>
      <c r="U77" s="182" t="s">
        <v>173</v>
      </c>
      <c r="V77" s="182" t="s">
        <v>173</v>
      </c>
      <c r="W77" s="182" t="s">
        <v>173</v>
      </c>
      <c r="X77" s="182" t="s">
        <v>173</v>
      </c>
      <c r="Y77" s="182" t="s">
        <v>173</v>
      </c>
      <c r="Z77" s="182" t="s">
        <v>173</v>
      </c>
      <c r="AA77" s="182" t="s">
        <v>173</v>
      </c>
      <c r="AB77" s="182" t="s">
        <v>173</v>
      </c>
      <c r="AC77" s="182" t="s">
        <v>173</v>
      </c>
      <c r="AD77" s="182" t="s">
        <v>173</v>
      </c>
      <c r="AE77" s="182" t="s">
        <v>173</v>
      </c>
      <c r="AF77" s="182" t="s">
        <v>173</v>
      </c>
      <c r="AG77" s="182" t="s">
        <v>173</v>
      </c>
      <c r="AH77" s="182" t="s">
        <v>173</v>
      </c>
      <c r="AI77" s="182" t="s">
        <v>173</v>
      </c>
      <c r="AJ77" s="182" t="s">
        <v>173</v>
      </c>
      <c r="AK77" s="182" t="s">
        <v>173</v>
      </c>
      <c r="AL77" s="182" t="s">
        <v>173</v>
      </c>
      <c r="AM77" s="182" t="s">
        <v>173</v>
      </c>
      <c r="AN77" s="182" t="s">
        <v>173</v>
      </c>
      <c r="AO77" s="182" t="s">
        <v>173</v>
      </c>
      <c r="AP77" s="182" t="s">
        <v>173</v>
      </c>
      <c r="AQ77" s="182" t="s">
        <v>173</v>
      </c>
      <c r="AR77" s="182" t="s">
        <v>173</v>
      </c>
      <c r="AS77" s="182" t="s">
        <v>173</v>
      </c>
      <c r="AT77" s="182" t="s">
        <v>173</v>
      </c>
      <c r="AU77" s="182" t="s">
        <v>173</v>
      </c>
      <c r="AV77" s="182" t="s">
        <v>173</v>
      </c>
      <c r="AW77" s="182" t="s">
        <v>173</v>
      </c>
      <c r="AX77" s="182" t="s">
        <v>173</v>
      </c>
      <c r="AY77" s="182">
        <v>1.7574000000000001</v>
      </c>
      <c r="AZ77" s="182">
        <v>1.1984999999999999</v>
      </c>
      <c r="BA77" s="182">
        <v>1.9337</v>
      </c>
      <c r="BB77" s="182">
        <v>2.3363999999999998</v>
      </c>
      <c r="BC77" s="182">
        <v>2.3965999999999998</v>
      </c>
      <c r="BD77" s="182">
        <v>2.4922</v>
      </c>
      <c r="BE77" s="182">
        <v>1.9148000000000001</v>
      </c>
      <c r="BF77" s="182">
        <v>4.0103999999999997</v>
      </c>
      <c r="BG77" s="182">
        <v>3.5651999999999999</v>
      </c>
      <c r="BH77" s="182">
        <v>2.242</v>
      </c>
      <c r="BI77" s="182">
        <v>2.6475</v>
      </c>
      <c r="BJ77" s="182">
        <v>3.7892000000000001</v>
      </c>
      <c r="BK77" s="182">
        <v>3.9744999999999999</v>
      </c>
      <c r="BL77" s="182">
        <v>3.8736000000000002</v>
      </c>
      <c r="BM77" s="182">
        <v>2.7685</v>
      </c>
      <c r="BN77" s="182">
        <v>6.3087999999999997</v>
      </c>
      <c r="BO77" s="182">
        <v>6.6661999999999999</v>
      </c>
      <c r="BP77" s="182">
        <v>3.0364</v>
      </c>
      <c r="BQ77" s="182">
        <v>2.8841000000000001</v>
      </c>
      <c r="BR77" s="182">
        <v>5.9680999999999997</v>
      </c>
      <c r="BS77" s="182">
        <v>7.1608999999999998</v>
      </c>
      <c r="BT77" s="182">
        <v>4.7573999999999996</v>
      </c>
      <c r="BU77" s="182">
        <v>3.8090000000000002</v>
      </c>
      <c r="BV77" s="182">
        <v>7.1246999999999998</v>
      </c>
      <c r="BW77" s="182">
        <v>6.3243</v>
      </c>
      <c r="BX77" s="182">
        <v>3.9571000000000001</v>
      </c>
      <c r="BY77" s="182">
        <v>4.5993000000000004</v>
      </c>
      <c r="BZ77" s="182">
        <v>5.8730000000000002</v>
      </c>
      <c r="CA77" s="182">
        <v>7.7454000000000001</v>
      </c>
      <c r="CB77" s="182">
        <v>6.1860999999999997</v>
      </c>
      <c r="CC77" s="182">
        <v>5.6299000000000001</v>
      </c>
      <c r="CD77" s="182">
        <v>9.1638000000000002</v>
      </c>
      <c r="CE77" s="182">
        <v>9.5614000000000008</v>
      </c>
      <c r="CF77" s="182">
        <v>5.4366000000000003</v>
      </c>
      <c r="CG77" s="182">
        <v>5.5469999999999997</v>
      </c>
      <c r="CH77" s="182">
        <v>9.8375000000000004</v>
      </c>
      <c r="CI77" s="182">
        <v>9.8362999999999996</v>
      </c>
      <c r="CJ77" s="182">
        <v>6.0517000000000003</v>
      </c>
      <c r="CK77" s="182">
        <v>6.7958999999999996</v>
      </c>
      <c r="CL77" s="182">
        <v>9.1759000000000004</v>
      </c>
      <c r="CM77" s="182">
        <v>12.928800000000001</v>
      </c>
      <c r="CN77" s="182">
        <v>6.0857000000000001</v>
      </c>
      <c r="CO77" s="182">
        <v>6.6704999999999997</v>
      </c>
      <c r="CP77" s="182">
        <v>9.2489000000000008</v>
      </c>
      <c r="CQ77" s="182">
        <v>9.9616000000000007</v>
      </c>
      <c r="CR77" s="182">
        <v>5.2953000000000001</v>
      </c>
      <c r="CS77" s="195">
        <v>3.9921000000000002</v>
      </c>
      <c r="CT77" s="195">
        <v>9.9034999999999993</v>
      </c>
      <c r="CU77" s="195">
        <v>11.796799999999999</v>
      </c>
      <c r="CV77" s="195">
        <v>7.3979999999999997</v>
      </c>
      <c r="CW77" s="195">
        <v>5.6463999999999999</v>
      </c>
      <c r="CX77" s="216"/>
      <c r="CY77" s="216"/>
    </row>
    <row r="78" spans="1:103" ht="15.6" x14ac:dyDescent="0.3">
      <c r="A78" s="155" t="s">
        <v>123</v>
      </c>
      <c r="B78" s="181" t="s">
        <v>133</v>
      </c>
      <c r="C78" s="182" t="s">
        <v>173</v>
      </c>
      <c r="D78" s="182" t="s">
        <v>173</v>
      </c>
      <c r="E78" s="182" t="s">
        <v>173</v>
      </c>
      <c r="F78" s="182" t="s">
        <v>173</v>
      </c>
      <c r="G78" s="182" t="s">
        <v>173</v>
      </c>
      <c r="H78" s="182" t="s">
        <v>173</v>
      </c>
      <c r="I78" s="182" t="s">
        <v>173</v>
      </c>
      <c r="J78" s="182" t="s">
        <v>173</v>
      </c>
      <c r="K78" s="182" t="s">
        <v>173</v>
      </c>
      <c r="L78" s="182" t="s">
        <v>173</v>
      </c>
      <c r="M78" s="182" t="s">
        <v>173</v>
      </c>
      <c r="N78" s="182" t="s">
        <v>173</v>
      </c>
      <c r="O78" s="182" t="s">
        <v>173</v>
      </c>
      <c r="P78" s="182" t="s">
        <v>173</v>
      </c>
      <c r="Q78" s="182" t="s">
        <v>173</v>
      </c>
      <c r="R78" s="182" t="s">
        <v>173</v>
      </c>
      <c r="S78" s="182" t="s">
        <v>173</v>
      </c>
      <c r="T78" s="182" t="s">
        <v>173</v>
      </c>
      <c r="U78" s="182" t="s">
        <v>173</v>
      </c>
      <c r="V78" s="182" t="s">
        <v>173</v>
      </c>
      <c r="W78" s="182" t="s">
        <v>173</v>
      </c>
      <c r="X78" s="182" t="s">
        <v>173</v>
      </c>
      <c r="Y78" s="182" t="s">
        <v>173</v>
      </c>
      <c r="Z78" s="182" t="s">
        <v>173</v>
      </c>
      <c r="AA78" s="182" t="s">
        <v>173</v>
      </c>
      <c r="AB78" s="182" t="s">
        <v>173</v>
      </c>
      <c r="AC78" s="182" t="s">
        <v>173</v>
      </c>
      <c r="AD78" s="182" t="s">
        <v>173</v>
      </c>
      <c r="AE78" s="182" t="s">
        <v>173</v>
      </c>
      <c r="AF78" s="182" t="s">
        <v>173</v>
      </c>
      <c r="AG78" s="182" t="s">
        <v>173</v>
      </c>
      <c r="AH78" s="182" t="s">
        <v>173</v>
      </c>
      <c r="AI78" s="182" t="s">
        <v>173</v>
      </c>
      <c r="AJ78" s="182" t="s">
        <v>173</v>
      </c>
      <c r="AK78" s="182" t="s">
        <v>173</v>
      </c>
      <c r="AL78" s="182" t="s">
        <v>173</v>
      </c>
      <c r="AM78" s="182" t="s">
        <v>173</v>
      </c>
      <c r="AN78" s="182" t="s">
        <v>173</v>
      </c>
      <c r="AO78" s="182" t="s">
        <v>173</v>
      </c>
      <c r="AP78" s="182" t="s">
        <v>173</v>
      </c>
      <c r="AQ78" s="182" t="s">
        <v>173</v>
      </c>
      <c r="AR78" s="182" t="s">
        <v>173</v>
      </c>
      <c r="AS78" s="182" t="s">
        <v>173</v>
      </c>
      <c r="AT78" s="182" t="s">
        <v>173</v>
      </c>
      <c r="AU78" s="182" t="s">
        <v>173</v>
      </c>
      <c r="AV78" s="182" t="s">
        <v>173</v>
      </c>
      <c r="AW78" s="182" t="s">
        <v>173</v>
      </c>
      <c r="AX78" s="182" t="s">
        <v>173</v>
      </c>
      <c r="AY78" s="182">
        <v>0.67090000000000005</v>
      </c>
      <c r="AZ78" s="182">
        <v>0.46039999999999998</v>
      </c>
      <c r="BA78" s="182">
        <v>0.82569999999999999</v>
      </c>
      <c r="BB78" s="182">
        <v>1.1027</v>
      </c>
      <c r="BC78" s="182">
        <v>0.99809999999999999</v>
      </c>
      <c r="BD78" s="182">
        <v>1.1286</v>
      </c>
      <c r="BE78" s="182">
        <v>1.0985</v>
      </c>
      <c r="BF78" s="182">
        <v>1.9238999999999999</v>
      </c>
      <c r="BG78" s="182">
        <v>1.5069999999999999</v>
      </c>
      <c r="BH78" s="182">
        <v>1.6498999999999999</v>
      </c>
      <c r="BI78" s="182">
        <v>1.7074</v>
      </c>
      <c r="BJ78" s="182">
        <v>2.7387000000000001</v>
      </c>
      <c r="BK78" s="182">
        <v>2.8046000000000002</v>
      </c>
      <c r="BL78" s="182">
        <v>2.6149</v>
      </c>
      <c r="BM78" s="182">
        <v>1.9653</v>
      </c>
      <c r="BN78" s="182">
        <v>4.0869</v>
      </c>
      <c r="BO78" s="182">
        <v>4.3837999999999999</v>
      </c>
      <c r="BP78" s="182">
        <v>2.0920999999999998</v>
      </c>
      <c r="BQ78" s="182">
        <v>2.2421000000000002</v>
      </c>
      <c r="BR78" s="182">
        <v>4.6866000000000003</v>
      </c>
      <c r="BS78" s="182">
        <v>4.6753</v>
      </c>
      <c r="BT78" s="182">
        <v>3.5775999999999999</v>
      </c>
      <c r="BU78" s="182">
        <v>3.4123000000000001</v>
      </c>
      <c r="BV78" s="182">
        <v>5.7576000000000001</v>
      </c>
      <c r="BW78" s="182">
        <v>5.1482999999999999</v>
      </c>
      <c r="BX78" s="182">
        <v>3.2522000000000002</v>
      </c>
      <c r="BY78" s="182">
        <v>3.5819000000000001</v>
      </c>
      <c r="BZ78" s="182">
        <v>4.4234</v>
      </c>
      <c r="CA78" s="182">
        <v>5.1619999999999999</v>
      </c>
      <c r="CB78" s="182">
        <v>3.9914999999999998</v>
      </c>
      <c r="CC78" s="182">
        <v>3.9592000000000001</v>
      </c>
      <c r="CD78" s="182">
        <v>7.8030999999999997</v>
      </c>
      <c r="CE78" s="182">
        <v>7.9269999999999996</v>
      </c>
      <c r="CF78" s="182">
        <v>4.7270000000000003</v>
      </c>
      <c r="CG78" s="182">
        <v>5.0179999999999998</v>
      </c>
      <c r="CH78" s="182">
        <v>8.8531999999999993</v>
      </c>
      <c r="CI78" s="182">
        <v>8.6</v>
      </c>
      <c r="CJ78" s="182">
        <v>5.9362000000000004</v>
      </c>
      <c r="CK78" s="182">
        <v>7.1882999999999999</v>
      </c>
      <c r="CL78" s="182">
        <v>10.2507</v>
      </c>
      <c r="CM78" s="182">
        <v>13.362</v>
      </c>
      <c r="CN78" s="182">
        <v>7.2900999999999998</v>
      </c>
      <c r="CO78" s="182">
        <v>8.0115999999999996</v>
      </c>
      <c r="CP78" s="182">
        <v>12.0174</v>
      </c>
      <c r="CQ78" s="182">
        <v>11.2005</v>
      </c>
      <c r="CR78" s="182">
        <v>6.1898999999999997</v>
      </c>
      <c r="CS78" s="195">
        <v>6.1242000000000001</v>
      </c>
      <c r="CT78" s="195">
        <v>11.9948</v>
      </c>
      <c r="CU78" s="195">
        <v>12.610200000000001</v>
      </c>
      <c r="CV78" s="195">
        <v>8.8734999999999999</v>
      </c>
      <c r="CW78" s="195">
        <v>7.8254000000000001</v>
      </c>
      <c r="CX78" s="216"/>
      <c r="CY78" s="216"/>
    </row>
    <row r="79" spans="1:103" ht="15.6" x14ac:dyDescent="0.3">
      <c r="A79" s="155" t="s">
        <v>123</v>
      </c>
      <c r="B79" s="175" t="s">
        <v>135</v>
      </c>
      <c r="C79" s="182" t="s">
        <v>173</v>
      </c>
      <c r="D79" s="182" t="s">
        <v>173</v>
      </c>
      <c r="E79" s="182" t="s">
        <v>173</v>
      </c>
      <c r="F79" s="182" t="s">
        <v>173</v>
      </c>
      <c r="G79" s="182" t="s">
        <v>173</v>
      </c>
      <c r="H79" s="182" t="s">
        <v>173</v>
      </c>
      <c r="I79" s="182" t="s">
        <v>173</v>
      </c>
      <c r="J79" s="182" t="s">
        <v>173</v>
      </c>
      <c r="K79" s="182" t="s">
        <v>173</v>
      </c>
      <c r="L79" s="182" t="s">
        <v>173</v>
      </c>
      <c r="M79" s="182" t="s">
        <v>173</v>
      </c>
      <c r="N79" s="182" t="s">
        <v>173</v>
      </c>
      <c r="O79" s="182" t="s">
        <v>173</v>
      </c>
      <c r="P79" s="182" t="s">
        <v>173</v>
      </c>
      <c r="Q79" s="182" t="s">
        <v>173</v>
      </c>
      <c r="R79" s="182" t="s">
        <v>173</v>
      </c>
      <c r="S79" s="182" t="s">
        <v>173</v>
      </c>
      <c r="T79" s="182" t="s">
        <v>173</v>
      </c>
      <c r="U79" s="182" t="s">
        <v>173</v>
      </c>
      <c r="V79" s="182" t="s">
        <v>173</v>
      </c>
      <c r="W79" s="182" t="s">
        <v>173</v>
      </c>
      <c r="X79" s="182" t="s">
        <v>173</v>
      </c>
      <c r="Y79" s="182" t="s">
        <v>173</v>
      </c>
      <c r="Z79" s="182" t="s">
        <v>173</v>
      </c>
      <c r="AA79" s="182" t="s">
        <v>173</v>
      </c>
      <c r="AB79" s="182" t="s">
        <v>173</v>
      </c>
      <c r="AC79" s="182" t="s">
        <v>173</v>
      </c>
      <c r="AD79" s="182" t="s">
        <v>173</v>
      </c>
      <c r="AE79" s="182" t="s">
        <v>173</v>
      </c>
      <c r="AF79" s="182" t="s">
        <v>173</v>
      </c>
      <c r="AG79" s="182" t="s">
        <v>173</v>
      </c>
      <c r="AH79" s="182" t="s">
        <v>173</v>
      </c>
      <c r="AI79" s="182" t="s">
        <v>173</v>
      </c>
      <c r="AJ79" s="182" t="s">
        <v>173</v>
      </c>
      <c r="AK79" s="182" t="s">
        <v>173</v>
      </c>
      <c r="AL79" s="182" t="s">
        <v>173</v>
      </c>
      <c r="AM79" s="182" t="s">
        <v>173</v>
      </c>
      <c r="AN79" s="182" t="s">
        <v>173</v>
      </c>
      <c r="AO79" s="182" t="s">
        <v>173</v>
      </c>
      <c r="AP79" s="182" t="s">
        <v>173</v>
      </c>
      <c r="AQ79" s="182" t="s">
        <v>173</v>
      </c>
      <c r="AR79" s="182" t="s">
        <v>173</v>
      </c>
      <c r="AS79" s="182" t="s">
        <v>173</v>
      </c>
      <c r="AT79" s="182" t="s">
        <v>173</v>
      </c>
      <c r="AU79" s="182" t="s">
        <v>173</v>
      </c>
      <c r="AV79" s="182" t="s">
        <v>173</v>
      </c>
      <c r="AW79" s="182" t="s">
        <v>173</v>
      </c>
      <c r="AX79" s="182" t="s">
        <v>173</v>
      </c>
      <c r="AY79" s="182">
        <v>5.0000000000000001E-4</v>
      </c>
      <c r="AZ79" s="182">
        <v>5.9999999999999995E-4</v>
      </c>
      <c r="BA79" s="182">
        <v>5.9999999999999995E-4</v>
      </c>
      <c r="BB79" s="182">
        <v>1E-4</v>
      </c>
      <c r="BC79" s="182">
        <v>2.0000000000000001E-4</v>
      </c>
      <c r="BD79" s="182">
        <v>2.9999999999999997E-4</v>
      </c>
      <c r="BE79" s="182">
        <v>2.0000000000000001E-4</v>
      </c>
      <c r="BF79" s="182">
        <v>2.0000000000000001E-4</v>
      </c>
      <c r="BG79" s="182">
        <v>1E-3</v>
      </c>
      <c r="BH79" s="182">
        <v>8.9999999999999998E-4</v>
      </c>
      <c r="BI79" s="182">
        <v>1.1999999999999999E-3</v>
      </c>
      <c r="BJ79" s="182">
        <v>1.1999999999999999E-3</v>
      </c>
      <c r="BK79" s="182">
        <v>1.2999999999999999E-3</v>
      </c>
      <c r="BL79" s="182">
        <v>1.1000000000000001E-3</v>
      </c>
      <c r="BM79" s="182">
        <v>1E-3</v>
      </c>
      <c r="BN79" s="182">
        <v>1.4E-3</v>
      </c>
      <c r="BO79" s="182">
        <v>5.0000000000000001E-4</v>
      </c>
      <c r="BP79" s="182">
        <v>8.9999999999999998E-4</v>
      </c>
      <c r="BQ79" s="182">
        <v>2.0000000000000001E-4</v>
      </c>
      <c r="BR79" s="182">
        <v>5.9999999999999995E-4</v>
      </c>
      <c r="BS79" s="182">
        <v>5.9999999999999995E-4</v>
      </c>
      <c r="BT79" s="182">
        <v>5.0000000000000001E-4</v>
      </c>
      <c r="BU79" s="182">
        <v>5.0000000000000001E-4</v>
      </c>
      <c r="BV79" s="182">
        <v>5.0000000000000001E-4</v>
      </c>
      <c r="BW79" s="182">
        <v>0</v>
      </c>
      <c r="BX79" s="182">
        <v>0</v>
      </c>
      <c r="BY79" s="182">
        <v>0</v>
      </c>
      <c r="BZ79" s="182">
        <v>0</v>
      </c>
      <c r="CA79" s="182">
        <v>2.9999999999999997E-4</v>
      </c>
      <c r="CB79" s="182">
        <v>1E-4</v>
      </c>
      <c r="CC79" s="182">
        <v>2.3999999999999998E-3</v>
      </c>
      <c r="CD79" s="182">
        <v>1.2999999999999999E-3</v>
      </c>
      <c r="CE79" s="182">
        <v>3.0999999999999999E-3</v>
      </c>
      <c r="CF79" s="182">
        <v>3.0999999999999999E-3</v>
      </c>
      <c r="CG79" s="182">
        <v>1.1000000000000001E-3</v>
      </c>
      <c r="CH79" s="182">
        <v>1.9E-3</v>
      </c>
      <c r="CI79" s="182">
        <v>3.2000000000000002E-3</v>
      </c>
      <c r="CJ79" s="182">
        <v>3.8999999999999998E-3</v>
      </c>
      <c r="CK79" s="182">
        <v>4.0000000000000001E-3</v>
      </c>
      <c r="CL79" s="182">
        <v>2.8999999999999998E-3</v>
      </c>
      <c r="CM79" s="182">
        <v>2.8999999999999998E-3</v>
      </c>
      <c r="CN79" s="182">
        <v>3.0999999999999999E-3</v>
      </c>
      <c r="CO79" s="182">
        <v>3.3999999999999998E-3</v>
      </c>
      <c r="CP79" s="182">
        <v>1.8E-3</v>
      </c>
      <c r="CQ79" s="182">
        <v>1.2999999999999999E-3</v>
      </c>
      <c r="CR79" s="182">
        <v>1.1999999999999999E-3</v>
      </c>
      <c r="CS79" s="195">
        <v>1.2999999999999999E-3</v>
      </c>
      <c r="CT79" s="195">
        <v>1.6000000000000001E-3</v>
      </c>
      <c r="CU79" s="195">
        <v>1.5E-3</v>
      </c>
      <c r="CV79" s="195">
        <v>2.5999999999999999E-3</v>
      </c>
      <c r="CW79" s="195">
        <v>2.2000000000000001E-3</v>
      </c>
      <c r="CX79" s="216"/>
      <c r="CY79" s="216"/>
    </row>
    <row r="80" spans="1:103" ht="15.6" x14ac:dyDescent="0.3">
      <c r="A80" s="155" t="s">
        <v>123</v>
      </c>
      <c r="B80" s="175" t="s">
        <v>114</v>
      </c>
      <c r="C80" s="182" t="s">
        <v>173</v>
      </c>
      <c r="D80" s="182" t="s">
        <v>173</v>
      </c>
      <c r="E80" s="182" t="s">
        <v>173</v>
      </c>
      <c r="F80" s="182" t="s">
        <v>173</v>
      </c>
      <c r="G80" s="182" t="s">
        <v>173</v>
      </c>
      <c r="H80" s="182" t="s">
        <v>173</v>
      </c>
      <c r="I80" s="182" t="s">
        <v>173</v>
      </c>
      <c r="J80" s="182" t="s">
        <v>173</v>
      </c>
      <c r="K80" s="182" t="s">
        <v>173</v>
      </c>
      <c r="L80" s="182" t="s">
        <v>173</v>
      </c>
      <c r="M80" s="182" t="s">
        <v>173</v>
      </c>
      <c r="N80" s="182" t="s">
        <v>173</v>
      </c>
      <c r="O80" s="182" t="s">
        <v>173</v>
      </c>
      <c r="P80" s="182" t="s">
        <v>173</v>
      </c>
      <c r="Q80" s="182" t="s">
        <v>173</v>
      </c>
      <c r="R80" s="182" t="s">
        <v>173</v>
      </c>
      <c r="S80" s="182" t="s">
        <v>173</v>
      </c>
      <c r="T80" s="182" t="s">
        <v>173</v>
      </c>
      <c r="U80" s="182" t="s">
        <v>173</v>
      </c>
      <c r="V80" s="182" t="s">
        <v>173</v>
      </c>
      <c r="W80" s="182" t="s">
        <v>173</v>
      </c>
      <c r="X80" s="182" t="s">
        <v>173</v>
      </c>
      <c r="Y80" s="182" t="s">
        <v>173</v>
      </c>
      <c r="Z80" s="182" t="s">
        <v>173</v>
      </c>
      <c r="AA80" s="182" t="s">
        <v>173</v>
      </c>
      <c r="AB80" s="182" t="s">
        <v>173</v>
      </c>
      <c r="AC80" s="182" t="s">
        <v>173</v>
      </c>
      <c r="AD80" s="182" t="s">
        <v>173</v>
      </c>
      <c r="AE80" s="182" t="s">
        <v>173</v>
      </c>
      <c r="AF80" s="182" t="s">
        <v>173</v>
      </c>
      <c r="AG80" s="182" t="s">
        <v>173</v>
      </c>
      <c r="AH80" s="182" t="s">
        <v>173</v>
      </c>
      <c r="AI80" s="182" t="s">
        <v>173</v>
      </c>
      <c r="AJ80" s="182" t="s">
        <v>173</v>
      </c>
      <c r="AK80" s="182" t="s">
        <v>173</v>
      </c>
      <c r="AL80" s="182" t="s">
        <v>173</v>
      </c>
      <c r="AM80" s="182" t="s">
        <v>173</v>
      </c>
      <c r="AN80" s="182" t="s">
        <v>173</v>
      </c>
      <c r="AO80" s="182" t="s">
        <v>173</v>
      </c>
      <c r="AP80" s="182" t="s">
        <v>173</v>
      </c>
      <c r="AQ80" s="182" t="s">
        <v>173</v>
      </c>
      <c r="AR80" s="182" t="s">
        <v>173</v>
      </c>
      <c r="AS80" s="182" t="s">
        <v>173</v>
      </c>
      <c r="AT80" s="182" t="s">
        <v>173</v>
      </c>
      <c r="AU80" s="182" t="s">
        <v>173</v>
      </c>
      <c r="AV80" s="182" t="s">
        <v>173</v>
      </c>
      <c r="AW80" s="182" t="s">
        <v>173</v>
      </c>
      <c r="AX80" s="182" t="s">
        <v>173</v>
      </c>
      <c r="AY80" s="182">
        <v>5.7000000000000002E-3</v>
      </c>
      <c r="AZ80" s="182">
        <v>1.12E-2</v>
      </c>
      <c r="BA80" s="182">
        <v>1.4500000000000001E-2</v>
      </c>
      <c r="BB80" s="182">
        <v>8.8999999999999999E-3</v>
      </c>
      <c r="BC80" s="182">
        <v>1.5299999999999999E-2</v>
      </c>
      <c r="BD80" s="182">
        <v>6.6100000000000006E-2</v>
      </c>
      <c r="BE80" s="182">
        <v>0.1052</v>
      </c>
      <c r="BF80" s="182">
        <v>5.7099999999999998E-2</v>
      </c>
      <c r="BG80" s="182">
        <v>0.1782</v>
      </c>
      <c r="BH80" s="182">
        <v>0.43780000000000002</v>
      </c>
      <c r="BI80" s="182">
        <v>0.55410000000000004</v>
      </c>
      <c r="BJ80" s="182">
        <v>0.18360000000000001</v>
      </c>
      <c r="BK80" s="182">
        <v>0.14019999999999999</v>
      </c>
      <c r="BL80" s="182">
        <v>0.70099999999999996</v>
      </c>
      <c r="BM80" s="182">
        <v>0.85960000000000003</v>
      </c>
      <c r="BN80" s="182">
        <v>0.30940000000000001</v>
      </c>
      <c r="BO80" s="182">
        <v>0.47039999999999998</v>
      </c>
      <c r="BP80" s="182">
        <v>1.4729000000000001</v>
      </c>
      <c r="BQ80" s="182">
        <v>1.5618000000000001</v>
      </c>
      <c r="BR80" s="182">
        <v>0.54890000000000005</v>
      </c>
      <c r="BS80" s="182">
        <v>0.9375</v>
      </c>
      <c r="BT80" s="182">
        <v>3.1042999999999998</v>
      </c>
      <c r="BU80" s="182">
        <v>2.6951999999999998</v>
      </c>
      <c r="BV80" s="182">
        <v>0.79579999999999995</v>
      </c>
      <c r="BW80" s="182">
        <v>1.4572000000000001</v>
      </c>
      <c r="BX80" s="182">
        <v>3.8681999999999999</v>
      </c>
      <c r="BY80" s="182">
        <v>3.7391999999999999</v>
      </c>
      <c r="BZ80" s="182">
        <v>1.3305</v>
      </c>
      <c r="CA80" s="182">
        <v>1.6057999999999999</v>
      </c>
      <c r="CB80" s="182">
        <v>4.5787000000000004</v>
      </c>
      <c r="CC80" s="182">
        <v>3.9569000000000001</v>
      </c>
      <c r="CD80" s="182">
        <v>1.3159000000000001</v>
      </c>
      <c r="CE80" s="182">
        <v>1.7930999999999999</v>
      </c>
      <c r="CF80" s="182">
        <v>4.9093999999999998</v>
      </c>
      <c r="CG80" s="182">
        <v>4.4809999999999999</v>
      </c>
      <c r="CH80" s="182">
        <v>1.4849000000000001</v>
      </c>
      <c r="CI80" s="182">
        <v>1.9177999999999999</v>
      </c>
      <c r="CJ80" s="182">
        <v>4.6208</v>
      </c>
      <c r="CK80" s="182">
        <v>4.4882999999999997</v>
      </c>
      <c r="CL80" s="182">
        <v>1.3912</v>
      </c>
      <c r="CM80" s="182">
        <v>1.9119999999999999</v>
      </c>
      <c r="CN80" s="182">
        <v>5.4295999999999998</v>
      </c>
      <c r="CO80" s="182">
        <v>4.2114000000000003</v>
      </c>
      <c r="CP80" s="182">
        <v>1.3498000000000001</v>
      </c>
      <c r="CQ80" s="182">
        <v>1.7156</v>
      </c>
      <c r="CR80" s="182">
        <v>4.9966999999999997</v>
      </c>
      <c r="CS80" s="195">
        <v>4.0327000000000002</v>
      </c>
      <c r="CT80" s="195">
        <v>1.393</v>
      </c>
      <c r="CU80" s="195">
        <v>2.0768</v>
      </c>
      <c r="CV80" s="195">
        <v>5.0902000000000003</v>
      </c>
      <c r="CW80" s="195">
        <v>4.8356000000000003</v>
      </c>
      <c r="CX80" s="216"/>
      <c r="CY80" s="216"/>
    </row>
    <row r="81" spans="1:104" ht="15.6" x14ac:dyDescent="0.3">
      <c r="A81" s="155" t="s">
        <v>123</v>
      </c>
      <c r="B81" s="175" t="s">
        <v>115</v>
      </c>
      <c r="C81" s="182">
        <v>0.77129999999999999</v>
      </c>
      <c r="D81" s="182">
        <v>0.79520000000000002</v>
      </c>
      <c r="E81" s="182">
        <v>0.81279999999999997</v>
      </c>
      <c r="F81" s="182">
        <v>0.85799999999999998</v>
      </c>
      <c r="G81" s="182">
        <v>0.93320000000000003</v>
      </c>
      <c r="H81" s="182">
        <v>0.98899999999999999</v>
      </c>
      <c r="I81" s="182">
        <v>1.0209999999999999</v>
      </c>
      <c r="J81" s="182">
        <v>1.0439000000000001</v>
      </c>
      <c r="K81" s="182">
        <v>1.0835999999999999</v>
      </c>
      <c r="L81" s="182">
        <v>1.0169999999999999</v>
      </c>
      <c r="M81" s="182">
        <v>1.1123000000000001</v>
      </c>
      <c r="N81" s="182">
        <v>1.1152</v>
      </c>
      <c r="O81" s="182">
        <v>1.163</v>
      </c>
      <c r="P81" s="182">
        <v>1.2253000000000001</v>
      </c>
      <c r="Q81" s="182">
        <v>1.3152999999999999</v>
      </c>
      <c r="R81" s="182">
        <v>1.3438000000000001</v>
      </c>
      <c r="S81" s="182">
        <v>1.4296</v>
      </c>
      <c r="T81" s="182">
        <v>1.3653</v>
      </c>
      <c r="U81" s="182">
        <v>1.3888</v>
      </c>
      <c r="V81" s="182">
        <v>1.4416</v>
      </c>
      <c r="W81" s="182">
        <v>1.7016</v>
      </c>
      <c r="X81" s="182">
        <v>1.5844</v>
      </c>
      <c r="Y81" s="182">
        <v>1.5885</v>
      </c>
      <c r="Z81" s="182">
        <v>1.8168</v>
      </c>
      <c r="AA81" s="182">
        <v>1.9308000000000001</v>
      </c>
      <c r="AB81" s="182">
        <v>1.9389000000000001</v>
      </c>
      <c r="AC81" s="182">
        <v>1.921</v>
      </c>
      <c r="AD81" s="182">
        <v>2.1497000000000002</v>
      </c>
      <c r="AE81" s="182">
        <v>2.5343</v>
      </c>
      <c r="AF81" s="182">
        <v>2.2273000000000001</v>
      </c>
      <c r="AG81" s="182">
        <v>2.1871</v>
      </c>
      <c r="AH81" s="182">
        <v>2.7366999999999999</v>
      </c>
      <c r="AI81" s="182">
        <v>2.5897000000000001</v>
      </c>
      <c r="AJ81" s="182">
        <v>2.3228</v>
      </c>
      <c r="AK81" s="182">
        <v>2.2964000000000002</v>
      </c>
      <c r="AL81" s="182">
        <v>2.7185000000000001</v>
      </c>
      <c r="AM81" s="182">
        <v>2.4687000000000001</v>
      </c>
      <c r="AN81" s="182">
        <v>2.1375000000000002</v>
      </c>
      <c r="AO81" s="182">
        <v>2.1648000000000001</v>
      </c>
      <c r="AP81" s="182">
        <v>2.5535000000000001</v>
      </c>
      <c r="AQ81" s="182">
        <v>2.4159000000000002</v>
      </c>
      <c r="AR81" s="182">
        <v>2.2768999999999999</v>
      </c>
      <c r="AS81" s="182">
        <v>2.2940999999999998</v>
      </c>
      <c r="AT81" s="182">
        <v>2.5794000000000001</v>
      </c>
      <c r="AU81" s="182">
        <v>2.8195999999999999</v>
      </c>
      <c r="AV81" s="182">
        <v>2.5400999999999998</v>
      </c>
      <c r="AW81" s="182">
        <v>2.4893000000000001</v>
      </c>
      <c r="AX81" s="182">
        <v>2.8653</v>
      </c>
      <c r="AY81" s="182">
        <v>2.9693000000000001</v>
      </c>
      <c r="AZ81" s="182">
        <v>2.9285999999999999</v>
      </c>
      <c r="BA81" s="182">
        <v>3.1263999999999998</v>
      </c>
      <c r="BB81" s="182">
        <v>3.2370000000000001</v>
      </c>
      <c r="BC81" s="182">
        <v>3.3614000000000002</v>
      </c>
      <c r="BD81" s="182">
        <v>3.1551</v>
      </c>
      <c r="BE81" s="182">
        <v>3.3483000000000001</v>
      </c>
      <c r="BF81" s="182">
        <v>3.448</v>
      </c>
      <c r="BG81" s="182">
        <v>3.9257</v>
      </c>
      <c r="BH81" s="182">
        <v>3.0076999999999998</v>
      </c>
      <c r="BI81" s="182">
        <v>3.5445000000000002</v>
      </c>
      <c r="BJ81" s="182">
        <v>4.2558999999999996</v>
      </c>
      <c r="BK81" s="182">
        <v>4.1395999999999997</v>
      </c>
      <c r="BL81" s="182">
        <v>5.0618999999999996</v>
      </c>
      <c r="BM81" s="182">
        <v>4.4595000000000002</v>
      </c>
      <c r="BN81" s="182">
        <v>4.4386999999999999</v>
      </c>
      <c r="BO81" s="182">
        <v>4.5686</v>
      </c>
      <c r="BP81" s="182">
        <v>5.4493</v>
      </c>
      <c r="BQ81" s="182">
        <v>5.9146000000000001</v>
      </c>
      <c r="BR81" s="182">
        <v>6.6864999999999997</v>
      </c>
      <c r="BS81" s="182">
        <v>6.9598000000000004</v>
      </c>
      <c r="BT81" s="182">
        <v>7.0179999999999998</v>
      </c>
      <c r="BU81" s="182">
        <v>7.0594000000000001</v>
      </c>
      <c r="BV81" s="182">
        <v>8.2197999999999993</v>
      </c>
      <c r="BW81" s="182">
        <v>8.5282999999999998</v>
      </c>
      <c r="BX81" s="182">
        <v>7.7077999999999998</v>
      </c>
      <c r="BY81" s="182">
        <v>6.2225999999999999</v>
      </c>
      <c r="BZ81" s="182">
        <v>7.6069000000000004</v>
      </c>
      <c r="CA81" s="182">
        <v>8.9657999999999998</v>
      </c>
      <c r="CB81" s="182">
        <v>7.8262999999999998</v>
      </c>
      <c r="CC81" s="182">
        <v>7.7653999999999996</v>
      </c>
      <c r="CD81" s="182">
        <v>7.3368000000000002</v>
      </c>
      <c r="CE81" s="182">
        <v>7.7424999999999997</v>
      </c>
      <c r="CF81" s="182">
        <v>8.6358999999999995</v>
      </c>
      <c r="CG81" s="182">
        <v>8.7924000000000007</v>
      </c>
      <c r="CH81" s="182">
        <v>9.7959999999999994</v>
      </c>
      <c r="CI81" s="182">
        <v>8.9390000000000001</v>
      </c>
      <c r="CJ81" s="182">
        <v>9.0840999999999994</v>
      </c>
      <c r="CK81" s="182">
        <v>9.0508000000000006</v>
      </c>
      <c r="CL81" s="182">
        <v>10.307700000000001</v>
      </c>
      <c r="CM81" s="182">
        <v>10.339600000000001</v>
      </c>
      <c r="CN81" s="182">
        <v>9.8975000000000009</v>
      </c>
      <c r="CO81" s="182">
        <v>9.1554000000000002</v>
      </c>
      <c r="CP81" s="182">
        <v>9.9547000000000008</v>
      </c>
      <c r="CQ81" s="182">
        <v>10.305199999999999</v>
      </c>
      <c r="CR81" s="182">
        <v>9.7474000000000007</v>
      </c>
      <c r="CS81" s="195">
        <v>9.1790000000000003</v>
      </c>
      <c r="CT81" s="195">
        <v>10.645099999999999</v>
      </c>
      <c r="CU81" s="195">
        <v>9.9666999999999994</v>
      </c>
      <c r="CV81" s="195">
        <v>8.0886999999999993</v>
      </c>
      <c r="CW81" s="195">
        <v>9.2104999999999997</v>
      </c>
      <c r="CX81" s="216"/>
      <c r="CY81" s="216"/>
    </row>
    <row r="82" spans="1:104" ht="15.6" x14ac:dyDescent="0.3">
      <c r="A82" s="155" t="s">
        <v>123</v>
      </c>
      <c r="B82" s="175" t="s">
        <v>116</v>
      </c>
      <c r="C82" s="182">
        <v>1.5596000000000001</v>
      </c>
      <c r="D82" s="182">
        <v>0.90680000000000005</v>
      </c>
      <c r="E82" s="182">
        <v>0.84970000000000001</v>
      </c>
      <c r="F82" s="182">
        <v>0.92059999999999997</v>
      </c>
      <c r="G82" s="182">
        <v>1.5872999999999999</v>
      </c>
      <c r="H82" s="182">
        <v>0.92290000000000005</v>
      </c>
      <c r="I82" s="182">
        <v>0.86480000000000001</v>
      </c>
      <c r="J82" s="182">
        <v>0.93700000000000006</v>
      </c>
      <c r="K82" s="182">
        <v>1.1160000000000001</v>
      </c>
      <c r="L82" s="182">
        <v>1.3754</v>
      </c>
      <c r="M82" s="182">
        <v>0.72260000000000002</v>
      </c>
      <c r="N82" s="182">
        <v>1.1870000000000001</v>
      </c>
      <c r="O82" s="182">
        <v>0.94240000000000002</v>
      </c>
      <c r="P82" s="182">
        <v>0.90429999999999999</v>
      </c>
      <c r="Q82" s="182">
        <v>0.87519999999999998</v>
      </c>
      <c r="R82" s="182">
        <v>0.85509999999999997</v>
      </c>
      <c r="S82" s="182">
        <v>0.91779999999999995</v>
      </c>
      <c r="T82" s="182">
        <v>0.8639</v>
      </c>
      <c r="U82" s="182">
        <v>0.94530000000000003</v>
      </c>
      <c r="V82" s="182">
        <v>0.99199999999999999</v>
      </c>
      <c r="W82" s="182">
        <v>1.0048999999999999</v>
      </c>
      <c r="X82" s="182">
        <v>0.97340000000000004</v>
      </c>
      <c r="Y82" s="182">
        <v>0.8972</v>
      </c>
      <c r="Z82" s="182">
        <v>0.92449999999999999</v>
      </c>
      <c r="AA82" s="182">
        <v>0.67279999999999995</v>
      </c>
      <c r="AB82" s="182">
        <v>0.76559999999999995</v>
      </c>
      <c r="AC82" s="182">
        <v>0.67689999999999995</v>
      </c>
      <c r="AD82" s="182">
        <v>0.94669999999999999</v>
      </c>
      <c r="AE82" s="182">
        <v>0.93510000000000004</v>
      </c>
      <c r="AF82" s="182">
        <v>0.89380000000000004</v>
      </c>
      <c r="AG82" s="182">
        <v>0.93559999999999999</v>
      </c>
      <c r="AH82" s="182">
        <v>0.91139999999999999</v>
      </c>
      <c r="AI82" s="182">
        <v>0.90559999999999996</v>
      </c>
      <c r="AJ82" s="182">
        <v>0.80679999999999996</v>
      </c>
      <c r="AK82" s="182">
        <v>0.82430000000000003</v>
      </c>
      <c r="AL82" s="182">
        <v>0.83420000000000005</v>
      </c>
      <c r="AM82" s="182">
        <v>0.79890000000000005</v>
      </c>
      <c r="AN82" s="182">
        <v>0.90480000000000005</v>
      </c>
      <c r="AO82" s="182">
        <v>0.94989999999999997</v>
      </c>
      <c r="AP82" s="182">
        <v>0.81379999999999997</v>
      </c>
      <c r="AQ82" s="182">
        <v>0.85299999999999998</v>
      </c>
      <c r="AR82" s="182">
        <v>0.8458</v>
      </c>
      <c r="AS82" s="182">
        <v>0.7127</v>
      </c>
      <c r="AT82" s="182">
        <v>0.77669999999999995</v>
      </c>
      <c r="AU82" s="182">
        <v>0.81950000000000001</v>
      </c>
      <c r="AV82" s="182">
        <v>0.74860000000000004</v>
      </c>
      <c r="AW82" s="182">
        <v>0.84699999999999998</v>
      </c>
      <c r="AX82" s="182">
        <v>0.78069999999999995</v>
      </c>
      <c r="AY82" s="182">
        <v>0.63980000000000004</v>
      </c>
      <c r="AZ82" s="182">
        <v>0.67030000000000001</v>
      </c>
      <c r="BA82" s="182">
        <v>0.64159999999999995</v>
      </c>
      <c r="BB82" s="182">
        <v>0.59299999999999997</v>
      </c>
      <c r="BC82" s="182">
        <v>0.73839999999999995</v>
      </c>
      <c r="BD82" s="182">
        <v>0.74770000000000003</v>
      </c>
      <c r="BE82" s="182">
        <v>0.77900000000000003</v>
      </c>
      <c r="BF82" s="182">
        <v>0.55830000000000002</v>
      </c>
      <c r="BG82" s="182">
        <v>0.78120000000000001</v>
      </c>
      <c r="BH82" s="182">
        <v>0.86339999999999995</v>
      </c>
      <c r="BI82" s="182">
        <v>0.878</v>
      </c>
      <c r="BJ82" s="182">
        <v>0.878</v>
      </c>
      <c r="BK82" s="182">
        <v>0.8407</v>
      </c>
      <c r="BL82" s="182">
        <v>0.88529999999999998</v>
      </c>
      <c r="BM82" s="182">
        <v>0.83240000000000003</v>
      </c>
      <c r="BN82" s="182">
        <v>0.83409999999999995</v>
      </c>
      <c r="BO82" s="182">
        <v>0.98829999999999996</v>
      </c>
      <c r="BP82" s="182">
        <v>0.94389999999999996</v>
      </c>
      <c r="BQ82" s="182">
        <v>0.96009999999999995</v>
      </c>
      <c r="BR82" s="182">
        <v>0.99890000000000001</v>
      </c>
      <c r="BS82" s="182">
        <v>1.1996</v>
      </c>
      <c r="BT82" s="182">
        <v>1.1577</v>
      </c>
      <c r="BU82" s="182">
        <v>1.1687000000000001</v>
      </c>
      <c r="BV82" s="182">
        <v>1.1104000000000001</v>
      </c>
      <c r="BW82" s="182">
        <v>1.4005000000000001</v>
      </c>
      <c r="BX82" s="182">
        <v>1.2954000000000001</v>
      </c>
      <c r="BY82" s="182">
        <v>1.3440000000000001</v>
      </c>
      <c r="BZ82" s="182">
        <v>1.5336000000000001</v>
      </c>
      <c r="CA82" s="182">
        <v>1.2849999999999999</v>
      </c>
      <c r="CB82" s="182">
        <v>1.2988999999999999</v>
      </c>
      <c r="CC82" s="182">
        <v>1.2994000000000001</v>
      </c>
      <c r="CD82" s="182">
        <v>1.3362000000000001</v>
      </c>
      <c r="CE82" s="182">
        <v>1.5109999999999999</v>
      </c>
      <c r="CF82" s="182">
        <v>1.4523999999999999</v>
      </c>
      <c r="CG82" s="182">
        <v>1.4072</v>
      </c>
      <c r="CH82" s="182">
        <v>1.4086000000000001</v>
      </c>
      <c r="CI82" s="182">
        <v>1.4137</v>
      </c>
      <c r="CJ82" s="182">
        <v>1.3551</v>
      </c>
      <c r="CK82" s="182">
        <v>1.3635999999999999</v>
      </c>
      <c r="CL82" s="182">
        <v>1.4610000000000001</v>
      </c>
      <c r="CM82" s="182">
        <v>1.9952000000000001</v>
      </c>
      <c r="CN82" s="182">
        <v>1.8204</v>
      </c>
      <c r="CO82" s="182">
        <v>1.7169000000000001</v>
      </c>
      <c r="CP82" s="182">
        <v>1.7141</v>
      </c>
      <c r="CQ82" s="182">
        <v>1.7992999999999999</v>
      </c>
      <c r="CR82" s="182">
        <v>1.7839</v>
      </c>
      <c r="CS82" s="195">
        <v>1.7070000000000001</v>
      </c>
      <c r="CT82" s="195">
        <v>1.9534</v>
      </c>
      <c r="CU82" s="195">
        <v>1.9218</v>
      </c>
      <c r="CV82" s="195">
        <v>2.0238</v>
      </c>
      <c r="CW82" s="195">
        <v>2.0270999999999999</v>
      </c>
      <c r="CX82" s="216"/>
      <c r="CY82" s="216"/>
    </row>
    <row r="83" spans="1:104" ht="15.6" x14ac:dyDescent="0.3">
      <c r="A83" s="155" t="s">
        <v>123</v>
      </c>
      <c r="B83" s="175" t="s">
        <v>134</v>
      </c>
      <c r="C83" s="182">
        <v>0.45760000000000001</v>
      </c>
      <c r="D83" s="182">
        <v>0.43580000000000002</v>
      </c>
      <c r="E83" s="182">
        <v>0.40450000000000003</v>
      </c>
      <c r="F83" s="182">
        <v>0.32569999999999999</v>
      </c>
      <c r="G83" s="182">
        <v>0.80589999999999995</v>
      </c>
      <c r="H83" s="182">
        <v>0.63570000000000004</v>
      </c>
      <c r="I83" s="182">
        <v>0.79349999999999998</v>
      </c>
      <c r="J83" s="182">
        <v>0.66749999999999998</v>
      </c>
      <c r="K83" s="182">
        <v>0.69540000000000002</v>
      </c>
      <c r="L83" s="182">
        <v>0.64370000000000005</v>
      </c>
      <c r="M83" s="182">
        <v>0.63190000000000002</v>
      </c>
      <c r="N83" s="182">
        <v>0.72340000000000004</v>
      </c>
      <c r="O83" s="182">
        <v>0.68149999999999999</v>
      </c>
      <c r="P83" s="182">
        <v>0.36799999999999999</v>
      </c>
      <c r="Q83" s="182">
        <v>0.57320000000000004</v>
      </c>
      <c r="R83" s="182">
        <v>0.79930000000000001</v>
      </c>
      <c r="S83" s="182">
        <v>0.73809999999999998</v>
      </c>
      <c r="T83" s="182">
        <v>0.59</v>
      </c>
      <c r="U83" s="182">
        <v>0.63800000000000001</v>
      </c>
      <c r="V83" s="182">
        <v>0.68559999999999999</v>
      </c>
      <c r="W83" s="182">
        <v>0.65349999999999997</v>
      </c>
      <c r="X83" s="182">
        <v>0.59040000000000004</v>
      </c>
      <c r="Y83" s="182">
        <v>0.76829999999999998</v>
      </c>
      <c r="Z83" s="182">
        <v>0.72170000000000001</v>
      </c>
      <c r="AA83" s="182">
        <v>0.71460000000000001</v>
      </c>
      <c r="AB83" s="182">
        <v>0.62829999999999997</v>
      </c>
      <c r="AC83" s="182">
        <v>0.61409999999999998</v>
      </c>
      <c r="AD83" s="182">
        <v>0.6915</v>
      </c>
      <c r="AE83" s="182">
        <v>0.76619999999999999</v>
      </c>
      <c r="AF83" s="182">
        <v>0.56259999999999999</v>
      </c>
      <c r="AG83" s="182">
        <v>0.69099999999999995</v>
      </c>
      <c r="AH83" s="182">
        <v>0.91</v>
      </c>
      <c r="AI83" s="182">
        <v>1.0734999999999999</v>
      </c>
      <c r="AJ83" s="182">
        <v>0.80330000000000001</v>
      </c>
      <c r="AK83" s="182">
        <v>0.98970000000000002</v>
      </c>
      <c r="AL83" s="182">
        <v>0.98599999999999999</v>
      </c>
      <c r="AM83" s="182">
        <v>0.89039999999999997</v>
      </c>
      <c r="AN83" s="182">
        <v>0.86539999999999995</v>
      </c>
      <c r="AO83" s="182">
        <v>1.0342</v>
      </c>
      <c r="AP83" s="182">
        <v>1.0692999999999999</v>
      </c>
      <c r="AQ83" s="182">
        <v>0.95279999999999998</v>
      </c>
      <c r="AR83" s="182">
        <v>0.9345</v>
      </c>
      <c r="AS83" s="182">
        <v>1.0888</v>
      </c>
      <c r="AT83" s="182">
        <v>1.1128</v>
      </c>
      <c r="AU83" s="182">
        <v>1.0412999999999999</v>
      </c>
      <c r="AV83" s="182">
        <v>0.82289999999999996</v>
      </c>
      <c r="AW83" s="182">
        <v>0.90739999999999998</v>
      </c>
      <c r="AX83" s="182">
        <v>0.91359999999999997</v>
      </c>
      <c r="AY83" s="182">
        <v>0.86470000000000002</v>
      </c>
      <c r="AZ83" s="182">
        <v>0.76270000000000004</v>
      </c>
      <c r="BA83" s="182">
        <v>0.70499999999999996</v>
      </c>
      <c r="BB83" s="182">
        <v>0.81810000000000005</v>
      </c>
      <c r="BC83" s="182">
        <v>0.77039999999999997</v>
      </c>
      <c r="BD83" s="182">
        <v>0.65359999999999996</v>
      </c>
      <c r="BE83" s="182">
        <v>0.70189999999999997</v>
      </c>
      <c r="BF83" s="182">
        <v>0.77959999999999996</v>
      </c>
      <c r="BG83" s="182">
        <v>0.79400000000000004</v>
      </c>
      <c r="BH83" s="182">
        <v>0.67469999999999997</v>
      </c>
      <c r="BI83" s="182">
        <v>0.70509999999999995</v>
      </c>
      <c r="BJ83" s="182">
        <v>0.79269999999999996</v>
      </c>
      <c r="BK83" s="182">
        <v>0.74209999999999998</v>
      </c>
      <c r="BL83" s="182">
        <v>0.69159999999999999</v>
      </c>
      <c r="BM83" s="182">
        <v>0.70760000000000001</v>
      </c>
      <c r="BN83" s="182">
        <v>0.76259999999999994</v>
      </c>
      <c r="BO83" s="182">
        <v>0.79079999999999995</v>
      </c>
      <c r="BP83" s="182">
        <v>0.67110000000000003</v>
      </c>
      <c r="BQ83" s="182">
        <v>0.62829999999999997</v>
      </c>
      <c r="BR83" s="182">
        <v>0.79330000000000001</v>
      </c>
      <c r="BS83" s="182">
        <v>0.72270000000000001</v>
      </c>
      <c r="BT83" s="182">
        <v>0.64980000000000004</v>
      </c>
      <c r="BU83" s="182">
        <v>0.65329999999999999</v>
      </c>
      <c r="BV83" s="182">
        <v>0.7137</v>
      </c>
      <c r="BW83" s="182">
        <v>0.76249999999999996</v>
      </c>
      <c r="BX83" s="182">
        <v>0.68879999999999997</v>
      </c>
      <c r="BY83" s="182">
        <v>0.69279999999999997</v>
      </c>
      <c r="BZ83" s="182">
        <v>0.81520000000000004</v>
      </c>
      <c r="CA83" s="182">
        <v>0.7913</v>
      </c>
      <c r="CB83" s="182">
        <v>0.69350000000000001</v>
      </c>
      <c r="CC83" s="182">
        <v>0.63639999999999997</v>
      </c>
      <c r="CD83" s="182">
        <v>0.75090000000000001</v>
      </c>
      <c r="CE83" s="182">
        <v>0.74560000000000004</v>
      </c>
      <c r="CF83" s="182">
        <v>0.65759999999999996</v>
      </c>
      <c r="CG83" s="182">
        <v>0.53069999999999995</v>
      </c>
      <c r="CH83" s="182">
        <v>0.5645</v>
      </c>
      <c r="CI83" s="182">
        <v>0.5635</v>
      </c>
      <c r="CJ83" s="182">
        <v>0.33850000000000002</v>
      </c>
      <c r="CK83" s="182">
        <v>0.37090000000000001</v>
      </c>
      <c r="CL83" s="182">
        <v>0.48349999999999999</v>
      </c>
      <c r="CM83" s="182">
        <v>0.42649999999999999</v>
      </c>
      <c r="CN83" s="182">
        <v>0.2863</v>
      </c>
      <c r="CO83" s="182">
        <v>0.32679999999999998</v>
      </c>
      <c r="CP83" s="182">
        <v>0.49930000000000002</v>
      </c>
      <c r="CQ83" s="182">
        <v>0.4849</v>
      </c>
      <c r="CR83" s="182">
        <v>0.43020000000000003</v>
      </c>
      <c r="CS83" s="195">
        <v>0.42080000000000001</v>
      </c>
      <c r="CT83" s="195">
        <v>0.55820000000000003</v>
      </c>
      <c r="CU83" s="195">
        <v>0.58860000000000001</v>
      </c>
      <c r="CV83" s="195">
        <v>0.44390000000000002</v>
      </c>
      <c r="CW83" s="195">
        <v>0.40360000000000001</v>
      </c>
      <c r="CX83" s="216"/>
      <c r="CY83" s="216"/>
    </row>
    <row r="84" spans="1:104" ht="15.6" x14ac:dyDescent="0.3">
      <c r="A84" s="184" t="s">
        <v>123</v>
      </c>
      <c r="B84" s="185" t="s">
        <v>128</v>
      </c>
      <c r="C84" s="186">
        <v>98.456900000000005</v>
      </c>
      <c r="D84" s="186">
        <v>83.863100000000003</v>
      </c>
      <c r="E84" s="186">
        <v>83.719499999999996</v>
      </c>
      <c r="F84" s="186">
        <v>97.49</v>
      </c>
      <c r="G84" s="186">
        <v>101.0532</v>
      </c>
      <c r="H84" s="186">
        <v>85.272300000000001</v>
      </c>
      <c r="I84" s="186">
        <v>82.946700000000007</v>
      </c>
      <c r="J84" s="186">
        <v>98.878200000000007</v>
      </c>
      <c r="K84" s="186">
        <v>103.48139999999999</v>
      </c>
      <c r="L84" s="186">
        <v>88.506699999999995</v>
      </c>
      <c r="M84" s="186">
        <v>84.500699999999995</v>
      </c>
      <c r="N84" s="186">
        <v>100.5805</v>
      </c>
      <c r="O84" s="186">
        <v>107.2868</v>
      </c>
      <c r="P84" s="186">
        <v>89.932599999999994</v>
      </c>
      <c r="Q84" s="186">
        <v>85.7363</v>
      </c>
      <c r="R84" s="186">
        <v>101.82299999999999</v>
      </c>
      <c r="S84" s="186">
        <v>106.6832</v>
      </c>
      <c r="T84" s="186">
        <v>89.684299999999993</v>
      </c>
      <c r="U84" s="186">
        <v>88.495099999999994</v>
      </c>
      <c r="V84" s="186">
        <v>102.38330000000001</v>
      </c>
      <c r="W84" s="186">
        <v>108.1524</v>
      </c>
      <c r="X84" s="186">
        <v>93.198800000000006</v>
      </c>
      <c r="Y84" s="186">
        <v>90.510800000000003</v>
      </c>
      <c r="Z84" s="186">
        <v>106.50069999999999</v>
      </c>
      <c r="AA84" s="186">
        <v>110.92270000000001</v>
      </c>
      <c r="AB84" s="186">
        <v>87.640199999999993</v>
      </c>
      <c r="AC84" s="186">
        <v>89.628100000000003</v>
      </c>
      <c r="AD84" s="186">
        <v>105.73869999999999</v>
      </c>
      <c r="AE84" s="186">
        <v>109.7115</v>
      </c>
      <c r="AF84" s="186">
        <v>93.175299999999993</v>
      </c>
      <c r="AG84" s="186">
        <v>89.564599999999999</v>
      </c>
      <c r="AH84" s="186">
        <v>105.9098</v>
      </c>
      <c r="AI84" s="186">
        <v>112.1581</v>
      </c>
      <c r="AJ84" s="186">
        <v>91.165700000000001</v>
      </c>
      <c r="AK84" s="186">
        <v>90.200900000000004</v>
      </c>
      <c r="AL84" s="186">
        <v>103.7576</v>
      </c>
      <c r="AM84" s="186">
        <v>107.414</v>
      </c>
      <c r="AN84" s="186">
        <v>91.731200000000001</v>
      </c>
      <c r="AO84" s="186">
        <v>88.823099999999997</v>
      </c>
      <c r="AP84" s="186">
        <v>108.8623</v>
      </c>
      <c r="AQ84" s="186">
        <v>107.7861</v>
      </c>
      <c r="AR84" s="186">
        <v>90.181899999999999</v>
      </c>
      <c r="AS84" s="186">
        <v>87.224800000000002</v>
      </c>
      <c r="AT84" s="186">
        <v>103.7253</v>
      </c>
      <c r="AU84" s="186">
        <v>105.7753</v>
      </c>
      <c r="AV84" s="186">
        <v>85.211100000000002</v>
      </c>
      <c r="AW84" s="186">
        <v>85.632599999999996</v>
      </c>
      <c r="AX84" s="186">
        <v>100.1348</v>
      </c>
      <c r="AY84" s="186">
        <v>108.1833</v>
      </c>
      <c r="AZ84" s="186">
        <v>86.506699999999995</v>
      </c>
      <c r="BA84" s="186">
        <v>82.877700000000004</v>
      </c>
      <c r="BB84" s="186">
        <v>104.50060000000001</v>
      </c>
      <c r="BC84" s="186">
        <v>103.3699</v>
      </c>
      <c r="BD84" s="186">
        <v>85.066299999999998</v>
      </c>
      <c r="BE84" s="186">
        <v>83.419899999999998</v>
      </c>
      <c r="BF84" s="186">
        <v>96.125799999999998</v>
      </c>
      <c r="BG84" s="186">
        <v>99.899100000000004</v>
      </c>
      <c r="BH84" s="186">
        <v>85.328000000000003</v>
      </c>
      <c r="BI84" s="186">
        <v>81.439599999999999</v>
      </c>
      <c r="BJ84" s="186">
        <v>97.206299999999999</v>
      </c>
      <c r="BK84" s="186">
        <v>101.36960000000001</v>
      </c>
      <c r="BL84" s="186">
        <v>83.733000000000004</v>
      </c>
      <c r="BM84" s="186">
        <v>79.501000000000005</v>
      </c>
      <c r="BN84" s="186">
        <v>93.680099999999996</v>
      </c>
      <c r="BO84" s="186">
        <v>93.477500000000006</v>
      </c>
      <c r="BP84" s="186">
        <v>78.663899999999998</v>
      </c>
      <c r="BQ84" s="186">
        <v>76.122200000000007</v>
      </c>
      <c r="BR84" s="186">
        <v>89.832400000000007</v>
      </c>
      <c r="BS84" s="186">
        <v>95.549199999999999</v>
      </c>
      <c r="BT84" s="186">
        <v>78.525599999999997</v>
      </c>
      <c r="BU84" s="186">
        <v>76.324299999999994</v>
      </c>
      <c r="BV84" s="186">
        <v>88.476100000000002</v>
      </c>
      <c r="BW84" s="186">
        <v>92.165499999999994</v>
      </c>
      <c r="BX84" s="186">
        <v>77.9923</v>
      </c>
      <c r="BY84" s="186">
        <v>76.020799999999994</v>
      </c>
      <c r="BZ84" s="186">
        <v>92.985600000000005</v>
      </c>
      <c r="CA84" s="186">
        <v>93.650099999999995</v>
      </c>
      <c r="CB84" s="186">
        <v>76.948700000000002</v>
      </c>
      <c r="CC84" s="186">
        <v>75.445099999999996</v>
      </c>
      <c r="CD84" s="186">
        <v>92.153400000000005</v>
      </c>
      <c r="CE84" s="186">
        <v>93.464699999999993</v>
      </c>
      <c r="CF84" s="186">
        <v>76.927800000000005</v>
      </c>
      <c r="CG84" s="186">
        <v>75.034899999999993</v>
      </c>
      <c r="CH84" s="186">
        <v>87.295599999999993</v>
      </c>
      <c r="CI84" s="186">
        <v>87.300600000000003</v>
      </c>
      <c r="CJ84" s="186">
        <v>75.418199999999999</v>
      </c>
      <c r="CK84" s="186">
        <v>74.036799999999999</v>
      </c>
      <c r="CL84" s="186">
        <v>87.106800000000007</v>
      </c>
      <c r="CM84" s="186">
        <v>86.854100000000003</v>
      </c>
      <c r="CN84" s="186">
        <v>66.906199999999998</v>
      </c>
      <c r="CO84" s="186">
        <v>73.521100000000004</v>
      </c>
      <c r="CP84" s="186">
        <v>84.979299999999995</v>
      </c>
      <c r="CQ84" s="186">
        <v>84.1267</v>
      </c>
      <c r="CR84" s="186">
        <v>73.013800000000003</v>
      </c>
      <c r="CS84" s="195">
        <v>68.0411</v>
      </c>
      <c r="CT84" s="195">
        <v>83.477500000000006</v>
      </c>
      <c r="CU84" s="195">
        <v>84.419200000000004</v>
      </c>
      <c r="CV84" s="195">
        <v>78.989599999999996</v>
      </c>
      <c r="CW84" s="195">
        <v>77.718800000000002</v>
      </c>
      <c r="CX84" s="216"/>
      <c r="CY84" s="216"/>
    </row>
    <row r="85" spans="1:104" ht="21" x14ac:dyDescent="0.3">
      <c r="A85" s="147" t="s">
        <v>280</v>
      </c>
      <c r="B85" s="175"/>
      <c r="C85" s="176"/>
      <c r="D85" s="175"/>
      <c r="E85" s="176"/>
      <c r="F85" s="175"/>
      <c r="G85" s="176"/>
      <c r="H85" s="175"/>
      <c r="I85" s="176"/>
      <c r="J85" s="175"/>
      <c r="K85" s="176"/>
      <c r="L85" s="175"/>
      <c r="M85" s="176"/>
      <c r="N85" s="175"/>
      <c r="O85" s="176"/>
      <c r="P85" s="175"/>
      <c r="Q85" s="176"/>
      <c r="R85" s="175"/>
      <c r="S85" s="176"/>
      <c r="T85" s="175"/>
      <c r="U85" s="176"/>
      <c r="V85" s="175"/>
      <c r="W85" s="176"/>
      <c r="X85" s="175"/>
      <c r="Y85" s="176"/>
      <c r="Z85" s="175"/>
      <c r="AA85" s="176"/>
      <c r="AB85" s="175"/>
      <c r="AC85" s="176"/>
      <c r="AD85" s="175"/>
      <c r="AE85" s="176"/>
      <c r="AF85" s="175"/>
      <c r="AG85" s="176"/>
      <c r="AH85" s="175"/>
      <c r="AI85" s="176"/>
      <c r="AJ85" s="175"/>
      <c r="AK85" s="176"/>
      <c r="AL85" s="175"/>
      <c r="AM85" s="176"/>
      <c r="AN85" s="175"/>
      <c r="AO85" s="176"/>
      <c r="AP85" s="175"/>
      <c r="AQ85" s="176"/>
      <c r="AR85" s="175"/>
      <c r="AS85" s="176"/>
      <c r="AT85" s="175"/>
      <c r="AU85" s="176"/>
      <c r="AV85" s="175"/>
      <c r="AW85" s="176"/>
      <c r="AX85" s="175"/>
      <c r="AY85" s="176"/>
      <c r="AZ85" s="175"/>
      <c r="BA85" s="176"/>
      <c r="BB85" s="175"/>
      <c r="BC85" s="176"/>
      <c r="BD85" s="175"/>
      <c r="BE85" s="176"/>
      <c r="BF85" s="175"/>
      <c r="BG85" s="176"/>
      <c r="BH85" s="175"/>
      <c r="BI85" s="176"/>
      <c r="BJ85" s="175"/>
      <c r="BK85" s="176"/>
      <c r="BL85" s="175"/>
      <c r="BM85" s="176"/>
      <c r="BN85" s="175"/>
      <c r="BO85" s="176"/>
      <c r="BP85" s="175"/>
      <c r="BQ85" s="176"/>
      <c r="BR85" s="175"/>
      <c r="BS85" s="176"/>
      <c r="BT85" s="175"/>
      <c r="BU85" s="176"/>
      <c r="BV85" s="175"/>
      <c r="BW85" s="176"/>
      <c r="BX85" s="175"/>
      <c r="BY85" s="176"/>
      <c r="BZ85" s="175"/>
      <c r="CA85" s="176"/>
      <c r="CB85" s="175"/>
      <c r="CC85" s="176"/>
      <c r="CD85" s="175"/>
      <c r="CE85" s="176"/>
      <c r="CF85" s="175"/>
      <c r="CG85" s="176"/>
      <c r="CH85" s="175"/>
      <c r="CI85" s="176"/>
      <c r="CJ85" s="175"/>
      <c r="CK85" s="176"/>
      <c r="CL85" s="175"/>
      <c r="CM85" s="176"/>
      <c r="CN85" s="175"/>
      <c r="CO85" s="176"/>
      <c r="CP85" s="175"/>
      <c r="CQ85" s="176"/>
      <c r="CR85" s="175"/>
      <c r="CS85" s="176"/>
      <c r="CT85" s="175"/>
      <c r="CU85" s="176"/>
      <c r="CX85" s="216"/>
      <c r="CY85" s="216"/>
    </row>
    <row r="86" spans="1:104" ht="46.8" x14ac:dyDescent="0.3">
      <c r="A86" s="187" t="s">
        <v>87</v>
      </c>
      <c r="B86" s="188" t="s">
        <v>88</v>
      </c>
      <c r="C86" s="165" t="s">
        <v>180</v>
      </c>
      <c r="D86" s="165" t="s">
        <v>181</v>
      </c>
      <c r="E86" s="165" t="s">
        <v>182</v>
      </c>
      <c r="F86" s="165" t="s">
        <v>183</v>
      </c>
      <c r="G86" s="165" t="s">
        <v>184</v>
      </c>
      <c r="H86" s="165" t="s">
        <v>185</v>
      </c>
      <c r="I86" s="165" t="s">
        <v>186</v>
      </c>
      <c r="J86" s="165" t="s">
        <v>187</v>
      </c>
      <c r="K86" s="165" t="s">
        <v>188</v>
      </c>
      <c r="L86" s="165" t="s">
        <v>189</v>
      </c>
      <c r="M86" s="165" t="s">
        <v>190</v>
      </c>
      <c r="N86" s="165" t="s">
        <v>191</v>
      </c>
      <c r="O86" s="165" t="s">
        <v>192</v>
      </c>
      <c r="P86" s="165" t="s">
        <v>193</v>
      </c>
      <c r="Q86" s="165" t="s">
        <v>194</v>
      </c>
      <c r="R86" s="165" t="s">
        <v>195</v>
      </c>
      <c r="S86" s="165" t="s">
        <v>196</v>
      </c>
      <c r="T86" s="165" t="s">
        <v>197</v>
      </c>
      <c r="U86" s="165" t="s">
        <v>198</v>
      </c>
      <c r="V86" s="165" t="s">
        <v>199</v>
      </c>
      <c r="W86" s="165" t="s">
        <v>200</v>
      </c>
      <c r="X86" s="165" t="s">
        <v>201</v>
      </c>
      <c r="Y86" s="165" t="s">
        <v>202</v>
      </c>
      <c r="Z86" s="165" t="s">
        <v>203</v>
      </c>
      <c r="AA86" s="165" t="s">
        <v>204</v>
      </c>
      <c r="AB86" s="165" t="s">
        <v>205</v>
      </c>
      <c r="AC86" s="165" t="s">
        <v>206</v>
      </c>
      <c r="AD86" s="165" t="s">
        <v>207</v>
      </c>
      <c r="AE86" s="165" t="s">
        <v>208</v>
      </c>
      <c r="AF86" s="165" t="s">
        <v>209</v>
      </c>
      <c r="AG86" s="165" t="s">
        <v>210</v>
      </c>
      <c r="AH86" s="165" t="s">
        <v>211</v>
      </c>
      <c r="AI86" s="165" t="s">
        <v>212</v>
      </c>
      <c r="AJ86" s="165" t="s">
        <v>213</v>
      </c>
      <c r="AK86" s="165" t="s">
        <v>214</v>
      </c>
      <c r="AL86" s="165" t="s">
        <v>215</v>
      </c>
      <c r="AM86" s="165" t="s">
        <v>216</v>
      </c>
      <c r="AN86" s="165" t="s">
        <v>217</v>
      </c>
      <c r="AO86" s="165" t="s">
        <v>218</v>
      </c>
      <c r="AP86" s="165" t="s">
        <v>219</v>
      </c>
      <c r="AQ86" s="165" t="s">
        <v>220</v>
      </c>
      <c r="AR86" s="165" t="s">
        <v>221</v>
      </c>
      <c r="AS86" s="165" t="s">
        <v>222</v>
      </c>
      <c r="AT86" s="165" t="s">
        <v>223</v>
      </c>
      <c r="AU86" s="165" t="s">
        <v>224</v>
      </c>
      <c r="AV86" s="165" t="s">
        <v>225</v>
      </c>
      <c r="AW86" s="165" t="s">
        <v>226</v>
      </c>
      <c r="AX86" s="165" t="s">
        <v>227</v>
      </c>
      <c r="AY86" s="165" t="s">
        <v>228</v>
      </c>
      <c r="AZ86" s="165" t="s">
        <v>229</v>
      </c>
      <c r="BA86" s="165" t="s">
        <v>230</v>
      </c>
      <c r="BB86" s="165" t="s">
        <v>231</v>
      </c>
      <c r="BC86" s="165" t="s">
        <v>232</v>
      </c>
      <c r="BD86" s="165" t="s">
        <v>233</v>
      </c>
      <c r="BE86" s="165" t="s">
        <v>234</v>
      </c>
      <c r="BF86" s="165" t="s">
        <v>235</v>
      </c>
      <c r="BG86" s="165" t="s">
        <v>236</v>
      </c>
      <c r="BH86" s="165" t="s">
        <v>237</v>
      </c>
      <c r="BI86" s="165" t="s">
        <v>238</v>
      </c>
      <c r="BJ86" s="165" t="s">
        <v>239</v>
      </c>
      <c r="BK86" s="169" t="s">
        <v>240</v>
      </c>
      <c r="BL86" s="169" t="s">
        <v>241</v>
      </c>
      <c r="BM86" s="169" t="s">
        <v>242</v>
      </c>
      <c r="BN86" s="169" t="s">
        <v>243</v>
      </c>
      <c r="BO86" s="165" t="s">
        <v>244</v>
      </c>
      <c r="BP86" s="165" t="s">
        <v>245</v>
      </c>
      <c r="BQ86" s="165" t="s">
        <v>246</v>
      </c>
      <c r="BR86" s="165" t="s">
        <v>247</v>
      </c>
      <c r="BS86" s="165" t="s">
        <v>248</v>
      </c>
      <c r="BT86" s="165" t="s">
        <v>249</v>
      </c>
      <c r="BU86" s="165" t="s">
        <v>250</v>
      </c>
      <c r="BV86" s="165" t="s">
        <v>251</v>
      </c>
      <c r="BW86" s="165" t="s">
        <v>252</v>
      </c>
      <c r="BX86" s="165" t="s">
        <v>253</v>
      </c>
      <c r="BY86" s="165" t="s">
        <v>254</v>
      </c>
      <c r="BZ86" s="165" t="s">
        <v>255</v>
      </c>
      <c r="CA86" s="165" t="s">
        <v>256</v>
      </c>
      <c r="CB86" s="165" t="s">
        <v>257</v>
      </c>
      <c r="CC86" s="165" t="s">
        <v>258</v>
      </c>
      <c r="CD86" s="165" t="s">
        <v>259</v>
      </c>
      <c r="CE86" s="165" t="s">
        <v>260</v>
      </c>
      <c r="CF86" s="165" t="s">
        <v>261</v>
      </c>
      <c r="CG86" s="169" t="s">
        <v>262</v>
      </c>
      <c r="CH86" s="169" t="s">
        <v>263</v>
      </c>
      <c r="CI86" s="169" t="s">
        <v>264</v>
      </c>
      <c r="CJ86" s="169" t="s">
        <v>265</v>
      </c>
      <c r="CK86" s="169" t="s">
        <v>266</v>
      </c>
      <c r="CL86" s="165" t="s">
        <v>267</v>
      </c>
      <c r="CM86" s="165" t="s">
        <v>268</v>
      </c>
      <c r="CN86" s="165" t="s">
        <v>269</v>
      </c>
      <c r="CO86" s="169" t="s">
        <v>270</v>
      </c>
      <c r="CP86" s="169" t="s">
        <v>271</v>
      </c>
      <c r="CQ86" s="169" t="s">
        <v>272</v>
      </c>
      <c r="CR86" s="169" t="s">
        <v>273</v>
      </c>
      <c r="CS86" s="154" t="s">
        <v>274</v>
      </c>
      <c r="CT86" s="154" t="s">
        <v>275</v>
      </c>
      <c r="CU86" s="119" t="s">
        <v>276</v>
      </c>
      <c r="CV86" s="154" t="s">
        <v>277</v>
      </c>
      <c r="CW86" s="154" t="s">
        <v>278</v>
      </c>
      <c r="CX86" s="216"/>
      <c r="CY86" s="216"/>
    </row>
    <row r="87" spans="1:104" ht="15.6" x14ac:dyDescent="0.3">
      <c r="A87" s="171" t="s">
        <v>102</v>
      </c>
      <c r="B87" s="175" t="s">
        <v>119</v>
      </c>
      <c r="C87" s="196">
        <v>32.5518</v>
      </c>
      <c r="D87" s="196">
        <v>26.177399999999999</v>
      </c>
      <c r="E87" s="196">
        <v>25.136299999999999</v>
      </c>
      <c r="F87" s="196">
        <v>29.028400000000001</v>
      </c>
      <c r="G87" s="196">
        <v>28.057099999999998</v>
      </c>
      <c r="H87" s="196">
        <v>20.5868</v>
      </c>
      <c r="I87" s="196">
        <v>20.917899999999999</v>
      </c>
      <c r="J87" s="196">
        <v>27.7866</v>
      </c>
      <c r="K87" s="196">
        <v>30.343800000000002</v>
      </c>
      <c r="L87" s="196">
        <v>24.754000000000001</v>
      </c>
      <c r="M87" s="196">
        <v>23.6404</v>
      </c>
      <c r="N87" s="196">
        <v>33.1113</v>
      </c>
      <c r="O87" s="196">
        <v>38.073</v>
      </c>
      <c r="P87" s="196">
        <v>26.836200000000002</v>
      </c>
      <c r="Q87" s="196">
        <v>23.864799999999999</v>
      </c>
      <c r="R87" s="196">
        <v>32.524000000000001</v>
      </c>
      <c r="S87" s="196">
        <v>34.767499999999998</v>
      </c>
      <c r="T87" s="196">
        <v>22.430199999999999</v>
      </c>
      <c r="U87" s="196">
        <v>23.040199999999999</v>
      </c>
      <c r="V87" s="196">
        <v>35.145600000000002</v>
      </c>
      <c r="W87" s="196">
        <v>37.686799999999998</v>
      </c>
      <c r="X87" s="196">
        <v>27.6769</v>
      </c>
      <c r="Y87" s="196">
        <v>25.050599999999999</v>
      </c>
      <c r="Z87" s="196">
        <v>37.283999999999999</v>
      </c>
      <c r="AA87" s="196">
        <v>38.550699999999999</v>
      </c>
      <c r="AB87" s="196">
        <v>23.574100000000001</v>
      </c>
      <c r="AC87" s="196">
        <v>23.985700000000001</v>
      </c>
      <c r="AD87" s="196">
        <v>35.826099999999997</v>
      </c>
      <c r="AE87" s="196">
        <v>39.642600000000002</v>
      </c>
      <c r="AF87" s="196">
        <v>25.299399999999999</v>
      </c>
      <c r="AG87" s="196">
        <v>20.3157</v>
      </c>
      <c r="AH87" s="196">
        <v>39.5184</v>
      </c>
      <c r="AI87" s="196">
        <v>46.643599999999999</v>
      </c>
      <c r="AJ87" s="196">
        <v>27.620799999999999</v>
      </c>
      <c r="AK87" s="196">
        <v>25.996500000000001</v>
      </c>
      <c r="AL87" s="196">
        <v>37.5411</v>
      </c>
      <c r="AM87" s="196">
        <v>36.052300000000002</v>
      </c>
      <c r="AN87" s="196">
        <v>23.050699999999999</v>
      </c>
      <c r="AO87" s="196">
        <v>24.902799999999999</v>
      </c>
      <c r="AP87" s="196">
        <v>41.361899999999999</v>
      </c>
      <c r="AQ87" s="196">
        <v>32.468400000000003</v>
      </c>
      <c r="AR87" s="196">
        <v>25.3657</v>
      </c>
      <c r="AS87" s="196">
        <v>21.018699999999999</v>
      </c>
      <c r="AT87" s="196">
        <v>35.339500000000001</v>
      </c>
      <c r="AU87" s="196">
        <v>36.8123</v>
      </c>
      <c r="AV87" s="196">
        <v>18.2057</v>
      </c>
      <c r="AW87" s="196">
        <v>14.892300000000001</v>
      </c>
      <c r="AX87" s="196">
        <v>24.346900000000002</v>
      </c>
      <c r="AY87" s="196">
        <v>30.0425</v>
      </c>
      <c r="AZ87" s="196">
        <v>17.662099999999999</v>
      </c>
      <c r="BA87" s="196">
        <v>18.031099999999999</v>
      </c>
      <c r="BB87" s="196">
        <v>32.882199999999997</v>
      </c>
      <c r="BC87" s="196">
        <v>32.368400000000001</v>
      </c>
      <c r="BD87" s="196">
        <v>17.173500000000001</v>
      </c>
      <c r="BE87" s="196">
        <v>17.366700000000002</v>
      </c>
      <c r="BF87" s="196">
        <v>32.527099999999997</v>
      </c>
      <c r="BG87" s="196">
        <v>39.086100000000002</v>
      </c>
      <c r="BH87" s="196">
        <v>28.789899999999999</v>
      </c>
      <c r="BI87" s="196">
        <v>26.816400000000002</v>
      </c>
      <c r="BJ87" s="196">
        <v>38.007300000000001</v>
      </c>
      <c r="BK87" s="196">
        <v>39.277900000000002</v>
      </c>
      <c r="BL87" s="196">
        <v>27.338999999999999</v>
      </c>
      <c r="BM87" s="196">
        <v>25.173300000000001</v>
      </c>
      <c r="BN87" s="196">
        <v>31.707100000000001</v>
      </c>
      <c r="BO87" s="196">
        <v>32.757399999999997</v>
      </c>
      <c r="BP87" s="196">
        <v>20.941400000000002</v>
      </c>
      <c r="BQ87" s="196">
        <v>15.0604</v>
      </c>
      <c r="BR87" s="196">
        <v>26.253699999999998</v>
      </c>
      <c r="BS87" s="196">
        <v>28.017399999999999</v>
      </c>
      <c r="BT87" s="196">
        <v>15.177300000000001</v>
      </c>
      <c r="BU87" s="196">
        <v>12.1568</v>
      </c>
      <c r="BV87" s="196">
        <v>16.570399999999999</v>
      </c>
      <c r="BW87" s="196">
        <v>13.925599999999999</v>
      </c>
      <c r="BX87" s="196">
        <v>4.3303000000000003</v>
      </c>
      <c r="BY87" s="196">
        <v>2.5589</v>
      </c>
      <c r="BZ87" s="196">
        <v>8.2293000000000003</v>
      </c>
      <c r="CA87" s="196">
        <v>9.8826999999999998</v>
      </c>
      <c r="CB87" s="196">
        <v>1.4503999999999999</v>
      </c>
      <c r="CC87" s="196">
        <v>2.0381999999999998</v>
      </c>
      <c r="CD87" s="196">
        <v>7.9561999999999999</v>
      </c>
      <c r="CE87" s="196">
        <v>8.2506000000000004</v>
      </c>
      <c r="CF87" s="196">
        <v>1.1343000000000001</v>
      </c>
      <c r="CG87" s="196">
        <v>1.7461</v>
      </c>
      <c r="CH87" s="196">
        <v>4.7843</v>
      </c>
      <c r="CI87" s="196">
        <v>2.8864999999999998</v>
      </c>
      <c r="CJ87" s="196">
        <v>0.42709999999999998</v>
      </c>
      <c r="CK87" s="196">
        <v>0.68400000000000005</v>
      </c>
      <c r="CL87" s="196">
        <v>2.5146999999999999</v>
      </c>
      <c r="CM87" s="196">
        <v>3.1111</v>
      </c>
      <c r="CN87" s="196">
        <v>0.34560000000000002</v>
      </c>
      <c r="CO87" s="196">
        <v>0.49440000000000001</v>
      </c>
      <c r="CP87" s="196">
        <v>1.2082999999999999</v>
      </c>
      <c r="CQ87" s="172">
        <v>2.1730999999999998</v>
      </c>
      <c r="CR87" s="172">
        <v>0.69</v>
      </c>
      <c r="CS87" s="194">
        <v>1.3731</v>
      </c>
      <c r="CT87" s="194">
        <v>1.6906000000000001</v>
      </c>
      <c r="CU87" s="194">
        <v>2.2235999999999998</v>
      </c>
      <c r="CV87" s="194">
        <v>0.42820000000000003</v>
      </c>
      <c r="CW87" s="194">
        <v>1.3644000000000001</v>
      </c>
      <c r="CX87" s="216"/>
      <c r="CY87" s="216"/>
      <c r="CZ87" s="216"/>
    </row>
    <row r="88" spans="1:104" ht="15.6" x14ac:dyDescent="0.3">
      <c r="A88" s="171" t="s">
        <v>102</v>
      </c>
      <c r="B88" s="175" t="s">
        <v>120</v>
      </c>
      <c r="C88" s="196">
        <v>0.80479999999999996</v>
      </c>
      <c r="D88" s="196">
        <v>0.78080000000000005</v>
      </c>
      <c r="E88" s="196">
        <v>0.66490000000000005</v>
      </c>
      <c r="F88" s="196">
        <v>0.96020000000000005</v>
      </c>
      <c r="G88" s="196">
        <v>0.80679999999999996</v>
      </c>
      <c r="H88" s="196">
        <v>0.55359999999999998</v>
      </c>
      <c r="I88" s="196">
        <v>0.59160000000000001</v>
      </c>
      <c r="J88" s="196">
        <v>0.78080000000000005</v>
      </c>
      <c r="K88" s="196">
        <v>0.59519999999999995</v>
      </c>
      <c r="L88" s="196">
        <v>0.48780000000000001</v>
      </c>
      <c r="M88" s="196">
        <v>0.43519999999999998</v>
      </c>
      <c r="N88" s="196">
        <v>0.60519999999999996</v>
      </c>
      <c r="O88" s="196">
        <v>0.82730000000000004</v>
      </c>
      <c r="P88" s="196">
        <v>0.4531</v>
      </c>
      <c r="Q88" s="196">
        <v>0.41570000000000001</v>
      </c>
      <c r="R88" s="196">
        <v>0.4955</v>
      </c>
      <c r="S88" s="196">
        <v>0.38529999999999998</v>
      </c>
      <c r="T88" s="196">
        <v>0.34639999999999999</v>
      </c>
      <c r="U88" s="196">
        <v>0.3332</v>
      </c>
      <c r="V88" s="196">
        <v>0.56789999999999996</v>
      </c>
      <c r="W88" s="196">
        <v>0.59860000000000002</v>
      </c>
      <c r="X88" s="196">
        <v>0.46160000000000001</v>
      </c>
      <c r="Y88" s="196">
        <v>0.33300000000000002</v>
      </c>
      <c r="Z88" s="196">
        <v>0.55459999999999998</v>
      </c>
      <c r="AA88" s="196">
        <v>0.44040000000000001</v>
      </c>
      <c r="AB88" s="196">
        <v>0.3201</v>
      </c>
      <c r="AC88" s="196">
        <v>0.30890000000000001</v>
      </c>
      <c r="AD88" s="196">
        <v>0.45900000000000002</v>
      </c>
      <c r="AE88" s="196">
        <v>0.65300000000000002</v>
      </c>
      <c r="AF88" s="196">
        <v>0.23699999999999999</v>
      </c>
      <c r="AG88" s="196">
        <v>0.28070000000000001</v>
      </c>
      <c r="AH88" s="196">
        <v>1.2202999999999999</v>
      </c>
      <c r="AI88" s="196">
        <v>1.3613</v>
      </c>
      <c r="AJ88" s="196">
        <v>0.50570000000000004</v>
      </c>
      <c r="AK88" s="196">
        <v>0.54590000000000005</v>
      </c>
      <c r="AL88" s="196">
        <v>0.69920000000000004</v>
      </c>
      <c r="AM88" s="196">
        <v>0.5927</v>
      </c>
      <c r="AN88" s="196">
        <v>0.43740000000000001</v>
      </c>
      <c r="AO88" s="196">
        <v>0.4667</v>
      </c>
      <c r="AP88" s="196">
        <v>1.0276000000000001</v>
      </c>
      <c r="AQ88" s="196">
        <v>0.64139999999999997</v>
      </c>
      <c r="AR88" s="196">
        <v>0.70250000000000001</v>
      </c>
      <c r="AS88" s="196">
        <v>0.98089999999999999</v>
      </c>
      <c r="AT88" s="196">
        <v>1.5636000000000001</v>
      </c>
      <c r="AU88" s="196">
        <v>1.3315999999999999</v>
      </c>
      <c r="AV88" s="196">
        <v>0.57120000000000004</v>
      </c>
      <c r="AW88" s="196">
        <v>0.64639999999999997</v>
      </c>
      <c r="AX88" s="196">
        <v>0.81420000000000003</v>
      </c>
      <c r="AY88" s="196">
        <v>0.70920000000000005</v>
      </c>
      <c r="AZ88" s="196">
        <v>0.2525</v>
      </c>
      <c r="BA88" s="196">
        <v>0.40860000000000002</v>
      </c>
      <c r="BB88" s="196">
        <v>0.59209999999999996</v>
      </c>
      <c r="BC88" s="196">
        <v>0.3831</v>
      </c>
      <c r="BD88" s="196">
        <v>0.12139999999999999</v>
      </c>
      <c r="BE88" s="196">
        <v>0.15359999999999999</v>
      </c>
      <c r="BF88" s="196">
        <v>0.25629999999999997</v>
      </c>
      <c r="BG88" s="196">
        <v>0.39800000000000002</v>
      </c>
      <c r="BH88" s="196">
        <v>0.29160000000000003</v>
      </c>
      <c r="BI88" s="196">
        <v>0.16880000000000001</v>
      </c>
      <c r="BJ88" s="196">
        <v>0.38829999999999998</v>
      </c>
      <c r="BK88" s="196">
        <v>0.22600000000000001</v>
      </c>
      <c r="BL88" s="196">
        <v>9.3700000000000006E-2</v>
      </c>
      <c r="BM88" s="196">
        <v>0.19009999999999999</v>
      </c>
      <c r="BN88" s="196">
        <v>0.13789999999999999</v>
      </c>
      <c r="BO88" s="196">
        <v>0.1537</v>
      </c>
      <c r="BP88" s="196">
        <v>8.5800000000000001E-2</v>
      </c>
      <c r="BQ88" s="196">
        <v>8.7800000000000003E-2</v>
      </c>
      <c r="BR88" s="196">
        <v>0.1305</v>
      </c>
      <c r="BS88" s="196">
        <v>0.13539999999999999</v>
      </c>
      <c r="BT88" s="196">
        <v>0.12859999999999999</v>
      </c>
      <c r="BU88" s="196">
        <v>0.15559999999999999</v>
      </c>
      <c r="BV88" s="196">
        <v>0.1757</v>
      </c>
      <c r="BW88" s="196">
        <v>0.16339999999999999</v>
      </c>
      <c r="BX88" s="196">
        <v>0.10580000000000001</v>
      </c>
      <c r="BY88" s="196">
        <v>0.1009</v>
      </c>
      <c r="BZ88" s="196">
        <v>0.15060000000000001</v>
      </c>
      <c r="CA88" s="196">
        <v>0.12659999999999999</v>
      </c>
      <c r="CB88" s="196">
        <v>6.0900000000000003E-2</v>
      </c>
      <c r="CC88" s="196">
        <v>5.8500000000000003E-2</v>
      </c>
      <c r="CD88" s="196">
        <v>9.6000000000000002E-2</v>
      </c>
      <c r="CE88" s="196">
        <v>0.21390000000000001</v>
      </c>
      <c r="CF88" s="196">
        <v>0.1011</v>
      </c>
      <c r="CG88" s="196">
        <v>9.5100000000000004E-2</v>
      </c>
      <c r="CH88" s="196">
        <v>0.13789999999999999</v>
      </c>
      <c r="CI88" s="196">
        <v>0.17979999999999999</v>
      </c>
      <c r="CJ88" s="196">
        <v>0.1074</v>
      </c>
      <c r="CK88" s="196">
        <v>0.1358</v>
      </c>
      <c r="CL88" s="196">
        <v>0.16220000000000001</v>
      </c>
      <c r="CM88" s="196">
        <v>0.15190000000000001</v>
      </c>
      <c r="CN88" s="196">
        <v>5.2400000000000002E-2</v>
      </c>
      <c r="CO88" s="196">
        <v>8.3400000000000002E-2</v>
      </c>
      <c r="CP88" s="196">
        <v>0.17280000000000001</v>
      </c>
      <c r="CQ88" s="172">
        <v>0.17810000000000001</v>
      </c>
      <c r="CR88" s="172">
        <v>0.1313</v>
      </c>
      <c r="CS88" s="194">
        <v>0.16009999999999999</v>
      </c>
      <c r="CT88" s="194">
        <v>0.20169999999999999</v>
      </c>
      <c r="CU88" s="194">
        <v>0.23799999999999999</v>
      </c>
      <c r="CV88" s="194">
        <v>0.1139</v>
      </c>
      <c r="CW88" s="194">
        <v>0.1956</v>
      </c>
      <c r="CX88" s="216"/>
      <c r="CY88" s="216"/>
      <c r="CZ88" s="216"/>
    </row>
    <row r="89" spans="1:104" ht="15.6" x14ac:dyDescent="0.3">
      <c r="A89" s="171" t="s">
        <v>102</v>
      </c>
      <c r="B89" s="175" t="s">
        <v>110</v>
      </c>
      <c r="C89" s="196">
        <v>27.240400000000001</v>
      </c>
      <c r="D89" s="196">
        <v>23.779900000000001</v>
      </c>
      <c r="E89" s="196">
        <v>24.473099999999999</v>
      </c>
      <c r="F89" s="196">
        <v>29.194600000000001</v>
      </c>
      <c r="G89" s="196">
        <v>32.984099999999998</v>
      </c>
      <c r="H89" s="196">
        <v>28.851700000000001</v>
      </c>
      <c r="I89" s="196">
        <v>29.101900000000001</v>
      </c>
      <c r="J89" s="196">
        <v>34.668399999999998</v>
      </c>
      <c r="K89" s="196">
        <v>34.933399999999999</v>
      </c>
      <c r="L89" s="196">
        <v>30.506799999999998</v>
      </c>
      <c r="M89" s="196">
        <v>29.591000000000001</v>
      </c>
      <c r="N89" s="196">
        <v>31.934000000000001</v>
      </c>
      <c r="O89" s="196">
        <v>33.024099999999997</v>
      </c>
      <c r="P89" s="196">
        <v>31.372299999999999</v>
      </c>
      <c r="Q89" s="196">
        <v>28.5275</v>
      </c>
      <c r="R89" s="196">
        <v>31.365500000000001</v>
      </c>
      <c r="S89" s="196">
        <v>33.162300000000002</v>
      </c>
      <c r="T89" s="196">
        <v>33.5364</v>
      </c>
      <c r="U89" s="196">
        <v>33.350200000000001</v>
      </c>
      <c r="V89" s="196">
        <v>32.814700000000002</v>
      </c>
      <c r="W89" s="196">
        <v>31.698499999999999</v>
      </c>
      <c r="X89" s="196">
        <v>30.241800000000001</v>
      </c>
      <c r="Y89" s="196">
        <v>32.622</v>
      </c>
      <c r="Z89" s="196">
        <v>33.474699999999999</v>
      </c>
      <c r="AA89" s="196">
        <v>34.03</v>
      </c>
      <c r="AB89" s="196">
        <v>33.021900000000002</v>
      </c>
      <c r="AC89" s="196">
        <v>34.777799999999999</v>
      </c>
      <c r="AD89" s="196">
        <v>35.927799999999998</v>
      </c>
      <c r="AE89" s="196">
        <v>31.8156</v>
      </c>
      <c r="AF89" s="196">
        <v>35.1723</v>
      </c>
      <c r="AG89" s="196">
        <v>36.284999999999997</v>
      </c>
      <c r="AH89" s="196">
        <v>31.251300000000001</v>
      </c>
      <c r="AI89" s="196">
        <v>26.373699999999999</v>
      </c>
      <c r="AJ89" s="196">
        <v>30.020099999999999</v>
      </c>
      <c r="AK89" s="196">
        <v>32.131700000000002</v>
      </c>
      <c r="AL89" s="196">
        <v>35.477899999999998</v>
      </c>
      <c r="AM89" s="196">
        <v>38.865400000000001</v>
      </c>
      <c r="AN89" s="196">
        <v>39.698900000000002</v>
      </c>
      <c r="AO89" s="196">
        <v>32.8581</v>
      </c>
      <c r="AP89" s="196">
        <v>35.029400000000003</v>
      </c>
      <c r="AQ89" s="196">
        <v>43.7453</v>
      </c>
      <c r="AR89" s="196">
        <v>38.513399999999997</v>
      </c>
      <c r="AS89" s="196">
        <v>39.870699999999999</v>
      </c>
      <c r="AT89" s="196">
        <v>36.676099999999998</v>
      </c>
      <c r="AU89" s="196">
        <v>33.639499999999998</v>
      </c>
      <c r="AV89" s="196">
        <v>34.936399999999999</v>
      </c>
      <c r="AW89" s="196">
        <v>38.530099999999997</v>
      </c>
      <c r="AX89" s="196">
        <v>42.878599999999999</v>
      </c>
      <c r="AY89" s="196">
        <v>43.6479</v>
      </c>
      <c r="AZ89" s="196">
        <v>41.509700000000002</v>
      </c>
      <c r="BA89" s="196">
        <v>36.887900000000002</v>
      </c>
      <c r="BB89" s="196">
        <v>36.931699999999999</v>
      </c>
      <c r="BC89" s="196">
        <v>34.015099999999997</v>
      </c>
      <c r="BD89" s="196">
        <v>32.8703</v>
      </c>
      <c r="BE89" s="196">
        <v>34.7288</v>
      </c>
      <c r="BF89" s="196">
        <v>28.8705</v>
      </c>
      <c r="BG89" s="196">
        <v>23.167200000000001</v>
      </c>
      <c r="BH89" s="196">
        <v>21.514500000000002</v>
      </c>
      <c r="BI89" s="196">
        <v>19.250599999999999</v>
      </c>
      <c r="BJ89" s="196">
        <v>20.822800000000001</v>
      </c>
      <c r="BK89" s="196">
        <v>23.0487</v>
      </c>
      <c r="BL89" s="196">
        <v>20.680800000000001</v>
      </c>
      <c r="BM89" s="196">
        <v>18.2501</v>
      </c>
      <c r="BN89" s="196">
        <v>19.502600000000001</v>
      </c>
      <c r="BO89" s="196">
        <v>18.206299999999999</v>
      </c>
      <c r="BP89" s="196">
        <v>20.598500000000001</v>
      </c>
      <c r="BQ89" s="196">
        <v>25.863700000000001</v>
      </c>
      <c r="BR89" s="196">
        <v>22.683299999999999</v>
      </c>
      <c r="BS89" s="196">
        <v>20.1675</v>
      </c>
      <c r="BT89" s="196">
        <v>20.3414</v>
      </c>
      <c r="BU89" s="196">
        <v>23.311900000000001</v>
      </c>
      <c r="BV89" s="196">
        <v>23.122699999999998</v>
      </c>
      <c r="BW89" s="196">
        <v>30.750900000000001</v>
      </c>
      <c r="BX89" s="196">
        <v>31.353999999999999</v>
      </c>
      <c r="BY89" s="196">
        <v>29.255099999999999</v>
      </c>
      <c r="BZ89" s="196">
        <v>38.364699999999999</v>
      </c>
      <c r="CA89" s="196">
        <v>33.926200000000001</v>
      </c>
      <c r="CB89" s="196">
        <v>28.467300000000002</v>
      </c>
      <c r="CC89" s="196">
        <v>26.696300000000001</v>
      </c>
      <c r="CD89" s="196">
        <v>33.298200000000001</v>
      </c>
      <c r="CE89" s="196">
        <v>33.140999999999998</v>
      </c>
      <c r="CF89" s="196">
        <v>28.504899999999999</v>
      </c>
      <c r="CG89" s="196">
        <v>25.8416</v>
      </c>
      <c r="CH89" s="196">
        <v>30.102399999999999</v>
      </c>
      <c r="CI89" s="196">
        <v>32.802300000000002</v>
      </c>
      <c r="CJ89" s="196">
        <v>29.057400000000001</v>
      </c>
      <c r="CK89" s="196">
        <v>25.009699999999999</v>
      </c>
      <c r="CL89" s="196">
        <v>29.697600000000001</v>
      </c>
      <c r="CM89" s="196">
        <v>23.7317</v>
      </c>
      <c r="CN89" s="196">
        <v>19.4694</v>
      </c>
      <c r="CO89" s="196">
        <v>26.564800000000002</v>
      </c>
      <c r="CP89" s="196">
        <v>27.457799999999999</v>
      </c>
      <c r="CQ89" s="172">
        <v>28.718900000000001</v>
      </c>
      <c r="CR89" s="172">
        <v>27.517299999999999</v>
      </c>
      <c r="CS89" s="194">
        <v>25.785799999999998</v>
      </c>
      <c r="CT89" s="194">
        <v>26.748699999999999</v>
      </c>
      <c r="CU89" s="194">
        <v>24.5137</v>
      </c>
      <c r="CV89" s="194">
        <v>28.877199999999998</v>
      </c>
      <c r="CW89" s="194">
        <v>31.226299999999998</v>
      </c>
      <c r="CX89" s="216"/>
      <c r="CY89" s="216"/>
      <c r="CZ89" s="216"/>
    </row>
    <row r="90" spans="1:104" ht="15.6" x14ac:dyDescent="0.3">
      <c r="A90" s="171" t="s">
        <v>102</v>
      </c>
      <c r="B90" s="175" t="s">
        <v>111</v>
      </c>
      <c r="C90" s="196">
        <v>23.6356</v>
      </c>
      <c r="D90" s="196">
        <v>21.517099999999999</v>
      </c>
      <c r="E90" s="196">
        <v>20.8809</v>
      </c>
      <c r="F90" s="196">
        <v>24.5564</v>
      </c>
      <c r="G90" s="196">
        <v>24.182400000000001</v>
      </c>
      <c r="H90" s="196">
        <v>22.717099999999999</v>
      </c>
      <c r="I90" s="196">
        <v>19.815999999999999</v>
      </c>
      <c r="J90" s="196">
        <v>20.956499999999998</v>
      </c>
      <c r="K90" s="196">
        <v>21.1553</v>
      </c>
      <c r="L90" s="196">
        <v>19.405999999999999</v>
      </c>
      <c r="M90" s="196">
        <v>18.146899999999999</v>
      </c>
      <c r="N90" s="196">
        <v>19.625699999999998</v>
      </c>
      <c r="O90" s="196">
        <v>20.982900000000001</v>
      </c>
      <c r="P90" s="196">
        <v>18.591100000000001</v>
      </c>
      <c r="Q90" s="196">
        <v>20.6175</v>
      </c>
      <c r="R90" s="196">
        <v>22.793399999999998</v>
      </c>
      <c r="S90" s="196">
        <v>22.661300000000001</v>
      </c>
      <c r="T90" s="196">
        <v>19.8919</v>
      </c>
      <c r="U90" s="196">
        <v>19.036999999999999</v>
      </c>
      <c r="V90" s="196">
        <v>19.5001</v>
      </c>
      <c r="W90" s="196">
        <v>22.6448</v>
      </c>
      <c r="X90" s="196">
        <v>20.729700000000001</v>
      </c>
      <c r="Y90" s="196">
        <v>19.240600000000001</v>
      </c>
      <c r="Z90" s="196">
        <v>19.296399999999998</v>
      </c>
      <c r="AA90" s="196">
        <v>21.677299999999999</v>
      </c>
      <c r="AB90" s="196">
        <v>17.133700000000001</v>
      </c>
      <c r="AC90" s="196">
        <v>17.196400000000001</v>
      </c>
      <c r="AD90" s="196">
        <v>17.674199999999999</v>
      </c>
      <c r="AE90" s="196">
        <v>20.6876</v>
      </c>
      <c r="AF90" s="196">
        <v>18.2362</v>
      </c>
      <c r="AG90" s="196">
        <v>18.764800000000001</v>
      </c>
      <c r="AH90" s="196">
        <v>17.484300000000001</v>
      </c>
      <c r="AI90" s="196">
        <v>20.5246</v>
      </c>
      <c r="AJ90" s="196">
        <v>18.205100000000002</v>
      </c>
      <c r="AK90" s="196">
        <v>17.244199999999999</v>
      </c>
      <c r="AL90" s="196">
        <v>13.263400000000001</v>
      </c>
      <c r="AM90" s="196">
        <v>14.122</v>
      </c>
      <c r="AN90" s="196">
        <v>13.73</v>
      </c>
      <c r="AO90" s="196">
        <v>15.734500000000001</v>
      </c>
      <c r="AP90" s="196">
        <v>13.6625</v>
      </c>
      <c r="AQ90" s="196">
        <v>13.138999999999999</v>
      </c>
      <c r="AR90" s="196">
        <v>11.079599999999999</v>
      </c>
      <c r="AS90" s="196">
        <v>10.963800000000001</v>
      </c>
      <c r="AT90" s="196">
        <v>12.490600000000001</v>
      </c>
      <c r="AU90" s="196">
        <v>15.3985</v>
      </c>
      <c r="AV90" s="196">
        <v>16.450900000000001</v>
      </c>
      <c r="AW90" s="196">
        <v>16.103200000000001</v>
      </c>
      <c r="AX90" s="196">
        <v>14.809100000000001</v>
      </c>
      <c r="AY90" s="196">
        <v>16.522200000000002</v>
      </c>
      <c r="AZ90" s="196">
        <v>12.606999999999999</v>
      </c>
      <c r="BA90" s="196">
        <v>11.823499999999999</v>
      </c>
      <c r="BB90" s="196">
        <v>15.489000000000001</v>
      </c>
      <c r="BC90" s="196">
        <v>17.667999999999999</v>
      </c>
      <c r="BD90" s="196">
        <v>17.398199999999999</v>
      </c>
      <c r="BE90" s="196">
        <v>14.3131</v>
      </c>
      <c r="BF90" s="196">
        <v>13.2759</v>
      </c>
      <c r="BG90" s="196">
        <v>15.6218</v>
      </c>
      <c r="BH90" s="196">
        <v>16.826899999999998</v>
      </c>
      <c r="BI90" s="196">
        <v>16.377600000000001</v>
      </c>
      <c r="BJ90" s="196">
        <v>15.1229</v>
      </c>
      <c r="BK90" s="196">
        <v>16.6082</v>
      </c>
      <c r="BL90" s="196">
        <v>14.0517</v>
      </c>
      <c r="BM90" s="196">
        <v>16.974</v>
      </c>
      <c r="BN90" s="196">
        <v>16.4986</v>
      </c>
      <c r="BO90" s="196">
        <v>15.0108</v>
      </c>
      <c r="BP90" s="196">
        <v>15.898300000000001</v>
      </c>
      <c r="BQ90" s="196">
        <v>14.2239</v>
      </c>
      <c r="BR90" s="196">
        <v>12.769500000000001</v>
      </c>
      <c r="BS90" s="196">
        <v>16.507000000000001</v>
      </c>
      <c r="BT90" s="196">
        <v>15.367900000000001</v>
      </c>
      <c r="BU90" s="196">
        <v>15.0433</v>
      </c>
      <c r="BV90" s="196">
        <v>16.976400000000002</v>
      </c>
      <c r="BW90" s="196">
        <v>15.7483</v>
      </c>
      <c r="BX90" s="196">
        <v>15.1303</v>
      </c>
      <c r="BY90" s="196">
        <v>17.128799999999998</v>
      </c>
      <c r="BZ90" s="196">
        <v>17.1417</v>
      </c>
      <c r="CA90" s="196">
        <v>16.026299999999999</v>
      </c>
      <c r="CB90" s="196">
        <v>16.197299999999998</v>
      </c>
      <c r="CC90" s="196">
        <v>16.505700000000001</v>
      </c>
      <c r="CD90" s="196">
        <v>15.1576</v>
      </c>
      <c r="CE90" s="196">
        <v>15.1182</v>
      </c>
      <c r="CF90" s="196">
        <v>15.1046</v>
      </c>
      <c r="CG90" s="196">
        <v>15.666</v>
      </c>
      <c r="CH90" s="196">
        <v>13.209</v>
      </c>
      <c r="CI90" s="196">
        <v>12.630699999999999</v>
      </c>
      <c r="CJ90" s="196">
        <v>11.868600000000001</v>
      </c>
      <c r="CK90" s="196">
        <v>12.346299999999999</v>
      </c>
      <c r="CL90" s="196">
        <v>14.186400000000001</v>
      </c>
      <c r="CM90" s="196">
        <v>11.904299999999999</v>
      </c>
      <c r="CN90" s="196">
        <v>10.782400000000001</v>
      </c>
      <c r="CO90" s="196">
        <v>9.9285999999999994</v>
      </c>
      <c r="CP90" s="196">
        <v>13.0528</v>
      </c>
      <c r="CQ90" s="172">
        <v>10.4924</v>
      </c>
      <c r="CR90" s="172">
        <v>10.364699999999999</v>
      </c>
      <c r="CS90" s="194">
        <v>9.6327999999999996</v>
      </c>
      <c r="CT90" s="194">
        <v>11.2049</v>
      </c>
      <c r="CU90" s="194">
        <v>11.339</v>
      </c>
      <c r="CV90" s="194">
        <v>11.7867</v>
      </c>
      <c r="CW90" s="194">
        <v>9.8648000000000007</v>
      </c>
      <c r="CX90" s="216"/>
      <c r="CY90" s="216"/>
      <c r="CZ90" s="216"/>
    </row>
    <row r="91" spans="1:104" ht="15.6" x14ac:dyDescent="0.3">
      <c r="A91" s="171" t="s">
        <v>102</v>
      </c>
      <c r="B91" s="175" t="s">
        <v>112</v>
      </c>
      <c r="C91" s="182">
        <v>1.6079000000000001</v>
      </c>
      <c r="D91" s="182">
        <v>0.61570000000000003</v>
      </c>
      <c r="E91" s="182">
        <v>0.6865</v>
      </c>
      <c r="F91" s="182">
        <v>1.3148</v>
      </c>
      <c r="G91" s="182">
        <v>1.6008</v>
      </c>
      <c r="H91" s="182">
        <v>0.85750000000000004</v>
      </c>
      <c r="I91" s="182">
        <v>0.55920000000000003</v>
      </c>
      <c r="J91" s="182">
        <v>1.3919999999999999</v>
      </c>
      <c r="K91" s="182">
        <v>1.8438000000000001</v>
      </c>
      <c r="L91" s="182">
        <v>0.53979999999999995</v>
      </c>
      <c r="M91" s="182">
        <v>0.46400000000000002</v>
      </c>
      <c r="N91" s="182">
        <v>1.468</v>
      </c>
      <c r="O91" s="182">
        <v>0.82430000000000003</v>
      </c>
      <c r="P91" s="182">
        <v>0.41220000000000001</v>
      </c>
      <c r="Q91" s="182">
        <v>0.45989999999999998</v>
      </c>
      <c r="R91" s="182">
        <v>1.5071000000000001</v>
      </c>
      <c r="S91" s="182">
        <v>1.6808000000000001</v>
      </c>
      <c r="T91" s="182">
        <v>0.9274</v>
      </c>
      <c r="U91" s="182">
        <v>0.47610000000000002</v>
      </c>
      <c r="V91" s="182">
        <v>0.82950000000000002</v>
      </c>
      <c r="W91" s="182">
        <v>0.78559999999999997</v>
      </c>
      <c r="X91" s="182">
        <v>0.52229999999999999</v>
      </c>
      <c r="Y91" s="182">
        <v>0.38100000000000001</v>
      </c>
      <c r="Z91" s="182">
        <v>0.86990000000000001</v>
      </c>
      <c r="AA91" s="182">
        <v>1.2619</v>
      </c>
      <c r="AB91" s="182">
        <v>0.53110000000000002</v>
      </c>
      <c r="AC91" s="182">
        <v>0.75470000000000004</v>
      </c>
      <c r="AD91" s="182">
        <v>1.3539000000000001</v>
      </c>
      <c r="AE91" s="182">
        <v>1.3313999999999999</v>
      </c>
      <c r="AF91" s="182">
        <v>0.77839999999999998</v>
      </c>
      <c r="AG91" s="182">
        <v>0.50490000000000002</v>
      </c>
      <c r="AH91" s="182">
        <v>1.2058</v>
      </c>
      <c r="AI91" s="182">
        <v>0.88160000000000005</v>
      </c>
      <c r="AJ91" s="182">
        <v>0.75719999999999998</v>
      </c>
      <c r="AK91" s="182">
        <v>0.51370000000000005</v>
      </c>
      <c r="AL91" s="182">
        <v>1.5281</v>
      </c>
      <c r="AM91" s="182">
        <v>1.6537999999999999</v>
      </c>
      <c r="AN91" s="182">
        <v>0.65800000000000003</v>
      </c>
      <c r="AO91" s="182">
        <v>0.72740000000000005</v>
      </c>
      <c r="AP91" s="182">
        <v>1.0745</v>
      </c>
      <c r="AQ91" s="182">
        <v>1.6879999999999999</v>
      </c>
      <c r="AR91" s="182">
        <v>0.65490000000000004</v>
      </c>
      <c r="AS91" s="182">
        <v>0.55410000000000004</v>
      </c>
      <c r="AT91" s="182">
        <v>1.3120000000000001</v>
      </c>
      <c r="AU91" s="182">
        <v>1.2989999999999999</v>
      </c>
      <c r="AV91" s="182">
        <v>0.71509999999999996</v>
      </c>
      <c r="AW91" s="182">
        <v>0.91659999999999997</v>
      </c>
      <c r="AX91" s="182">
        <v>1.3484</v>
      </c>
      <c r="AY91" s="182">
        <v>0.61250000000000004</v>
      </c>
      <c r="AZ91" s="182">
        <v>0.45550000000000002</v>
      </c>
      <c r="BA91" s="182">
        <v>0.64749999999999996</v>
      </c>
      <c r="BB91" s="182">
        <v>0.97819999999999996</v>
      </c>
      <c r="BC91" s="182">
        <v>1.0128999999999999</v>
      </c>
      <c r="BD91" s="182">
        <v>0.90100000000000002</v>
      </c>
      <c r="BE91" s="182">
        <v>0.98180000000000001</v>
      </c>
      <c r="BF91" s="182">
        <v>1.6821999999999999</v>
      </c>
      <c r="BG91" s="182">
        <v>1.5041</v>
      </c>
      <c r="BH91" s="182">
        <v>0.56589999999999996</v>
      </c>
      <c r="BI91" s="182">
        <v>0.79559999999999997</v>
      </c>
      <c r="BJ91" s="182">
        <v>1.3025</v>
      </c>
      <c r="BK91" s="182">
        <v>0.9395</v>
      </c>
      <c r="BL91" s="182">
        <v>0.71940000000000004</v>
      </c>
      <c r="BM91" s="182">
        <v>0.52349999999999997</v>
      </c>
      <c r="BN91" s="182">
        <v>1.4139999999999999</v>
      </c>
      <c r="BO91" s="182">
        <v>1.8492999999999999</v>
      </c>
      <c r="BP91" s="182">
        <v>0.81089999999999995</v>
      </c>
      <c r="BQ91" s="182">
        <v>0.53490000000000004</v>
      </c>
      <c r="BR91" s="182">
        <v>1.4107000000000001</v>
      </c>
      <c r="BS91" s="182">
        <v>1.629</v>
      </c>
      <c r="BT91" s="182">
        <v>1.0901000000000001</v>
      </c>
      <c r="BU91" s="182">
        <v>0.72929999999999995</v>
      </c>
      <c r="BV91" s="182">
        <v>1.4410000000000001</v>
      </c>
      <c r="BW91" s="182">
        <v>1.6243000000000001</v>
      </c>
      <c r="BX91" s="182">
        <v>0.62729999999999997</v>
      </c>
      <c r="BY91" s="182">
        <v>0.82030000000000003</v>
      </c>
      <c r="BZ91" s="182">
        <v>0.86539999999999995</v>
      </c>
      <c r="CA91" s="182">
        <v>1.3153999999999999</v>
      </c>
      <c r="CB91" s="182">
        <v>0.52549999999999997</v>
      </c>
      <c r="CC91" s="182">
        <v>0.86</v>
      </c>
      <c r="CD91" s="182">
        <v>1.4631000000000001</v>
      </c>
      <c r="CE91" s="182">
        <v>1.0707</v>
      </c>
      <c r="CF91" s="182">
        <v>0.63560000000000005</v>
      </c>
      <c r="CG91" s="182">
        <v>0.59750000000000003</v>
      </c>
      <c r="CH91" s="182">
        <v>1.4831000000000001</v>
      </c>
      <c r="CI91" s="182">
        <v>1.3152999999999999</v>
      </c>
      <c r="CJ91" s="182">
        <v>0.57230000000000003</v>
      </c>
      <c r="CK91" s="182">
        <v>1.0091000000000001</v>
      </c>
      <c r="CL91" s="182">
        <v>1.2785</v>
      </c>
      <c r="CM91" s="182">
        <v>1.7977000000000001</v>
      </c>
      <c r="CN91" s="182">
        <v>0.754</v>
      </c>
      <c r="CO91" s="182">
        <v>0.84640000000000004</v>
      </c>
      <c r="CP91" s="182">
        <v>1.5821000000000001</v>
      </c>
      <c r="CQ91" s="172">
        <v>1.1999</v>
      </c>
      <c r="CR91" s="172">
        <v>0.70099999999999996</v>
      </c>
      <c r="CS91" s="194">
        <v>0.3614</v>
      </c>
      <c r="CT91" s="194">
        <v>1.4508000000000001</v>
      </c>
      <c r="CU91" s="194">
        <v>1.3695999999999999</v>
      </c>
      <c r="CV91" s="194">
        <v>0.67689999999999995</v>
      </c>
      <c r="CW91" s="194">
        <v>0.49370000000000003</v>
      </c>
      <c r="CX91" s="216"/>
      <c r="CY91" s="216"/>
      <c r="CZ91" s="216"/>
    </row>
    <row r="92" spans="1:104" ht="15.6" x14ac:dyDescent="0.3">
      <c r="A92" s="171" t="s">
        <v>102</v>
      </c>
      <c r="B92" s="181" t="s">
        <v>131</v>
      </c>
      <c r="C92" s="182" t="s">
        <v>173</v>
      </c>
      <c r="D92" s="182" t="s">
        <v>173</v>
      </c>
      <c r="E92" s="182" t="s">
        <v>173</v>
      </c>
      <c r="F92" s="182" t="s">
        <v>173</v>
      </c>
      <c r="G92" s="182" t="s">
        <v>173</v>
      </c>
      <c r="H92" s="182" t="s">
        <v>173</v>
      </c>
      <c r="I92" s="182" t="s">
        <v>173</v>
      </c>
      <c r="J92" s="182" t="s">
        <v>173</v>
      </c>
      <c r="K92" s="182" t="s">
        <v>173</v>
      </c>
      <c r="L92" s="182" t="s">
        <v>173</v>
      </c>
      <c r="M92" s="182" t="s">
        <v>173</v>
      </c>
      <c r="N92" s="182" t="s">
        <v>173</v>
      </c>
      <c r="O92" s="182" t="s">
        <v>173</v>
      </c>
      <c r="P92" s="182" t="s">
        <v>173</v>
      </c>
      <c r="Q92" s="182" t="s">
        <v>173</v>
      </c>
      <c r="R92" s="182" t="s">
        <v>173</v>
      </c>
      <c r="S92" s="182" t="s">
        <v>173</v>
      </c>
      <c r="T92" s="182" t="s">
        <v>173</v>
      </c>
      <c r="U92" s="182" t="s">
        <v>173</v>
      </c>
      <c r="V92" s="182" t="s">
        <v>173</v>
      </c>
      <c r="W92" s="182" t="s">
        <v>173</v>
      </c>
      <c r="X92" s="182" t="s">
        <v>173</v>
      </c>
      <c r="Y92" s="182" t="s">
        <v>173</v>
      </c>
      <c r="Z92" s="182" t="s">
        <v>173</v>
      </c>
      <c r="AA92" s="182" t="s">
        <v>173</v>
      </c>
      <c r="AB92" s="182" t="s">
        <v>173</v>
      </c>
      <c r="AC92" s="182" t="s">
        <v>173</v>
      </c>
      <c r="AD92" s="182" t="s">
        <v>173</v>
      </c>
      <c r="AE92" s="182" t="s">
        <v>173</v>
      </c>
      <c r="AF92" s="182" t="s">
        <v>173</v>
      </c>
      <c r="AG92" s="182" t="s">
        <v>173</v>
      </c>
      <c r="AH92" s="182" t="s">
        <v>173</v>
      </c>
      <c r="AI92" s="182" t="s">
        <v>173</v>
      </c>
      <c r="AJ92" s="182" t="s">
        <v>173</v>
      </c>
      <c r="AK92" s="182" t="s">
        <v>173</v>
      </c>
      <c r="AL92" s="182" t="s">
        <v>173</v>
      </c>
      <c r="AM92" s="182">
        <v>1.1325000000000001</v>
      </c>
      <c r="AN92" s="182">
        <v>0.62290000000000001</v>
      </c>
      <c r="AO92" s="182">
        <v>0.79959999999999998</v>
      </c>
      <c r="AP92" s="182">
        <v>1.0139</v>
      </c>
      <c r="AQ92" s="182">
        <v>1.6728000000000001</v>
      </c>
      <c r="AR92" s="182">
        <v>0.95289999999999997</v>
      </c>
      <c r="AS92" s="182">
        <v>0.99380000000000002</v>
      </c>
      <c r="AT92" s="182">
        <v>1.768</v>
      </c>
      <c r="AU92" s="182">
        <v>1.8561000000000001</v>
      </c>
      <c r="AV92" s="182">
        <v>1.4051</v>
      </c>
      <c r="AW92" s="182">
        <v>1.4842</v>
      </c>
      <c r="AX92" s="182">
        <v>1.7948</v>
      </c>
      <c r="AY92" s="182">
        <v>1.8661000000000001</v>
      </c>
      <c r="AZ92" s="182">
        <v>1.2653000000000001</v>
      </c>
      <c r="BA92" s="182">
        <v>2.1425999999999998</v>
      </c>
      <c r="BB92" s="182">
        <v>2.6956000000000002</v>
      </c>
      <c r="BC92" s="182">
        <v>2.7446999999999999</v>
      </c>
      <c r="BD92" s="182">
        <v>2.9676</v>
      </c>
      <c r="BE92" s="182">
        <v>2.4342999999999999</v>
      </c>
      <c r="BF92" s="182">
        <v>4.7712000000000003</v>
      </c>
      <c r="BG92" s="182">
        <v>4.3365999999999998</v>
      </c>
      <c r="BH92" s="182">
        <v>3.3763999999999998</v>
      </c>
      <c r="BI92" s="182">
        <v>3.762</v>
      </c>
      <c r="BJ92" s="182">
        <v>5.6821999999999999</v>
      </c>
      <c r="BK92" s="182">
        <v>5.8148999999999997</v>
      </c>
      <c r="BL92" s="182">
        <v>5.4568000000000003</v>
      </c>
      <c r="BM92" s="182">
        <v>3.9887000000000001</v>
      </c>
      <c r="BN92" s="182">
        <v>8.6978000000000009</v>
      </c>
      <c r="BO92" s="182">
        <v>9.2799999999999994</v>
      </c>
      <c r="BP92" s="182">
        <v>4.3186</v>
      </c>
      <c r="BQ92" s="182">
        <v>4.2816999999999998</v>
      </c>
      <c r="BR92" s="182">
        <v>8.8818999999999999</v>
      </c>
      <c r="BS92" s="182">
        <v>9.7876999999999992</v>
      </c>
      <c r="BT92" s="182">
        <v>6.9126000000000003</v>
      </c>
      <c r="BU92" s="182">
        <v>6.0290999999999997</v>
      </c>
      <c r="BV92" s="182">
        <v>10.527699999999999</v>
      </c>
      <c r="BW92" s="182">
        <v>9.5010999999999992</v>
      </c>
      <c r="BX92" s="182">
        <v>5.9827000000000004</v>
      </c>
      <c r="BY92" s="182">
        <v>6.7163000000000004</v>
      </c>
      <c r="BZ92" s="182">
        <v>8.5122999999999998</v>
      </c>
      <c r="CA92" s="182">
        <v>10.555199999999999</v>
      </c>
      <c r="CB92" s="182">
        <v>8.3106000000000009</v>
      </c>
      <c r="CC92" s="182">
        <v>7.8689</v>
      </c>
      <c r="CD92" s="182">
        <v>14.2197</v>
      </c>
      <c r="CE92" s="182">
        <v>14.6401</v>
      </c>
      <c r="CF92" s="182">
        <v>8.5681999999999992</v>
      </c>
      <c r="CG92" s="182">
        <v>8.8869000000000007</v>
      </c>
      <c r="CH92" s="182">
        <v>15.8286</v>
      </c>
      <c r="CI92" s="182">
        <v>15.7567</v>
      </c>
      <c r="CJ92" s="182">
        <v>10.3476</v>
      </c>
      <c r="CK92" s="182">
        <v>12.1531</v>
      </c>
      <c r="CL92" s="182">
        <v>16.816299999999998</v>
      </c>
      <c r="CM92" s="182">
        <v>22.846299999999999</v>
      </c>
      <c r="CN92" s="182">
        <v>11.7537</v>
      </c>
      <c r="CO92" s="182">
        <v>12.9435</v>
      </c>
      <c r="CP92" s="182">
        <v>18.508700000000001</v>
      </c>
      <c r="CQ92" s="172">
        <v>18.6539</v>
      </c>
      <c r="CR92" s="172">
        <v>10.168100000000001</v>
      </c>
      <c r="CS92" s="194">
        <v>9.0974000000000004</v>
      </c>
      <c r="CT92" s="194">
        <v>19.2988</v>
      </c>
      <c r="CU92" s="194">
        <v>21.3889</v>
      </c>
      <c r="CV92" s="194">
        <v>14.4041</v>
      </c>
      <c r="CW92" s="194">
        <v>12.0746</v>
      </c>
      <c r="CX92" s="216"/>
      <c r="CY92" s="216"/>
      <c r="CZ92" s="216"/>
    </row>
    <row r="93" spans="1:104" ht="15.6" x14ac:dyDescent="0.3">
      <c r="A93" s="171" t="s">
        <v>102</v>
      </c>
      <c r="B93" s="183" t="s">
        <v>132</v>
      </c>
      <c r="C93" s="182" t="s">
        <v>173</v>
      </c>
      <c r="D93" s="182" t="s">
        <v>173</v>
      </c>
      <c r="E93" s="182" t="s">
        <v>173</v>
      </c>
      <c r="F93" s="182" t="s">
        <v>173</v>
      </c>
      <c r="G93" s="182" t="s">
        <v>173</v>
      </c>
      <c r="H93" s="182" t="s">
        <v>173</v>
      </c>
      <c r="I93" s="182" t="s">
        <v>173</v>
      </c>
      <c r="J93" s="182" t="s">
        <v>173</v>
      </c>
      <c r="K93" s="182" t="s">
        <v>173</v>
      </c>
      <c r="L93" s="182" t="s">
        <v>173</v>
      </c>
      <c r="M93" s="182" t="s">
        <v>173</v>
      </c>
      <c r="N93" s="182" t="s">
        <v>173</v>
      </c>
      <c r="O93" s="182" t="s">
        <v>173</v>
      </c>
      <c r="P93" s="182" t="s">
        <v>173</v>
      </c>
      <c r="Q93" s="182" t="s">
        <v>173</v>
      </c>
      <c r="R93" s="182" t="s">
        <v>173</v>
      </c>
      <c r="S93" s="182" t="s">
        <v>173</v>
      </c>
      <c r="T93" s="182" t="s">
        <v>173</v>
      </c>
      <c r="U93" s="182" t="s">
        <v>173</v>
      </c>
      <c r="V93" s="182" t="s">
        <v>173</v>
      </c>
      <c r="W93" s="182" t="s">
        <v>173</v>
      </c>
      <c r="X93" s="182" t="s">
        <v>173</v>
      </c>
      <c r="Y93" s="182" t="s">
        <v>173</v>
      </c>
      <c r="Z93" s="182" t="s">
        <v>173</v>
      </c>
      <c r="AA93" s="182" t="s">
        <v>173</v>
      </c>
      <c r="AB93" s="182" t="s">
        <v>173</v>
      </c>
      <c r="AC93" s="182" t="s">
        <v>173</v>
      </c>
      <c r="AD93" s="182" t="s">
        <v>173</v>
      </c>
      <c r="AE93" s="182" t="s">
        <v>173</v>
      </c>
      <c r="AF93" s="182" t="s">
        <v>173</v>
      </c>
      <c r="AG93" s="182" t="s">
        <v>173</v>
      </c>
      <c r="AH93" s="182" t="s">
        <v>173</v>
      </c>
      <c r="AI93" s="182" t="s">
        <v>173</v>
      </c>
      <c r="AJ93" s="182" t="s">
        <v>173</v>
      </c>
      <c r="AK93" s="182" t="s">
        <v>173</v>
      </c>
      <c r="AL93" s="182" t="s">
        <v>173</v>
      </c>
      <c r="AM93" s="182" t="s">
        <v>173</v>
      </c>
      <c r="AN93" s="182" t="s">
        <v>173</v>
      </c>
      <c r="AO93" s="182" t="s">
        <v>173</v>
      </c>
      <c r="AP93" s="182" t="s">
        <v>173</v>
      </c>
      <c r="AQ93" s="182" t="s">
        <v>173</v>
      </c>
      <c r="AR93" s="182" t="s">
        <v>173</v>
      </c>
      <c r="AS93" s="182" t="s">
        <v>173</v>
      </c>
      <c r="AT93" s="182" t="s">
        <v>173</v>
      </c>
      <c r="AU93" s="182" t="s">
        <v>173</v>
      </c>
      <c r="AV93" s="182" t="s">
        <v>173</v>
      </c>
      <c r="AW93" s="182" t="s">
        <v>173</v>
      </c>
      <c r="AX93" s="182" t="s">
        <v>173</v>
      </c>
      <c r="AY93" s="182">
        <v>1.1953</v>
      </c>
      <c r="AZ93" s="182">
        <v>0.80489999999999995</v>
      </c>
      <c r="BA93" s="182">
        <v>1.3169</v>
      </c>
      <c r="BB93" s="182">
        <v>1.5929</v>
      </c>
      <c r="BC93" s="182">
        <v>1.7447999999999999</v>
      </c>
      <c r="BD93" s="182">
        <v>1.8371999999999999</v>
      </c>
      <c r="BE93" s="182">
        <v>1.3340000000000001</v>
      </c>
      <c r="BF93" s="182">
        <v>2.8527</v>
      </c>
      <c r="BG93" s="182">
        <v>2.8296000000000001</v>
      </c>
      <c r="BH93" s="182">
        <v>1.7264999999999999</v>
      </c>
      <c r="BI93" s="182">
        <v>2.0546000000000002</v>
      </c>
      <c r="BJ93" s="182">
        <v>2.9434</v>
      </c>
      <c r="BK93" s="182">
        <v>2.9918</v>
      </c>
      <c r="BL93" s="182">
        <v>2.8235000000000001</v>
      </c>
      <c r="BM93" s="182">
        <v>2.0049000000000001</v>
      </c>
      <c r="BN93" s="182">
        <v>4.6662999999999997</v>
      </c>
      <c r="BO93" s="182">
        <v>4.8962000000000003</v>
      </c>
      <c r="BP93" s="182">
        <v>2.2269999999999999</v>
      </c>
      <c r="BQ93" s="182">
        <v>2.0406</v>
      </c>
      <c r="BR93" s="182">
        <v>4.1965000000000003</v>
      </c>
      <c r="BS93" s="182">
        <v>5.1146000000000003</v>
      </c>
      <c r="BT93" s="182">
        <v>3.3397999999999999</v>
      </c>
      <c r="BU93" s="182">
        <v>2.6204999999999998</v>
      </c>
      <c r="BV93" s="182">
        <v>4.7766999999999999</v>
      </c>
      <c r="BW93" s="182">
        <v>4.3528000000000002</v>
      </c>
      <c r="BX93" s="182">
        <v>2.7305000000000001</v>
      </c>
      <c r="BY93" s="182">
        <v>3.1343999999999999</v>
      </c>
      <c r="BZ93" s="182">
        <v>4.0960000000000001</v>
      </c>
      <c r="CA93" s="182">
        <v>5.4036</v>
      </c>
      <c r="CB93" s="182">
        <v>4.3293999999999997</v>
      </c>
      <c r="CC93" s="182">
        <v>3.92</v>
      </c>
      <c r="CD93" s="182">
        <v>6.4269999999999996</v>
      </c>
      <c r="CE93" s="182">
        <v>6.7179000000000002</v>
      </c>
      <c r="CF93" s="182">
        <v>3.8447</v>
      </c>
      <c r="CG93" s="182">
        <v>3.8721999999999999</v>
      </c>
      <c r="CH93" s="182">
        <v>6.9808000000000003</v>
      </c>
      <c r="CI93" s="182">
        <v>7.1676000000000002</v>
      </c>
      <c r="CJ93" s="182">
        <v>4.4192</v>
      </c>
      <c r="CK93" s="182">
        <v>4.9732000000000003</v>
      </c>
      <c r="CL93" s="182">
        <v>6.6859000000000002</v>
      </c>
      <c r="CM93" s="182">
        <v>9.4923999999999999</v>
      </c>
      <c r="CN93" s="182">
        <v>4.4679000000000002</v>
      </c>
      <c r="CO93" s="182">
        <v>4.9363000000000001</v>
      </c>
      <c r="CP93" s="182">
        <v>6.4983000000000004</v>
      </c>
      <c r="CQ93" s="172">
        <v>7.4606000000000003</v>
      </c>
      <c r="CR93" s="172">
        <v>3.9883000000000002</v>
      </c>
      <c r="CS93" s="194">
        <v>2.9832999999999998</v>
      </c>
      <c r="CT93" s="194">
        <v>7.3464</v>
      </c>
      <c r="CU93" s="194">
        <v>8.8187999999999995</v>
      </c>
      <c r="CV93" s="194">
        <v>5.5598000000000001</v>
      </c>
      <c r="CW93" s="194">
        <v>4.2771999999999997</v>
      </c>
      <c r="CX93" s="216"/>
      <c r="CY93" s="216"/>
      <c r="CZ93" s="216"/>
    </row>
    <row r="94" spans="1:104" ht="15.6" x14ac:dyDescent="0.3">
      <c r="A94" s="171" t="s">
        <v>102</v>
      </c>
      <c r="B94" s="181" t="s">
        <v>133</v>
      </c>
      <c r="C94" s="182" t="s">
        <v>173</v>
      </c>
      <c r="D94" s="182" t="s">
        <v>173</v>
      </c>
      <c r="E94" s="182" t="s">
        <v>173</v>
      </c>
      <c r="F94" s="182" t="s">
        <v>173</v>
      </c>
      <c r="G94" s="182" t="s">
        <v>173</v>
      </c>
      <c r="H94" s="182" t="s">
        <v>173</v>
      </c>
      <c r="I94" s="182" t="s">
        <v>173</v>
      </c>
      <c r="J94" s="182" t="s">
        <v>173</v>
      </c>
      <c r="K94" s="182" t="s">
        <v>173</v>
      </c>
      <c r="L94" s="182" t="s">
        <v>173</v>
      </c>
      <c r="M94" s="182" t="s">
        <v>173</v>
      </c>
      <c r="N94" s="182" t="s">
        <v>173</v>
      </c>
      <c r="O94" s="182" t="s">
        <v>173</v>
      </c>
      <c r="P94" s="182" t="s">
        <v>173</v>
      </c>
      <c r="Q94" s="182" t="s">
        <v>173</v>
      </c>
      <c r="R94" s="182" t="s">
        <v>173</v>
      </c>
      <c r="S94" s="182" t="s">
        <v>173</v>
      </c>
      <c r="T94" s="182" t="s">
        <v>173</v>
      </c>
      <c r="U94" s="182" t="s">
        <v>173</v>
      </c>
      <c r="V94" s="182" t="s">
        <v>173</v>
      </c>
      <c r="W94" s="182" t="s">
        <v>173</v>
      </c>
      <c r="X94" s="182" t="s">
        <v>173</v>
      </c>
      <c r="Y94" s="182" t="s">
        <v>173</v>
      </c>
      <c r="Z94" s="182" t="s">
        <v>173</v>
      </c>
      <c r="AA94" s="182" t="s">
        <v>173</v>
      </c>
      <c r="AB94" s="182" t="s">
        <v>173</v>
      </c>
      <c r="AC94" s="182" t="s">
        <v>173</v>
      </c>
      <c r="AD94" s="182" t="s">
        <v>173</v>
      </c>
      <c r="AE94" s="182" t="s">
        <v>173</v>
      </c>
      <c r="AF94" s="182" t="s">
        <v>173</v>
      </c>
      <c r="AG94" s="182" t="s">
        <v>173</v>
      </c>
      <c r="AH94" s="182" t="s">
        <v>173</v>
      </c>
      <c r="AI94" s="182" t="s">
        <v>173</v>
      </c>
      <c r="AJ94" s="182" t="s">
        <v>173</v>
      </c>
      <c r="AK94" s="182" t="s">
        <v>173</v>
      </c>
      <c r="AL94" s="182" t="s">
        <v>173</v>
      </c>
      <c r="AM94" s="182" t="s">
        <v>173</v>
      </c>
      <c r="AN94" s="182" t="s">
        <v>173</v>
      </c>
      <c r="AO94" s="182" t="s">
        <v>173</v>
      </c>
      <c r="AP94" s="182" t="s">
        <v>173</v>
      </c>
      <c r="AQ94" s="182" t="s">
        <v>173</v>
      </c>
      <c r="AR94" s="182" t="s">
        <v>173</v>
      </c>
      <c r="AS94" s="182" t="s">
        <v>173</v>
      </c>
      <c r="AT94" s="182" t="s">
        <v>173</v>
      </c>
      <c r="AU94" s="182" t="s">
        <v>173</v>
      </c>
      <c r="AV94" s="182" t="s">
        <v>173</v>
      </c>
      <c r="AW94" s="182" t="s">
        <v>173</v>
      </c>
      <c r="AX94" s="182" t="s">
        <v>173</v>
      </c>
      <c r="AY94" s="182">
        <v>0.67090000000000005</v>
      </c>
      <c r="AZ94" s="182">
        <v>0.46039999999999998</v>
      </c>
      <c r="BA94" s="182">
        <v>0.82569999999999999</v>
      </c>
      <c r="BB94" s="182">
        <v>1.1027</v>
      </c>
      <c r="BC94" s="182">
        <v>0.99990000000000001</v>
      </c>
      <c r="BD94" s="182">
        <v>1.1304000000000001</v>
      </c>
      <c r="BE94" s="182">
        <v>1.1003000000000001</v>
      </c>
      <c r="BF94" s="182">
        <v>1.9185000000000001</v>
      </c>
      <c r="BG94" s="182">
        <v>1.5069999999999999</v>
      </c>
      <c r="BH94" s="182">
        <v>1.6498999999999999</v>
      </c>
      <c r="BI94" s="182">
        <v>1.7074</v>
      </c>
      <c r="BJ94" s="182">
        <v>2.7387000000000001</v>
      </c>
      <c r="BK94" s="182">
        <v>2.8231000000000002</v>
      </c>
      <c r="BL94" s="182">
        <v>2.6334</v>
      </c>
      <c r="BM94" s="182">
        <v>1.9838</v>
      </c>
      <c r="BN94" s="182">
        <v>4.0315000000000003</v>
      </c>
      <c r="BO94" s="182">
        <v>4.3837999999999999</v>
      </c>
      <c r="BP94" s="182">
        <v>2.0916000000000001</v>
      </c>
      <c r="BQ94" s="182">
        <v>2.2410999999999999</v>
      </c>
      <c r="BR94" s="182">
        <v>4.6855000000000002</v>
      </c>
      <c r="BS94" s="182">
        <v>4.6731999999999996</v>
      </c>
      <c r="BT94" s="182">
        <v>3.5728</v>
      </c>
      <c r="BU94" s="182">
        <v>3.4085999999999999</v>
      </c>
      <c r="BV94" s="182">
        <v>5.7510000000000003</v>
      </c>
      <c r="BW94" s="182">
        <v>5.1482999999999999</v>
      </c>
      <c r="BX94" s="182">
        <v>3.2522000000000002</v>
      </c>
      <c r="BY94" s="182">
        <v>3.5819000000000001</v>
      </c>
      <c r="BZ94" s="182">
        <v>4.4162999999999997</v>
      </c>
      <c r="CA94" s="182">
        <v>5.1516999999999999</v>
      </c>
      <c r="CB94" s="182">
        <v>3.9811999999999999</v>
      </c>
      <c r="CC94" s="182">
        <v>3.9489000000000001</v>
      </c>
      <c r="CD94" s="182">
        <v>7.7927999999999997</v>
      </c>
      <c r="CE94" s="182">
        <v>7.9221000000000004</v>
      </c>
      <c r="CF94" s="182">
        <v>4.7233999999999998</v>
      </c>
      <c r="CG94" s="182">
        <v>5.0147000000000004</v>
      </c>
      <c r="CH94" s="182">
        <v>8.8477999999999994</v>
      </c>
      <c r="CI94" s="182">
        <v>8.5891000000000002</v>
      </c>
      <c r="CJ94" s="182">
        <v>5.9283999999999999</v>
      </c>
      <c r="CK94" s="182">
        <v>7.1798999999999999</v>
      </c>
      <c r="CL94" s="182">
        <v>10.1304</v>
      </c>
      <c r="CM94" s="182">
        <v>13.353899999999999</v>
      </c>
      <c r="CN94" s="182">
        <v>7.2858000000000001</v>
      </c>
      <c r="CO94" s="182">
        <v>8.0071999999999992</v>
      </c>
      <c r="CP94" s="182">
        <v>12.010300000000001</v>
      </c>
      <c r="CQ94" s="172">
        <v>11.193300000000001</v>
      </c>
      <c r="CR94" s="172">
        <v>6.1798000000000002</v>
      </c>
      <c r="CS94" s="194">
        <v>6.1140999999999996</v>
      </c>
      <c r="CT94" s="194">
        <v>11.952299999999999</v>
      </c>
      <c r="CU94" s="194">
        <v>12.5701</v>
      </c>
      <c r="CV94" s="194">
        <v>8.8443000000000005</v>
      </c>
      <c r="CW94" s="194">
        <v>7.7973999999999997</v>
      </c>
      <c r="CX94" s="216"/>
      <c r="CY94" s="216"/>
      <c r="CZ94" s="216"/>
    </row>
    <row r="95" spans="1:104" ht="15.6" x14ac:dyDescent="0.3">
      <c r="A95" s="171" t="s">
        <v>102</v>
      </c>
      <c r="B95" s="175" t="s">
        <v>114</v>
      </c>
      <c r="C95" s="182" t="s">
        <v>173</v>
      </c>
      <c r="D95" s="182" t="s">
        <v>173</v>
      </c>
      <c r="E95" s="182" t="s">
        <v>173</v>
      </c>
      <c r="F95" s="182" t="s">
        <v>173</v>
      </c>
      <c r="G95" s="182" t="s">
        <v>173</v>
      </c>
      <c r="H95" s="182" t="s">
        <v>173</v>
      </c>
      <c r="I95" s="182" t="s">
        <v>173</v>
      </c>
      <c r="J95" s="182" t="s">
        <v>173</v>
      </c>
      <c r="K95" s="182" t="s">
        <v>173</v>
      </c>
      <c r="L95" s="182" t="s">
        <v>173</v>
      </c>
      <c r="M95" s="182" t="s">
        <v>173</v>
      </c>
      <c r="N95" s="182" t="s">
        <v>173</v>
      </c>
      <c r="O95" s="182" t="s">
        <v>173</v>
      </c>
      <c r="P95" s="182" t="s">
        <v>173</v>
      </c>
      <c r="Q95" s="182" t="s">
        <v>173</v>
      </c>
      <c r="R95" s="182" t="s">
        <v>173</v>
      </c>
      <c r="S95" s="182" t="s">
        <v>173</v>
      </c>
      <c r="T95" s="182" t="s">
        <v>173</v>
      </c>
      <c r="U95" s="182" t="s">
        <v>173</v>
      </c>
      <c r="V95" s="182" t="s">
        <v>173</v>
      </c>
      <c r="W95" s="182" t="s">
        <v>173</v>
      </c>
      <c r="X95" s="182" t="s">
        <v>173</v>
      </c>
      <c r="Y95" s="182" t="s">
        <v>173</v>
      </c>
      <c r="Z95" s="182" t="s">
        <v>173</v>
      </c>
      <c r="AA95" s="182" t="s">
        <v>173</v>
      </c>
      <c r="AB95" s="182" t="s">
        <v>173</v>
      </c>
      <c r="AC95" s="182" t="s">
        <v>173</v>
      </c>
      <c r="AD95" s="182" t="s">
        <v>173</v>
      </c>
      <c r="AE95" s="182" t="s">
        <v>173</v>
      </c>
      <c r="AF95" s="182" t="s">
        <v>173</v>
      </c>
      <c r="AG95" s="182" t="s">
        <v>173</v>
      </c>
      <c r="AH95" s="182" t="s">
        <v>173</v>
      </c>
      <c r="AI95" s="182" t="s">
        <v>173</v>
      </c>
      <c r="AJ95" s="182" t="s">
        <v>173</v>
      </c>
      <c r="AK95" s="182" t="s">
        <v>173</v>
      </c>
      <c r="AL95" s="182" t="s">
        <v>173</v>
      </c>
      <c r="AM95" s="182" t="s">
        <v>173</v>
      </c>
      <c r="AN95" s="182" t="s">
        <v>173</v>
      </c>
      <c r="AO95" s="182" t="s">
        <v>173</v>
      </c>
      <c r="AP95" s="182" t="s">
        <v>173</v>
      </c>
      <c r="AQ95" s="182" t="s">
        <v>173</v>
      </c>
      <c r="AR95" s="182" t="s">
        <v>173</v>
      </c>
      <c r="AS95" s="182" t="s">
        <v>173</v>
      </c>
      <c r="AT95" s="182" t="s">
        <v>173</v>
      </c>
      <c r="AU95" s="182" t="s">
        <v>173</v>
      </c>
      <c r="AV95" s="182" t="s">
        <v>173</v>
      </c>
      <c r="AW95" s="182" t="s">
        <v>173</v>
      </c>
      <c r="AX95" s="182" t="s">
        <v>173</v>
      </c>
      <c r="AY95" s="182" t="s">
        <v>173</v>
      </c>
      <c r="AZ95" s="182" t="s">
        <v>173</v>
      </c>
      <c r="BA95" s="182" t="s">
        <v>173</v>
      </c>
      <c r="BB95" s="182" t="s">
        <v>173</v>
      </c>
      <c r="BC95" s="182" t="s">
        <v>173</v>
      </c>
      <c r="BD95" s="182" t="s">
        <v>173</v>
      </c>
      <c r="BE95" s="182" t="s">
        <v>173</v>
      </c>
      <c r="BF95" s="182" t="s">
        <v>173</v>
      </c>
      <c r="BG95" s="182" t="s">
        <v>173</v>
      </c>
      <c r="BH95" s="182" t="s">
        <v>173</v>
      </c>
      <c r="BI95" s="182" t="s">
        <v>173</v>
      </c>
      <c r="BJ95" s="182" t="s">
        <v>173</v>
      </c>
      <c r="BK95" s="182" t="s">
        <v>173</v>
      </c>
      <c r="BL95" s="182" t="s">
        <v>173</v>
      </c>
      <c r="BM95" s="182" t="s">
        <v>173</v>
      </c>
      <c r="BN95" s="182" t="s">
        <v>173</v>
      </c>
      <c r="BO95" s="182" t="s">
        <v>173</v>
      </c>
      <c r="BP95" s="182" t="s">
        <v>173</v>
      </c>
      <c r="BQ95" s="182" t="s">
        <v>173</v>
      </c>
      <c r="BR95" s="182" t="s">
        <v>173</v>
      </c>
      <c r="BS95" s="182">
        <v>0.17150000000000001</v>
      </c>
      <c r="BT95" s="182">
        <v>0.58420000000000005</v>
      </c>
      <c r="BU95" s="182">
        <v>0.5</v>
      </c>
      <c r="BV95" s="182">
        <v>0.14879999999999999</v>
      </c>
      <c r="BW95" s="182">
        <v>0.29360000000000003</v>
      </c>
      <c r="BX95" s="182">
        <v>0.72419999999999995</v>
      </c>
      <c r="BY95" s="182">
        <v>0.74139999999999995</v>
      </c>
      <c r="BZ95" s="182">
        <v>0.27629999999999999</v>
      </c>
      <c r="CA95" s="182">
        <v>0.41760000000000003</v>
      </c>
      <c r="CB95" s="182">
        <v>1.1808000000000001</v>
      </c>
      <c r="CC95" s="182">
        <v>1.0299</v>
      </c>
      <c r="CD95" s="182">
        <v>0.34949999999999998</v>
      </c>
      <c r="CE95" s="182">
        <v>0.50149999999999995</v>
      </c>
      <c r="CF95" s="182">
        <v>1.3765000000000001</v>
      </c>
      <c r="CG95" s="182">
        <v>1.2415</v>
      </c>
      <c r="CH95" s="182">
        <v>0.41060000000000002</v>
      </c>
      <c r="CI95" s="182">
        <v>0.64800000000000002</v>
      </c>
      <c r="CJ95" s="182">
        <v>1.4563999999999999</v>
      </c>
      <c r="CK95" s="182">
        <v>1.3641000000000001</v>
      </c>
      <c r="CL95" s="182">
        <v>0.39179999999999998</v>
      </c>
      <c r="CM95" s="182">
        <v>0.68679999999999997</v>
      </c>
      <c r="CN95" s="182">
        <v>1.8136000000000001</v>
      </c>
      <c r="CO95" s="182">
        <v>1.3802000000000001</v>
      </c>
      <c r="CP95" s="182">
        <v>0.41120000000000001</v>
      </c>
      <c r="CQ95" s="172">
        <v>0.63560000000000005</v>
      </c>
      <c r="CR95" s="172">
        <v>1.7219</v>
      </c>
      <c r="CS95" s="194">
        <v>1.4322999999999999</v>
      </c>
      <c r="CT95" s="194">
        <v>0.46400000000000002</v>
      </c>
      <c r="CU95" s="194">
        <v>0.77329999999999999</v>
      </c>
      <c r="CV95" s="194">
        <v>1.7606999999999999</v>
      </c>
      <c r="CW95" s="194">
        <v>1.6144000000000001</v>
      </c>
      <c r="CX95" s="216"/>
      <c r="CY95" s="216"/>
      <c r="CZ95" s="216"/>
    </row>
    <row r="96" spans="1:104" ht="15.6" x14ac:dyDescent="0.3">
      <c r="A96" s="171" t="s">
        <v>102</v>
      </c>
      <c r="B96" s="175" t="s">
        <v>115</v>
      </c>
      <c r="C96" s="196">
        <v>0.1085</v>
      </c>
      <c r="D96" s="196">
        <v>0.1101</v>
      </c>
      <c r="E96" s="196">
        <v>0.108</v>
      </c>
      <c r="F96" s="196">
        <v>0.1206</v>
      </c>
      <c r="G96" s="196">
        <v>0.1265</v>
      </c>
      <c r="H96" s="196">
        <v>0.14860000000000001</v>
      </c>
      <c r="I96" s="196">
        <v>0.1542</v>
      </c>
      <c r="J96" s="196">
        <v>0.1449</v>
      </c>
      <c r="K96" s="196">
        <v>0.15890000000000001</v>
      </c>
      <c r="L96" s="196">
        <v>0.15029999999999999</v>
      </c>
      <c r="M96" s="196">
        <v>0.1696</v>
      </c>
      <c r="N96" s="196">
        <v>0.16159999999999999</v>
      </c>
      <c r="O96" s="196">
        <v>0.1598</v>
      </c>
      <c r="P96" s="196">
        <v>0.15429999999999999</v>
      </c>
      <c r="Q96" s="196">
        <v>0.18229999999999999</v>
      </c>
      <c r="R96" s="196">
        <v>0.18690000000000001</v>
      </c>
      <c r="S96" s="196">
        <v>0.20910000000000001</v>
      </c>
      <c r="T96" s="196">
        <v>0.18720000000000001</v>
      </c>
      <c r="U96" s="196">
        <v>0.19170000000000001</v>
      </c>
      <c r="V96" s="196">
        <v>0.21360000000000001</v>
      </c>
      <c r="W96" s="196">
        <v>0.27960000000000002</v>
      </c>
      <c r="X96" s="196">
        <v>0.25140000000000001</v>
      </c>
      <c r="Y96" s="196">
        <v>0.23150000000000001</v>
      </c>
      <c r="Z96" s="196">
        <v>0.29659999999999997</v>
      </c>
      <c r="AA96" s="196">
        <v>0.38690000000000002</v>
      </c>
      <c r="AB96" s="196">
        <v>0.30709999999999998</v>
      </c>
      <c r="AC96" s="196">
        <v>0.29649999999999999</v>
      </c>
      <c r="AD96" s="196">
        <v>0.37659999999999999</v>
      </c>
      <c r="AE96" s="196">
        <v>0.77510000000000001</v>
      </c>
      <c r="AF96" s="196">
        <v>0.54310000000000003</v>
      </c>
      <c r="AG96" s="196">
        <v>0.46279999999999999</v>
      </c>
      <c r="AH96" s="196">
        <v>0.70550000000000002</v>
      </c>
      <c r="AI96" s="196">
        <v>0.8498</v>
      </c>
      <c r="AJ96" s="196">
        <v>0.57050000000000001</v>
      </c>
      <c r="AK96" s="196">
        <v>0.49690000000000001</v>
      </c>
      <c r="AL96" s="196">
        <v>0.72599999999999998</v>
      </c>
      <c r="AM96" s="196">
        <v>0.66649999999999998</v>
      </c>
      <c r="AN96" s="196">
        <v>0.4466</v>
      </c>
      <c r="AO96" s="196">
        <v>0.41770000000000002</v>
      </c>
      <c r="AP96" s="196">
        <v>0.57540000000000002</v>
      </c>
      <c r="AQ96" s="196">
        <v>0.60260000000000002</v>
      </c>
      <c r="AR96" s="196">
        <v>0.57040000000000002</v>
      </c>
      <c r="AS96" s="196">
        <v>0.52210000000000001</v>
      </c>
      <c r="AT96" s="196">
        <v>0.6512</v>
      </c>
      <c r="AU96" s="196">
        <v>0.72560000000000002</v>
      </c>
      <c r="AV96" s="196">
        <v>0.55720000000000003</v>
      </c>
      <c r="AW96" s="196">
        <v>0.48139999999999999</v>
      </c>
      <c r="AX96" s="196">
        <v>0.63759999999999994</v>
      </c>
      <c r="AY96" s="196">
        <v>0.80740000000000001</v>
      </c>
      <c r="AZ96" s="196">
        <v>0.73419999999999996</v>
      </c>
      <c r="BA96" s="196">
        <v>0.90500000000000003</v>
      </c>
      <c r="BB96" s="196">
        <v>0.95640000000000003</v>
      </c>
      <c r="BC96" s="196">
        <v>1.0898000000000001</v>
      </c>
      <c r="BD96" s="196">
        <v>0.89810000000000001</v>
      </c>
      <c r="BE96" s="196">
        <v>1.0628</v>
      </c>
      <c r="BF96" s="196">
        <v>1.1283000000000001</v>
      </c>
      <c r="BG96" s="196">
        <v>1.591</v>
      </c>
      <c r="BH96" s="196">
        <v>0.81259999999999999</v>
      </c>
      <c r="BI96" s="196">
        <v>1.2586999999999999</v>
      </c>
      <c r="BJ96" s="196">
        <v>1.8369</v>
      </c>
      <c r="BK96" s="196">
        <v>1.8129</v>
      </c>
      <c r="BL96" s="196">
        <v>2.5604</v>
      </c>
      <c r="BM96" s="196">
        <v>2.0055000000000001</v>
      </c>
      <c r="BN96" s="196">
        <v>1.9077</v>
      </c>
      <c r="BO96" s="196">
        <v>1.954</v>
      </c>
      <c r="BP96" s="196">
        <v>2.6970000000000001</v>
      </c>
      <c r="BQ96" s="196">
        <v>3.1040999999999999</v>
      </c>
      <c r="BR96" s="196">
        <v>3.6677</v>
      </c>
      <c r="BS96" s="196">
        <v>3.7351000000000001</v>
      </c>
      <c r="BT96" s="196">
        <v>3.7471000000000001</v>
      </c>
      <c r="BU96" s="196">
        <v>3.7416</v>
      </c>
      <c r="BV96" s="196">
        <v>4.6929999999999996</v>
      </c>
      <c r="BW96" s="196">
        <v>4.7949000000000002</v>
      </c>
      <c r="BX96" s="196">
        <v>4.1955</v>
      </c>
      <c r="BY96" s="196">
        <v>2.7879</v>
      </c>
      <c r="BZ96" s="196">
        <v>3.8746999999999998</v>
      </c>
      <c r="CA96" s="196">
        <v>4.8711000000000002</v>
      </c>
      <c r="CB96" s="196">
        <v>3.8982999999999999</v>
      </c>
      <c r="CC96" s="196">
        <v>3.7831999999999999</v>
      </c>
      <c r="CD96" s="196">
        <v>3.4291</v>
      </c>
      <c r="CE96" s="196">
        <v>3.5188000000000001</v>
      </c>
      <c r="CF96" s="196">
        <v>4.4476000000000004</v>
      </c>
      <c r="CG96" s="196">
        <v>4.6334999999999997</v>
      </c>
      <c r="CH96" s="196">
        <v>5.3606999999999996</v>
      </c>
      <c r="CI96" s="196">
        <v>4.3662999999999998</v>
      </c>
      <c r="CJ96" s="196">
        <v>4.5148000000000001</v>
      </c>
      <c r="CK96" s="196">
        <v>4.3753000000000002</v>
      </c>
      <c r="CL96" s="196">
        <v>5.4897</v>
      </c>
      <c r="CM96" s="196">
        <v>5.3384999999999998</v>
      </c>
      <c r="CN96" s="196">
        <v>5.0393999999999997</v>
      </c>
      <c r="CO96" s="196">
        <v>4.3249000000000004</v>
      </c>
      <c r="CP96" s="196">
        <v>4.9992000000000001</v>
      </c>
      <c r="CQ96" s="172">
        <v>5.6494</v>
      </c>
      <c r="CR96" s="172">
        <v>5.0418000000000003</v>
      </c>
      <c r="CS96" s="194">
        <v>4.4692999999999996</v>
      </c>
      <c r="CT96" s="194">
        <v>5.7506000000000004</v>
      </c>
      <c r="CU96" s="194">
        <v>5.1116000000000001</v>
      </c>
      <c r="CV96" s="194">
        <v>3.5038999999999998</v>
      </c>
      <c r="CW96" s="194">
        <v>4.6444000000000001</v>
      </c>
      <c r="CX96" s="216"/>
      <c r="CY96" s="216"/>
      <c r="CZ96" s="216"/>
    </row>
    <row r="97" spans="1:104" ht="15.6" x14ac:dyDescent="0.3">
      <c r="A97" s="171" t="s">
        <v>102</v>
      </c>
      <c r="B97" s="175" t="s">
        <v>116</v>
      </c>
      <c r="C97" s="182" t="s">
        <v>173</v>
      </c>
      <c r="D97" s="182" t="s">
        <v>173</v>
      </c>
      <c r="E97" s="182" t="s">
        <v>173</v>
      </c>
      <c r="F97" s="182" t="s">
        <v>173</v>
      </c>
      <c r="G97" s="182" t="s">
        <v>173</v>
      </c>
      <c r="H97" s="182" t="s">
        <v>173</v>
      </c>
      <c r="I97" s="182" t="s">
        <v>173</v>
      </c>
      <c r="J97" s="182" t="s">
        <v>173</v>
      </c>
      <c r="K97" s="182" t="s">
        <v>173</v>
      </c>
      <c r="L97" s="182" t="s">
        <v>173</v>
      </c>
      <c r="M97" s="182" t="s">
        <v>173</v>
      </c>
      <c r="N97" s="182" t="s">
        <v>173</v>
      </c>
      <c r="O97" s="182" t="s">
        <v>173</v>
      </c>
      <c r="P97" s="182" t="s">
        <v>173</v>
      </c>
      <c r="Q97" s="182" t="s">
        <v>173</v>
      </c>
      <c r="R97" s="182" t="s">
        <v>173</v>
      </c>
      <c r="S97" s="182" t="s">
        <v>173</v>
      </c>
      <c r="T97" s="182" t="s">
        <v>173</v>
      </c>
      <c r="U97" s="182" t="s">
        <v>173</v>
      </c>
      <c r="V97" s="182" t="s">
        <v>173</v>
      </c>
      <c r="W97" s="182" t="s">
        <v>173</v>
      </c>
      <c r="X97" s="182" t="s">
        <v>173</v>
      </c>
      <c r="Y97" s="182" t="s">
        <v>173</v>
      </c>
      <c r="Z97" s="182" t="s">
        <v>173</v>
      </c>
      <c r="AA97" s="182" t="s">
        <v>173</v>
      </c>
      <c r="AB97" s="182" t="s">
        <v>173</v>
      </c>
      <c r="AC97" s="182" t="s">
        <v>173</v>
      </c>
      <c r="AD97" s="182" t="s">
        <v>173</v>
      </c>
      <c r="AE97" s="182" t="s">
        <v>173</v>
      </c>
      <c r="AF97" s="182" t="s">
        <v>173</v>
      </c>
      <c r="AG97" s="182" t="s">
        <v>173</v>
      </c>
      <c r="AH97" s="182" t="s">
        <v>173</v>
      </c>
      <c r="AI97" s="182" t="s">
        <v>173</v>
      </c>
      <c r="AJ97" s="182" t="s">
        <v>173</v>
      </c>
      <c r="AK97" s="182" t="s">
        <v>173</v>
      </c>
      <c r="AL97" s="182" t="s">
        <v>173</v>
      </c>
      <c r="AM97" s="182" t="s">
        <v>173</v>
      </c>
      <c r="AN97" s="182" t="s">
        <v>173</v>
      </c>
      <c r="AO97" s="182" t="s">
        <v>173</v>
      </c>
      <c r="AP97" s="182" t="s">
        <v>173</v>
      </c>
      <c r="AQ97" s="182" t="s">
        <v>173</v>
      </c>
      <c r="AR97" s="182" t="s">
        <v>173</v>
      </c>
      <c r="AS97" s="182" t="s">
        <v>173</v>
      </c>
      <c r="AT97" s="182" t="s">
        <v>173</v>
      </c>
      <c r="AU97" s="182" t="s">
        <v>173</v>
      </c>
      <c r="AV97" s="182" t="s">
        <v>173</v>
      </c>
      <c r="AW97" s="182" t="s">
        <v>173</v>
      </c>
      <c r="AX97" s="182" t="s">
        <v>173</v>
      </c>
      <c r="AY97" s="182" t="s">
        <v>173</v>
      </c>
      <c r="AZ97" s="182" t="s">
        <v>173</v>
      </c>
      <c r="BA97" s="182" t="s">
        <v>173</v>
      </c>
      <c r="BB97" s="182" t="s">
        <v>173</v>
      </c>
      <c r="BC97" s="182" t="s">
        <v>173</v>
      </c>
      <c r="BD97" s="182" t="s">
        <v>173</v>
      </c>
      <c r="BE97" s="182" t="s">
        <v>173</v>
      </c>
      <c r="BF97" s="182" t="s">
        <v>173</v>
      </c>
      <c r="BG97" s="182" t="s">
        <v>173</v>
      </c>
      <c r="BH97" s="182" t="s">
        <v>173</v>
      </c>
      <c r="BI97" s="182" t="s">
        <v>173</v>
      </c>
      <c r="BJ97" s="182" t="s">
        <v>173</v>
      </c>
      <c r="BK97" s="196">
        <v>0.1197</v>
      </c>
      <c r="BL97" s="196">
        <v>0.10879999999999999</v>
      </c>
      <c r="BM97" s="196">
        <v>0.1229</v>
      </c>
      <c r="BN97" s="196">
        <v>0.1183</v>
      </c>
      <c r="BO97" s="196">
        <v>0.1132</v>
      </c>
      <c r="BP97" s="196">
        <v>0.1103</v>
      </c>
      <c r="BQ97" s="196">
        <v>0.128</v>
      </c>
      <c r="BR97" s="196">
        <v>0.1235</v>
      </c>
      <c r="BS97" s="196">
        <v>0.1193</v>
      </c>
      <c r="BT97" s="196">
        <v>0.1163</v>
      </c>
      <c r="BU97" s="196">
        <v>0.19170000000000001</v>
      </c>
      <c r="BV97" s="196">
        <v>0.1923</v>
      </c>
      <c r="BW97" s="196">
        <v>0.26529999999999998</v>
      </c>
      <c r="BX97" s="196">
        <v>0.17199999999999999</v>
      </c>
      <c r="BY97" s="196">
        <v>0.20269999999999999</v>
      </c>
      <c r="BZ97" s="196">
        <v>0.23119999999999999</v>
      </c>
      <c r="CA97" s="196">
        <v>0.2903</v>
      </c>
      <c r="CB97" s="196">
        <v>0.25790000000000002</v>
      </c>
      <c r="CC97" s="196">
        <v>0.30769999999999997</v>
      </c>
      <c r="CD97" s="196">
        <v>0.29189999999999999</v>
      </c>
      <c r="CE97" s="196">
        <v>0.29430000000000001</v>
      </c>
      <c r="CF97" s="196">
        <v>0.26790000000000003</v>
      </c>
      <c r="CG97" s="196">
        <v>0.25180000000000002</v>
      </c>
      <c r="CH97" s="196">
        <v>0.20330000000000001</v>
      </c>
      <c r="CI97" s="196">
        <v>0.21779999999999999</v>
      </c>
      <c r="CJ97" s="196">
        <v>0.23860000000000001</v>
      </c>
      <c r="CK97" s="196">
        <v>0.27860000000000001</v>
      </c>
      <c r="CL97" s="196">
        <v>0.30859999999999999</v>
      </c>
      <c r="CM97" s="196">
        <v>0.36930000000000002</v>
      </c>
      <c r="CN97" s="196">
        <v>0.33850000000000002</v>
      </c>
      <c r="CO97" s="196">
        <v>0.30659999999999998</v>
      </c>
      <c r="CP97" s="196">
        <v>0.2722</v>
      </c>
      <c r="CQ97" s="172">
        <v>0.373</v>
      </c>
      <c r="CR97" s="172">
        <v>0.34689999999999999</v>
      </c>
      <c r="CS97" s="194">
        <v>0.35599999999999998</v>
      </c>
      <c r="CT97" s="194">
        <v>0.38090000000000002</v>
      </c>
      <c r="CU97" s="194">
        <v>0.36609999999999998</v>
      </c>
      <c r="CV97" s="194">
        <v>0.33529999999999999</v>
      </c>
      <c r="CW97" s="194">
        <v>0.33960000000000001</v>
      </c>
      <c r="CX97" s="216"/>
      <c r="CY97" s="216"/>
      <c r="CZ97" s="216"/>
    </row>
    <row r="98" spans="1:104" ht="15.6" x14ac:dyDescent="0.3">
      <c r="A98" s="171" t="s">
        <v>102</v>
      </c>
      <c r="B98" s="175" t="s">
        <v>145</v>
      </c>
      <c r="C98" s="196">
        <v>-0.26200000000000001</v>
      </c>
      <c r="D98" s="196">
        <v>-0.23430000000000001</v>
      </c>
      <c r="E98" s="196">
        <v>-0.25919999999999999</v>
      </c>
      <c r="F98" s="196">
        <v>-0.26900000000000002</v>
      </c>
      <c r="G98" s="196">
        <v>-0.27679999999999999</v>
      </c>
      <c r="H98" s="196">
        <v>-0.23</v>
      </c>
      <c r="I98" s="196">
        <v>-0.24229999999999999</v>
      </c>
      <c r="J98" s="196">
        <v>-0.221</v>
      </c>
      <c r="K98" s="196">
        <v>-0.24310000000000001</v>
      </c>
      <c r="L98" s="196">
        <v>-0.217</v>
      </c>
      <c r="M98" s="196">
        <v>-0.19789999999999999</v>
      </c>
      <c r="N98" s="196">
        <v>-0.23749999999999999</v>
      </c>
      <c r="O98" s="196">
        <v>-0.2641</v>
      </c>
      <c r="P98" s="196">
        <v>-0.15679999999999999</v>
      </c>
      <c r="Q98" s="196">
        <v>-0.19819999999999999</v>
      </c>
      <c r="R98" s="196">
        <v>-0.251</v>
      </c>
      <c r="S98" s="196">
        <v>-0.2417</v>
      </c>
      <c r="T98" s="196">
        <v>-0.21129999999999999</v>
      </c>
      <c r="U98" s="196">
        <v>-0.2205</v>
      </c>
      <c r="V98" s="196">
        <v>-0.22739999999999999</v>
      </c>
      <c r="W98" s="196">
        <v>-0.22819999999999999</v>
      </c>
      <c r="X98" s="196">
        <v>-0.19370000000000001</v>
      </c>
      <c r="Y98" s="196">
        <v>-0.25269999999999998</v>
      </c>
      <c r="Z98" s="196">
        <v>-0.22969999999999999</v>
      </c>
      <c r="AA98" s="196">
        <v>-0.24829999999999999</v>
      </c>
      <c r="AB98" s="196">
        <v>-0.21490000000000001</v>
      </c>
      <c r="AC98" s="196">
        <v>-0.22670000000000001</v>
      </c>
      <c r="AD98" s="196">
        <v>-0.2482</v>
      </c>
      <c r="AE98" s="196">
        <v>-0.24229999999999999</v>
      </c>
      <c r="AF98" s="196">
        <v>-0.22620000000000001</v>
      </c>
      <c r="AG98" s="196">
        <v>-0.18729999999999999</v>
      </c>
      <c r="AH98" s="196">
        <v>-0.27479999999999999</v>
      </c>
      <c r="AI98" s="196">
        <v>-0.33579999999999999</v>
      </c>
      <c r="AJ98" s="196">
        <v>-0.25240000000000001</v>
      </c>
      <c r="AK98" s="196">
        <v>-0.311</v>
      </c>
      <c r="AL98" s="196">
        <v>-0.2964</v>
      </c>
      <c r="AM98" s="196">
        <v>-0.2767</v>
      </c>
      <c r="AN98" s="196">
        <v>-0.2802</v>
      </c>
      <c r="AO98" s="196">
        <v>-0.32840000000000003</v>
      </c>
      <c r="AP98" s="196">
        <v>-0.3402</v>
      </c>
      <c r="AQ98" s="196">
        <v>-0.29380000000000001</v>
      </c>
      <c r="AR98" s="196">
        <v>-0.30349999999999999</v>
      </c>
      <c r="AS98" s="196">
        <v>-0.3508</v>
      </c>
      <c r="AT98" s="196">
        <v>-0.34860000000000002</v>
      </c>
      <c r="AU98" s="196">
        <v>-0.32929999999999998</v>
      </c>
      <c r="AV98" s="196">
        <v>-0.2586</v>
      </c>
      <c r="AW98" s="196">
        <v>-0.28839999999999999</v>
      </c>
      <c r="AX98" s="196">
        <v>-0.29420000000000002</v>
      </c>
      <c r="AY98" s="196">
        <v>-0.29239999999999999</v>
      </c>
      <c r="AZ98" s="196">
        <v>-0.26569999999999999</v>
      </c>
      <c r="BA98" s="196">
        <v>-0.23380000000000001</v>
      </c>
      <c r="BB98" s="196">
        <v>-0.28070000000000001</v>
      </c>
      <c r="BC98" s="196">
        <v>-0.25600000000000001</v>
      </c>
      <c r="BD98" s="196">
        <v>-0.2185</v>
      </c>
      <c r="BE98" s="196">
        <v>-0.2329</v>
      </c>
      <c r="BF98" s="196">
        <v>-0.2404</v>
      </c>
      <c r="BG98" s="196">
        <v>-0.25690000000000002</v>
      </c>
      <c r="BH98" s="196">
        <v>-0.24429999999999999</v>
      </c>
      <c r="BI98" s="196">
        <v>-0.24879999999999999</v>
      </c>
      <c r="BJ98" s="196">
        <v>-0.2717</v>
      </c>
      <c r="BK98" s="196">
        <v>-0.26900000000000002</v>
      </c>
      <c r="BL98" s="196">
        <v>-0.25790000000000002</v>
      </c>
      <c r="BM98" s="196">
        <v>-0.25700000000000001</v>
      </c>
      <c r="BN98" s="196">
        <v>-0.25190000000000001</v>
      </c>
      <c r="BO98" s="196">
        <v>-0.26190000000000002</v>
      </c>
      <c r="BP98" s="196">
        <v>-0.2492</v>
      </c>
      <c r="BQ98" s="196">
        <v>-0.23599999999999999</v>
      </c>
      <c r="BR98" s="196">
        <v>-0.2636</v>
      </c>
      <c r="BS98" s="196">
        <v>-0.252</v>
      </c>
      <c r="BT98" s="196">
        <v>-0.2339</v>
      </c>
      <c r="BU98" s="196">
        <v>-0.2482</v>
      </c>
      <c r="BV98" s="196">
        <v>-0.24660000000000001</v>
      </c>
      <c r="BW98" s="196">
        <v>-0.27050000000000002</v>
      </c>
      <c r="BX98" s="196">
        <v>-0.26190000000000002</v>
      </c>
      <c r="BY98" s="196">
        <v>-0.23319999999999999</v>
      </c>
      <c r="BZ98" s="196">
        <v>-0.2999</v>
      </c>
      <c r="CA98" s="196">
        <v>-0.28560000000000002</v>
      </c>
      <c r="CB98" s="196">
        <v>-0.2482</v>
      </c>
      <c r="CC98" s="196">
        <v>-0.21190000000000001</v>
      </c>
      <c r="CD98" s="196">
        <v>-0.2515</v>
      </c>
      <c r="CE98" s="196">
        <v>-0.26869999999999999</v>
      </c>
      <c r="CF98" s="196">
        <v>-0.24149999999999999</v>
      </c>
      <c r="CG98" s="196">
        <v>-0.19839999999999999</v>
      </c>
      <c r="CH98" s="196">
        <v>-0.1925</v>
      </c>
      <c r="CI98" s="196">
        <v>-0.1862</v>
      </c>
      <c r="CJ98" s="196">
        <v>-0.14660000000000001</v>
      </c>
      <c r="CK98" s="196">
        <v>-0.11409999999999999</v>
      </c>
      <c r="CL98" s="196">
        <v>-0.1633</v>
      </c>
      <c r="CM98" s="196">
        <v>-0.13489999999999999</v>
      </c>
      <c r="CN98" s="196">
        <v>-0.10489999999999999</v>
      </c>
      <c r="CO98" s="196">
        <v>-9.7000000000000003E-2</v>
      </c>
      <c r="CP98" s="196">
        <v>-0.13719999999999999</v>
      </c>
      <c r="CQ98" s="172">
        <v>-0.1401</v>
      </c>
      <c r="CR98" s="172">
        <v>-0.1532</v>
      </c>
      <c r="CS98" s="194">
        <v>-0.1671</v>
      </c>
      <c r="CT98" s="194">
        <v>-0.16109999999999999</v>
      </c>
      <c r="CU98" s="194">
        <v>-0.1668</v>
      </c>
      <c r="CV98" s="194">
        <v>-0.14879999999999999</v>
      </c>
      <c r="CW98" s="194">
        <v>-0.16009999999999999</v>
      </c>
      <c r="CX98" s="216"/>
      <c r="CY98" s="216"/>
      <c r="CZ98" s="216"/>
    </row>
    <row r="99" spans="1:104" ht="15.6" x14ac:dyDescent="0.3">
      <c r="A99" s="171" t="s">
        <v>102</v>
      </c>
      <c r="B99" s="175" t="s">
        <v>117</v>
      </c>
      <c r="C99" s="196">
        <v>4.2141000000000002</v>
      </c>
      <c r="D99" s="196">
        <v>3.9784000000000002</v>
      </c>
      <c r="E99" s="196">
        <v>0.84689999999999999</v>
      </c>
      <c r="F99" s="196">
        <v>3.4287000000000001</v>
      </c>
      <c r="G99" s="196">
        <v>3.6215000000000002</v>
      </c>
      <c r="H99" s="196">
        <v>3.7084000000000001</v>
      </c>
      <c r="I99" s="196">
        <v>3.2944</v>
      </c>
      <c r="J99" s="196">
        <v>3.62</v>
      </c>
      <c r="K99" s="196">
        <v>3.2374000000000001</v>
      </c>
      <c r="L99" s="196">
        <v>3.7795000000000001</v>
      </c>
      <c r="M99" s="196">
        <v>3.7206999999999999</v>
      </c>
      <c r="N99" s="196">
        <v>3.4367000000000001</v>
      </c>
      <c r="O99" s="196">
        <v>3.2383999999999999</v>
      </c>
      <c r="P99" s="196">
        <v>2.6292</v>
      </c>
      <c r="Q99" s="196">
        <v>2.6415999999999999</v>
      </c>
      <c r="R99" s="196">
        <v>1.8900999999999999</v>
      </c>
      <c r="S99" s="196">
        <v>1.8232999999999999</v>
      </c>
      <c r="T99" s="196">
        <v>2.7761999999999998</v>
      </c>
      <c r="U99" s="196">
        <v>0.64600000000000002</v>
      </c>
      <c r="V99" s="196">
        <v>3.1692</v>
      </c>
      <c r="W99" s="196">
        <v>0.79930000000000001</v>
      </c>
      <c r="X99" s="196">
        <v>0.30659999999999998</v>
      </c>
      <c r="Y99" s="196">
        <v>-0.22450000000000001</v>
      </c>
      <c r="Z99" s="196">
        <v>1.2788999999999999</v>
      </c>
      <c r="AA99" s="196">
        <v>1.2867</v>
      </c>
      <c r="AB99" s="196">
        <v>1.6857</v>
      </c>
      <c r="AC99" s="196">
        <v>2.0548999999999999</v>
      </c>
      <c r="AD99" s="196">
        <v>2.4624000000000001</v>
      </c>
      <c r="AE99" s="196">
        <v>1.3995</v>
      </c>
      <c r="AF99" s="196">
        <v>2.1259999999999999</v>
      </c>
      <c r="AG99" s="196">
        <v>1.9413</v>
      </c>
      <c r="AH99" s="196">
        <v>2.8542000000000001</v>
      </c>
      <c r="AI99" s="196">
        <v>1.4012</v>
      </c>
      <c r="AJ99" s="196">
        <v>2.8645999999999998</v>
      </c>
      <c r="AK99" s="196">
        <v>1.6225000000000001</v>
      </c>
      <c r="AL99" s="196">
        <v>1.6286</v>
      </c>
      <c r="AM99" s="196">
        <v>1.1187</v>
      </c>
      <c r="AN99" s="196">
        <v>0.89</v>
      </c>
      <c r="AO99" s="196">
        <v>2.6644999999999999</v>
      </c>
      <c r="AP99" s="196">
        <v>0.54139999999999999</v>
      </c>
      <c r="AQ99" s="196">
        <v>2.4152</v>
      </c>
      <c r="AR99" s="196">
        <v>3.5590000000000002</v>
      </c>
      <c r="AS99" s="196">
        <v>3.7162999999999999</v>
      </c>
      <c r="AT99" s="196">
        <v>1.3315999999999999</v>
      </c>
      <c r="AU99" s="196">
        <v>0.56569999999999998</v>
      </c>
      <c r="AV99" s="196">
        <v>2.7806999999999999</v>
      </c>
      <c r="AW99" s="196">
        <v>0.8115</v>
      </c>
      <c r="AX99" s="196">
        <v>-1.2971999999999999</v>
      </c>
      <c r="AY99" s="196">
        <v>-1.6912</v>
      </c>
      <c r="AZ99" s="196">
        <v>1.4181999999999999</v>
      </c>
      <c r="BA99" s="196">
        <v>2.7587000000000002</v>
      </c>
      <c r="BB99" s="196">
        <v>0.17580000000000001</v>
      </c>
      <c r="BC99" s="196">
        <v>1.0641</v>
      </c>
      <c r="BD99" s="196">
        <v>1.5294000000000001</v>
      </c>
      <c r="BE99" s="196">
        <v>2.359</v>
      </c>
      <c r="BF99" s="196">
        <v>1.2706</v>
      </c>
      <c r="BG99" s="196">
        <v>1.9877</v>
      </c>
      <c r="BH99" s="196">
        <v>3.1231</v>
      </c>
      <c r="BI99" s="196">
        <v>4.0564999999999998</v>
      </c>
      <c r="BJ99" s="196">
        <v>2.6966000000000001</v>
      </c>
      <c r="BK99" s="196">
        <v>2.8138000000000001</v>
      </c>
      <c r="BL99" s="196">
        <v>3.5638999999999998</v>
      </c>
      <c r="BM99" s="196">
        <v>4.6536999999999997</v>
      </c>
      <c r="BN99" s="196">
        <v>3.3995000000000002</v>
      </c>
      <c r="BO99" s="196">
        <v>4.8921999999999999</v>
      </c>
      <c r="BP99" s="196">
        <v>5.0762</v>
      </c>
      <c r="BQ99" s="196">
        <v>5.4325000000000001</v>
      </c>
      <c r="BR99" s="196">
        <v>5.1189</v>
      </c>
      <c r="BS99" s="196">
        <v>4.9599000000000002</v>
      </c>
      <c r="BT99" s="196">
        <v>5.601</v>
      </c>
      <c r="BU99" s="196">
        <v>5.9230999999999998</v>
      </c>
      <c r="BV99" s="196">
        <v>4.6215999999999999</v>
      </c>
      <c r="BW99" s="196">
        <v>6.0353000000000003</v>
      </c>
      <c r="BX99" s="196">
        <v>5.3573000000000004</v>
      </c>
      <c r="BY99" s="196">
        <v>4.7449000000000003</v>
      </c>
      <c r="BZ99" s="196">
        <v>1.6075999999999999</v>
      </c>
      <c r="CA99" s="196">
        <v>2.6067</v>
      </c>
      <c r="CB99" s="196">
        <v>5.2502000000000004</v>
      </c>
      <c r="CC99" s="196">
        <v>5.3013000000000003</v>
      </c>
      <c r="CD99" s="196">
        <v>1.6017999999999999</v>
      </c>
      <c r="CE99" s="196">
        <v>5.3760000000000003</v>
      </c>
      <c r="CF99" s="196">
        <v>5.1509999999999998</v>
      </c>
      <c r="CG99" s="196">
        <v>4.9283999999999999</v>
      </c>
      <c r="CH99" s="196">
        <v>3.6522999999999999</v>
      </c>
      <c r="CI99" s="196">
        <v>6.0495999999999999</v>
      </c>
      <c r="CJ99" s="196">
        <v>5.6235999999999997</v>
      </c>
      <c r="CK99" s="196">
        <v>4.4497999999999998</v>
      </c>
      <c r="CL99" s="196">
        <v>5.0473999999999997</v>
      </c>
      <c r="CM99" s="196">
        <v>5.8017000000000003</v>
      </c>
      <c r="CN99" s="196">
        <v>4.4611000000000001</v>
      </c>
      <c r="CO99" s="196">
        <v>2.3395000000000001</v>
      </c>
      <c r="CP99" s="196">
        <v>5.3075999999999999</v>
      </c>
      <c r="CQ99" s="172">
        <v>6.3113000000000001</v>
      </c>
      <c r="CR99" s="172">
        <v>6.0872000000000002</v>
      </c>
      <c r="CS99" s="194">
        <v>7.6478000000000002</v>
      </c>
      <c r="CT99" s="194">
        <v>4.5311000000000003</v>
      </c>
      <c r="CU99" s="194">
        <v>4.9433999999999996</v>
      </c>
      <c r="CV99" s="194">
        <v>-3.9624999999999999</v>
      </c>
      <c r="CW99" s="194">
        <v>-4.8531000000000004</v>
      </c>
      <c r="CX99" s="216"/>
      <c r="CY99" s="216"/>
      <c r="CZ99" s="216"/>
    </row>
    <row r="100" spans="1:104" ht="15.6" x14ac:dyDescent="0.3">
      <c r="A100" s="171" t="s">
        <v>102</v>
      </c>
      <c r="B100" s="189" t="s">
        <v>118</v>
      </c>
      <c r="C100" s="196">
        <v>89.9011</v>
      </c>
      <c r="D100" s="196">
        <v>76.725200000000001</v>
      </c>
      <c r="E100" s="196">
        <v>72.537400000000005</v>
      </c>
      <c r="F100" s="196">
        <v>88.334599999999995</v>
      </c>
      <c r="G100" s="196">
        <v>91.102400000000003</v>
      </c>
      <c r="H100" s="196">
        <v>77.193700000000007</v>
      </c>
      <c r="I100" s="196">
        <v>74.192700000000002</v>
      </c>
      <c r="J100" s="196">
        <v>89.128100000000003</v>
      </c>
      <c r="K100" s="196">
        <v>92.024600000000007</v>
      </c>
      <c r="L100" s="196">
        <v>79.407200000000003</v>
      </c>
      <c r="M100" s="196">
        <v>75.969800000000006</v>
      </c>
      <c r="N100" s="196">
        <v>90.105000000000004</v>
      </c>
      <c r="O100" s="196">
        <v>96.865799999999993</v>
      </c>
      <c r="P100" s="196">
        <v>80.291700000000006</v>
      </c>
      <c r="Q100" s="196">
        <v>76.511200000000002</v>
      </c>
      <c r="R100" s="196">
        <v>90.511399999999995</v>
      </c>
      <c r="S100" s="196">
        <v>94.447699999999998</v>
      </c>
      <c r="T100" s="196">
        <v>79.884500000000003</v>
      </c>
      <c r="U100" s="196">
        <v>76.854100000000003</v>
      </c>
      <c r="V100" s="196">
        <v>92.013199999999998</v>
      </c>
      <c r="W100" s="196">
        <v>94.264899999999997</v>
      </c>
      <c r="X100" s="196">
        <v>79.996499999999997</v>
      </c>
      <c r="Y100" s="196">
        <v>77.381399999999999</v>
      </c>
      <c r="Z100" s="196">
        <v>92.825400000000002</v>
      </c>
      <c r="AA100" s="196">
        <v>97.385499999999993</v>
      </c>
      <c r="AB100" s="196">
        <v>76.358900000000006</v>
      </c>
      <c r="AC100" s="196">
        <v>79.148200000000003</v>
      </c>
      <c r="AD100" s="196">
        <v>93.831699999999998</v>
      </c>
      <c r="AE100" s="196">
        <v>96.062399999999997</v>
      </c>
      <c r="AF100" s="196">
        <v>82.1661</v>
      </c>
      <c r="AG100" s="196">
        <v>78.367900000000006</v>
      </c>
      <c r="AH100" s="196">
        <v>93.9649</v>
      </c>
      <c r="AI100" s="196">
        <v>97.7</v>
      </c>
      <c r="AJ100" s="196">
        <v>80.291700000000006</v>
      </c>
      <c r="AK100" s="196">
        <v>78.240399999999994</v>
      </c>
      <c r="AL100" s="196">
        <v>90.567899999999995</v>
      </c>
      <c r="AM100" s="196">
        <v>93.927300000000002</v>
      </c>
      <c r="AN100" s="196">
        <v>79.254300000000001</v>
      </c>
      <c r="AO100" s="196">
        <v>78.242800000000003</v>
      </c>
      <c r="AP100" s="196">
        <v>93.946399999999997</v>
      </c>
      <c r="AQ100" s="196">
        <v>96.078900000000004</v>
      </c>
      <c r="AR100" s="196">
        <v>81.095100000000002</v>
      </c>
      <c r="AS100" s="196">
        <v>78.2697</v>
      </c>
      <c r="AT100" s="196">
        <v>90.784000000000006</v>
      </c>
      <c r="AU100" s="196">
        <v>91.299000000000007</v>
      </c>
      <c r="AV100" s="196">
        <v>75.363699999999994</v>
      </c>
      <c r="AW100" s="196">
        <v>73.577399999999997</v>
      </c>
      <c r="AX100" s="196">
        <v>85.038200000000003</v>
      </c>
      <c r="AY100" s="196">
        <v>92.224199999999996</v>
      </c>
      <c r="AZ100" s="196">
        <v>75.638800000000003</v>
      </c>
      <c r="BA100" s="196">
        <v>73.370999999999995</v>
      </c>
      <c r="BB100" s="196">
        <v>90.420299999999997</v>
      </c>
      <c r="BC100" s="196">
        <v>90.090100000000007</v>
      </c>
      <c r="BD100" s="196">
        <v>73.641199999999998</v>
      </c>
      <c r="BE100" s="196">
        <v>73.167199999999994</v>
      </c>
      <c r="BF100" s="196">
        <v>83.541700000000006</v>
      </c>
      <c r="BG100" s="196">
        <v>87.435599999999994</v>
      </c>
      <c r="BH100" s="196">
        <v>75.056700000000006</v>
      </c>
      <c r="BI100" s="196">
        <v>72.237399999999994</v>
      </c>
      <c r="BJ100" s="196">
        <v>85.587800000000001</v>
      </c>
      <c r="BK100" s="196">
        <v>90.392600000000002</v>
      </c>
      <c r="BL100" s="196">
        <v>74.316699999999997</v>
      </c>
      <c r="BM100" s="196">
        <v>71.624899999999997</v>
      </c>
      <c r="BN100" s="196">
        <v>83.131399999999999</v>
      </c>
      <c r="BO100" s="196">
        <v>83.955100000000002</v>
      </c>
      <c r="BP100" s="196">
        <v>70.287899999999993</v>
      </c>
      <c r="BQ100" s="196">
        <v>68.480900000000005</v>
      </c>
      <c r="BR100" s="196">
        <v>80.775999999999996</v>
      </c>
      <c r="BS100" s="196">
        <v>84.977800000000002</v>
      </c>
      <c r="BT100" s="196">
        <v>68.832599999999999</v>
      </c>
      <c r="BU100" s="196">
        <v>67.534199999999998</v>
      </c>
      <c r="BV100" s="196">
        <v>78.223100000000002</v>
      </c>
      <c r="BW100" s="196">
        <v>82.832099999999997</v>
      </c>
      <c r="BX100" s="196">
        <v>67.717500000000001</v>
      </c>
      <c r="BY100" s="196">
        <v>64.823899999999995</v>
      </c>
      <c r="BZ100" s="196">
        <v>78.953800000000001</v>
      </c>
      <c r="CA100" s="196">
        <v>79.732600000000005</v>
      </c>
      <c r="CB100" s="196">
        <v>65.350999999999999</v>
      </c>
      <c r="CC100" s="196">
        <v>64.237799999999993</v>
      </c>
      <c r="CD100" s="196">
        <v>77.611599999999996</v>
      </c>
      <c r="CE100" s="196">
        <v>81.856300000000005</v>
      </c>
      <c r="CF100" s="196">
        <v>65.050200000000004</v>
      </c>
      <c r="CG100" s="196">
        <v>63.690100000000001</v>
      </c>
      <c r="CH100" s="196">
        <v>74.979500000000002</v>
      </c>
      <c r="CI100" s="196">
        <v>76.667000000000002</v>
      </c>
      <c r="CJ100" s="196">
        <v>64.067300000000003</v>
      </c>
      <c r="CK100" s="196">
        <v>61.691600000000001</v>
      </c>
      <c r="CL100" s="196">
        <v>75.73</v>
      </c>
      <c r="CM100" s="196">
        <v>75.604399999999998</v>
      </c>
      <c r="CN100" s="196">
        <v>54.705100000000002</v>
      </c>
      <c r="CO100" s="196">
        <v>59.115299999999998</v>
      </c>
      <c r="CP100" s="196">
        <v>72.835400000000007</v>
      </c>
      <c r="CQ100" s="172">
        <v>74.2453</v>
      </c>
      <c r="CR100" s="172">
        <v>62.616999999999997</v>
      </c>
      <c r="CS100" s="194">
        <v>60.148899999999998</v>
      </c>
      <c r="CT100" s="194">
        <v>71.561000000000007</v>
      </c>
      <c r="CU100" s="194">
        <v>72.100399999999993</v>
      </c>
      <c r="CV100" s="194">
        <v>57.775700000000001</v>
      </c>
      <c r="CW100" s="194">
        <v>56.804600000000001</v>
      </c>
      <c r="CX100" s="216"/>
      <c r="CY100" s="216"/>
      <c r="CZ100" s="216"/>
    </row>
    <row r="101" spans="1:104" ht="15.6" x14ac:dyDescent="0.3">
      <c r="A101" s="171" t="s">
        <v>106</v>
      </c>
      <c r="B101" s="175" t="s">
        <v>119</v>
      </c>
      <c r="C101" s="172">
        <v>1.129</v>
      </c>
      <c r="D101" s="172">
        <v>0.98350000000000004</v>
      </c>
      <c r="E101" s="172">
        <v>0.85370000000000001</v>
      </c>
      <c r="F101" s="172">
        <v>1.1748000000000001</v>
      </c>
      <c r="G101" s="172">
        <v>1.0658000000000001</v>
      </c>
      <c r="H101" s="172">
        <v>0.9284</v>
      </c>
      <c r="I101" s="172">
        <v>0.80589999999999995</v>
      </c>
      <c r="J101" s="172">
        <v>1.109</v>
      </c>
      <c r="K101" s="172">
        <v>0.80420000000000003</v>
      </c>
      <c r="L101" s="172">
        <v>0.65939999999999999</v>
      </c>
      <c r="M101" s="172">
        <v>0.58020000000000005</v>
      </c>
      <c r="N101" s="172">
        <v>0.84330000000000005</v>
      </c>
      <c r="O101" s="172">
        <v>1.0529999999999999</v>
      </c>
      <c r="P101" s="172">
        <v>0.95430000000000004</v>
      </c>
      <c r="Q101" s="172">
        <v>0.9395</v>
      </c>
      <c r="R101" s="172">
        <v>1.1572</v>
      </c>
      <c r="S101" s="172">
        <v>0.84670000000000001</v>
      </c>
      <c r="T101" s="172">
        <v>0.71089999999999998</v>
      </c>
      <c r="U101" s="172">
        <v>0.67549999999999999</v>
      </c>
      <c r="V101" s="172">
        <v>0.85899999999999999</v>
      </c>
      <c r="W101" s="172">
        <v>1.0649</v>
      </c>
      <c r="X101" s="172">
        <v>1.0135000000000001</v>
      </c>
      <c r="Y101" s="172">
        <v>0.8609</v>
      </c>
      <c r="Z101" s="172">
        <v>1.1227</v>
      </c>
      <c r="AA101" s="172">
        <v>1.0178</v>
      </c>
      <c r="AB101" s="172">
        <v>0.97960000000000003</v>
      </c>
      <c r="AC101" s="172">
        <v>0.80249999999999999</v>
      </c>
      <c r="AD101" s="172">
        <v>0.95309999999999995</v>
      </c>
      <c r="AE101" s="172">
        <v>0.9617</v>
      </c>
      <c r="AF101" s="172">
        <v>0.95499999999999996</v>
      </c>
      <c r="AG101" s="172">
        <v>0.84179999999999999</v>
      </c>
      <c r="AH101" s="172">
        <v>0.97850000000000004</v>
      </c>
      <c r="AI101" s="172">
        <v>0.9204</v>
      </c>
      <c r="AJ101" s="172">
        <v>0.92520000000000002</v>
      </c>
      <c r="AK101" s="172">
        <v>0.86729999999999996</v>
      </c>
      <c r="AL101" s="172">
        <v>0.98</v>
      </c>
      <c r="AM101" s="172">
        <v>0.96460000000000001</v>
      </c>
      <c r="AN101" s="172">
        <v>1.0502</v>
      </c>
      <c r="AO101" s="172">
        <v>0.72189999999999999</v>
      </c>
      <c r="AP101" s="172">
        <v>0.92579999999999996</v>
      </c>
      <c r="AQ101" s="172">
        <v>0.95650000000000002</v>
      </c>
      <c r="AR101" s="172">
        <v>0.9274</v>
      </c>
      <c r="AS101" s="172">
        <v>0.9879</v>
      </c>
      <c r="AT101" s="172">
        <v>0.9889</v>
      </c>
      <c r="AU101" s="172">
        <v>0.99450000000000005</v>
      </c>
      <c r="AV101" s="172">
        <v>0.89690000000000003</v>
      </c>
      <c r="AW101" s="172">
        <v>0.67920000000000003</v>
      </c>
      <c r="AX101" s="172">
        <v>0.97</v>
      </c>
      <c r="AY101" s="172">
        <v>0.92410000000000003</v>
      </c>
      <c r="AZ101" s="172">
        <v>0.88570000000000004</v>
      </c>
      <c r="BA101" s="172">
        <v>0.77400000000000002</v>
      </c>
      <c r="BB101" s="172">
        <v>0.97460000000000002</v>
      </c>
      <c r="BC101" s="172">
        <v>0.98939999999999995</v>
      </c>
      <c r="BD101" s="172">
        <v>0.91510000000000002</v>
      </c>
      <c r="BE101" s="172">
        <v>0.78310000000000002</v>
      </c>
      <c r="BF101" s="172">
        <v>0.88300000000000001</v>
      </c>
      <c r="BG101" s="172">
        <v>0.82040000000000002</v>
      </c>
      <c r="BH101" s="172">
        <v>0.84419999999999995</v>
      </c>
      <c r="BI101" s="172">
        <v>0.49459999999999998</v>
      </c>
      <c r="BJ101" s="172">
        <v>0.66259999999999997</v>
      </c>
      <c r="BK101" s="172">
        <v>2.3699999999999999E-2</v>
      </c>
      <c r="BL101" s="172">
        <v>1.8599999999999998E-2</v>
      </c>
      <c r="BM101" s="172">
        <v>1.7000000000000001E-2</v>
      </c>
      <c r="BN101" s="172">
        <v>1.9199999999999998E-2</v>
      </c>
      <c r="BO101" s="172">
        <v>1.61E-2</v>
      </c>
      <c r="BP101" s="172">
        <v>1.66E-2</v>
      </c>
      <c r="BQ101" s="172">
        <v>1.7600000000000001E-2</v>
      </c>
      <c r="BR101" s="172">
        <v>1.84E-2</v>
      </c>
      <c r="BS101" s="172">
        <v>1.7999999999999999E-2</v>
      </c>
      <c r="BT101" s="172">
        <v>1.5299999999999999E-2</v>
      </c>
      <c r="BU101" s="172">
        <v>1.5599999999999999E-2</v>
      </c>
      <c r="BV101" s="172">
        <v>1.43E-2</v>
      </c>
      <c r="BW101" s="172">
        <v>1.2E-2</v>
      </c>
      <c r="BX101" s="172">
        <v>1.12E-2</v>
      </c>
      <c r="BY101" s="172">
        <v>1.3899999999999999E-2</v>
      </c>
      <c r="BZ101" s="172">
        <v>1.6E-2</v>
      </c>
      <c r="CA101" s="172">
        <v>1.32E-2</v>
      </c>
      <c r="CB101" s="172">
        <v>9.7999999999999997E-3</v>
      </c>
      <c r="CC101" s="172">
        <v>1.2E-2</v>
      </c>
      <c r="CD101" s="172">
        <v>1.21E-2</v>
      </c>
      <c r="CE101" s="172">
        <v>1.3299999999999999E-2</v>
      </c>
      <c r="CF101" s="172">
        <v>1.3100000000000001E-2</v>
      </c>
      <c r="CG101" s="172">
        <v>1.26E-2</v>
      </c>
      <c r="CH101" s="172">
        <v>1.17E-2</v>
      </c>
      <c r="CI101" s="172">
        <v>1.1900000000000001E-2</v>
      </c>
      <c r="CJ101" s="172">
        <v>1.1599999999999999E-2</v>
      </c>
      <c r="CK101" s="172">
        <v>1.0699999999999999E-2</v>
      </c>
      <c r="CL101" s="172">
        <v>1.3299999999999999E-2</v>
      </c>
      <c r="CM101" s="172">
        <v>1.34E-2</v>
      </c>
      <c r="CN101" s="172">
        <v>1.24E-2</v>
      </c>
      <c r="CO101" s="172">
        <v>0.01</v>
      </c>
      <c r="CP101" s="172">
        <v>1.3100000000000001E-2</v>
      </c>
      <c r="CQ101" s="172">
        <v>1.44E-2</v>
      </c>
      <c r="CR101" s="172">
        <v>1.03E-2</v>
      </c>
      <c r="CS101" s="194">
        <v>1.0500000000000001E-2</v>
      </c>
      <c r="CT101" s="194">
        <v>1.17E-2</v>
      </c>
      <c r="CU101" s="194">
        <v>8.6999999999999994E-3</v>
      </c>
      <c r="CV101" s="194">
        <v>1.06E-2</v>
      </c>
      <c r="CW101" s="194">
        <v>1.01E-2</v>
      </c>
      <c r="CX101" s="216"/>
      <c r="CY101" s="216"/>
      <c r="CZ101" s="216"/>
    </row>
    <row r="102" spans="1:104" ht="15.6" x14ac:dyDescent="0.3">
      <c r="A102" s="171" t="s">
        <v>106</v>
      </c>
      <c r="B102" s="175" t="s">
        <v>120</v>
      </c>
      <c r="C102" s="172">
        <v>1.1728000000000001</v>
      </c>
      <c r="D102" s="172">
        <v>0.86829999999999996</v>
      </c>
      <c r="E102" s="172">
        <v>0.81530000000000002</v>
      </c>
      <c r="F102" s="172">
        <v>0.76680000000000004</v>
      </c>
      <c r="G102" s="172">
        <v>1.0808</v>
      </c>
      <c r="H102" s="172">
        <v>0.80020000000000002</v>
      </c>
      <c r="I102" s="172">
        <v>0.75139999999999996</v>
      </c>
      <c r="J102" s="172">
        <v>0.70669999999999999</v>
      </c>
      <c r="K102" s="172">
        <v>1.0424</v>
      </c>
      <c r="L102" s="172">
        <v>0.88429999999999997</v>
      </c>
      <c r="M102" s="172">
        <v>0.84379999999999999</v>
      </c>
      <c r="N102" s="172">
        <v>1.0346</v>
      </c>
      <c r="O102" s="172">
        <v>0.94299999999999995</v>
      </c>
      <c r="P102" s="172">
        <v>0.82330000000000003</v>
      </c>
      <c r="Q102" s="172">
        <v>0.28399999999999997</v>
      </c>
      <c r="R102" s="172">
        <v>0.53469999999999995</v>
      </c>
      <c r="S102" s="172">
        <v>0.65669999999999995</v>
      </c>
      <c r="T102" s="172">
        <v>0.45789999999999997</v>
      </c>
      <c r="U102" s="172">
        <v>0.6804</v>
      </c>
      <c r="V102" s="172">
        <v>0.78900000000000003</v>
      </c>
      <c r="W102" s="172">
        <v>0.57299999999999995</v>
      </c>
      <c r="X102" s="172">
        <v>0.54679999999999995</v>
      </c>
      <c r="Y102" s="172">
        <v>0.49580000000000002</v>
      </c>
      <c r="Z102" s="172">
        <v>0.60740000000000005</v>
      </c>
      <c r="AA102" s="172">
        <v>0.72089999999999999</v>
      </c>
      <c r="AB102" s="172">
        <v>0.63500000000000001</v>
      </c>
      <c r="AC102" s="172">
        <v>0.54459999999999997</v>
      </c>
      <c r="AD102" s="172">
        <v>0.66459999999999997</v>
      </c>
      <c r="AE102" s="172">
        <v>0.68500000000000005</v>
      </c>
      <c r="AF102" s="172">
        <v>0.4824</v>
      </c>
      <c r="AG102" s="172">
        <v>0.44819999999999999</v>
      </c>
      <c r="AH102" s="172">
        <v>0.64439999999999997</v>
      </c>
      <c r="AI102" s="172">
        <v>0.69569999999999999</v>
      </c>
      <c r="AJ102" s="172">
        <v>0.49199999999999999</v>
      </c>
      <c r="AK102" s="172">
        <v>0.52039999999999997</v>
      </c>
      <c r="AL102" s="172">
        <v>0.58699999999999997</v>
      </c>
      <c r="AM102" s="172">
        <v>0.62470000000000003</v>
      </c>
      <c r="AN102" s="172">
        <v>0.59519999999999995</v>
      </c>
      <c r="AO102" s="172">
        <v>0.34749999999999998</v>
      </c>
      <c r="AP102" s="172">
        <v>0.37319999999999998</v>
      </c>
      <c r="AQ102" s="172">
        <v>0.38600000000000001</v>
      </c>
      <c r="AR102" s="172">
        <v>0.50519999999999998</v>
      </c>
      <c r="AS102" s="172">
        <v>0.54110000000000003</v>
      </c>
      <c r="AT102" s="172">
        <v>0.56459999999999999</v>
      </c>
      <c r="AU102" s="172">
        <v>0.55120000000000002</v>
      </c>
      <c r="AV102" s="172">
        <v>0.45400000000000001</v>
      </c>
      <c r="AW102" s="172">
        <v>0.38779999999999998</v>
      </c>
      <c r="AX102" s="172">
        <v>0.60880000000000001</v>
      </c>
      <c r="AY102" s="172">
        <v>0.57720000000000005</v>
      </c>
      <c r="AZ102" s="172">
        <v>0.57909999999999995</v>
      </c>
      <c r="BA102" s="172">
        <v>0.62250000000000005</v>
      </c>
      <c r="BB102" s="172">
        <v>0.56710000000000005</v>
      </c>
      <c r="BC102" s="172">
        <v>0.43120000000000003</v>
      </c>
      <c r="BD102" s="172">
        <v>0.38469999999999999</v>
      </c>
      <c r="BE102" s="172">
        <v>0.54510000000000003</v>
      </c>
      <c r="BF102" s="172">
        <v>0.53180000000000005</v>
      </c>
      <c r="BG102" s="172">
        <v>0.37180000000000002</v>
      </c>
      <c r="BH102" s="172">
        <v>0.31509999999999999</v>
      </c>
      <c r="BI102" s="172">
        <v>0.33250000000000002</v>
      </c>
      <c r="BJ102" s="172">
        <v>0.31509999999999999</v>
      </c>
      <c r="BK102" s="172">
        <v>0.2447</v>
      </c>
      <c r="BL102" s="172">
        <v>0.32540000000000002</v>
      </c>
      <c r="BM102" s="172">
        <v>0.34799999999999998</v>
      </c>
      <c r="BN102" s="172">
        <v>0.30590000000000001</v>
      </c>
      <c r="BO102" s="172">
        <v>0.34029999999999999</v>
      </c>
      <c r="BP102" s="172">
        <v>0.3826</v>
      </c>
      <c r="BQ102" s="172">
        <v>0.31780000000000003</v>
      </c>
      <c r="BR102" s="172">
        <v>0.24709999999999999</v>
      </c>
      <c r="BS102" s="172">
        <v>0.33829999999999999</v>
      </c>
      <c r="BT102" s="172">
        <v>0.25609999999999999</v>
      </c>
      <c r="BU102" s="172">
        <v>0.3392</v>
      </c>
      <c r="BV102" s="172">
        <v>0.32150000000000001</v>
      </c>
      <c r="BW102" s="172">
        <v>0.1356</v>
      </c>
      <c r="BX102" s="172">
        <v>0.4042</v>
      </c>
      <c r="BY102" s="172">
        <v>0.312</v>
      </c>
      <c r="BZ102" s="172">
        <v>0.33829999999999999</v>
      </c>
      <c r="CA102" s="172">
        <v>0.21029999999999999</v>
      </c>
      <c r="CB102" s="172">
        <v>0.26779999999999998</v>
      </c>
      <c r="CC102" s="172">
        <v>0.36330000000000001</v>
      </c>
      <c r="CD102" s="172">
        <v>0.29289999999999999</v>
      </c>
      <c r="CE102" s="172">
        <v>0.1032</v>
      </c>
      <c r="CF102" s="172">
        <v>7.6200000000000004E-2</v>
      </c>
      <c r="CG102" s="172">
        <v>9.2200000000000004E-2</v>
      </c>
      <c r="CH102" s="172">
        <v>0.13469999999999999</v>
      </c>
      <c r="CI102" s="172">
        <v>0.3145</v>
      </c>
      <c r="CJ102" s="172">
        <v>0.37469999999999998</v>
      </c>
      <c r="CK102" s="172">
        <v>0.26090000000000002</v>
      </c>
      <c r="CL102" s="172">
        <v>0.1384</v>
      </c>
      <c r="CM102" s="172">
        <v>3.6200000000000003E-2</v>
      </c>
      <c r="CN102" s="172">
        <v>0.13009999999999999</v>
      </c>
      <c r="CO102" s="172">
        <v>0.38279999999999997</v>
      </c>
      <c r="CP102" s="172">
        <v>0.3669</v>
      </c>
      <c r="CQ102" s="172">
        <v>0.1923</v>
      </c>
      <c r="CR102" s="172">
        <v>0.16669999999999999</v>
      </c>
      <c r="CS102" s="194">
        <v>0.25419999999999998</v>
      </c>
      <c r="CT102" s="194">
        <v>0.31919999999999998</v>
      </c>
      <c r="CU102" s="194">
        <v>0.25559999999999999</v>
      </c>
      <c r="CV102" s="194">
        <v>0.27289999999999998</v>
      </c>
      <c r="CW102" s="194">
        <v>0.13980000000000001</v>
      </c>
      <c r="CX102" s="216"/>
      <c r="CY102" s="216"/>
      <c r="CZ102" s="216"/>
    </row>
    <row r="103" spans="1:104" ht="15.6" x14ac:dyDescent="0.3">
      <c r="A103" s="171" t="s">
        <v>106</v>
      </c>
      <c r="B103" s="175" t="s">
        <v>110</v>
      </c>
      <c r="C103" s="172">
        <v>2.4725000000000001</v>
      </c>
      <c r="D103" s="172">
        <v>2.5985</v>
      </c>
      <c r="E103" s="172">
        <v>3.0813999999999999</v>
      </c>
      <c r="F103" s="172">
        <v>3.4491999999999998</v>
      </c>
      <c r="G103" s="172">
        <v>2.9977</v>
      </c>
      <c r="H103" s="172">
        <v>3.1505000000000001</v>
      </c>
      <c r="I103" s="172">
        <v>3.7360000000000002</v>
      </c>
      <c r="J103" s="172">
        <v>4.1818999999999997</v>
      </c>
      <c r="K103" s="172">
        <v>5.0252999999999997</v>
      </c>
      <c r="L103" s="172">
        <v>4.1261000000000001</v>
      </c>
      <c r="M103" s="172">
        <v>4.4419000000000004</v>
      </c>
      <c r="N103" s="172">
        <v>4.3327</v>
      </c>
      <c r="O103" s="172">
        <v>3.6312000000000002</v>
      </c>
      <c r="P103" s="172">
        <v>3.7244000000000002</v>
      </c>
      <c r="Q103" s="172">
        <v>3.6375999999999999</v>
      </c>
      <c r="R103" s="172">
        <v>3.4346999999999999</v>
      </c>
      <c r="S103" s="172">
        <v>4.3048000000000002</v>
      </c>
      <c r="T103" s="172">
        <v>4.2708000000000004</v>
      </c>
      <c r="U103" s="172">
        <v>3.6473</v>
      </c>
      <c r="V103" s="172">
        <v>3.7841</v>
      </c>
      <c r="W103" s="172">
        <v>4.2649999999999997</v>
      </c>
      <c r="X103" s="172">
        <v>4.1460999999999997</v>
      </c>
      <c r="Y103" s="172">
        <v>4.0518999999999998</v>
      </c>
      <c r="Z103" s="172">
        <v>4.6360000000000001</v>
      </c>
      <c r="AA103" s="172">
        <v>4.4202000000000004</v>
      </c>
      <c r="AB103" s="172">
        <v>3.9373999999999998</v>
      </c>
      <c r="AC103" s="172">
        <v>3.7250000000000001</v>
      </c>
      <c r="AD103" s="172">
        <v>3.8934000000000002</v>
      </c>
      <c r="AE103" s="172">
        <v>3.9238</v>
      </c>
      <c r="AF103" s="172">
        <v>3.6850999999999998</v>
      </c>
      <c r="AG103" s="172">
        <v>3.7667000000000002</v>
      </c>
      <c r="AH103" s="172">
        <v>3.3126000000000002</v>
      </c>
      <c r="AI103" s="172">
        <v>3.6023000000000001</v>
      </c>
      <c r="AJ103" s="172">
        <v>3.6648999999999998</v>
      </c>
      <c r="AK103" s="172">
        <v>3.2328000000000001</v>
      </c>
      <c r="AL103" s="172">
        <v>3.2507999999999999</v>
      </c>
      <c r="AM103" s="172">
        <v>3.9502000000000002</v>
      </c>
      <c r="AN103" s="172">
        <v>3.7755000000000001</v>
      </c>
      <c r="AO103" s="172">
        <v>3.6962000000000002</v>
      </c>
      <c r="AP103" s="172">
        <v>4.5156999999999998</v>
      </c>
      <c r="AQ103" s="172">
        <v>3.8671000000000002</v>
      </c>
      <c r="AR103" s="172">
        <v>3.4121000000000001</v>
      </c>
      <c r="AS103" s="172">
        <v>3.4095</v>
      </c>
      <c r="AT103" s="172">
        <v>3.4935</v>
      </c>
      <c r="AU103" s="172">
        <v>3.6293000000000002</v>
      </c>
      <c r="AV103" s="172">
        <v>3.1732</v>
      </c>
      <c r="AW103" s="172">
        <v>3.5409000000000002</v>
      </c>
      <c r="AX103" s="172">
        <v>3.1273</v>
      </c>
      <c r="AY103" s="172">
        <v>3.6812</v>
      </c>
      <c r="AZ103" s="172">
        <v>3.1692999999999998</v>
      </c>
      <c r="BA103" s="172">
        <v>3.2219000000000002</v>
      </c>
      <c r="BB103" s="172">
        <v>3.4035000000000002</v>
      </c>
      <c r="BC103" s="172">
        <v>3.5758999999999999</v>
      </c>
      <c r="BD103" s="172">
        <v>3.3824999999999998</v>
      </c>
      <c r="BE103" s="172">
        <v>3.1865999999999999</v>
      </c>
      <c r="BF103" s="172">
        <v>3.1758000000000002</v>
      </c>
      <c r="BG103" s="172">
        <v>3.5381999999999998</v>
      </c>
      <c r="BH103" s="172">
        <v>3.2505999999999999</v>
      </c>
      <c r="BI103" s="172">
        <v>3.2900999999999998</v>
      </c>
      <c r="BJ103" s="172">
        <v>3.4293999999999998</v>
      </c>
      <c r="BK103" s="172">
        <v>3.6661000000000001</v>
      </c>
      <c r="BL103" s="172">
        <v>3.0215999999999998</v>
      </c>
      <c r="BM103" s="172">
        <v>2.7016</v>
      </c>
      <c r="BN103" s="172">
        <v>3.161</v>
      </c>
      <c r="BO103" s="172">
        <v>3.1084999999999998</v>
      </c>
      <c r="BP103" s="172">
        <v>2.7330000000000001</v>
      </c>
      <c r="BQ103" s="172">
        <v>2.7530000000000001</v>
      </c>
      <c r="BR103" s="172">
        <v>3.0539000000000001</v>
      </c>
      <c r="BS103" s="172">
        <v>3.0266999999999999</v>
      </c>
      <c r="BT103" s="172">
        <v>2.6787999999999998</v>
      </c>
      <c r="BU103" s="172">
        <v>2.7513999999999998</v>
      </c>
      <c r="BV103" s="172">
        <v>2.6042000000000001</v>
      </c>
      <c r="BW103" s="172">
        <v>2.8012000000000001</v>
      </c>
      <c r="BX103" s="172">
        <v>2.5190000000000001</v>
      </c>
      <c r="BY103" s="172">
        <v>2.8151999999999999</v>
      </c>
      <c r="BZ103" s="172">
        <v>2.9714</v>
      </c>
      <c r="CA103" s="172">
        <v>3.2321</v>
      </c>
      <c r="CB103" s="172">
        <v>2.7323</v>
      </c>
      <c r="CC103" s="172">
        <v>2.8868999999999998</v>
      </c>
      <c r="CD103" s="172">
        <v>3.0036999999999998</v>
      </c>
      <c r="CE103" s="172">
        <v>3.0878999999999999</v>
      </c>
      <c r="CF103" s="172">
        <v>3.0198999999999998</v>
      </c>
      <c r="CG103" s="172">
        <v>2.6804999999999999</v>
      </c>
      <c r="CH103" s="172">
        <v>2.7025999999999999</v>
      </c>
      <c r="CI103" s="172">
        <v>3.1429999999999998</v>
      </c>
      <c r="CJ103" s="172">
        <v>3.4518</v>
      </c>
      <c r="CK103" s="172">
        <v>3.0522</v>
      </c>
      <c r="CL103" s="172">
        <v>3.2786</v>
      </c>
      <c r="CM103" s="172">
        <v>2.5743</v>
      </c>
      <c r="CN103" s="172">
        <v>2.7242999999999999</v>
      </c>
      <c r="CO103" s="172">
        <v>3.1173000000000002</v>
      </c>
      <c r="CP103" s="172">
        <v>3.6638999999999999</v>
      </c>
      <c r="CQ103" s="172">
        <v>3.0975000000000001</v>
      </c>
      <c r="CR103" s="172">
        <v>2.8422999999999998</v>
      </c>
      <c r="CS103" s="194">
        <v>2.9018000000000002</v>
      </c>
      <c r="CT103" s="194">
        <v>2.7791000000000001</v>
      </c>
      <c r="CU103" s="194">
        <v>2.9958999999999998</v>
      </c>
      <c r="CV103" s="194">
        <v>2.6996000000000002</v>
      </c>
      <c r="CW103" s="194">
        <v>2.4142999999999999</v>
      </c>
      <c r="CX103" s="216"/>
      <c r="CY103" s="216"/>
      <c r="CZ103" s="216"/>
    </row>
    <row r="104" spans="1:104" ht="15.6" x14ac:dyDescent="0.3">
      <c r="A104" s="171" t="s">
        <v>106</v>
      </c>
      <c r="B104" s="175" t="s">
        <v>174</v>
      </c>
      <c r="C104" s="172">
        <v>0.25729999999999997</v>
      </c>
      <c r="D104" s="172">
        <v>0.20469999999999999</v>
      </c>
      <c r="E104" s="172">
        <v>0.1673</v>
      </c>
      <c r="F104" s="172">
        <v>0.2397</v>
      </c>
      <c r="G104" s="172">
        <v>0.26469999999999999</v>
      </c>
      <c r="H104" s="172">
        <v>0.21060000000000001</v>
      </c>
      <c r="I104" s="172">
        <v>0.1721</v>
      </c>
      <c r="J104" s="172">
        <v>0.24660000000000001</v>
      </c>
      <c r="K104" s="172">
        <v>0.27260000000000001</v>
      </c>
      <c r="L104" s="172">
        <v>0.13730000000000001</v>
      </c>
      <c r="M104" s="172">
        <v>0.1074</v>
      </c>
      <c r="N104" s="172">
        <v>0.22570000000000001</v>
      </c>
      <c r="O104" s="172">
        <v>0.20830000000000001</v>
      </c>
      <c r="P104" s="172">
        <v>0.16259999999999999</v>
      </c>
      <c r="Q104" s="172">
        <v>0.1696</v>
      </c>
      <c r="R104" s="172">
        <v>0.28849999999999998</v>
      </c>
      <c r="S104" s="172">
        <v>0.28160000000000002</v>
      </c>
      <c r="T104" s="172">
        <v>0.2034</v>
      </c>
      <c r="U104" s="172">
        <v>0.17230000000000001</v>
      </c>
      <c r="V104" s="172">
        <v>0.19170000000000001</v>
      </c>
      <c r="W104" s="172">
        <v>0.19389999999999999</v>
      </c>
      <c r="X104" s="172">
        <v>0.15920000000000001</v>
      </c>
      <c r="Y104" s="172">
        <v>0.12509999999999999</v>
      </c>
      <c r="Z104" s="172">
        <v>0.17469999999999999</v>
      </c>
      <c r="AA104" s="172">
        <v>0.2472</v>
      </c>
      <c r="AB104" s="172">
        <v>0.19900000000000001</v>
      </c>
      <c r="AC104" s="172">
        <v>0.21179999999999999</v>
      </c>
      <c r="AD104" s="172">
        <v>0.2611</v>
      </c>
      <c r="AE104" s="172">
        <v>0.26540000000000002</v>
      </c>
      <c r="AF104" s="172">
        <v>0.21240000000000001</v>
      </c>
      <c r="AG104" s="172">
        <v>0.18659999999999999</v>
      </c>
      <c r="AH104" s="172">
        <v>0.2656</v>
      </c>
      <c r="AI104" s="172">
        <v>0.22770000000000001</v>
      </c>
      <c r="AJ104" s="172">
        <v>0.2049</v>
      </c>
      <c r="AK104" s="172">
        <v>0.1593</v>
      </c>
      <c r="AL104" s="172">
        <v>0.29310000000000003</v>
      </c>
      <c r="AM104" s="172">
        <v>0.28770000000000001</v>
      </c>
      <c r="AN104" s="172">
        <v>0.18360000000000001</v>
      </c>
      <c r="AO104" s="172">
        <v>0.215</v>
      </c>
      <c r="AP104" s="172">
        <v>0.23169999999999999</v>
      </c>
      <c r="AQ104" s="172">
        <v>0.2853</v>
      </c>
      <c r="AR104" s="172">
        <v>0.1888</v>
      </c>
      <c r="AS104" s="172">
        <v>0.17319999999999999</v>
      </c>
      <c r="AT104" s="172">
        <v>0.25459999999999999</v>
      </c>
      <c r="AU104" s="172">
        <v>0.2581</v>
      </c>
      <c r="AV104" s="172">
        <v>0.1961</v>
      </c>
      <c r="AW104" s="172">
        <v>0.21079999999999999</v>
      </c>
      <c r="AX104" s="172">
        <v>0.25259999999999999</v>
      </c>
      <c r="AY104" s="172">
        <v>0.2261</v>
      </c>
      <c r="AZ104" s="172">
        <v>0.19189999999999999</v>
      </c>
      <c r="BA104" s="172">
        <v>0.20219999999999999</v>
      </c>
      <c r="BB104" s="172">
        <v>0.252</v>
      </c>
      <c r="BC104" s="172">
        <v>0.28170000000000001</v>
      </c>
      <c r="BD104" s="172">
        <v>0.23280000000000001</v>
      </c>
      <c r="BE104" s="172">
        <v>0.2414</v>
      </c>
      <c r="BF104" s="172">
        <v>0.32079999999999997</v>
      </c>
      <c r="BG104" s="172">
        <v>0.31309999999999999</v>
      </c>
      <c r="BH104" s="172">
        <v>0.22650000000000001</v>
      </c>
      <c r="BI104" s="172">
        <v>0.2535</v>
      </c>
      <c r="BJ104" s="172">
        <v>0.32500000000000001</v>
      </c>
      <c r="BK104" s="172">
        <v>0.30320000000000003</v>
      </c>
      <c r="BL104" s="172">
        <v>0.24249999999999999</v>
      </c>
      <c r="BM104" s="172">
        <v>0.21360000000000001</v>
      </c>
      <c r="BN104" s="172">
        <v>0.31119999999999998</v>
      </c>
      <c r="BO104" s="172">
        <v>0.36670000000000003</v>
      </c>
      <c r="BP104" s="172">
        <v>0.29299999999999998</v>
      </c>
      <c r="BQ104" s="172">
        <v>0.23649999999999999</v>
      </c>
      <c r="BR104" s="172">
        <v>0.32929999999999998</v>
      </c>
      <c r="BS104" s="172">
        <v>0.36670000000000003</v>
      </c>
      <c r="BT104" s="172">
        <v>0.32329999999999998</v>
      </c>
      <c r="BU104" s="172">
        <v>0.28939999999999999</v>
      </c>
      <c r="BV104" s="172">
        <v>0.37740000000000001</v>
      </c>
      <c r="BW104" s="172">
        <v>0.43980000000000002</v>
      </c>
      <c r="BX104" s="172">
        <v>0.29509999999999997</v>
      </c>
      <c r="BY104" s="172">
        <v>0.31630000000000003</v>
      </c>
      <c r="BZ104" s="172">
        <v>0.33090000000000003</v>
      </c>
      <c r="CA104" s="172">
        <v>0.46439999999999998</v>
      </c>
      <c r="CB104" s="172">
        <v>0.32669999999999999</v>
      </c>
      <c r="CC104" s="172">
        <v>0.3891</v>
      </c>
      <c r="CD104" s="172">
        <v>0.47320000000000001</v>
      </c>
      <c r="CE104" s="172">
        <v>0.47570000000000001</v>
      </c>
      <c r="CF104" s="172">
        <v>0.30649999999999999</v>
      </c>
      <c r="CG104" s="172">
        <v>0.2828</v>
      </c>
      <c r="CH104" s="172">
        <v>0.53010000000000002</v>
      </c>
      <c r="CI104" s="172">
        <v>0.47170000000000001</v>
      </c>
      <c r="CJ104" s="172">
        <v>0.2127</v>
      </c>
      <c r="CK104" s="172">
        <v>0.32479999999999998</v>
      </c>
      <c r="CL104" s="172">
        <v>0.4299</v>
      </c>
      <c r="CM104" s="172">
        <v>0.64570000000000005</v>
      </c>
      <c r="CN104" s="172">
        <v>0.24429999999999999</v>
      </c>
      <c r="CO104" s="172">
        <v>0.32419999999999999</v>
      </c>
      <c r="CP104" s="172">
        <v>0.59630000000000005</v>
      </c>
      <c r="CQ104" s="172">
        <v>0.53439999999999999</v>
      </c>
      <c r="CR104" s="172">
        <v>0.28260000000000002</v>
      </c>
      <c r="CS104" s="194">
        <v>0.28210000000000002</v>
      </c>
      <c r="CT104" s="194">
        <v>0.57969999999999999</v>
      </c>
      <c r="CU104" s="194">
        <v>0.47370000000000001</v>
      </c>
      <c r="CV104" s="194">
        <v>0.24329999999999999</v>
      </c>
      <c r="CW104" s="194">
        <v>0.21510000000000001</v>
      </c>
      <c r="CX104" s="216"/>
      <c r="CY104" s="216"/>
      <c r="CZ104" s="216"/>
    </row>
    <row r="105" spans="1:104" ht="15.6" x14ac:dyDescent="0.3">
      <c r="A105" s="171" t="s">
        <v>106</v>
      </c>
      <c r="B105" s="181" t="s">
        <v>131</v>
      </c>
      <c r="C105" s="172">
        <v>0.20530000000000001</v>
      </c>
      <c r="D105" s="172">
        <v>0.21460000000000001</v>
      </c>
      <c r="E105" s="172">
        <v>0.22489999999999999</v>
      </c>
      <c r="F105" s="172">
        <v>0.2321</v>
      </c>
      <c r="G105" s="172">
        <v>0.19919999999999999</v>
      </c>
      <c r="H105" s="172">
        <v>0.2082</v>
      </c>
      <c r="I105" s="172">
        <v>0.21829999999999999</v>
      </c>
      <c r="J105" s="172">
        <v>0.2253</v>
      </c>
      <c r="K105" s="172">
        <v>0.22520000000000001</v>
      </c>
      <c r="L105" s="172">
        <v>0.23119999999999999</v>
      </c>
      <c r="M105" s="172">
        <v>0.24329999999999999</v>
      </c>
      <c r="N105" s="172">
        <v>0.24729999999999999</v>
      </c>
      <c r="O105" s="172">
        <v>0.247</v>
      </c>
      <c r="P105" s="172">
        <v>0.23499999999999999</v>
      </c>
      <c r="Q105" s="172">
        <v>0.23300000000000001</v>
      </c>
      <c r="R105" s="172">
        <v>0.25</v>
      </c>
      <c r="S105" s="172">
        <v>0.25059999999999999</v>
      </c>
      <c r="T105" s="172">
        <v>0.2757</v>
      </c>
      <c r="U105" s="172">
        <v>0.33179999999999998</v>
      </c>
      <c r="V105" s="172">
        <v>0.40100000000000002</v>
      </c>
      <c r="W105" s="172">
        <v>0.40060000000000001</v>
      </c>
      <c r="X105" s="172">
        <v>0.25040000000000001</v>
      </c>
      <c r="Y105" s="172">
        <v>0.20030000000000001</v>
      </c>
      <c r="Z105" s="172">
        <v>0.43669999999999998</v>
      </c>
      <c r="AA105" s="172">
        <v>0.501</v>
      </c>
      <c r="AB105" s="172">
        <v>0.36070000000000002</v>
      </c>
      <c r="AC105" s="172">
        <v>0.46100000000000002</v>
      </c>
      <c r="AD105" s="172">
        <v>0.61629999999999996</v>
      </c>
      <c r="AE105" s="172">
        <v>0.75209999999999999</v>
      </c>
      <c r="AF105" s="172">
        <v>0.54149999999999998</v>
      </c>
      <c r="AG105" s="172">
        <v>0.69189999999999996</v>
      </c>
      <c r="AH105" s="172">
        <v>0.92649999999999999</v>
      </c>
      <c r="AI105" s="172">
        <v>1.0938000000000001</v>
      </c>
      <c r="AJ105" s="172">
        <v>0.78800000000000003</v>
      </c>
      <c r="AK105" s="172">
        <v>1.0065999999999999</v>
      </c>
      <c r="AL105" s="172">
        <v>1.3474999999999999</v>
      </c>
      <c r="AM105" s="172">
        <v>0.51570000000000005</v>
      </c>
      <c r="AN105" s="172">
        <v>0.30940000000000001</v>
      </c>
      <c r="AO105" s="172">
        <v>0.39539999999999997</v>
      </c>
      <c r="AP105" s="172">
        <v>0.4985</v>
      </c>
      <c r="AQ105" s="172">
        <v>0.54279999999999995</v>
      </c>
      <c r="AR105" s="172">
        <v>0.31519999999999998</v>
      </c>
      <c r="AS105" s="172">
        <v>0.31519999999999998</v>
      </c>
      <c r="AT105" s="172">
        <v>0.57779999999999998</v>
      </c>
      <c r="AU105" s="172">
        <v>0.74560000000000004</v>
      </c>
      <c r="AV105" s="172">
        <v>0.57989999999999997</v>
      </c>
      <c r="AW105" s="172">
        <v>0.6351</v>
      </c>
      <c r="AX105" s="172">
        <v>0.80079999999999996</v>
      </c>
      <c r="AY105" s="172">
        <v>0.56840000000000002</v>
      </c>
      <c r="AZ105" s="172">
        <v>0.40539999999999998</v>
      </c>
      <c r="BA105" s="172">
        <v>0.63200000000000001</v>
      </c>
      <c r="BB105" s="172">
        <v>0.75249999999999995</v>
      </c>
      <c r="BC105" s="172">
        <v>0.66549999999999998</v>
      </c>
      <c r="BD105" s="172">
        <v>0.71960000000000002</v>
      </c>
      <c r="BE105" s="172">
        <v>0.68430000000000002</v>
      </c>
      <c r="BF105" s="172">
        <v>1.2203999999999999</v>
      </c>
      <c r="BG105" s="172">
        <v>0.73560000000000003</v>
      </c>
      <c r="BH105" s="172">
        <v>0.51549999999999996</v>
      </c>
      <c r="BI105" s="172">
        <v>0.59289999999999998</v>
      </c>
      <c r="BJ105" s="172">
        <v>0.8458</v>
      </c>
      <c r="BK105" s="172">
        <v>0.96419999999999995</v>
      </c>
      <c r="BL105" s="172">
        <v>1.0316000000000001</v>
      </c>
      <c r="BM105" s="172">
        <v>0.74509999999999998</v>
      </c>
      <c r="BN105" s="172">
        <v>1.6979</v>
      </c>
      <c r="BO105" s="172">
        <v>1.77</v>
      </c>
      <c r="BP105" s="172">
        <v>0.80989999999999995</v>
      </c>
      <c r="BQ105" s="172">
        <v>0.84450000000000003</v>
      </c>
      <c r="BR105" s="172">
        <v>1.7727999999999999</v>
      </c>
      <c r="BS105" s="172">
        <v>2.0484</v>
      </c>
      <c r="BT105" s="172">
        <v>1.4224000000000001</v>
      </c>
      <c r="BU105" s="172">
        <v>1.1920999999999999</v>
      </c>
      <c r="BV105" s="172">
        <v>2.3546</v>
      </c>
      <c r="BW105" s="172">
        <v>1.9715</v>
      </c>
      <c r="BX105" s="172">
        <v>1.2265999999999999</v>
      </c>
      <c r="BY105" s="172">
        <v>1.4649000000000001</v>
      </c>
      <c r="BZ105" s="172">
        <v>1.7841</v>
      </c>
      <c r="CA105" s="172">
        <v>2.3521999999999998</v>
      </c>
      <c r="CB105" s="172">
        <v>1.867</v>
      </c>
      <c r="CC105" s="172">
        <v>1.7202999999999999</v>
      </c>
      <c r="CD105" s="172">
        <v>2.7471999999999999</v>
      </c>
      <c r="CE105" s="172">
        <v>2.8483000000000001</v>
      </c>
      <c r="CF105" s="172">
        <v>1.5954999999999999</v>
      </c>
      <c r="CG105" s="172">
        <v>1.6779999999999999</v>
      </c>
      <c r="CH105" s="172">
        <v>2.8620000000000001</v>
      </c>
      <c r="CI105" s="172">
        <v>2.6796000000000002</v>
      </c>
      <c r="CJ105" s="172">
        <v>1.6402000000000001</v>
      </c>
      <c r="CK105" s="172">
        <v>1.8310999999999999</v>
      </c>
      <c r="CL105" s="172">
        <v>2.6101999999999999</v>
      </c>
      <c r="CM105" s="172">
        <v>3.4445000000000001</v>
      </c>
      <c r="CN105" s="172">
        <v>1.6221000000000001</v>
      </c>
      <c r="CO105" s="172">
        <v>1.7385999999999999</v>
      </c>
      <c r="CP105" s="172">
        <v>2.7576000000000001</v>
      </c>
      <c r="CQ105" s="172">
        <v>2.5082</v>
      </c>
      <c r="CR105" s="172">
        <v>1.3170999999999999</v>
      </c>
      <c r="CS105" s="194">
        <v>1.0189999999999999</v>
      </c>
      <c r="CT105" s="194">
        <v>2.5994999999999999</v>
      </c>
      <c r="CU105" s="194">
        <v>3.0181</v>
      </c>
      <c r="CV105" s="194">
        <v>1.8673999999999999</v>
      </c>
      <c r="CW105" s="194">
        <v>1.3971</v>
      </c>
      <c r="CX105" s="216"/>
      <c r="CY105" s="216"/>
      <c r="CZ105" s="216"/>
    </row>
    <row r="106" spans="1:104" ht="15.6" x14ac:dyDescent="0.3">
      <c r="A106" s="171" t="s">
        <v>106</v>
      </c>
      <c r="B106" s="183" t="s">
        <v>132</v>
      </c>
      <c r="C106" s="182" t="s">
        <v>173</v>
      </c>
      <c r="D106" s="182" t="s">
        <v>173</v>
      </c>
      <c r="E106" s="182" t="s">
        <v>173</v>
      </c>
      <c r="F106" s="182" t="s">
        <v>173</v>
      </c>
      <c r="G106" s="182" t="s">
        <v>173</v>
      </c>
      <c r="H106" s="182" t="s">
        <v>173</v>
      </c>
      <c r="I106" s="182" t="s">
        <v>173</v>
      </c>
      <c r="J106" s="182" t="s">
        <v>173</v>
      </c>
      <c r="K106" s="182" t="s">
        <v>173</v>
      </c>
      <c r="L106" s="182" t="s">
        <v>173</v>
      </c>
      <c r="M106" s="182" t="s">
        <v>173</v>
      </c>
      <c r="N106" s="182" t="s">
        <v>173</v>
      </c>
      <c r="O106" s="182" t="s">
        <v>173</v>
      </c>
      <c r="P106" s="182" t="s">
        <v>173</v>
      </c>
      <c r="Q106" s="182" t="s">
        <v>173</v>
      </c>
      <c r="R106" s="182" t="s">
        <v>173</v>
      </c>
      <c r="S106" s="182" t="s">
        <v>173</v>
      </c>
      <c r="T106" s="182" t="s">
        <v>173</v>
      </c>
      <c r="U106" s="182" t="s">
        <v>173</v>
      </c>
      <c r="V106" s="182" t="s">
        <v>173</v>
      </c>
      <c r="W106" s="182" t="s">
        <v>173</v>
      </c>
      <c r="X106" s="182" t="s">
        <v>173</v>
      </c>
      <c r="Y106" s="182" t="s">
        <v>173</v>
      </c>
      <c r="Z106" s="182" t="s">
        <v>173</v>
      </c>
      <c r="AA106" s="182" t="s">
        <v>173</v>
      </c>
      <c r="AB106" s="182" t="s">
        <v>173</v>
      </c>
      <c r="AC106" s="182" t="s">
        <v>173</v>
      </c>
      <c r="AD106" s="182" t="s">
        <v>173</v>
      </c>
      <c r="AE106" s="182" t="s">
        <v>173</v>
      </c>
      <c r="AF106" s="182" t="s">
        <v>173</v>
      </c>
      <c r="AG106" s="182" t="s">
        <v>173</v>
      </c>
      <c r="AH106" s="182" t="s">
        <v>173</v>
      </c>
      <c r="AI106" s="182" t="s">
        <v>173</v>
      </c>
      <c r="AJ106" s="182" t="s">
        <v>173</v>
      </c>
      <c r="AK106" s="182" t="s">
        <v>173</v>
      </c>
      <c r="AL106" s="182" t="s">
        <v>173</v>
      </c>
      <c r="AM106" s="182" t="s">
        <v>173</v>
      </c>
      <c r="AN106" s="182" t="s">
        <v>173</v>
      </c>
      <c r="AO106" s="182" t="s">
        <v>173</v>
      </c>
      <c r="AP106" s="182" t="s">
        <v>173</v>
      </c>
      <c r="AQ106" s="182" t="s">
        <v>173</v>
      </c>
      <c r="AR106" s="182" t="s">
        <v>173</v>
      </c>
      <c r="AS106" s="182" t="s">
        <v>173</v>
      </c>
      <c r="AT106" s="182" t="s">
        <v>173</v>
      </c>
      <c r="AU106" s="182" t="s">
        <v>173</v>
      </c>
      <c r="AV106" s="182" t="s">
        <v>173</v>
      </c>
      <c r="AW106" s="182" t="s">
        <v>173</v>
      </c>
      <c r="AX106" s="182" t="s">
        <v>173</v>
      </c>
      <c r="AY106" s="182" t="s">
        <v>173</v>
      </c>
      <c r="AZ106" s="182" t="s">
        <v>173</v>
      </c>
      <c r="BA106" s="182" t="s">
        <v>173</v>
      </c>
      <c r="BB106" s="182" t="s">
        <v>173</v>
      </c>
      <c r="BC106" s="182" t="s">
        <v>173</v>
      </c>
      <c r="BD106" s="182" t="s">
        <v>173</v>
      </c>
      <c r="BE106" s="182" t="s">
        <v>173</v>
      </c>
      <c r="BF106" s="182" t="s">
        <v>173</v>
      </c>
      <c r="BG106" s="182">
        <v>0.73560000000000003</v>
      </c>
      <c r="BH106" s="182">
        <v>0.51549999999999996</v>
      </c>
      <c r="BI106" s="182">
        <v>0.59289999999999998</v>
      </c>
      <c r="BJ106" s="182">
        <v>0.8458</v>
      </c>
      <c r="BK106" s="182">
        <v>0.96419999999999995</v>
      </c>
      <c r="BL106" s="182">
        <v>1.0316000000000001</v>
      </c>
      <c r="BM106" s="182">
        <v>0.74509999999999998</v>
      </c>
      <c r="BN106" s="182">
        <v>1.6979</v>
      </c>
      <c r="BO106" s="182">
        <v>1.77</v>
      </c>
      <c r="BP106" s="182">
        <v>0.80940000000000001</v>
      </c>
      <c r="BQ106" s="182">
        <v>0.84350000000000003</v>
      </c>
      <c r="BR106" s="182">
        <v>1.7716000000000001</v>
      </c>
      <c r="BS106" s="182">
        <v>2.0453999999999999</v>
      </c>
      <c r="BT106" s="182">
        <v>1.4175</v>
      </c>
      <c r="BU106" s="182">
        <v>1.1890000000000001</v>
      </c>
      <c r="BV106" s="182">
        <v>2.3485</v>
      </c>
      <c r="BW106" s="182">
        <v>1.9715</v>
      </c>
      <c r="BX106" s="182">
        <v>1.2265999999999999</v>
      </c>
      <c r="BY106" s="182">
        <v>1.4649000000000001</v>
      </c>
      <c r="BZ106" s="182">
        <v>1.7769999999999999</v>
      </c>
      <c r="CA106" s="182">
        <v>2.3418000000000001</v>
      </c>
      <c r="CB106" s="182">
        <v>1.8567</v>
      </c>
      <c r="CC106" s="182">
        <v>1.7099</v>
      </c>
      <c r="CD106" s="172">
        <v>2.7368999999999999</v>
      </c>
      <c r="CE106" s="172">
        <v>2.8433999999999999</v>
      </c>
      <c r="CF106" s="172">
        <v>1.5919000000000001</v>
      </c>
      <c r="CG106" s="172">
        <v>1.6747000000000001</v>
      </c>
      <c r="CH106" s="172">
        <v>2.8567</v>
      </c>
      <c r="CI106" s="172">
        <v>2.6686999999999999</v>
      </c>
      <c r="CJ106" s="172">
        <v>1.6325000000000001</v>
      </c>
      <c r="CK106" s="172">
        <v>1.8227</v>
      </c>
      <c r="CL106" s="172">
        <v>2.4900000000000002</v>
      </c>
      <c r="CM106" s="172">
        <v>3.4363000000000001</v>
      </c>
      <c r="CN106" s="172">
        <v>1.6177999999999999</v>
      </c>
      <c r="CO106" s="172">
        <v>1.7342</v>
      </c>
      <c r="CP106" s="172">
        <v>2.7505999999999999</v>
      </c>
      <c r="CQ106" s="172">
        <v>2.5009999999999999</v>
      </c>
      <c r="CR106" s="172">
        <v>1.3069999999999999</v>
      </c>
      <c r="CS106" s="194">
        <v>1.0087999999999999</v>
      </c>
      <c r="CT106" s="194">
        <v>2.5569999999999999</v>
      </c>
      <c r="CU106" s="194">
        <v>2.9780000000000002</v>
      </c>
      <c r="CV106" s="194">
        <v>1.8382000000000001</v>
      </c>
      <c r="CW106" s="194">
        <v>1.3692</v>
      </c>
      <c r="CX106" s="216"/>
      <c r="CY106" s="216"/>
      <c r="CZ106" s="216"/>
    </row>
    <row r="107" spans="1:104" ht="15.6" x14ac:dyDescent="0.3">
      <c r="A107" s="171" t="s">
        <v>106</v>
      </c>
      <c r="B107" s="181" t="s">
        <v>133</v>
      </c>
      <c r="C107" s="182" t="s">
        <v>173</v>
      </c>
      <c r="D107" s="182" t="s">
        <v>173</v>
      </c>
      <c r="E107" s="182" t="s">
        <v>173</v>
      </c>
      <c r="F107" s="182" t="s">
        <v>173</v>
      </c>
      <c r="G107" s="182" t="s">
        <v>173</v>
      </c>
      <c r="H107" s="182" t="s">
        <v>173</v>
      </c>
      <c r="I107" s="182" t="s">
        <v>173</v>
      </c>
      <c r="J107" s="182" t="s">
        <v>173</v>
      </c>
      <c r="K107" s="182" t="s">
        <v>173</v>
      </c>
      <c r="L107" s="182" t="s">
        <v>173</v>
      </c>
      <c r="M107" s="182" t="s">
        <v>173</v>
      </c>
      <c r="N107" s="182" t="s">
        <v>173</v>
      </c>
      <c r="O107" s="182" t="s">
        <v>173</v>
      </c>
      <c r="P107" s="182" t="s">
        <v>173</v>
      </c>
      <c r="Q107" s="182" t="s">
        <v>173</v>
      </c>
      <c r="R107" s="182" t="s">
        <v>173</v>
      </c>
      <c r="S107" s="182" t="s">
        <v>173</v>
      </c>
      <c r="T107" s="182" t="s">
        <v>173</v>
      </c>
      <c r="U107" s="182" t="s">
        <v>173</v>
      </c>
      <c r="V107" s="182" t="s">
        <v>173</v>
      </c>
      <c r="W107" s="182" t="s">
        <v>173</v>
      </c>
      <c r="X107" s="182" t="s">
        <v>173</v>
      </c>
      <c r="Y107" s="182" t="s">
        <v>173</v>
      </c>
      <c r="Z107" s="182" t="s">
        <v>173</v>
      </c>
      <c r="AA107" s="182" t="s">
        <v>173</v>
      </c>
      <c r="AB107" s="182" t="s">
        <v>173</v>
      </c>
      <c r="AC107" s="182" t="s">
        <v>173</v>
      </c>
      <c r="AD107" s="182" t="s">
        <v>173</v>
      </c>
      <c r="AE107" s="182" t="s">
        <v>173</v>
      </c>
      <c r="AF107" s="182" t="s">
        <v>173</v>
      </c>
      <c r="AG107" s="182" t="s">
        <v>173</v>
      </c>
      <c r="AH107" s="182" t="s">
        <v>173</v>
      </c>
      <c r="AI107" s="182" t="s">
        <v>173</v>
      </c>
      <c r="AJ107" s="182" t="s">
        <v>173</v>
      </c>
      <c r="AK107" s="182" t="s">
        <v>173</v>
      </c>
      <c r="AL107" s="182" t="s">
        <v>173</v>
      </c>
      <c r="AM107" s="182" t="s">
        <v>173</v>
      </c>
      <c r="AN107" s="182" t="s">
        <v>173</v>
      </c>
      <c r="AO107" s="182" t="s">
        <v>173</v>
      </c>
      <c r="AP107" s="182" t="s">
        <v>173</v>
      </c>
      <c r="AQ107" s="182" t="s">
        <v>173</v>
      </c>
      <c r="AR107" s="182" t="s">
        <v>173</v>
      </c>
      <c r="AS107" s="182" t="s">
        <v>173</v>
      </c>
      <c r="AT107" s="182" t="s">
        <v>173</v>
      </c>
      <c r="AU107" s="182" t="s">
        <v>173</v>
      </c>
      <c r="AV107" s="182" t="s">
        <v>173</v>
      </c>
      <c r="AW107" s="182" t="s">
        <v>173</v>
      </c>
      <c r="AX107" s="182" t="s">
        <v>173</v>
      </c>
      <c r="AY107" s="182" t="s">
        <v>173</v>
      </c>
      <c r="AZ107" s="182" t="s">
        <v>173</v>
      </c>
      <c r="BA107" s="182" t="s">
        <v>173</v>
      </c>
      <c r="BB107" s="182" t="s">
        <v>173</v>
      </c>
      <c r="BC107" s="182" t="s">
        <v>173</v>
      </c>
      <c r="BD107" s="182" t="s">
        <v>173</v>
      </c>
      <c r="BE107" s="182" t="s">
        <v>173</v>
      </c>
      <c r="BF107" s="182" t="s">
        <v>173</v>
      </c>
      <c r="BG107" s="182" t="s">
        <v>173</v>
      </c>
      <c r="BH107" s="182" t="s">
        <v>173</v>
      </c>
      <c r="BI107" s="182" t="s">
        <v>173</v>
      </c>
      <c r="BJ107" s="182" t="s">
        <v>173</v>
      </c>
      <c r="BK107" s="182" t="s">
        <v>173</v>
      </c>
      <c r="BL107" s="182" t="s">
        <v>173</v>
      </c>
      <c r="BM107" s="182" t="s">
        <v>173</v>
      </c>
      <c r="BN107" s="182" t="s">
        <v>173</v>
      </c>
      <c r="BO107" s="182" t="s">
        <v>173</v>
      </c>
      <c r="BP107" s="182">
        <v>4.0000000000000002E-4</v>
      </c>
      <c r="BQ107" s="182">
        <v>1E-3</v>
      </c>
      <c r="BR107" s="182">
        <v>1.1000000000000001E-3</v>
      </c>
      <c r="BS107" s="182">
        <v>3.0999999999999999E-3</v>
      </c>
      <c r="BT107" s="182">
        <v>4.8999999999999998E-3</v>
      </c>
      <c r="BU107" s="182">
        <v>3.0999999999999999E-3</v>
      </c>
      <c r="BV107" s="182">
        <v>6.1000000000000004E-3</v>
      </c>
      <c r="BW107" s="182">
        <v>0</v>
      </c>
      <c r="BX107" s="182">
        <v>0</v>
      </c>
      <c r="BY107" s="182">
        <v>0</v>
      </c>
      <c r="BZ107" s="182">
        <v>7.0000000000000001E-3</v>
      </c>
      <c r="CA107" s="182">
        <v>1.04E-2</v>
      </c>
      <c r="CB107" s="182">
        <v>1.04E-2</v>
      </c>
      <c r="CC107" s="182">
        <v>1.04E-2</v>
      </c>
      <c r="CD107" s="172">
        <v>1.04E-2</v>
      </c>
      <c r="CE107" s="172">
        <v>4.8999999999999998E-3</v>
      </c>
      <c r="CF107" s="172">
        <v>3.5999999999999999E-3</v>
      </c>
      <c r="CG107" s="172">
        <v>3.3E-3</v>
      </c>
      <c r="CH107" s="172">
        <v>5.4000000000000003E-3</v>
      </c>
      <c r="CI107" s="172">
        <v>1.09E-2</v>
      </c>
      <c r="CJ107" s="172">
        <v>7.7000000000000002E-3</v>
      </c>
      <c r="CK107" s="172">
        <v>8.3999999999999995E-3</v>
      </c>
      <c r="CL107" s="172">
        <v>0.1203</v>
      </c>
      <c r="CM107" s="172">
        <v>8.0999999999999996E-3</v>
      </c>
      <c r="CN107" s="172">
        <v>4.3E-3</v>
      </c>
      <c r="CO107" s="172">
        <v>4.4000000000000003E-3</v>
      </c>
      <c r="CP107" s="172">
        <v>7.1000000000000004E-3</v>
      </c>
      <c r="CQ107" s="172">
        <v>7.3000000000000001E-3</v>
      </c>
      <c r="CR107" s="172">
        <v>1.0200000000000001E-2</v>
      </c>
      <c r="CS107" s="194">
        <v>1.01E-2</v>
      </c>
      <c r="CT107" s="194">
        <v>4.2500000000000003E-2</v>
      </c>
      <c r="CU107" s="194">
        <v>4.0099999999999997E-2</v>
      </c>
      <c r="CV107" s="194">
        <v>2.92E-2</v>
      </c>
      <c r="CW107" s="194">
        <v>2.8000000000000001E-2</v>
      </c>
      <c r="CX107" s="216"/>
      <c r="CY107" s="216"/>
      <c r="CZ107" s="216"/>
    </row>
    <row r="108" spans="1:104" ht="15.6" x14ac:dyDescent="0.3">
      <c r="A108" s="171" t="s">
        <v>106</v>
      </c>
      <c r="B108" s="175" t="s">
        <v>135</v>
      </c>
      <c r="C108" s="182" t="s">
        <v>173</v>
      </c>
      <c r="D108" s="182" t="s">
        <v>173</v>
      </c>
      <c r="E108" s="182" t="s">
        <v>173</v>
      </c>
      <c r="F108" s="182" t="s">
        <v>173</v>
      </c>
      <c r="G108" s="182" t="s">
        <v>173</v>
      </c>
      <c r="H108" s="182" t="s">
        <v>173</v>
      </c>
      <c r="I108" s="182" t="s">
        <v>173</v>
      </c>
      <c r="J108" s="182" t="s">
        <v>173</v>
      </c>
      <c r="K108" s="182" t="s">
        <v>173</v>
      </c>
      <c r="L108" s="182" t="s">
        <v>173</v>
      </c>
      <c r="M108" s="182" t="s">
        <v>173</v>
      </c>
      <c r="N108" s="182" t="s">
        <v>173</v>
      </c>
      <c r="O108" s="182" t="s">
        <v>173</v>
      </c>
      <c r="P108" s="182" t="s">
        <v>173</v>
      </c>
      <c r="Q108" s="182" t="s">
        <v>173</v>
      </c>
      <c r="R108" s="182" t="s">
        <v>173</v>
      </c>
      <c r="S108" s="182" t="s">
        <v>173</v>
      </c>
      <c r="T108" s="182" t="s">
        <v>173</v>
      </c>
      <c r="U108" s="182" t="s">
        <v>173</v>
      </c>
      <c r="V108" s="182" t="s">
        <v>173</v>
      </c>
      <c r="W108" s="182" t="s">
        <v>173</v>
      </c>
      <c r="X108" s="182" t="s">
        <v>173</v>
      </c>
      <c r="Y108" s="182" t="s">
        <v>173</v>
      </c>
      <c r="Z108" s="182" t="s">
        <v>173</v>
      </c>
      <c r="AA108" s="182" t="s">
        <v>173</v>
      </c>
      <c r="AB108" s="182" t="s">
        <v>173</v>
      </c>
      <c r="AC108" s="182" t="s">
        <v>173</v>
      </c>
      <c r="AD108" s="182" t="s">
        <v>173</v>
      </c>
      <c r="AE108" s="182" t="s">
        <v>173</v>
      </c>
      <c r="AF108" s="182" t="s">
        <v>173</v>
      </c>
      <c r="AG108" s="182" t="s">
        <v>173</v>
      </c>
      <c r="AH108" s="182" t="s">
        <v>173</v>
      </c>
      <c r="AI108" s="182" t="s">
        <v>173</v>
      </c>
      <c r="AJ108" s="182" t="s">
        <v>173</v>
      </c>
      <c r="AK108" s="182" t="s">
        <v>173</v>
      </c>
      <c r="AL108" s="182" t="s">
        <v>173</v>
      </c>
      <c r="AM108" s="182" t="s">
        <v>173</v>
      </c>
      <c r="AN108" s="182" t="s">
        <v>173</v>
      </c>
      <c r="AO108" s="182" t="s">
        <v>173</v>
      </c>
      <c r="AP108" s="182" t="s">
        <v>173</v>
      </c>
      <c r="AQ108" s="182" t="s">
        <v>173</v>
      </c>
      <c r="AR108" s="182" t="s">
        <v>173</v>
      </c>
      <c r="AS108" s="182" t="s">
        <v>173</v>
      </c>
      <c r="AT108" s="182" t="s">
        <v>173</v>
      </c>
      <c r="AU108" s="182" t="s">
        <v>173</v>
      </c>
      <c r="AV108" s="182" t="s">
        <v>173</v>
      </c>
      <c r="AW108" s="182" t="s">
        <v>173</v>
      </c>
      <c r="AX108" s="182" t="s">
        <v>173</v>
      </c>
      <c r="AY108" s="182" t="s">
        <v>173</v>
      </c>
      <c r="AZ108" s="182" t="s">
        <v>173</v>
      </c>
      <c r="BA108" s="182" t="s">
        <v>173</v>
      </c>
      <c r="BB108" s="182" t="s">
        <v>173</v>
      </c>
      <c r="BC108" s="182" t="s">
        <v>173</v>
      </c>
      <c r="BD108" s="182" t="s">
        <v>173</v>
      </c>
      <c r="BE108" s="182" t="s">
        <v>173</v>
      </c>
      <c r="BF108" s="182" t="s">
        <v>173</v>
      </c>
      <c r="BG108" s="182">
        <v>1E-3</v>
      </c>
      <c r="BH108" s="182">
        <v>8.9999999999999998E-4</v>
      </c>
      <c r="BI108" s="182">
        <v>1.1999999999999999E-3</v>
      </c>
      <c r="BJ108" s="182">
        <v>1.1999999999999999E-3</v>
      </c>
      <c r="BK108" s="182">
        <v>1.2999999999999999E-3</v>
      </c>
      <c r="BL108" s="182">
        <v>1.1000000000000001E-3</v>
      </c>
      <c r="BM108" s="182">
        <v>1E-3</v>
      </c>
      <c r="BN108" s="182">
        <v>1.4E-3</v>
      </c>
      <c r="BO108" s="182">
        <v>5.0000000000000001E-4</v>
      </c>
      <c r="BP108" s="182">
        <v>8.9999999999999998E-4</v>
      </c>
      <c r="BQ108" s="182">
        <v>2.0000000000000001E-4</v>
      </c>
      <c r="BR108" s="182">
        <v>5.9999999999999995E-4</v>
      </c>
      <c r="BS108" s="182">
        <v>5.9999999999999995E-4</v>
      </c>
      <c r="BT108" s="182">
        <v>5.0000000000000001E-4</v>
      </c>
      <c r="BU108" s="182">
        <v>5.0000000000000001E-4</v>
      </c>
      <c r="BV108" s="182">
        <v>5.0000000000000001E-4</v>
      </c>
      <c r="BW108" s="182">
        <v>0</v>
      </c>
      <c r="BX108" s="182">
        <v>0</v>
      </c>
      <c r="BY108" s="182">
        <v>0</v>
      </c>
      <c r="BZ108" s="182">
        <v>0</v>
      </c>
      <c r="CA108" s="182">
        <v>2.9999999999999997E-4</v>
      </c>
      <c r="CB108" s="182">
        <v>1E-4</v>
      </c>
      <c r="CC108" s="182">
        <v>2.3999999999999998E-3</v>
      </c>
      <c r="CD108" s="172">
        <v>1.2999999999999999E-3</v>
      </c>
      <c r="CE108" s="172">
        <v>3.0999999999999999E-3</v>
      </c>
      <c r="CF108" s="172">
        <v>3.0999999999999999E-3</v>
      </c>
      <c r="CG108" s="172">
        <v>1.1000000000000001E-3</v>
      </c>
      <c r="CH108" s="172">
        <v>1.9E-3</v>
      </c>
      <c r="CI108" s="172">
        <v>3.2000000000000002E-3</v>
      </c>
      <c r="CJ108" s="172">
        <v>3.8999999999999998E-3</v>
      </c>
      <c r="CK108" s="172">
        <v>4.0000000000000001E-3</v>
      </c>
      <c r="CL108" s="172">
        <v>2.8999999999999998E-3</v>
      </c>
      <c r="CM108" s="172">
        <v>2.8999999999999998E-3</v>
      </c>
      <c r="CN108" s="172">
        <v>3.0999999999999999E-3</v>
      </c>
      <c r="CO108" s="172">
        <v>3.3999999999999998E-3</v>
      </c>
      <c r="CP108" s="172">
        <v>1.8E-3</v>
      </c>
      <c r="CQ108" s="172">
        <v>1.2999999999999999E-3</v>
      </c>
      <c r="CR108" s="172">
        <v>1.1999999999999999E-3</v>
      </c>
      <c r="CS108" s="194">
        <v>1.2999999999999999E-3</v>
      </c>
      <c r="CT108" s="194">
        <v>1.6000000000000001E-3</v>
      </c>
      <c r="CU108" s="194">
        <v>1.5E-3</v>
      </c>
      <c r="CV108" s="194">
        <v>2.5999999999999999E-3</v>
      </c>
      <c r="CW108" s="194">
        <v>2.2000000000000001E-3</v>
      </c>
      <c r="CX108" s="216"/>
      <c r="CY108" s="216"/>
      <c r="CZ108" s="216"/>
    </row>
    <row r="109" spans="1:104" ht="15.6" x14ac:dyDescent="0.3">
      <c r="A109" s="171" t="s">
        <v>106</v>
      </c>
      <c r="B109" s="175" t="s">
        <v>114</v>
      </c>
      <c r="C109" s="182" t="s">
        <v>173</v>
      </c>
      <c r="D109" s="182" t="s">
        <v>173</v>
      </c>
      <c r="E109" s="182" t="s">
        <v>173</v>
      </c>
      <c r="F109" s="182" t="s">
        <v>173</v>
      </c>
      <c r="G109" s="182" t="s">
        <v>173</v>
      </c>
      <c r="H109" s="182" t="s">
        <v>173</v>
      </c>
      <c r="I109" s="182" t="s">
        <v>173</v>
      </c>
      <c r="J109" s="182" t="s">
        <v>173</v>
      </c>
      <c r="K109" s="182" t="s">
        <v>173</v>
      </c>
      <c r="L109" s="182" t="s">
        <v>173</v>
      </c>
      <c r="M109" s="182" t="s">
        <v>173</v>
      </c>
      <c r="N109" s="182" t="s">
        <v>173</v>
      </c>
      <c r="O109" s="182" t="s">
        <v>173</v>
      </c>
      <c r="P109" s="182" t="s">
        <v>173</v>
      </c>
      <c r="Q109" s="182" t="s">
        <v>173</v>
      </c>
      <c r="R109" s="182" t="s">
        <v>173</v>
      </c>
      <c r="S109" s="182" t="s">
        <v>173</v>
      </c>
      <c r="T109" s="182" t="s">
        <v>173</v>
      </c>
      <c r="U109" s="182" t="s">
        <v>173</v>
      </c>
      <c r="V109" s="182" t="s">
        <v>173</v>
      </c>
      <c r="W109" s="182" t="s">
        <v>173</v>
      </c>
      <c r="X109" s="182" t="s">
        <v>173</v>
      </c>
      <c r="Y109" s="182" t="s">
        <v>173</v>
      </c>
      <c r="Z109" s="182" t="s">
        <v>173</v>
      </c>
      <c r="AA109" s="182" t="s">
        <v>173</v>
      </c>
      <c r="AB109" s="182" t="s">
        <v>173</v>
      </c>
      <c r="AC109" s="182" t="s">
        <v>173</v>
      </c>
      <c r="AD109" s="182" t="s">
        <v>173</v>
      </c>
      <c r="AE109" s="182" t="s">
        <v>173</v>
      </c>
      <c r="AF109" s="182" t="s">
        <v>173</v>
      </c>
      <c r="AG109" s="182" t="s">
        <v>173</v>
      </c>
      <c r="AH109" s="182" t="s">
        <v>173</v>
      </c>
      <c r="AI109" s="182" t="s">
        <v>173</v>
      </c>
      <c r="AJ109" s="182" t="s">
        <v>173</v>
      </c>
      <c r="AK109" s="182" t="s">
        <v>173</v>
      </c>
      <c r="AL109" s="182" t="s">
        <v>173</v>
      </c>
      <c r="AM109" s="182" t="s">
        <v>173</v>
      </c>
      <c r="AN109" s="182" t="s">
        <v>173</v>
      </c>
      <c r="AO109" s="182" t="s">
        <v>173</v>
      </c>
      <c r="AP109" s="182" t="s">
        <v>173</v>
      </c>
      <c r="AQ109" s="182" t="s">
        <v>173</v>
      </c>
      <c r="AR109" s="182" t="s">
        <v>173</v>
      </c>
      <c r="AS109" s="182" t="s">
        <v>173</v>
      </c>
      <c r="AT109" s="182" t="s">
        <v>173</v>
      </c>
      <c r="AU109" s="182" t="s">
        <v>173</v>
      </c>
      <c r="AV109" s="182" t="s">
        <v>173</v>
      </c>
      <c r="AW109" s="182" t="s">
        <v>173</v>
      </c>
      <c r="AX109" s="182" t="s">
        <v>173</v>
      </c>
      <c r="AY109" s="182" t="s">
        <v>173</v>
      </c>
      <c r="AZ109" s="182" t="s">
        <v>173</v>
      </c>
      <c r="BA109" s="182" t="s">
        <v>173</v>
      </c>
      <c r="BB109" s="182" t="s">
        <v>173</v>
      </c>
      <c r="BC109" s="182" t="s">
        <v>173</v>
      </c>
      <c r="BD109" s="182" t="s">
        <v>173</v>
      </c>
      <c r="BE109" s="182" t="s">
        <v>173</v>
      </c>
      <c r="BF109" s="182" t="s">
        <v>173</v>
      </c>
      <c r="BG109" s="182">
        <v>0.1782</v>
      </c>
      <c r="BH109" s="182">
        <v>0.43780000000000002</v>
      </c>
      <c r="BI109" s="182">
        <v>0.55410000000000004</v>
      </c>
      <c r="BJ109" s="182">
        <v>0.18360000000000001</v>
      </c>
      <c r="BK109" s="182">
        <v>0.14019999999999999</v>
      </c>
      <c r="BL109" s="182">
        <v>0.70099999999999996</v>
      </c>
      <c r="BM109" s="182">
        <v>0.85960000000000003</v>
      </c>
      <c r="BN109" s="182">
        <v>0.30940000000000001</v>
      </c>
      <c r="BO109" s="182">
        <v>0.47039999999999998</v>
      </c>
      <c r="BP109" s="182">
        <v>1.4729000000000001</v>
      </c>
      <c r="BQ109" s="182">
        <v>1.5618000000000001</v>
      </c>
      <c r="BR109" s="182">
        <v>0.54890000000000005</v>
      </c>
      <c r="BS109" s="182">
        <v>0.76600000000000001</v>
      </c>
      <c r="BT109" s="182">
        <v>2.52</v>
      </c>
      <c r="BU109" s="182">
        <v>2.1953</v>
      </c>
      <c r="BV109" s="182">
        <v>0.64700000000000002</v>
      </c>
      <c r="BW109" s="182">
        <v>1.1636</v>
      </c>
      <c r="BX109" s="182">
        <v>3.1440000000000001</v>
      </c>
      <c r="BY109" s="182">
        <v>2.9977999999999998</v>
      </c>
      <c r="BZ109" s="182">
        <v>1.0542</v>
      </c>
      <c r="CA109" s="182">
        <v>1.1881999999999999</v>
      </c>
      <c r="CB109" s="182">
        <v>3.3978999999999999</v>
      </c>
      <c r="CC109" s="182">
        <v>2.927</v>
      </c>
      <c r="CD109" s="172">
        <v>0.96640000000000004</v>
      </c>
      <c r="CE109" s="172">
        <v>1.2917000000000001</v>
      </c>
      <c r="CF109" s="172">
        <v>3.5329000000000002</v>
      </c>
      <c r="CG109" s="172">
        <v>3.2395</v>
      </c>
      <c r="CH109" s="172">
        <v>1.0742</v>
      </c>
      <c r="CI109" s="172">
        <v>1.2697000000000001</v>
      </c>
      <c r="CJ109" s="172">
        <v>3.1644000000000001</v>
      </c>
      <c r="CK109" s="172">
        <v>3.1242000000000001</v>
      </c>
      <c r="CL109" s="172">
        <v>0.99939999999999996</v>
      </c>
      <c r="CM109" s="172">
        <v>1.2252000000000001</v>
      </c>
      <c r="CN109" s="172">
        <v>3.6160000000000001</v>
      </c>
      <c r="CO109" s="172">
        <v>2.8311999999999999</v>
      </c>
      <c r="CP109" s="172">
        <v>0.93859999999999999</v>
      </c>
      <c r="CQ109" s="172">
        <v>1.08</v>
      </c>
      <c r="CR109" s="172">
        <v>3.2749000000000001</v>
      </c>
      <c r="CS109" s="194">
        <v>2.6004</v>
      </c>
      <c r="CT109" s="194">
        <v>0.92900000000000005</v>
      </c>
      <c r="CU109" s="194">
        <v>1.3035000000000001</v>
      </c>
      <c r="CV109" s="194">
        <v>3.3294999999999999</v>
      </c>
      <c r="CW109" s="194">
        <v>3.2212000000000001</v>
      </c>
      <c r="CX109" s="216"/>
      <c r="CY109" s="216"/>
      <c r="CZ109" s="216"/>
    </row>
    <row r="110" spans="1:104" ht="15.6" x14ac:dyDescent="0.3">
      <c r="A110" s="171" t="s">
        <v>106</v>
      </c>
      <c r="B110" s="175" t="s">
        <v>115</v>
      </c>
      <c r="C110" s="182">
        <v>0.59709999999999996</v>
      </c>
      <c r="D110" s="182">
        <v>0.61780000000000002</v>
      </c>
      <c r="E110" s="182">
        <v>0.63700000000000001</v>
      </c>
      <c r="F110" s="182">
        <v>0.66449999999999998</v>
      </c>
      <c r="G110" s="182">
        <v>0.74199999999999999</v>
      </c>
      <c r="H110" s="182">
        <v>0.76770000000000005</v>
      </c>
      <c r="I110" s="182">
        <v>0.79159999999999997</v>
      </c>
      <c r="J110" s="182">
        <v>0.82569999999999999</v>
      </c>
      <c r="K110" s="182">
        <v>0.85950000000000004</v>
      </c>
      <c r="L110" s="182">
        <v>0.8054</v>
      </c>
      <c r="M110" s="182">
        <v>0.87549999999999994</v>
      </c>
      <c r="N110" s="182">
        <v>0.88660000000000005</v>
      </c>
      <c r="O110" s="182">
        <v>0.93589999999999995</v>
      </c>
      <c r="P110" s="182">
        <v>1.0002</v>
      </c>
      <c r="Q110" s="182">
        <v>1.0569</v>
      </c>
      <c r="R110" s="182">
        <v>1.0790999999999999</v>
      </c>
      <c r="S110" s="182">
        <v>1.1395</v>
      </c>
      <c r="T110" s="182">
        <v>1.1008</v>
      </c>
      <c r="U110" s="182">
        <v>1.1184000000000001</v>
      </c>
      <c r="V110" s="182">
        <v>1.1463000000000001</v>
      </c>
      <c r="W110" s="182">
        <v>1.3203</v>
      </c>
      <c r="X110" s="182">
        <v>1.2375</v>
      </c>
      <c r="Y110" s="182">
        <v>1.2619</v>
      </c>
      <c r="Z110" s="182">
        <v>1.4113</v>
      </c>
      <c r="AA110" s="182">
        <v>1.4198999999999999</v>
      </c>
      <c r="AB110" s="182">
        <v>1.5057</v>
      </c>
      <c r="AC110" s="182">
        <v>1.5</v>
      </c>
      <c r="AD110" s="182">
        <v>1.6348</v>
      </c>
      <c r="AE110" s="182">
        <v>1.573</v>
      </c>
      <c r="AF110" s="182">
        <v>1.5367999999999999</v>
      </c>
      <c r="AG110" s="182">
        <v>1.5708</v>
      </c>
      <c r="AH110" s="182">
        <v>1.7875000000000001</v>
      </c>
      <c r="AI110" s="182">
        <v>1.5226999999999999</v>
      </c>
      <c r="AJ110" s="182">
        <v>1.5620000000000001</v>
      </c>
      <c r="AK110" s="182">
        <v>1.6129</v>
      </c>
      <c r="AL110" s="182">
        <v>1.7684</v>
      </c>
      <c r="AM110" s="182">
        <v>1.5905</v>
      </c>
      <c r="AN110" s="182">
        <v>1.5105999999999999</v>
      </c>
      <c r="AO110" s="182">
        <v>1.5651999999999999</v>
      </c>
      <c r="AP110" s="182">
        <v>1.7617</v>
      </c>
      <c r="AQ110" s="182">
        <v>1.5747</v>
      </c>
      <c r="AR110" s="182">
        <v>1.4816</v>
      </c>
      <c r="AS110" s="182">
        <v>1.5457000000000001</v>
      </c>
      <c r="AT110" s="182">
        <v>1.6736</v>
      </c>
      <c r="AU110" s="182">
        <v>1.8015000000000001</v>
      </c>
      <c r="AV110" s="182">
        <v>1.7190000000000001</v>
      </c>
      <c r="AW110" s="182">
        <v>1.7488999999999999</v>
      </c>
      <c r="AX110" s="182">
        <v>1.9298999999999999</v>
      </c>
      <c r="AY110" s="182">
        <v>1.8886000000000001</v>
      </c>
      <c r="AZ110" s="182">
        <v>1.9257</v>
      </c>
      <c r="BA110" s="182">
        <v>1.9330000000000001</v>
      </c>
      <c r="BB110" s="182">
        <v>1.9816</v>
      </c>
      <c r="BC110" s="182">
        <v>1.8996</v>
      </c>
      <c r="BD110" s="182">
        <v>1.9055</v>
      </c>
      <c r="BE110" s="182">
        <v>1.9145000000000001</v>
      </c>
      <c r="BF110" s="182">
        <v>1.9382999999999999</v>
      </c>
      <c r="BG110" s="182">
        <v>1.8611</v>
      </c>
      <c r="BH110" s="182">
        <v>1.8156000000000001</v>
      </c>
      <c r="BI110" s="182">
        <v>1.8509</v>
      </c>
      <c r="BJ110" s="182">
        <v>1.9100999999999999</v>
      </c>
      <c r="BK110" s="182">
        <v>1.7656000000000001</v>
      </c>
      <c r="BL110" s="182">
        <v>1.8416999999999999</v>
      </c>
      <c r="BM110" s="182">
        <v>1.8535999999999999</v>
      </c>
      <c r="BN110" s="182">
        <v>1.9268000000000001</v>
      </c>
      <c r="BO110" s="182">
        <v>1.9587000000000001</v>
      </c>
      <c r="BP110" s="182">
        <v>2.0034000000000001</v>
      </c>
      <c r="BQ110" s="182">
        <v>2.0139</v>
      </c>
      <c r="BR110" s="182">
        <v>2.1326999999999998</v>
      </c>
      <c r="BS110" s="182">
        <v>2.3035000000000001</v>
      </c>
      <c r="BT110" s="182">
        <v>2.3403</v>
      </c>
      <c r="BU110" s="182">
        <v>2.3793000000000002</v>
      </c>
      <c r="BV110" s="182">
        <v>2.4636999999999998</v>
      </c>
      <c r="BW110" s="182">
        <v>2.6594000000000002</v>
      </c>
      <c r="BX110" s="182">
        <v>2.5310999999999999</v>
      </c>
      <c r="BY110" s="182">
        <v>2.5973000000000002</v>
      </c>
      <c r="BZ110" s="182">
        <v>2.7437999999999998</v>
      </c>
      <c r="CA110" s="182">
        <v>2.8144</v>
      </c>
      <c r="CB110" s="182">
        <v>2.7684000000000002</v>
      </c>
      <c r="CC110" s="182">
        <v>2.8214999999999999</v>
      </c>
      <c r="CD110" s="172">
        <v>2.7938000000000001</v>
      </c>
      <c r="CE110" s="172">
        <v>3.0063</v>
      </c>
      <c r="CF110" s="172">
        <v>2.8972000000000002</v>
      </c>
      <c r="CG110" s="172">
        <v>2.8578000000000001</v>
      </c>
      <c r="CH110" s="172">
        <v>3.0110999999999999</v>
      </c>
      <c r="CI110" s="172">
        <v>3.1756000000000002</v>
      </c>
      <c r="CJ110" s="172">
        <v>3.1602000000000001</v>
      </c>
      <c r="CK110" s="172">
        <v>3.2547999999999999</v>
      </c>
      <c r="CL110" s="172">
        <v>3.2688999999999999</v>
      </c>
      <c r="CM110" s="172">
        <v>3.3353999999999999</v>
      </c>
      <c r="CN110" s="172">
        <v>3.2524000000000002</v>
      </c>
      <c r="CO110" s="172">
        <v>3.2919</v>
      </c>
      <c r="CP110" s="172">
        <v>3.3294999999999999</v>
      </c>
      <c r="CQ110" s="172">
        <v>3.2534000000000001</v>
      </c>
      <c r="CR110" s="172">
        <v>3.3203</v>
      </c>
      <c r="CS110" s="194">
        <v>3.3506</v>
      </c>
      <c r="CT110" s="194">
        <v>3.4287000000000001</v>
      </c>
      <c r="CU110" s="194">
        <v>3.7879</v>
      </c>
      <c r="CV110" s="194">
        <v>3.6473</v>
      </c>
      <c r="CW110" s="194">
        <v>3.5710999999999999</v>
      </c>
      <c r="CX110" s="216"/>
      <c r="CY110" s="216"/>
      <c r="CZ110" s="216"/>
    </row>
    <row r="111" spans="1:104" ht="15.6" x14ac:dyDescent="0.3">
      <c r="A111" s="171" t="s">
        <v>106</v>
      </c>
      <c r="B111" s="175" t="s">
        <v>116</v>
      </c>
      <c r="C111" s="182">
        <v>1.4878</v>
      </c>
      <c r="D111" s="182">
        <v>0.86509999999999998</v>
      </c>
      <c r="E111" s="182">
        <v>0.81069999999999998</v>
      </c>
      <c r="F111" s="182">
        <v>0.87819999999999998</v>
      </c>
      <c r="G111" s="182">
        <v>1.5141</v>
      </c>
      <c r="H111" s="182">
        <v>0.88029999999999997</v>
      </c>
      <c r="I111" s="182">
        <v>0.82489999999999997</v>
      </c>
      <c r="J111" s="182">
        <v>0.89370000000000005</v>
      </c>
      <c r="K111" s="182">
        <v>1.0645</v>
      </c>
      <c r="L111" s="182">
        <v>1.3119000000000001</v>
      </c>
      <c r="M111" s="182">
        <v>0.68930000000000002</v>
      </c>
      <c r="N111" s="182">
        <v>1.1323000000000001</v>
      </c>
      <c r="O111" s="182">
        <v>0.89890000000000003</v>
      </c>
      <c r="P111" s="182">
        <v>0.86260000000000003</v>
      </c>
      <c r="Q111" s="182">
        <v>0.83479999999999999</v>
      </c>
      <c r="R111" s="182">
        <v>0.81569999999999998</v>
      </c>
      <c r="S111" s="182">
        <v>0.88300000000000001</v>
      </c>
      <c r="T111" s="182">
        <v>0.83120000000000005</v>
      </c>
      <c r="U111" s="182">
        <v>0.90939999999999999</v>
      </c>
      <c r="V111" s="182">
        <v>0.95440000000000003</v>
      </c>
      <c r="W111" s="182">
        <v>0.96919999999999995</v>
      </c>
      <c r="X111" s="182">
        <v>0.93879999999999997</v>
      </c>
      <c r="Y111" s="182">
        <v>0.86529999999999996</v>
      </c>
      <c r="Z111" s="182">
        <v>0.89170000000000005</v>
      </c>
      <c r="AA111" s="182">
        <v>0.64839999999999998</v>
      </c>
      <c r="AB111" s="182">
        <v>0.7379</v>
      </c>
      <c r="AC111" s="182">
        <v>0.65239999999999998</v>
      </c>
      <c r="AD111" s="182">
        <v>0.91239999999999999</v>
      </c>
      <c r="AE111" s="182">
        <v>0.90129999999999999</v>
      </c>
      <c r="AF111" s="182">
        <v>0.86150000000000004</v>
      </c>
      <c r="AG111" s="182">
        <v>0.90180000000000005</v>
      </c>
      <c r="AH111" s="182">
        <v>0.87849999999999995</v>
      </c>
      <c r="AI111" s="182">
        <v>0.87370000000000003</v>
      </c>
      <c r="AJ111" s="182">
        <v>0.77829999999999999</v>
      </c>
      <c r="AK111" s="182">
        <v>0.79520000000000002</v>
      </c>
      <c r="AL111" s="182">
        <v>0.80479999999999996</v>
      </c>
      <c r="AM111" s="182">
        <v>0.76100000000000001</v>
      </c>
      <c r="AN111" s="182">
        <v>0.86180000000000001</v>
      </c>
      <c r="AO111" s="182">
        <v>0.90469999999999995</v>
      </c>
      <c r="AP111" s="182">
        <v>0.77510000000000001</v>
      </c>
      <c r="AQ111" s="182">
        <v>0.81079999999999997</v>
      </c>
      <c r="AR111" s="182">
        <v>0.80400000000000005</v>
      </c>
      <c r="AS111" s="182">
        <v>0.6774</v>
      </c>
      <c r="AT111" s="182">
        <v>0.73829999999999996</v>
      </c>
      <c r="AU111" s="182">
        <v>0.77729999999999999</v>
      </c>
      <c r="AV111" s="182">
        <v>0.71</v>
      </c>
      <c r="AW111" s="182">
        <v>0.80330000000000001</v>
      </c>
      <c r="AX111" s="182">
        <v>0.74039999999999995</v>
      </c>
      <c r="AY111" s="182">
        <v>0.60409999999999997</v>
      </c>
      <c r="AZ111" s="182">
        <v>0.63290000000000002</v>
      </c>
      <c r="BA111" s="182">
        <v>0.60580000000000001</v>
      </c>
      <c r="BB111" s="182">
        <v>0.55989999999999995</v>
      </c>
      <c r="BC111" s="182">
        <v>0.69599999999999995</v>
      </c>
      <c r="BD111" s="182">
        <v>0.70489999999999997</v>
      </c>
      <c r="BE111" s="182">
        <v>0.73440000000000005</v>
      </c>
      <c r="BF111" s="182">
        <v>0.52629999999999999</v>
      </c>
      <c r="BG111" s="182">
        <v>0.7329</v>
      </c>
      <c r="BH111" s="182">
        <v>0.80989999999999995</v>
      </c>
      <c r="BI111" s="182">
        <v>0.82369999999999999</v>
      </c>
      <c r="BJ111" s="182">
        <v>0.82369999999999999</v>
      </c>
      <c r="BK111" s="182">
        <v>0.66679999999999995</v>
      </c>
      <c r="BL111" s="182">
        <v>0.72019999999999995</v>
      </c>
      <c r="BM111" s="182">
        <v>0.65559999999999996</v>
      </c>
      <c r="BN111" s="182">
        <v>0.66210000000000002</v>
      </c>
      <c r="BO111" s="182">
        <v>0.81010000000000004</v>
      </c>
      <c r="BP111" s="182">
        <v>0.77149999999999996</v>
      </c>
      <c r="BQ111" s="182">
        <v>0.76829999999999998</v>
      </c>
      <c r="BR111" s="182">
        <v>0.80930000000000002</v>
      </c>
      <c r="BS111" s="182">
        <v>0.99470000000000003</v>
      </c>
      <c r="BT111" s="182">
        <v>0.9587</v>
      </c>
      <c r="BU111" s="182">
        <v>0.89090000000000003</v>
      </c>
      <c r="BV111" s="182">
        <v>0.83579999999999999</v>
      </c>
      <c r="BW111" s="182">
        <v>1.0333000000000001</v>
      </c>
      <c r="BX111" s="182">
        <v>1.0321</v>
      </c>
      <c r="BY111" s="182">
        <v>1.0456000000000001</v>
      </c>
      <c r="BZ111" s="182">
        <v>1.1931</v>
      </c>
      <c r="CA111" s="182">
        <v>0.88729999999999998</v>
      </c>
      <c r="CB111" s="182">
        <v>0.93340000000000001</v>
      </c>
      <c r="CC111" s="182">
        <v>0.88280000000000003</v>
      </c>
      <c r="CD111" s="172">
        <v>0.93289999999999995</v>
      </c>
      <c r="CE111" s="172">
        <v>1.0940000000000001</v>
      </c>
      <c r="CF111" s="172">
        <v>1.0669</v>
      </c>
      <c r="CG111" s="172">
        <v>1.0416000000000001</v>
      </c>
      <c r="CH111" s="172">
        <v>1.0928</v>
      </c>
      <c r="CI111" s="172">
        <v>1.0769</v>
      </c>
      <c r="CJ111" s="172">
        <v>1.0017</v>
      </c>
      <c r="CK111" s="172">
        <v>0.96870000000000001</v>
      </c>
      <c r="CL111" s="172">
        <v>1.0275000000000001</v>
      </c>
      <c r="CM111" s="172">
        <v>1.4634</v>
      </c>
      <c r="CN111" s="172">
        <v>1.3334999999999999</v>
      </c>
      <c r="CO111" s="172">
        <v>1.2706999999999999</v>
      </c>
      <c r="CP111" s="172">
        <v>1.3033999999999999</v>
      </c>
      <c r="CQ111" s="172">
        <v>1.2955000000000001</v>
      </c>
      <c r="CR111" s="172">
        <v>1.3069</v>
      </c>
      <c r="CS111" s="194">
        <v>1.2270000000000001</v>
      </c>
      <c r="CT111" s="194">
        <v>1.4301999999999999</v>
      </c>
      <c r="CU111" s="194">
        <v>1.4147000000000001</v>
      </c>
      <c r="CV111" s="194">
        <v>1.5391999999999999</v>
      </c>
      <c r="CW111" s="194">
        <v>1.5381</v>
      </c>
      <c r="CX111" s="216"/>
      <c r="CY111" s="216"/>
      <c r="CZ111" s="216"/>
    </row>
    <row r="112" spans="1:104" ht="15.6" x14ac:dyDescent="0.3">
      <c r="A112" s="171" t="s">
        <v>106</v>
      </c>
      <c r="B112" s="175" t="s">
        <v>122</v>
      </c>
      <c r="C112" s="182">
        <v>7.3219000000000003</v>
      </c>
      <c r="D112" s="182">
        <v>6.3524000000000003</v>
      </c>
      <c r="E112" s="182">
        <v>6.5903</v>
      </c>
      <c r="F112" s="182">
        <v>7.4054000000000002</v>
      </c>
      <c r="G112" s="182">
        <v>7.8643000000000001</v>
      </c>
      <c r="H112" s="182">
        <v>6.9459</v>
      </c>
      <c r="I112" s="182">
        <v>7.3000999999999996</v>
      </c>
      <c r="J112" s="182">
        <v>8.1888000000000005</v>
      </c>
      <c r="K112" s="182">
        <v>9.2936999999999994</v>
      </c>
      <c r="L112" s="182">
        <v>8.1557999999999993</v>
      </c>
      <c r="M112" s="182">
        <v>7.7812000000000001</v>
      </c>
      <c r="N112" s="182">
        <v>8.7022999999999993</v>
      </c>
      <c r="O112" s="182">
        <v>7.9173</v>
      </c>
      <c r="P112" s="182">
        <v>7.7622999999999998</v>
      </c>
      <c r="Q112" s="182">
        <v>7.1555</v>
      </c>
      <c r="R112" s="182">
        <v>7.5598999999999998</v>
      </c>
      <c r="S112" s="182">
        <v>8.3628999999999998</v>
      </c>
      <c r="T112" s="182">
        <v>7.8505000000000003</v>
      </c>
      <c r="U112" s="182">
        <v>7.5350999999999999</v>
      </c>
      <c r="V112" s="182">
        <v>8.1255000000000006</v>
      </c>
      <c r="W112" s="182">
        <v>8.7870000000000008</v>
      </c>
      <c r="X112" s="182">
        <v>8.2922999999999991</v>
      </c>
      <c r="Y112" s="182">
        <v>7.8613</v>
      </c>
      <c r="Z112" s="182">
        <v>9.2805</v>
      </c>
      <c r="AA112" s="182">
        <v>8.9754000000000005</v>
      </c>
      <c r="AB112" s="182">
        <v>8.3552</v>
      </c>
      <c r="AC112" s="182">
        <v>7.8971999999999998</v>
      </c>
      <c r="AD112" s="182">
        <v>8.9357000000000006</v>
      </c>
      <c r="AE112" s="182">
        <v>9.0622000000000007</v>
      </c>
      <c r="AF112" s="182">
        <v>8.2746999999999993</v>
      </c>
      <c r="AG112" s="182">
        <v>8.4076000000000004</v>
      </c>
      <c r="AH112" s="182">
        <v>8.7936999999999994</v>
      </c>
      <c r="AI112" s="182">
        <v>8.9362999999999992</v>
      </c>
      <c r="AJ112" s="182">
        <v>8.4154</v>
      </c>
      <c r="AK112" s="182">
        <v>8.1944999999999997</v>
      </c>
      <c r="AL112" s="182">
        <v>9.0317000000000007</v>
      </c>
      <c r="AM112" s="182">
        <v>8.6943999999999999</v>
      </c>
      <c r="AN112" s="182">
        <v>8.2861999999999991</v>
      </c>
      <c r="AO112" s="182">
        <v>7.8459000000000003</v>
      </c>
      <c r="AP112" s="182">
        <v>9.0816999999999997</v>
      </c>
      <c r="AQ112" s="182">
        <v>8.4232999999999993</v>
      </c>
      <c r="AR112" s="182">
        <v>7.6341999999999999</v>
      </c>
      <c r="AS112" s="182">
        <v>7.6498999999999997</v>
      </c>
      <c r="AT112" s="182">
        <v>8.2912999999999997</v>
      </c>
      <c r="AU112" s="182">
        <v>8.7575000000000003</v>
      </c>
      <c r="AV112" s="182">
        <v>7.7290999999999999</v>
      </c>
      <c r="AW112" s="182">
        <v>8.0061</v>
      </c>
      <c r="AX112" s="182">
        <v>8.4298000000000002</v>
      </c>
      <c r="AY112" s="182">
        <v>8.4695</v>
      </c>
      <c r="AZ112" s="182">
        <v>7.7899000000000003</v>
      </c>
      <c r="BA112" s="182">
        <v>7.9912999999999998</v>
      </c>
      <c r="BB112" s="182">
        <v>8.4911999999999992</v>
      </c>
      <c r="BC112" s="182">
        <v>8.5394000000000005</v>
      </c>
      <c r="BD112" s="182">
        <v>8.2451000000000008</v>
      </c>
      <c r="BE112" s="182">
        <v>8.0893999999999995</v>
      </c>
      <c r="BF112" s="182">
        <v>8.5963999999999992</v>
      </c>
      <c r="BG112" s="182">
        <v>8.5523000000000007</v>
      </c>
      <c r="BH112" s="182">
        <v>8.2162000000000006</v>
      </c>
      <c r="BI112" s="182">
        <v>8.1936999999999998</v>
      </c>
      <c r="BJ112" s="182">
        <v>8.4966000000000008</v>
      </c>
      <c r="BK112" s="182">
        <v>7.7759</v>
      </c>
      <c r="BL112" s="182">
        <v>7.9039000000000001</v>
      </c>
      <c r="BM112" s="182">
        <v>7.3952</v>
      </c>
      <c r="BN112" s="182">
        <v>8.3948</v>
      </c>
      <c r="BO112" s="182">
        <v>8.8414000000000001</v>
      </c>
      <c r="BP112" s="182">
        <v>8.4839000000000002</v>
      </c>
      <c r="BQ112" s="182">
        <v>8.5136000000000003</v>
      </c>
      <c r="BR112" s="182">
        <v>8.9130000000000003</v>
      </c>
      <c r="BS112" s="182">
        <v>9.8628</v>
      </c>
      <c r="BT112" s="182">
        <v>10.5154</v>
      </c>
      <c r="BU112" s="182">
        <v>10.053599999999999</v>
      </c>
      <c r="BV112" s="182">
        <v>9.6189999999999998</v>
      </c>
      <c r="BW112" s="182">
        <v>10.2164</v>
      </c>
      <c r="BX112" s="182">
        <v>11.1633</v>
      </c>
      <c r="BY112" s="182">
        <v>11.5631</v>
      </c>
      <c r="BZ112" s="182">
        <v>10.431900000000001</v>
      </c>
      <c r="CA112" s="182">
        <v>11.1625</v>
      </c>
      <c r="CB112" s="182">
        <v>12.3035</v>
      </c>
      <c r="CC112" s="182">
        <v>12.0053</v>
      </c>
      <c r="CD112" s="172">
        <v>11.2235</v>
      </c>
      <c r="CE112" s="172">
        <v>11.923500000000001</v>
      </c>
      <c r="CF112" s="172">
        <v>12.5113</v>
      </c>
      <c r="CG112" s="172">
        <v>11.886200000000001</v>
      </c>
      <c r="CH112" s="172">
        <v>11.421200000000001</v>
      </c>
      <c r="CI112" s="172">
        <v>12.146100000000001</v>
      </c>
      <c r="CJ112" s="172">
        <v>13.0212</v>
      </c>
      <c r="CK112" s="172">
        <v>12.8315</v>
      </c>
      <c r="CL112" s="172">
        <v>11.7692</v>
      </c>
      <c r="CM112" s="172">
        <v>12.7409</v>
      </c>
      <c r="CN112" s="172">
        <v>12.9383</v>
      </c>
      <c r="CO112" s="172">
        <v>12.9702</v>
      </c>
      <c r="CP112" s="172">
        <v>12.971</v>
      </c>
      <c r="CQ112" s="172">
        <v>11.977</v>
      </c>
      <c r="CR112" s="172">
        <v>12.5223</v>
      </c>
      <c r="CS112" s="194">
        <v>11.646699999999999</v>
      </c>
      <c r="CT112" s="194">
        <v>12.0787</v>
      </c>
      <c r="CU112" s="194">
        <v>13.2598</v>
      </c>
      <c r="CV112" s="194">
        <v>13.612399999999999</v>
      </c>
      <c r="CW112" s="194">
        <v>12.509</v>
      </c>
      <c r="CX112" s="216"/>
      <c r="CY112" s="216"/>
      <c r="CZ112" s="216"/>
    </row>
    <row r="113" spans="1:104" ht="15.6" x14ac:dyDescent="0.3">
      <c r="A113" s="171" t="s">
        <v>123</v>
      </c>
      <c r="B113" s="175" t="s">
        <v>119</v>
      </c>
      <c r="C113" s="182">
        <v>33.680799999999998</v>
      </c>
      <c r="D113" s="182">
        <v>27.160900000000002</v>
      </c>
      <c r="E113" s="182">
        <v>25.99</v>
      </c>
      <c r="F113" s="182">
        <v>30.203199999999999</v>
      </c>
      <c r="G113" s="182">
        <v>29.122900000000001</v>
      </c>
      <c r="H113" s="182">
        <v>21.5152</v>
      </c>
      <c r="I113" s="182">
        <v>21.723800000000001</v>
      </c>
      <c r="J113" s="182">
        <v>28.895499999999998</v>
      </c>
      <c r="K113" s="182">
        <v>31.1479</v>
      </c>
      <c r="L113" s="182">
        <v>25.413399999999999</v>
      </c>
      <c r="M113" s="182">
        <v>24.220600000000001</v>
      </c>
      <c r="N113" s="182">
        <v>33.954599999999999</v>
      </c>
      <c r="O113" s="182">
        <v>39.125999999999998</v>
      </c>
      <c r="P113" s="182">
        <v>27.790500000000002</v>
      </c>
      <c r="Q113" s="182">
        <v>24.804300000000001</v>
      </c>
      <c r="R113" s="182">
        <v>33.681199999999997</v>
      </c>
      <c r="S113" s="182">
        <v>35.614100000000001</v>
      </c>
      <c r="T113" s="182">
        <v>23.140999999999998</v>
      </c>
      <c r="U113" s="182">
        <v>23.715699999999998</v>
      </c>
      <c r="V113" s="182">
        <v>36.004600000000003</v>
      </c>
      <c r="W113" s="182">
        <v>38.7517</v>
      </c>
      <c r="X113" s="182">
        <v>28.6904</v>
      </c>
      <c r="Y113" s="182">
        <v>25.9116</v>
      </c>
      <c r="Z113" s="182">
        <v>38.406799999999997</v>
      </c>
      <c r="AA113" s="182">
        <v>39.5685</v>
      </c>
      <c r="AB113" s="182">
        <v>24.553699999999999</v>
      </c>
      <c r="AC113" s="182">
        <v>24.7883</v>
      </c>
      <c r="AD113" s="182">
        <v>36.779200000000003</v>
      </c>
      <c r="AE113" s="182">
        <v>40.604300000000002</v>
      </c>
      <c r="AF113" s="182">
        <v>26.2544</v>
      </c>
      <c r="AG113" s="182">
        <v>21.157499999999999</v>
      </c>
      <c r="AH113" s="182">
        <v>40.496899999999997</v>
      </c>
      <c r="AI113" s="182">
        <v>47.564</v>
      </c>
      <c r="AJ113" s="182">
        <v>28.546099999999999</v>
      </c>
      <c r="AK113" s="182">
        <v>26.863800000000001</v>
      </c>
      <c r="AL113" s="182">
        <v>38.5212</v>
      </c>
      <c r="AM113" s="182">
        <v>37.0169</v>
      </c>
      <c r="AN113" s="182">
        <v>24.100999999999999</v>
      </c>
      <c r="AO113" s="182">
        <v>25.624700000000001</v>
      </c>
      <c r="AP113" s="182">
        <v>42.287599999999998</v>
      </c>
      <c r="AQ113" s="182">
        <v>33.424900000000001</v>
      </c>
      <c r="AR113" s="182">
        <v>26.293099999999999</v>
      </c>
      <c r="AS113" s="182">
        <v>22.006599999999999</v>
      </c>
      <c r="AT113" s="182">
        <v>36.328499999999998</v>
      </c>
      <c r="AU113" s="182">
        <v>37.806800000000003</v>
      </c>
      <c r="AV113" s="182">
        <v>19.102599999999999</v>
      </c>
      <c r="AW113" s="182">
        <v>15.5716</v>
      </c>
      <c r="AX113" s="182">
        <v>25.3169</v>
      </c>
      <c r="AY113" s="182">
        <v>30.9666</v>
      </c>
      <c r="AZ113" s="182">
        <v>18.547799999999999</v>
      </c>
      <c r="BA113" s="182">
        <v>18.805099999999999</v>
      </c>
      <c r="BB113" s="182">
        <v>33.8568</v>
      </c>
      <c r="BC113" s="182">
        <v>33.357799999999997</v>
      </c>
      <c r="BD113" s="182">
        <v>18.0886</v>
      </c>
      <c r="BE113" s="182">
        <v>18.149799999999999</v>
      </c>
      <c r="BF113" s="182">
        <v>33.410200000000003</v>
      </c>
      <c r="BG113" s="182">
        <v>39.906500000000001</v>
      </c>
      <c r="BH113" s="182">
        <v>29.6341</v>
      </c>
      <c r="BI113" s="182">
        <v>27.3111</v>
      </c>
      <c r="BJ113" s="182">
        <v>38.669899999999998</v>
      </c>
      <c r="BK113" s="182">
        <v>39.301600000000001</v>
      </c>
      <c r="BL113" s="182">
        <v>27.357600000000001</v>
      </c>
      <c r="BM113" s="182">
        <v>25.190300000000001</v>
      </c>
      <c r="BN113" s="182">
        <v>31.726299999999998</v>
      </c>
      <c r="BO113" s="182">
        <v>32.773499999999999</v>
      </c>
      <c r="BP113" s="182">
        <v>20.957999999999998</v>
      </c>
      <c r="BQ113" s="182">
        <v>15.0779</v>
      </c>
      <c r="BR113" s="182">
        <v>26.272200000000002</v>
      </c>
      <c r="BS113" s="182">
        <v>28.035399999999999</v>
      </c>
      <c r="BT113" s="182">
        <v>15.192600000000001</v>
      </c>
      <c r="BU113" s="182">
        <v>12.1724</v>
      </c>
      <c r="BV113" s="182">
        <v>16.584700000000002</v>
      </c>
      <c r="BW113" s="182">
        <v>13.9376</v>
      </c>
      <c r="BX113" s="182">
        <v>4.3414999999999999</v>
      </c>
      <c r="BY113" s="182">
        <v>2.5729000000000002</v>
      </c>
      <c r="BZ113" s="182">
        <v>8.2453000000000003</v>
      </c>
      <c r="CA113" s="182">
        <v>9.8958999999999993</v>
      </c>
      <c r="CB113" s="182">
        <v>1.4601999999999999</v>
      </c>
      <c r="CC113" s="182">
        <v>2.0501999999999998</v>
      </c>
      <c r="CD113" s="172">
        <v>7.9683000000000002</v>
      </c>
      <c r="CE113" s="172">
        <v>8.2638999999999996</v>
      </c>
      <c r="CF113" s="172">
        <v>1.1474</v>
      </c>
      <c r="CG113" s="172">
        <v>1.7586999999999999</v>
      </c>
      <c r="CH113" s="172">
        <v>4.7960000000000003</v>
      </c>
      <c r="CI113" s="172">
        <v>2.8984000000000001</v>
      </c>
      <c r="CJ113" s="172">
        <v>0.43869999999999998</v>
      </c>
      <c r="CK113" s="172">
        <v>0.69469999999999998</v>
      </c>
      <c r="CL113" s="172">
        <v>2.528</v>
      </c>
      <c r="CM113" s="172">
        <v>3.1244999999999998</v>
      </c>
      <c r="CN113" s="172">
        <v>0.35799999999999998</v>
      </c>
      <c r="CO113" s="172">
        <v>0.50439999999999996</v>
      </c>
      <c r="CP113" s="172">
        <v>1.2214</v>
      </c>
      <c r="CQ113" s="172">
        <v>2.1873999999999998</v>
      </c>
      <c r="CR113" s="172">
        <v>0.70030000000000003</v>
      </c>
      <c r="CS113" s="194">
        <v>1.3835999999999999</v>
      </c>
      <c r="CT113" s="194">
        <v>1.7022999999999999</v>
      </c>
      <c r="CU113" s="194">
        <v>2.2323</v>
      </c>
      <c r="CV113" s="194">
        <v>0.43880000000000002</v>
      </c>
      <c r="CW113" s="194">
        <v>1.3745000000000001</v>
      </c>
      <c r="CX113" s="216"/>
      <c r="CY113" s="216"/>
      <c r="CZ113" s="216"/>
    </row>
    <row r="114" spans="1:104" ht="15.6" x14ac:dyDescent="0.3">
      <c r="A114" s="171" t="s">
        <v>123</v>
      </c>
      <c r="B114" s="175" t="s">
        <v>120</v>
      </c>
      <c r="C114" s="182">
        <v>1.9777</v>
      </c>
      <c r="D114" s="182">
        <v>1.6491</v>
      </c>
      <c r="E114" s="182">
        <v>1.4802999999999999</v>
      </c>
      <c r="F114" s="182">
        <v>1.7270000000000001</v>
      </c>
      <c r="G114" s="182">
        <v>1.8875999999999999</v>
      </c>
      <c r="H114" s="182">
        <v>1.3537999999999999</v>
      </c>
      <c r="I114" s="182">
        <v>1.3429</v>
      </c>
      <c r="J114" s="182">
        <v>1.4874000000000001</v>
      </c>
      <c r="K114" s="182">
        <v>1.6375999999999999</v>
      </c>
      <c r="L114" s="182">
        <v>1.3721000000000001</v>
      </c>
      <c r="M114" s="182">
        <v>1.2788999999999999</v>
      </c>
      <c r="N114" s="182">
        <v>1.6396999999999999</v>
      </c>
      <c r="O114" s="182">
        <v>1.7703</v>
      </c>
      <c r="P114" s="182">
        <v>1.2764</v>
      </c>
      <c r="Q114" s="182">
        <v>0.69969999999999999</v>
      </c>
      <c r="R114" s="182">
        <v>1.0302</v>
      </c>
      <c r="S114" s="182">
        <v>1.042</v>
      </c>
      <c r="T114" s="182">
        <v>0.80430000000000001</v>
      </c>
      <c r="U114" s="182">
        <v>1.0136000000000001</v>
      </c>
      <c r="V114" s="182">
        <v>1.3569</v>
      </c>
      <c r="W114" s="182">
        <v>1.1716</v>
      </c>
      <c r="X114" s="182">
        <v>1.0083</v>
      </c>
      <c r="Y114" s="182">
        <v>0.82879999999999998</v>
      </c>
      <c r="Z114" s="182">
        <v>1.1619999999999999</v>
      </c>
      <c r="AA114" s="182">
        <v>1.1612</v>
      </c>
      <c r="AB114" s="182">
        <v>0.95509999999999995</v>
      </c>
      <c r="AC114" s="182">
        <v>0.85340000000000005</v>
      </c>
      <c r="AD114" s="182">
        <v>1.1235999999999999</v>
      </c>
      <c r="AE114" s="182">
        <v>1.3379000000000001</v>
      </c>
      <c r="AF114" s="182">
        <v>0.71940000000000004</v>
      </c>
      <c r="AG114" s="182">
        <v>0.72889999999999999</v>
      </c>
      <c r="AH114" s="182">
        <v>1.8647</v>
      </c>
      <c r="AI114" s="182">
        <v>2.0569999999999999</v>
      </c>
      <c r="AJ114" s="182">
        <v>0.99770000000000003</v>
      </c>
      <c r="AK114" s="182">
        <v>1.0663</v>
      </c>
      <c r="AL114" s="182">
        <v>1.2862</v>
      </c>
      <c r="AM114" s="182">
        <v>1.2174</v>
      </c>
      <c r="AN114" s="182">
        <v>1.0326</v>
      </c>
      <c r="AO114" s="182">
        <v>0.81410000000000005</v>
      </c>
      <c r="AP114" s="182">
        <v>1.4008</v>
      </c>
      <c r="AQ114" s="182">
        <v>1.0274000000000001</v>
      </c>
      <c r="AR114" s="182">
        <v>1.2077</v>
      </c>
      <c r="AS114" s="182">
        <v>1.522</v>
      </c>
      <c r="AT114" s="182">
        <v>2.1282000000000001</v>
      </c>
      <c r="AU114" s="182">
        <v>1.8828</v>
      </c>
      <c r="AV114" s="182">
        <v>1.0251999999999999</v>
      </c>
      <c r="AW114" s="182">
        <v>1.0342</v>
      </c>
      <c r="AX114" s="182">
        <v>1.4229000000000001</v>
      </c>
      <c r="AY114" s="182">
        <v>1.2863</v>
      </c>
      <c r="AZ114" s="182">
        <v>0.83160000000000001</v>
      </c>
      <c r="BA114" s="182">
        <v>1.0310999999999999</v>
      </c>
      <c r="BB114" s="182">
        <v>1.1592</v>
      </c>
      <c r="BC114" s="182">
        <v>0.81440000000000001</v>
      </c>
      <c r="BD114" s="182">
        <v>0.50619999999999998</v>
      </c>
      <c r="BE114" s="182">
        <v>0.69869999999999999</v>
      </c>
      <c r="BF114" s="182">
        <v>0.78810000000000002</v>
      </c>
      <c r="BG114" s="182">
        <v>0.76980000000000004</v>
      </c>
      <c r="BH114" s="182">
        <v>0.60670000000000002</v>
      </c>
      <c r="BI114" s="182">
        <v>0.50129999999999997</v>
      </c>
      <c r="BJ114" s="182">
        <v>0.70340000000000003</v>
      </c>
      <c r="BK114" s="182">
        <v>0.47070000000000001</v>
      </c>
      <c r="BL114" s="182">
        <v>0.41909999999999997</v>
      </c>
      <c r="BM114" s="182">
        <v>0.53800000000000003</v>
      </c>
      <c r="BN114" s="182">
        <v>0.44379999999999997</v>
      </c>
      <c r="BO114" s="182">
        <v>0.49399999999999999</v>
      </c>
      <c r="BP114" s="182">
        <v>0.46839999999999998</v>
      </c>
      <c r="BQ114" s="182">
        <v>0.40560000000000002</v>
      </c>
      <c r="BR114" s="182">
        <v>0.37759999999999999</v>
      </c>
      <c r="BS114" s="182">
        <v>0.47360000000000002</v>
      </c>
      <c r="BT114" s="182">
        <v>0.3846</v>
      </c>
      <c r="BU114" s="182">
        <v>0.49480000000000002</v>
      </c>
      <c r="BV114" s="182">
        <v>0.49719999999999998</v>
      </c>
      <c r="BW114" s="182">
        <v>0.29899999999999999</v>
      </c>
      <c r="BX114" s="182">
        <v>0.51</v>
      </c>
      <c r="BY114" s="182">
        <v>0.41289999999999999</v>
      </c>
      <c r="BZ114" s="182">
        <v>0.48899999999999999</v>
      </c>
      <c r="CA114" s="182">
        <v>0.33689999999999998</v>
      </c>
      <c r="CB114" s="182">
        <v>0.32869999999999999</v>
      </c>
      <c r="CC114" s="182">
        <v>0.42180000000000001</v>
      </c>
      <c r="CD114" s="172">
        <v>0.38890000000000002</v>
      </c>
      <c r="CE114" s="172">
        <v>0.31709999999999999</v>
      </c>
      <c r="CF114" s="172">
        <v>0.1774</v>
      </c>
      <c r="CG114" s="172">
        <v>0.18729999999999999</v>
      </c>
      <c r="CH114" s="172">
        <v>0.27260000000000001</v>
      </c>
      <c r="CI114" s="172">
        <v>0.49430000000000002</v>
      </c>
      <c r="CJ114" s="172">
        <v>0.48209999999999997</v>
      </c>
      <c r="CK114" s="172">
        <v>0.3967</v>
      </c>
      <c r="CL114" s="172">
        <v>0.30049999999999999</v>
      </c>
      <c r="CM114" s="172">
        <v>0.18809999999999999</v>
      </c>
      <c r="CN114" s="172">
        <v>0.1825</v>
      </c>
      <c r="CO114" s="172">
        <v>0.4662</v>
      </c>
      <c r="CP114" s="172">
        <v>0.53969999999999996</v>
      </c>
      <c r="CQ114" s="172">
        <v>0.37040000000000001</v>
      </c>
      <c r="CR114" s="172">
        <v>0.2979</v>
      </c>
      <c r="CS114" s="194">
        <v>0.41420000000000001</v>
      </c>
      <c r="CT114" s="194">
        <v>0.52090000000000003</v>
      </c>
      <c r="CU114" s="194">
        <v>0.49359999999999998</v>
      </c>
      <c r="CV114" s="194">
        <v>0.38690000000000002</v>
      </c>
      <c r="CW114" s="194">
        <v>0.33539999999999998</v>
      </c>
      <c r="CX114" s="216"/>
      <c r="CY114" s="216"/>
      <c r="CZ114" s="216"/>
    </row>
    <row r="115" spans="1:104" ht="15.6" x14ac:dyDescent="0.3">
      <c r="A115" s="171" t="s">
        <v>123</v>
      </c>
      <c r="B115" s="175" t="s">
        <v>110</v>
      </c>
      <c r="C115" s="182">
        <v>29.712900000000001</v>
      </c>
      <c r="D115" s="182">
        <v>26.378399999999999</v>
      </c>
      <c r="E115" s="182">
        <v>27.554500000000001</v>
      </c>
      <c r="F115" s="182">
        <v>32.643799999999999</v>
      </c>
      <c r="G115" s="182">
        <v>35.981699999999996</v>
      </c>
      <c r="H115" s="182">
        <v>32.002200000000002</v>
      </c>
      <c r="I115" s="182">
        <v>32.837800000000001</v>
      </c>
      <c r="J115" s="182">
        <v>38.850200000000001</v>
      </c>
      <c r="K115" s="182">
        <v>39.9587</v>
      </c>
      <c r="L115" s="182">
        <v>34.632899999999999</v>
      </c>
      <c r="M115" s="182">
        <v>34.032800000000002</v>
      </c>
      <c r="N115" s="182">
        <v>36.2667</v>
      </c>
      <c r="O115" s="182">
        <v>36.6554</v>
      </c>
      <c r="P115" s="182">
        <v>35.096800000000002</v>
      </c>
      <c r="Q115" s="182">
        <v>32.165100000000002</v>
      </c>
      <c r="R115" s="182">
        <v>34.800199999999997</v>
      </c>
      <c r="S115" s="182">
        <v>37.467100000000002</v>
      </c>
      <c r="T115" s="182">
        <v>37.807200000000002</v>
      </c>
      <c r="U115" s="182">
        <v>36.997500000000002</v>
      </c>
      <c r="V115" s="182">
        <v>36.5989</v>
      </c>
      <c r="W115" s="182">
        <v>35.963500000000003</v>
      </c>
      <c r="X115" s="182">
        <v>34.387900000000002</v>
      </c>
      <c r="Y115" s="182">
        <v>36.6738</v>
      </c>
      <c r="Z115" s="182">
        <v>38.110700000000001</v>
      </c>
      <c r="AA115" s="182">
        <v>38.450200000000002</v>
      </c>
      <c r="AB115" s="182">
        <v>36.959299999999999</v>
      </c>
      <c r="AC115" s="182">
        <v>38.502800000000001</v>
      </c>
      <c r="AD115" s="182">
        <v>39.821199999999997</v>
      </c>
      <c r="AE115" s="182">
        <v>35.739400000000003</v>
      </c>
      <c r="AF115" s="182">
        <v>38.857500000000002</v>
      </c>
      <c r="AG115" s="182">
        <v>40.051699999999997</v>
      </c>
      <c r="AH115" s="182">
        <v>34.563899999999997</v>
      </c>
      <c r="AI115" s="182">
        <v>29.975999999999999</v>
      </c>
      <c r="AJ115" s="182">
        <v>33.685000000000002</v>
      </c>
      <c r="AK115" s="182">
        <v>35.3645</v>
      </c>
      <c r="AL115" s="182">
        <v>38.7288</v>
      </c>
      <c r="AM115" s="182">
        <v>42.8157</v>
      </c>
      <c r="AN115" s="182">
        <v>43.474400000000003</v>
      </c>
      <c r="AO115" s="182">
        <v>36.554299999999998</v>
      </c>
      <c r="AP115" s="182">
        <v>39.545099999999998</v>
      </c>
      <c r="AQ115" s="182">
        <v>47.612400000000001</v>
      </c>
      <c r="AR115" s="182">
        <v>41.9255</v>
      </c>
      <c r="AS115" s="182">
        <v>43.280099999999997</v>
      </c>
      <c r="AT115" s="182">
        <v>40.169600000000003</v>
      </c>
      <c r="AU115" s="182">
        <v>37.268799999999999</v>
      </c>
      <c r="AV115" s="182">
        <v>38.1096</v>
      </c>
      <c r="AW115" s="182">
        <v>42.070999999999998</v>
      </c>
      <c r="AX115" s="182">
        <v>46.005899999999997</v>
      </c>
      <c r="AY115" s="182">
        <v>47.329099999999997</v>
      </c>
      <c r="AZ115" s="182">
        <v>44.679000000000002</v>
      </c>
      <c r="BA115" s="182">
        <v>40.1098</v>
      </c>
      <c r="BB115" s="182">
        <v>40.335299999999997</v>
      </c>
      <c r="BC115" s="182">
        <v>37.591000000000001</v>
      </c>
      <c r="BD115" s="182">
        <v>36.252899999999997</v>
      </c>
      <c r="BE115" s="182">
        <v>37.915399999999998</v>
      </c>
      <c r="BF115" s="182">
        <v>32.046300000000002</v>
      </c>
      <c r="BG115" s="182">
        <v>26.705400000000001</v>
      </c>
      <c r="BH115" s="182">
        <v>24.7651</v>
      </c>
      <c r="BI115" s="182">
        <v>22.540800000000001</v>
      </c>
      <c r="BJ115" s="182">
        <v>24.252199999999998</v>
      </c>
      <c r="BK115" s="182">
        <v>26.714700000000001</v>
      </c>
      <c r="BL115" s="182">
        <v>23.702400000000001</v>
      </c>
      <c r="BM115" s="182">
        <v>20.951799999999999</v>
      </c>
      <c r="BN115" s="182">
        <v>22.663599999999999</v>
      </c>
      <c r="BO115" s="182">
        <v>21.314800000000002</v>
      </c>
      <c r="BP115" s="182">
        <v>23.331600000000002</v>
      </c>
      <c r="BQ115" s="182">
        <v>28.616700000000002</v>
      </c>
      <c r="BR115" s="182">
        <v>25.737200000000001</v>
      </c>
      <c r="BS115" s="182">
        <v>23.194199999999999</v>
      </c>
      <c r="BT115" s="182">
        <v>23.020199999999999</v>
      </c>
      <c r="BU115" s="182">
        <v>26.063199999999998</v>
      </c>
      <c r="BV115" s="182">
        <v>25.726900000000001</v>
      </c>
      <c r="BW115" s="182">
        <v>33.552199999999999</v>
      </c>
      <c r="BX115" s="182">
        <v>33.872999999999998</v>
      </c>
      <c r="BY115" s="182">
        <v>32.070300000000003</v>
      </c>
      <c r="BZ115" s="182">
        <v>41.336100000000002</v>
      </c>
      <c r="CA115" s="182">
        <v>37.158299999999997</v>
      </c>
      <c r="CB115" s="182">
        <v>31.1996</v>
      </c>
      <c r="CC115" s="182">
        <v>29.583200000000001</v>
      </c>
      <c r="CD115" s="172">
        <v>36.301900000000003</v>
      </c>
      <c r="CE115" s="172">
        <v>36.2288</v>
      </c>
      <c r="CF115" s="172">
        <v>31.524799999999999</v>
      </c>
      <c r="CG115" s="172">
        <v>28.522099999999998</v>
      </c>
      <c r="CH115" s="172">
        <v>32.805</v>
      </c>
      <c r="CI115" s="172">
        <v>35.945300000000003</v>
      </c>
      <c r="CJ115" s="172">
        <v>32.5092</v>
      </c>
      <c r="CK115" s="172">
        <v>28.061900000000001</v>
      </c>
      <c r="CL115" s="172">
        <v>32.976199999999999</v>
      </c>
      <c r="CM115" s="172">
        <v>26.306000000000001</v>
      </c>
      <c r="CN115" s="172">
        <v>22.1936</v>
      </c>
      <c r="CO115" s="172">
        <v>29.682099999999998</v>
      </c>
      <c r="CP115" s="172">
        <v>31.121700000000001</v>
      </c>
      <c r="CQ115" s="172">
        <v>31.816400000000002</v>
      </c>
      <c r="CR115" s="172">
        <v>30.3597</v>
      </c>
      <c r="CS115" s="194">
        <v>28.6876</v>
      </c>
      <c r="CT115" s="194">
        <v>29.527799999999999</v>
      </c>
      <c r="CU115" s="194">
        <v>27.509599999999999</v>
      </c>
      <c r="CV115" s="194">
        <v>31.576799999999999</v>
      </c>
      <c r="CW115" s="194">
        <v>33.640599999999999</v>
      </c>
      <c r="CX115" s="216"/>
      <c r="CY115" s="216"/>
      <c r="CZ115" s="216"/>
    </row>
    <row r="116" spans="1:104" ht="15.6" x14ac:dyDescent="0.3">
      <c r="A116" s="171" t="s">
        <v>123</v>
      </c>
      <c r="B116" s="175" t="s">
        <v>111</v>
      </c>
      <c r="C116" s="182">
        <v>23.6356</v>
      </c>
      <c r="D116" s="182">
        <v>21.517099999999999</v>
      </c>
      <c r="E116" s="182">
        <v>20.8809</v>
      </c>
      <c r="F116" s="182">
        <v>24.5564</v>
      </c>
      <c r="G116" s="182">
        <v>24.182400000000001</v>
      </c>
      <c r="H116" s="182">
        <v>22.717099999999999</v>
      </c>
      <c r="I116" s="182">
        <v>19.815999999999999</v>
      </c>
      <c r="J116" s="182">
        <v>20.956499999999998</v>
      </c>
      <c r="K116" s="182">
        <v>21.1553</v>
      </c>
      <c r="L116" s="182">
        <v>19.405999999999999</v>
      </c>
      <c r="M116" s="182">
        <v>18.146899999999999</v>
      </c>
      <c r="N116" s="182">
        <v>19.625699999999998</v>
      </c>
      <c r="O116" s="182">
        <v>20.982900000000001</v>
      </c>
      <c r="P116" s="182">
        <v>18.591100000000001</v>
      </c>
      <c r="Q116" s="182">
        <v>20.6175</v>
      </c>
      <c r="R116" s="182">
        <v>22.793399999999998</v>
      </c>
      <c r="S116" s="182">
        <v>22.661300000000001</v>
      </c>
      <c r="T116" s="182">
        <v>19.8919</v>
      </c>
      <c r="U116" s="182">
        <v>19.036999999999999</v>
      </c>
      <c r="V116" s="182">
        <v>19.5001</v>
      </c>
      <c r="W116" s="182">
        <v>22.6448</v>
      </c>
      <c r="X116" s="182">
        <v>20.729700000000001</v>
      </c>
      <c r="Y116" s="182">
        <v>19.240600000000001</v>
      </c>
      <c r="Z116" s="182">
        <v>19.296399999999998</v>
      </c>
      <c r="AA116" s="182">
        <v>21.677299999999999</v>
      </c>
      <c r="AB116" s="182">
        <v>17.133700000000001</v>
      </c>
      <c r="AC116" s="182">
        <v>17.196400000000001</v>
      </c>
      <c r="AD116" s="182">
        <v>17.674199999999999</v>
      </c>
      <c r="AE116" s="182">
        <v>20.6876</v>
      </c>
      <c r="AF116" s="182">
        <v>18.2362</v>
      </c>
      <c r="AG116" s="182">
        <v>18.764800000000001</v>
      </c>
      <c r="AH116" s="182">
        <v>17.484300000000001</v>
      </c>
      <c r="AI116" s="182">
        <v>20.5246</v>
      </c>
      <c r="AJ116" s="182">
        <v>18.205100000000002</v>
      </c>
      <c r="AK116" s="182">
        <v>17.244199999999999</v>
      </c>
      <c r="AL116" s="182">
        <v>13.263400000000001</v>
      </c>
      <c r="AM116" s="182">
        <v>14.122</v>
      </c>
      <c r="AN116" s="182">
        <v>13.73</v>
      </c>
      <c r="AO116" s="182">
        <v>15.734500000000001</v>
      </c>
      <c r="AP116" s="182">
        <v>13.6625</v>
      </c>
      <c r="AQ116" s="182">
        <v>13.138999999999999</v>
      </c>
      <c r="AR116" s="182">
        <v>11.079599999999999</v>
      </c>
      <c r="AS116" s="182">
        <v>10.963800000000001</v>
      </c>
      <c r="AT116" s="182">
        <v>12.490600000000001</v>
      </c>
      <c r="AU116" s="182">
        <v>15.3985</v>
      </c>
      <c r="AV116" s="182">
        <v>16.450900000000001</v>
      </c>
      <c r="AW116" s="182">
        <v>16.103200000000001</v>
      </c>
      <c r="AX116" s="182">
        <v>14.809100000000001</v>
      </c>
      <c r="AY116" s="182">
        <v>16.522200000000002</v>
      </c>
      <c r="AZ116" s="182">
        <v>12.606999999999999</v>
      </c>
      <c r="BA116" s="182">
        <v>11.823499999999999</v>
      </c>
      <c r="BB116" s="182">
        <v>15.489000000000001</v>
      </c>
      <c r="BC116" s="182">
        <v>17.667999999999999</v>
      </c>
      <c r="BD116" s="182">
        <v>17.398199999999999</v>
      </c>
      <c r="BE116" s="182">
        <v>14.3131</v>
      </c>
      <c r="BF116" s="182">
        <v>13.2759</v>
      </c>
      <c r="BG116" s="182">
        <v>15.6218</v>
      </c>
      <c r="BH116" s="182">
        <v>16.826899999999998</v>
      </c>
      <c r="BI116" s="182">
        <v>16.377600000000001</v>
      </c>
      <c r="BJ116" s="182">
        <v>15.1229</v>
      </c>
      <c r="BK116" s="182">
        <v>16.6082</v>
      </c>
      <c r="BL116" s="182">
        <v>14.0517</v>
      </c>
      <c r="BM116" s="182">
        <v>16.974</v>
      </c>
      <c r="BN116" s="182">
        <v>16.4986</v>
      </c>
      <c r="BO116" s="182">
        <v>15.0108</v>
      </c>
      <c r="BP116" s="182">
        <v>15.898300000000001</v>
      </c>
      <c r="BQ116" s="182">
        <v>14.2239</v>
      </c>
      <c r="BR116" s="182">
        <v>12.769500000000001</v>
      </c>
      <c r="BS116" s="182">
        <v>16.507000000000001</v>
      </c>
      <c r="BT116" s="182">
        <v>15.367900000000001</v>
      </c>
      <c r="BU116" s="182">
        <v>15.0433</v>
      </c>
      <c r="BV116" s="182">
        <v>16.976400000000002</v>
      </c>
      <c r="BW116" s="182">
        <v>15.7483</v>
      </c>
      <c r="BX116" s="182">
        <v>15.1303</v>
      </c>
      <c r="BY116" s="182">
        <v>17.128799999999998</v>
      </c>
      <c r="BZ116" s="182">
        <v>17.1417</v>
      </c>
      <c r="CA116" s="182">
        <v>16.026299999999999</v>
      </c>
      <c r="CB116" s="182">
        <v>16.197299999999998</v>
      </c>
      <c r="CC116" s="182">
        <v>16.505700000000001</v>
      </c>
      <c r="CD116" s="172">
        <v>15.1576</v>
      </c>
      <c r="CE116" s="172">
        <v>15.1182</v>
      </c>
      <c r="CF116" s="172">
        <v>15.1046</v>
      </c>
      <c r="CG116" s="172">
        <v>15.666</v>
      </c>
      <c r="CH116" s="172">
        <v>13.209</v>
      </c>
      <c r="CI116" s="172">
        <v>12.630699999999999</v>
      </c>
      <c r="CJ116" s="172">
        <v>11.868600000000001</v>
      </c>
      <c r="CK116" s="172">
        <v>12.346299999999999</v>
      </c>
      <c r="CL116" s="172">
        <v>14.186400000000001</v>
      </c>
      <c r="CM116" s="172">
        <v>11.904299999999999</v>
      </c>
      <c r="CN116" s="172">
        <v>10.782400000000001</v>
      </c>
      <c r="CO116" s="172">
        <v>9.9285999999999994</v>
      </c>
      <c r="CP116" s="172">
        <v>13.0528</v>
      </c>
      <c r="CQ116" s="172">
        <v>10.4924</v>
      </c>
      <c r="CR116" s="172">
        <v>10.364699999999999</v>
      </c>
      <c r="CS116" s="194">
        <v>9.6327999999999996</v>
      </c>
      <c r="CT116" s="194">
        <v>11.2049</v>
      </c>
      <c r="CU116" s="194">
        <v>11.339</v>
      </c>
      <c r="CV116" s="194">
        <v>11.7867</v>
      </c>
      <c r="CW116" s="194">
        <v>9.8648000000000007</v>
      </c>
      <c r="CX116" s="216"/>
      <c r="CY116" s="216"/>
      <c r="CZ116" s="216"/>
    </row>
    <row r="117" spans="1:104" ht="15.6" x14ac:dyDescent="0.3">
      <c r="A117" s="171" t="s">
        <v>123</v>
      </c>
      <c r="B117" s="175" t="s">
        <v>174</v>
      </c>
      <c r="C117" s="182">
        <v>1.8652</v>
      </c>
      <c r="D117" s="182">
        <v>0.82050000000000001</v>
      </c>
      <c r="E117" s="182">
        <v>0.85370000000000001</v>
      </c>
      <c r="F117" s="182">
        <v>1.5545</v>
      </c>
      <c r="G117" s="182">
        <v>1.8654999999999999</v>
      </c>
      <c r="H117" s="182">
        <v>1.0681</v>
      </c>
      <c r="I117" s="182">
        <v>0.73119999999999996</v>
      </c>
      <c r="J117" s="182">
        <v>1.6386000000000001</v>
      </c>
      <c r="K117" s="182">
        <v>2.1164000000000001</v>
      </c>
      <c r="L117" s="182">
        <v>0.67720000000000002</v>
      </c>
      <c r="M117" s="182">
        <v>0.57140000000000002</v>
      </c>
      <c r="N117" s="182">
        <v>1.6937</v>
      </c>
      <c r="O117" s="182">
        <v>1.0325</v>
      </c>
      <c r="P117" s="182">
        <v>0.57479999999999998</v>
      </c>
      <c r="Q117" s="182">
        <v>0.62949999999999995</v>
      </c>
      <c r="R117" s="182">
        <v>1.7955000000000001</v>
      </c>
      <c r="S117" s="182">
        <v>1.9623999999999999</v>
      </c>
      <c r="T117" s="182">
        <v>1.1308</v>
      </c>
      <c r="U117" s="182">
        <v>0.64839999999999998</v>
      </c>
      <c r="V117" s="182">
        <v>1.0210999999999999</v>
      </c>
      <c r="W117" s="182">
        <v>0.97950000000000004</v>
      </c>
      <c r="X117" s="182">
        <v>0.68159999999999998</v>
      </c>
      <c r="Y117" s="182">
        <v>0.50609999999999999</v>
      </c>
      <c r="Z117" s="182">
        <v>1.0446</v>
      </c>
      <c r="AA117" s="182">
        <v>1.5089999999999999</v>
      </c>
      <c r="AB117" s="182">
        <v>0.73009999999999997</v>
      </c>
      <c r="AC117" s="182">
        <v>0.96640000000000004</v>
      </c>
      <c r="AD117" s="182">
        <v>1.615</v>
      </c>
      <c r="AE117" s="182">
        <v>1.5968</v>
      </c>
      <c r="AF117" s="182">
        <v>0.99080000000000001</v>
      </c>
      <c r="AG117" s="182">
        <v>0.6915</v>
      </c>
      <c r="AH117" s="182">
        <v>1.4715</v>
      </c>
      <c r="AI117" s="182">
        <v>1.1093</v>
      </c>
      <c r="AJ117" s="182">
        <v>0.96209999999999996</v>
      </c>
      <c r="AK117" s="182">
        <v>0.67290000000000005</v>
      </c>
      <c r="AL117" s="182">
        <v>1.8211999999999999</v>
      </c>
      <c r="AM117" s="182">
        <v>1.9416</v>
      </c>
      <c r="AN117" s="182">
        <v>0.84160000000000001</v>
      </c>
      <c r="AO117" s="182">
        <v>0.94240000000000002</v>
      </c>
      <c r="AP117" s="182">
        <v>1.3062</v>
      </c>
      <c r="AQ117" s="182">
        <v>1.9733000000000001</v>
      </c>
      <c r="AR117" s="182">
        <v>0.84370000000000001</v>
      </c>
      <c r="AS117" s="182">
        <v>0.72729999999999995</v>
      </c>
      <c r="AT117" s="182">
        <v>1.5666</v>
      </c>
      <c r="AU117" s="182">
        <v>1.5571999999999999</v>
      </c>
      <c r="AV117" s="182">
        <v>0.91120000000000001</v>
      </c>
      <c r="AW117" s="182">
        <v>1.1274999999999999</v>
      </c>
      <c r="AX117" s="182">
        <v>1.601</v>
      </c>
      <c r="AY117" s="182">
        <v>0.83860000000000001</v>
      </c>
      <c r="AZ117" s="182">
        <v>0.64729999999999999</v>
      </c>
      <c r="BA117" s="182">
        <v>0.84960000000000002</v>
      </c>
      <c r="BB117" s="182">
        <v>1.2302</v>
      </c>
      <c r="BC117" s="182">
        <v>1.2946</v>
      </c>
      <c r="BD117" s="182">
        <v>1.1337999999999999</v>
      </c>
      <c r="BE117" s="182">
        <v>1.2231000000000001</v>
      </c>
      <c r="BF117" s="182">
        <v>2.0030000000000001</v>
      </c>
      <c r="BG117" s="182">
        <v>1.8170999999999999</v>
      </c>
      <c r="BH117" s="182">
        <v>0.79249999999999998</v>
      </c>
      <c r="BI117" s="182">
        <v>1.0490999999999999</v>
      </c>
      <c r="BJ117" s="182">
        <v>1.6274999999999999</v>
      </c>
      <c r="BK117" s="182">
        <v>1.2426999999999999</v>
      </c>
      <c r="BL117" s="182">
        <v>0.96189999999999998</v>
      </c>
      <c r="BM117" s="182">
        <v>0.73709999999999998</v>
      </c>
      <c r="BN117" s="182">
        <v>1.7252000000000001</v>
      </c>
      <c r="BO117" s="182">
        <v>2.2160000000000002</v>
      </c>
      <c r="BP117" s="182">
        <v>1.1037999999999999</v>
      </c>
      <c r="BQ117" s="182">
        <v>0.77139999999999997</v>
      </c>
      <c r="BR117" s="182">
        <v>1.74</v>
      </c>
      <c r="BS117" s="182">
        <v>1.9957</v>
      </c>
      <c r="BT117" s="182">
        <v>1.4134</v>
      </c>
      <c r="BU117" s="182">
        <v>1.0186999999999999</v>
      </c>
      <c r="BV117" s="182">
        <v>1.8185</v>
      </c>
      <c r="BW117" s="182">
        <v>2.0640000000000001</v>
      </c>
      <c r="BX117" s="182">
        <v>0.9224</v>
      </c>
      <c r="BY117" s="182">
        <v>1.1366000000000001</v>
      </c>
      <c r="BZ117" s="182">
        <v>1.1962999999999999</v>
      </c>
      <c r="CA117" s="182">
        <v>1.7798</v>
      </c>
      <c r="CB117" s="182">
        <v>0.85219999999999996</v>
      </c>
      <c r="CC117" s="182">
        <v>1.2491000000000001</v>
      </c>
      <c r="CD117" s="172">
        <v>1.9363999999999999</v>
      </c>
      <c r="CE117" s="172">
        <v>1.5464</v>
      </c>
      <c r="CF117" s="172">
        <v>0.94210000000000005</v>
      </c>
      <c r="CG117" s="172">
        <v>0.88029999999999997</v>
      </c>
      <c r="CH117" s="172">
        <v>2.0131000000000001</v>
      </c>
      <c r="CI117" s="172">
        <v>1.7870999999999999</v>
      </c>
      <c r="CJ117" s="172">
        <v>0.78490000000000004</v>
      </c>
      <c r="CK117" s="172">
        <v>1.3339000000000001</v>
      </c>
      <c r="CL117" s="172">
        <v>1.7083999999999999</v>
      </c>
      <c r="CM117" s="172">
        <v>2.4434</v>
      </c>
      <c r="CN117" s="172">
        <v>0.99829999999999997</v>
      </c>
      <c r="CO117" s="172">
        <v>1.1707000000000001</v>
      </c>
      <c r="CP117" s="172">
        <v>2.1783000000000001</v>
      </c>
      <c r="CQ117" s="172">
        <v>1.7343</v>
      </c>
      <c r="CR117" s="172">
        <v>0.98360000000000003</v>
      </c>
      <c r="CS117" s="194">
        <v>0.64349999999999996</v>
      </c>
      <c r="CT117" s="194">
        <v>2.0305</v>
      </c>
      <c r="CU117" s="194">
        <v>1.8432999999999999</v>
      </c>
      <c r="CV117" s="194">
        <v>0.92020000000000002</v>
      </c>
      <c r="CW117" s="194">
        <v>0.70879999999999999</v>
      </c>
      <c r="CX117" s="216"/>
      <c r="CY117" s="216"/>
      <c r="CZ117" s="216"/>
    </row>
    <row r="118" spans="1:104" ht="15.6" x14ac:dyDescent="0.3">
      <c r="A118" s="171" t="s">
        <v>123</v>
      </c>
      <c r="B118" s="181" t="s">
        <v>131</v>
      </c>
      <c r="C118" s="182">
        <v>0.20530000000000001</v>
      </c>
      <c r="D118" s="182">
        <v>0.21460000000000001</v>
      </c>
      <c r="E118" s="182">
        <v>0.22489999999999999</v>
      </c>
      <c r="F118" s="182">
        <v>0.2321</v>
      </c>
      <c r="G118" s="182">
        <v>0.19919999999999999</v>
      </c>
      <c r="H118" s="182">
        <v>0.2082</v>
      </c>
      <c r="I118" s="182">
        <v>0.21829999999999999</v>
      </c>
      <c r="J118" s="182">
        <v>0.2253</v>
      </c>
      <c r="K118" s="182">
        <v>0.22520000000000001</v>
      </c>
      <c r="L118" s="182">
        <v>0.23119999999999999</v>
      </c>
      <c r="M118" s="182">
        <v>0.24329999999999999</v>
      </c>
      <c r="N118" s="182">
        <v>0.24729999999999999</v>
      </c>
      <c r="O118" s="182">
        <v>0.247</v>
      </c>
      <c r="P118" s="182">
        <v>0.23499999999999999</v>
      </c>
      <c r="Q118" s="182">
        <v>0.23300000000000001</v>
      </c>
      <c r="R118" s="182">
        <v>0.25</v>
      </c>
      <c r="S118" s="182">
        <v>0.25059999999999999</v>
      </c>
      <c r="T118" s="182">
        <v>0.2757</v>
      </c>
      <c r="U118" s="182">
        <v>0.33179999999999998</v>
      </c>
      <c r="V118" s="182">
        <v>0.40100000000000002</v>
      </c>
      <c r="W118" s="182">
        <v>0.40060000000000001</v>
      </c>
      <c r="X118" s="182">
        <v>0.25040000000000001</v>
      </c>
      <c r="Y118" s="182">
        <v>0.20030000000000001</v>
      </c>
      <c r="Z118" s="182">
        <v>0.43669999999999998</v>
      </c>
      <c r="AA118" s="182">
        <v>0.501</v>
      </c>
      <c r="AB118" s="182">
        <v>0.36070000000000002</v>
      </c>
      <c r="AC118" s="182">
        <v>0.46100000000000002</v>
      </c>
      <c r="AD118" s="182">
        <v>0.61629999999999996</v>
      </c>
      <c r="AE118" s="182">
        <v>0.75209999999999999</v>
      </c>
      <c r="AF118" s="182">
        <v>0.54149999999999998</v>
      </c>
      <c r="AG118" s="182">
        <v>0.69189999999999996</v>
      </c>
      <c r="AH118" s="182">
        <v>0.92649999999999999</v>
      </c>
      <c r="AI118" s="182">
        <v>1.0938000000000001</v>
      </c>
      <c r="AJ118" s="182">
        <v>0.78800000000000003</v>
      </c>
      <c r="AK118" s="182">
        <v>1.0065999999999999</v>
      </c>
      <c r="AL118" s="182">
        <v>1.3474999999999999</v>
      </c>
      <c r="AM118" s="182">
        <v>1.6482000000000001</v>
      </c>
      <c r="AN118" s="182">
        <v>0.93230000000000002</v>
      </c>
      <c r="AO118" s="182">
        <v>1.1949000000000001</v>
      </c>
      <c r="AP118" s="182">
        <v>1.5124</v>
      </c>
      <c r="AQ118" s="182">
        <v>2.2155999999999998</v>
      </c>
      <c r="AR118" s="182">
        <v>1.2681</v>
      </c>
      <c r="AS118" s="182">
        <v>1.3089999999999999</v>
      </c>
      <c r="AT118" s="182">
        <v>2.3458000000000001</v>
      </c>
      <c r="AU118" s="182">
        <v>2.6015999999999999</v>
      </c>
      <c r="AV118" s="182">
        <v>1.9850000000000001</v>
      </c>
      <c r="AW118" s="182">
        <v>2.1193</v>
      </c>
      <c r="AX118" s="182">
        <v>2.5956000000000001</v>
      </c>
      <c r="AY118" s="182">
        <v>2.4344999999999999</v>
      </c>
      <c r="AZ118" s="182">
        <v>1.6707000000000001</v>
      </c>
      <c r="BA118" s="182">
        <v>2.7745000000000002</v>
      </c>
      <c r="BB118" s="182">
        <v>3.448</v>
      </c>
      <c r="BC118" s="182">
        <v>3.4102000000000001</v>
      </c>
      <c r="BD118" s="182">
        <v>3.6871999999999998</v>
      </c>
      <c r="BE118" s="182">
        <v>3.1185</v>
      </c>
      <c r="BF118" s="182">
        <v>5.9916</v>
      </c>
      <c r="BG118" s="182">
        <v>5.0723000000000003</v>
      </c>
      <c r="BH118" s="182">
        <v>3.8919000000000001</v>
      </c>
      <c r="BI118" s="182">
        <v>4.3548999999999998</v>
      </c>
      <c r="BJ118" s="182">
        <v>6.5279999999999996</v>
      </c>
      <c r="BK118" s="182">
        <v>6.7790999999999997</v>
      </c>
      <c r="BL118" s="182">
        <v>6.4885000000000002</v>
      </c>
      <c r="BM118" s="182">
        <v>4.7337999999999996</v>
      </c>
      <c r="BN118" s="182">
        <v>10.3957</v>
      </c>
      <c r="BO118" s="182">
        <v>11.05</v>
      </c>
      <c r="BP118" s="182">
        <v>5.1284999999999998</v>
      </c>
      <c r="BQ118" s="182">
        <v>5.1261000000000001</v>
      </c>
      <c r="BR118" s="182">
        <v>10.6547</v>
      </c>
      <c r="BS118" s="182">
        <v>11.8361</v>
      </c>
      <c r="BT118" s="182">
        <v>8.3350000000000009</v>
      </c>
      <c r="BU118" s="182">
        <v>7.2213000000000003</v>
      </c>
      <c r="BV118" s="182">
        <v>12.882300000000001</v>
      </c>
      <c r="BW118" s="182">
        <v>11.4726</v>
      </c>
      <c r="BX118" s="182">
        <v>7.2092999999999998</v>
      </c>
      <c r="BY118" s="182">
        <v>8.1812000000000005</v>
      </c>
      <c r="BZ118" s="182">
        <v>10.2964</v>
      </c>
      <c r="CA118" s="182">
        <v>12.907400000000001</v>
      </c>
      <c r="CB118" s="182">
        <v>10.1776</v>
      </c>
      <c r="CC118" s="182">
        <v>9.5891000000000002</v>
      </c>
      <c r="CD118" s="172">
        <v>16.966899999999999</v>
      </c>
      <c r="CE118" s="172">
        <v>17.488399999999999</v>
      </c>
      <c r="CF118" s="172">
        <v>10.163600000000001</v>
      </c>
      <c r="CG118" s="172">
        <v>10.565</v>
      </c>
      <c r="CH118" s="172">
        <v>18.6906</v>
      </c>
      <c r="CI118" s="172">
        <v>18.436299999999999</v>
      </c>
      <c r="CJ118" s="172">
        <v>11.9878</v>
      </c>
      <c r="CK118" s="172">
        <v>13.9842</v>
      </c>
      <c r="CL118" s="172">
        <v>19.426600000000001</v>
      </c>
      <c r="CM118" s="172">
        <v>26.290700000000001</v>
      </c>
      <c r="CN118" s="172">
        <v>13.3758</v>
      </c>
      <c r="CO118" s="172">
        <v>14.6821</v>
      </c>
      <c r="CP118" s="172">
        <v>21.266300000000001</v>
      </c>
      <c r="CQ118" s="172">
        <v>21.162099999999999</v>
      </c>
      <c r="CR118" s="172">
        <v>11.485300000000001</v>
      </c>
      <c r="CS118" s="194">
        <v>10.116400000000001</v>
      </c>
      <c r="CT118" s="194">
        <v>21.898299999999999</v>
      </c>
      <c r="CU118" s="194">
        <v>24.407</v>
      </c>
      <c r="CV118" s="194">
        <v>16.2715</v>
      </c>
      <c r="CW118" s="194">
        <v>13.4717</v>
      </c>
      <c r="CX118" s="216"/>
      <c r="CY118" s="216"/>
      <c r="CZ118" s="216"/>
    </row>
    <row r="119" spans="1:104" ht="15.6" x14ac:dyDescent="0.3">
      <c r="A119" s="171" t="s">
        <v>123</v>
      </c>
      <c r="B119" s="183" t="s">
        <v>132</v>
      </c>
      <c r="C119" s="182" t="s">
        <v>173</v>
      </c>
      <c r="D119" s="182" t="s">
        <v>173</v>
      </c>
      <c r="E119" s="182" t="s">
        <v>173</v>
      </c>
      <c r="F119" s="182" t="s">
        <v>173</v>
      </c>
      <c r="G119" s="182" t="s">
        <v>173</v>
      </c>
      <c r="H119" s="182" t="s">
        <v>173</v>
      </c>
      <c r="I119" s="182" t="s">
        <v>173</v>
      </c>
      <c r="J119" s="182" t="s">
        <v>173</v>
      </c>
      <c r="K119" s="182" t="s">
        <v>173</v>
      </c>
      <c r="L119" s="182" t="s">
        <v>173</v>
      </c>
      <c r="M119" s="182" t="s">
        <v>173</v>
      </c>
      <c r="N119" s="182" t="s">
        <v>173</v>
      </c>
      <c r="O119" s="182" t="s">
        <v>173</v>
      </c>
      <c r="P119" s="182" t="s">
        <v>173</v>
      </c>
      <c r="Q119" s="182" t="s">
        <v>173</v>
      </c>
      <c r="R119" s="182" t="s">
        <v>173</v>
      </c>
      <c r="S119" s="182" t="s">
        <v>173</v>
      </c>
      <c r="T119" s="182" t="s">
        <v>173</v>
      </c>
      <c r="U119" s="182" t="s">
        <v>173</v>
      </c>
      <c r="V119" s="182" t="s">
        <v>173</v>
      </c>
      <c r="W119" s="182" t="s">
        <v>173</v>
      </c>
      <c r="X119" s="182" t="s">
        <v>173</v>
      </c>
      <c r="Y119" s="182" t="s">
        <v>173</v>
      </c>
      <c r="Z119" s="182" t="s">
        <v>173</v>
      </c>
      <c r="AA119" s="182" t="s">
        <v>173</v>
      </c>
      <c r="AB119" s="182" t="s">
        <v>173</v>
      </c>
      <c r="AC119" s="182" t="s">
        <v>173</v>
      </c>
      <c r="AD119" s="182" t="s">
        <v>173</v>
      </c>
      <c r="AE119" s="182" t="s">
        <v>173</v>
      </c>
      <c r="AF119" s="182" t="s">
        <v>173</v>
      </c>
      <c r="AG119" s="182" t="s">
        <v>173</v>
      </c>
      <c r="AH119" s="182" t="s">
        <v>173</v>
      </c>
      <c r="AI119" s="182" t="s">
        <v>173</v>
      </c>
      <c r="AJ119" s="182" t="s">
        <v>173</v>
      </c>
      <c r="AK119" s="182" t="s">
        <v>173</v>
      </c>
      <c r="AL119" s="182" t="s">
        <v>173</v>
      </c>
      <c r="AM119" s="182" t="s">
        <v>173</v>
      </c>
      <c r="AN119" s="182" t="s">
        <v>173</v>
      </c>
      <c r="AO119" s="182" t="s">
        <v>173</v>
      </c>
      <c r="AP119" s="182" t="s">
        <v>173</v>
      </c>
      <c r="AQ119" s="182" t="s">
        <v>173</v>
      </c>
      <c r="AR119" s="182" t="s">
        <v>173</v>
      </c>
      <c r="AS119" s="182" t="s">
        <v>173</v>
      </c>
      <c r="AT119" s="182" t="s">
        <v>173</v>
      </c>
      <c r="AU119" s="182" t="s">
        <v>173</v>
      </c>
      <c r="AV119" s="182" t="s">
        <v>173</v>
      </c>
      <c r="AW119" s="182" t="s">
        <v>173</v>
      </c>
      <c r="AX119" s="182" t="s">
        <v>173</v>
      </c>
      <c r="AY119" s="182" t="s">
        <v>173</v>
      </c>
      <c r="AZ119" s="182" t="s">
        <v>173</v>
      </c>
      <c r="BA119" s="182" t="s">
        <v>173</v>
      </c>
      <c r="BB119" s="182" t="s">
        <v>173</v>
      </c>
      <c r="BC119" s="182" t="s">
        <v>173</v>
      </c>
      <c r="BD119" s="182" t="s">
        <v>173</v>
      </c>
      <c r="BE119" s="182" t="s">
        <v>173</v>
      </c>
      <c r="BF119" s="182" t="s">
        <v>173</v>
      </c>
      <c r="BG119" s="182">
        <v>3.5651999999999999</v>
      </c>
      <c r="BH119" s="182">
        <v>2.242</v>
      </c>
      <c r="BI119" s="182">
        <v>2.6475</v>
      </c>
      <c r="BJ119" s="182">
        <v>3.7892000000000001</v>
      </c>
      <c r="BK119" s="182">
        <v>3.956</v>
      </c>
      <c r="BL119" s="182">
        <v>3.8551000000000002</v>
      </c>
      <c r="BM119" s="182">
        <v>2.7501000000000002</v>
      </c>
      <c r="BN119" s="182">
        <v>6.3642000000000003</v>
      </c>
      <c r="BO119" s="182">
        <v>6.6661999999999999</v>
      </c>
      <c r="BP119" s="182">
        <v>3.0364</v>
      </c>
      <c r="BQ119" s="182">
        <v>2.8839999999999999</v>
      </c>
      <c r="BR119" s="182">
        <v>5.9680999999999997</v>
      </c>
      <c r="BS119" s="182">
        <v>7.1599000000000004</v>
      </c>
      <c r="BT119" s="182">
        <v>4.7572999999999999</v>
      </c>
      <c r="BU119" s="182">
        <v>3.8096000000000001</v>
      </c>
      <c r="BV119" s="182">
        <v>7.1252000000000004</v>
      </c>
      <c r="BW119" s="182">
        <v>6.3243</v>
      </c>
      <c r="BX119" s="182">
        <v>3.9571000000000001</v>
      </c>
      <c r="BY119" s="182">
        <v>4.5993000000000004</v>
      </c>
      <c r="BZ119" s="182">
        <v>5.8730000000000002</v>
      </c>
      <c r="CA119" s="182">
        <v>7.7454000000000001</v>
      </c>
      <c r="CB119" s="182">
        <v>6.1860999999999997</v>
      </c>
      <c r="CC119" s="182">
        <v>5.6299000000000001</v>
      </c>
      <c r="CD119" s="172">
        <v>9.1638000000000002</v>
      </c>
      <c r="CE119" s="172">
        <v>9.5614000000000008</v>
      </c>
      <c r="CF119" s="172">
        <v>5.4366000000000003</v>
      </c>
      <c r="CG119" s="172">
        <v>5.5469999999999997</v>
      </c>
      <c r="CH119" s="172">
        <v>9.8375000000000004</v>
      </c>
      <c r="CI119" s="172">
        <v>9.8362999999999996</v>
      </c>
      <c r="CJ119" s="172">
        <v>6.0517000000000003</v>
      </c>
      <c r="CK119" s="172">
        <v>6.7958999999999996</v>
      </c>
      <c r="CL119" s="172">
        <v>9.1759000000000004</v>
      </c>
      <c r="CM119" s="172">
        <v>12.928800000000001</v>
      </c>
      <c r="CN119" s="172">
        <v>6.0857000000000001</v>
      </c>
      <c r="CO119" s="172">
        <v>6.6704999999999997</v>
      </c>
      <c r="CP119" s="172">
        <v>9.2489000000000008</v>
      </c>
      <c r="CQ119" s="172">
        <v>9.9616000000000007</v>
      </c>
      <c r="CR119" s="172">
        <v>5.2953000000000001</v>
      </c>
      <c r="CS119" s="194">
        <v>3.9921000000000002</v>
      </c>
      <c r="CT119" s="194">
        <v>9.9034999999999993</v>
      </c>
      <c r="CU119" s="194">
        <v>11.796799999999999</v>
      </c>
      <c r="CV119" s="194">
        <v>7.3979999999999997</v>
      </c>
      <c r="CW119" s="194">
        <v>5.6463999999999999</v>
      </c>
      <c r="CX119" s="216"/>
      <c r="CY119" s="216"/>
      <c r="CZ119" s="216"/>
    </row>
    <row r="120" spans="1:104" ht="15.6" x14ac:dyDescent="0.3">
      <c r="A120" s="171" t="s">
        <v>123</v>
      </c>
      <c r="B120" s="181" t="s">
        <v>133</v>
      </c>
      <c r="C120" s="182" t="s">
        <v>173</v>
      </c>
      <c r="D120" s="182" t="s">
        <v>173</v>
      </c>
      <c r="E120" s="182" t="s">
        <v>173</v>
      </c>
      <c r="F120" s="182" t="s">
        <v>173</v>
      </c>
      <c r="G120" s="182" t="s">
        <v>173</v>
      </c>
      <c r="H120" s="182" t="s">
        <v>173</v>
      </c>
      <c r="I120" s="182" t="s">
        <v>173</v>
      </c>
      <c r="J120" s="182" t="s">
        <v>173</v>
      </c>
      <c r="K120" s="182" t="s">
        <v>173</v>
      </c>
      <c r="L120" s="182" t="s">
        <v>173</v>
      </c>
      <c r="M120" s="182" t="s">
        <v>173</v>
      </c>
      <c r="N120" s="182" t="s">
        <v>173</v>
      </c>
      <c r="O120" s="182" t="s">
        <v>173</v>
      </c>
      <c r="P120" s="182" t="s">
        <v>173</v>
      </c>
      <c r="Q120" s="182" t="s">
        <v>173</v>
      </c>
      <c r="R120" s="182" t="s">
        <v>173</v>
      </c>
      <c r="S120" s="182" t="s">
        <v>173</v>
      </c>
      <c r="T120" s="182" t="s">
        <v>173</v>
      </c>
      <c r="U120" s="182" t="s">
        <v>173</v>
      </c>
      <c r="V120" s="182" t="s">
        <v>173</v>
      </c>
      <c r="W120" s="182" t="s">
        <v>173</v>
      </c>
      <c r="X120" s="182" t="s">
        <v>173</v>
      </c>
      <c r="Y120" s="182" t="s">
        <v>173</v>
      </c>
      <c r="Z120" s="182" t="s">
        <v>173</v>
      </c>
      <c r="AA120" s="182" t="s">
        <v>173</v>
      </c>
      <c r="AB120" s="182" t="s">
        <v>173</v>
      </c>
      <c r="AC120" s="182" t="s">
        <v>173</v>
      </c>
      <c r="AD120" s="182" t="s">
        <v>173</v>
      </c>
      <c r="AE120" s="182" t="s">
        <v>173</v>
      </c>
      <c r="AF120" s="182" t="s">
        <v>173</v>
      </c>
      <c r="AG120" s="182" t="s">
        <v>173</v>
      </c>
      <c r="AH120" s="182" t="s">
        <v>173</v>
      </c>
      <c r="AI120" s="182" t="s">
        <v>173</v>
      </c>
      <c r="AJ120" s="182" t="s">
        <v>173</v>
      </c>
      <c r="AK120" s="182" t="s">
        <v>173</v>
      </c>
      <c r="AL120" s="182" t="s">
        <v>173</v>
      </c>
      <c r="AM120" s="182" t="s">
        <v>173</v>
      </c>
      <c r="AN120" s="182" t="s">
        <v>173</v>
      </c>
      <c r="AO120" s="182" t="s">
        <v>173</v>
      </c>
      <c r="AP120" s="182" t="s">
        <v>173</v>
      </c>
      <c r="AQ120" s="182" t="s">
        <v>173</v>
      </c>
      <c r="AR120" s="182" t="s">
        <v>173</v>
      </c>
      <c r="AS120" s="182" t="s">
        <v>173</v>
      </c>
      <c r="AT120" s="182" t="s">
        <v>173</v>
      </c>
      <c r="AU120" s="182" t="s">
        <v>173</v>
      </c>
      <c r="AV120" s="182" t="s">
        <v>173</v>
      </c>
      <c r="AW120" s="182" t="s">
        <v>173</v>
      </c>
      <c r="AX120" s="182" t="s">
        <v>173</v>
      </c>
      <c r="AY120" s="182" t="s">
        <v>173</v>
      </c>
      <c r="AZ120" s="182" t="s">
        <v>173</v>
      </c>
      <c r="BA120" s="182" t="s">
        <v>173</v>
      </c>
      <c r="BB120" s="182" t="s">
        <v>173</v>
      </c>
      <c r="BC120" s="182" t="s">
        <v>173</v>
      </c>
      <c r="BD120" s="182" t="s">
        <v>173</v>
      </c>
      <c r="BE120" s="182" t="s">
        <v>173</v>
      </c>
      <c r="BF120" s="182" t="s">
        <v>173</v>
      </c>
      <c r="BG120" s="182">
        <v>1.5069999999999999</v>
      </c>
      <c r="BH120" s="182">
        <v>1.6498999999999999</v>
      </c>
      <c r="BI120" s="182">
        <v>1.7074</v>
      </c>
      <c r="BJ120" s="182">
        <v>2.7387000000000001</v>
      </c>
      <c r="BK120" s="182">
        <v>2.8231000000000002</v>
      </c>
      <c r="BL120" s="182">
        <v>2.6334</v>
      </c>
      <c r="BM120" s="182">
        <v>1.9838</v>
      </c>
      <c r="BN120" s="182">
        <v>4.0315000000000003</v>
      </c>
      <c r="BO120" s="182">
        <v>4.3837999999999999</v>
      </c>
      <c r="BP120" s="182">
        <v>2.0920999999999998</v>
      </c>
      <c r="BQ120" s="182">
        <v>2.2421000000000002</v>
      </c>
      <c r="BR120" s="182">
        <v>4.6866000000000003</v>
      </c>
      <c r="BS120" s="182">
        <v>4.6761999999999997</v>
      </c>
      <c r="BT120" s="182">
        <v>3.5777000000000001</v>
      </c>
      <c r="BU120" s="182">
        <v>3.4117000000000002</v>
      </c>
      <c r="BV120" s="182">
        <v>5.7571000000000003</v>
      </c>
      <c r="BW120" s="182">
        <v>5.1482999999999999</v>
      </c>
      <c r="BX120" s="182">
        <v>3.2522000000000002</v>
      </c>
      <c r="BY120" s="182">
        <v>3.5819000000000001</v>
      </c>
      <c r="BZ120" s="182">
        <v>4.4234</v>
      </c>
      <c r="CA120" s="182">
        <v>5.1619999999999999</v>
      </c>
      <c r="CB120" s="182">
        <v>3.9914999999999998</v>
      </c>
      <c r="CC120" s="182">
        <v>3.9592000000000001</v>
      </c>
      <c r="CD120" s="172">
        <v>7.8030999999999997</v>
      </c>
      <c r="CE120" s="172">
        <v>7.9269999999999996</v>
      </c>
      <c r="CF120" s="172">
        <v>4.7270000000000003</v>
      </c>
      <c r="CG120" s="172">
        <v>5.0179999999999998</v>
      </c>
      <c r="CH120" s="172">
        <v>8.8531999999999993</v>
      </c>
      <c r="CI120" s="172">
        <v>8.6</v>
      </c>
      <c r="CJ120" s="172">
        <v>5.9362000000000004</v>
      </c>
      <c r="CK120" s="172">
        <v>7.1882999999999999</v>
      </c>
      <c r="CL120" s="172">
        <v>10.2507</v>
      </c>
      <c r="CM120" s="172">
        <v>13.362</v>
      </c>
      <c r="CN120" s="172">
        <v>7.2900999999999998</v>
      </c>
      <c r="CO120" s="172">
        <v>8.0115999999999996</v>
      </c>
      <c r="CP120" s="172">
        <v>12.0174</v>
      </c>
      <c r="CQ120" s="172">
        <v>11.2005</v>
      </c>
      <c r="CR120" s="172">
        <v>6.1898999999999997</v>
      </c>
      <c r="CS120" s="194">
        <v>6.1242000000000001</v>
      </c>
      <c r="CT120" s="194">
        <v>11.9948</v>
      </c>
      <c r="CU120" s="194">
        <v>12.610200000000001</v>
      </c>
      <c r="CV120" s="194">
        <v>8.8734999999999999</v>
      </c>
      <c r="CW120" s="194">
        <v>7.8254000000000001</v>
      </c>
      <c r="CX120" s="216"/>
      <c r="CY120" s="216"/>
      <c r="CZ120" s="216"/>
    </row>
    <row r="121" spans="1:104" ht="15.6" x14ac:dyDescent="0.3">
      <c r="A121" s="171" t="s">
        <v>123</v>
      </c>
      <c r="B121" s="175" t="s">
        <v>135</v>
      </c>
      <c r="C121" s="182" t="s">
        <v>173</v>
      </c>
      <c r="D121" s="182" t="s">
        <v>173</v>
      </c>
      <c r="E121" s="182" t="s">
        <v>173</v>
      </c>
      <c r="F121" s="182" t="s">
        <v>173</v>
      </c>
      <c r="G121" s="182" t="s">
        <v>173</v>
      </c>
      <c r="H121" s="182" t="s">
        <v>173</v>
      </c>
      <c r="I121" s="182" t="s">
        <v>173</v>
      </c>
      <c r="J121" s="182" t="s">
        <v>173</v>
      </c>
      <c r="K121" s="182" t="s">
        <v>173</v>
      </c>
      <c r="L121" s="182" t="s">
        <v>173</v>
      </c>
      <c r="M121" s="182" t="s">
        <v>173</v>
      </c>
      <c r="N121" s="182" t="s">
        <v>173</v>
      </c>
      <c r="O121" s="182" t="s">
        <v>173</v>
      </c>
      <c r="P121" s="182" t="s">
        <v>173</v>
      </c>
      <c r="Q121" s="182" t="s">
        <v>173</v>
      </c>
      <c r="R121" s="182" t="s">
        <v>173</v>
      </c>
      <c r="S121" s="182" t="s">
        <v>173</v>
      </c>
      <c r="T121" s="182" t="s">
        <v>173</v>
      </c>
      <c r="U121" s="182" t="s">
        <v>173</v>
      </c>
      <c r="V121" s="182" t="s">
        <v>173</v>
      </c>
      <c r="W121" s="182" t="s">
        <v>173</v>
      </c>
      <c r="X121" s="182" t="s">
        <v>173</v>
      </c>
      <c r="Y121" s="182" t="s">
        <v>173</v>
      </c>
      <c r="Z121" s="182" t="s">
        <v>173</v>
      </c>
      <c r="AA121" s="182" t="s">
        <v>173</v>
      </c>
      <c r="AB121" s="182" t="s">
        <v>173</v>
      </c>
      <c r="AC121" s="182" t="s">
        <v>173</v>
      </c>
      <c r="AD121" s="182" t="s">
        <v>173</v>
      </c>
      <c r="AE121" s="182" t="s">
        <v>173</v>
      </c>
      <c r="AF121" s="182" t="s">
        <v>173</v>
      </c>
      <c r="AG121" s="182" t="s">
        <v>173</v>
      </c>
      <c r="AH121" s="182" t="s">
        <v>173</v>
      </c>
      <c r="AI121" s="182" t="s">
        <v>173</v>
      </c>
      <c r="AJ121" s="182" t="s">
        <v>173</v>
      </c>
      <c r="AK121" s="182" t="s">
        <v>173</v>
      </c>
      <c r="AL121" s="182" t="s">
        <v>173</v>
      </c>
      <c r="AM121" s="182" t="s">
        <v>173</v>
      </c>
      <c r="AN121" s="182" t="s">
        <v>173</v>
      </c>
      <c r="AO121" s="182" t="s">
        <v>173</v>
      </c>
      <c r="AP121" s="182" t="s">
        <v>173</v>
      </c>
      <c r="AQ121" s="182" t="s">
        <v>173</v>
      </c>
      <c r="AR121" s="182" t="s">
        <v>173</v>
      </c>
      <c r="AS121" s="182" t="s">
        <v>173</v>
      </c>
      <c r="AT121" s="182" t="s">
        <v>173</v>
      </c>
      <c r="AU121" s="182" t="s">
        <v>173</v>
      </c>
      <c r="AV121" s="182" t="s">
        <v>173</v>
      </c>
      <c r="AW121" s="182" t="s">
        <v>173</v>
      </c>
      <c r="AX121" s="182" t="s">
        <v>173</v>
      </c>
      <c r="AY121" s="182" t="s">
        <v>173</v>
      </c>
      <c r="AZ121" s="182" t="s">
        <v>173</v>
      </c>
      <c r="BA121" s="182" t="s">
        <v>173</v>
      </c>
      <c r="BB121" s="182" t="s">
        <v>173</v>
      </c>
      <c r="BC121" s="182" t="s">
        <v>173</v>
      </c>
      <c r="BD121" s="182" t="s">
        <v>173</v>
      </c>
      <c r="BE121" s="182" t="s">
        <v>173</v>
      </c>
      <c r="BF121" s="182" t="s">
        <v>173</v>
      </c>
      <c r="BG121" s="182">
        <v>1E-3</v>
      </c>
      <c r="BH121" s="182">
        <v>8.9999999999999998E-4</v>
      </c>
      <c r="BI121" s="182">
        <v>1.1999999999999999E-3</v>
      </c>
      <c r="BJ121" s="182">
        <v>1.1999999999999999E-3</v>
      </c>
      <c r="BK121" s="182">
        <v>1.2999999999999999E-3</v>
      </c>
      <c r="BL121" s="182">
        <v>1.1000000000000001E-3</v>
      </c>
      <c r="BM121" s="182">
        <v>1E-3</v>
      </c>
      <c r="BN121" s="182">
        <v>1.4E-3</v>
      </c>
      <c r="BO121" s="182">
        <v>5.0000000000000001E-4</v>
      </c>
      <c r="BP121" s="182">
        <v>8.9999999999999998E-4</v>
      </c>
      <c r="BQ121" s="182">
        <v>2.0000000000000001E-4</v>
      </c>
      <c r="BR121" s="182">
        <v>5.9999999999999995E-4</v>
      </c>
      <c r="BS121" s="182">
        <v>5.9999999999999995E-4</v>
      </c>
      <c r="BT121" s="182">
        <v>5.0000000000000001E-4</v>
      </c>
      <c r="BU121" s="182">
        <v>5.0000000000000001E-4</v>
      </c>
      <c r="BV121" s="182">
        <v>5.0000000000000001E-4</v>
      </c>
      <c r="BW121" s="182">
        <v>0</v>
      </c>
      <c r="BX121" s="182">
        <v>0</v>
      </c>
      <c r="BY121" s="182">
        <v>0</v>
      </c>
      <c r="BZ121" s="182">
        <v>0</v>
      </c>
      <c r="CA121" s="182">
        <v>2.9999999999999997E-4</v>
      </c>
      <c r="CB121" s="182">
        <v>1E-4</v>
      </c>
      <c r="CC121" s="182">
        <v>2.3999999999999998E-3</v>
      </c>
      <c r="CD121" s="172">
        <v>1.2999999999999999E-3</v>
      </c>
      <c r="CE121" s="172">
        <v>3.0999999999999999E-3</v>
      </c>
      <c r="CF121" s="172">
        <v>3.0999999999999999E-3</v>
      </c>
      <c r="CG121" s="172">
        <v>1.1000000000000001E-3</v>
      </c>
      <c r="CH121" s="172">
        <v>1.9E-3</v>
      </c>
      <c r="CI121" s="172">
        <v>3.2000000000000002E-3</v>
      </c>
      <c r="CJ121" s="172">
        <v>3.8999999999999998E-3</v>
      </c>
      <c r="CK121" s="172">
        <v>4.0000000000000001E-3</v>
      </c>
      <c r="CL121" s="172">
        <v>2.8999999999999998E-3</v>
      </c>
      <c r="CM121" s="172">
        <v>2.8999999999999998E-3</v>
      </c>
      <c r="CN121" s="172">
        <v>3.0999999999999999E-3</v>
      </c>
      <c r="CO121" s="172">
        <v>3.3999999999999998E-3</v>
      </c>
      <c r="CP121" s="172">
        <v>1.8E-3</v>
      </c>
      <c r="CQ121" s="172">
        <v>1.2999999999999999E-3</v>
      </c>
      <c r="CR121" s="172">
        <v>1.1999999999999999E-3</v>
      </c>
      <c r="CS121" s="194">
        <v>1.2999999999999999E-3</v>
      </c>
      <c r="CT121" s="194">
        <v>1.6000000000000001E-3</v>
      </c>
      <c r="CU121" s="194">
        <v>1.5E-3</v>
      </c>
      <c r="CV121" s="194">
        <v>2.5999999999999999E-3</v>
      </c>
      <c r="CW121" s="194">
        <v>2.2000000000000001E-3</v>
      </c>
      <c r="CX121" s="216"/>
      <c r="CY121" s="216"/>
      <c r="CZ121" s="216"/>
    </row>
    <row r="122" spans="1:104" ht="15.6" x14ac:dyDescent="0.3">
      <c r="A122" s="171" t="s">
        <v>123</v>
      </c>
      <c r="B122" s="175" t="s">
        <v>114</v>
      </c>
      <c r="C122" s="182" t="s">
        <v>173</v>
      </c>
      <c r="D122" s="182" t="s">
        <v>173</v>
      </c>
      <c r="E122" s="182" t="s">
        <v>173</v>
      </c>
      <c r="F122" s="182" t="s">
        <v>173</v>
      </c>
      <c r="G122" s="182" t="s">
        <v>173</v>
      </c>
      <c r="H122" s="182" t="s">
        <v>173</v>
      </c>
      <c r="I122" s="182" t="s">
        <v>173</v>
      </c>
      <c r="J122" s="182" t="s">
        <v>173</v>
      </c>
      <c r="K122" s="182" t="s">
        <v>173</v>
      </c>
      <c r="L122" s="182" t="s">
        <v>173</v>
      </c>
      <c r="M122" s="182" t="s">
        <v>173</v>
      </c>
      <c r="N122" s="182" t="s">
        <v>173</v>
      </c>
      <c r="O122" s="182" t="s">
        <v>173</v>
      </c>
      <c r="P122" s="182" t="s">
        <v>173</v>
      </c>
      <c r="Q122" s="182" t="s">
        <v>173</v>
      </c>
      <c r="R122" s="182" t="s">
        <v>173</v>
      </c>
      <c r="S122" s="182" t="s">
        <v>173</v>
      </c>
      <c r="T122" s="182" t="s">
        <v>173</v>
      </c>
      <c r="U122" s="182" t="s">
        <v>173</v>
      </c>
      <c r="V122" s="182" t="s">
        <v>173</v>
      </c>
      <c r="W122" s="182" t="s">
        <v>173</v>
      </c>
      <c r="X122" s="182" t="s">
        <v>173</v>
      </c>
      <c r="Y122" s="182" t="s">
        <v>173</v>
      </c>
      <c r="Z122" s="182" t="s">
        <v>173</v>
      </c>
      <c r="AA122" s="182" t="s">
        <v>173</v>
      </c>
      <c r="AB122" s="182" t="s">
        <v>173</v>
      </c>
      <c r="AC122" s="182" t="s">
        <v>173</v>
      </c>
      <c r="AD122" s="182" t="s">
        <v>173</v>
      </c>
      <c r="AE122" s="182" t="s">
        <v>173</v>
      </c>
      <c r="AF122" s="182" t="s">
        <v>173</v>
      </c>
      <c r="AG122" s="182" t="s">
        <v>173</v>
      </c>
      <c r="AH122" s="182" t="s">
        <v>173</v>
      </c>
      <c r="AI122" s="182" t="s">
        <v>173</v>
      </c>
      <c r="AJ122" s="182" t="s">
        <v>173</v>
      </c>
      <c r="AK122" s="182" t="s">
        <v>173</v>
      </c>
      <c r="AL122" s="182" t="s">
        <v>173</v>
      </c>
      <c r="AM122" s="182" t="s">
        <v>173</v>
      </c>
      <c r="AN122" s="182" t="s">
        <v>173</v>
      </c>
      <c r="AO122" s="182" t="s">
        <v>173</v>
      </c>
      <c r="AP122" s="182" t="s">
        <v>173</v>
      </c>
      <c r="AQ122" s="182" t="s">
        <v>173</v>
      </c>
      <c r="AR122" s="182" t="s">
        <v>173</v>
      </c>
      <c r="AS122" s="182" t="s">
        <v>173</v>
      </c>
      <c r="AT122" s="182" t="s">
        <v>173</v>
      </c>
      <c r="AU122" s="182" t="s">
        <v>173</v>
      </c>
      <c r="AV122" s="182" t="s">
        <v>173</v>
      </c>
      <c r="AW122" s="182" t="s">
        <v>173</v>
      </c>
      <c r="AX122" s="182" t="s">
        <v>173</v>
      </c>
      <c r="AY122" s="182" t="s">
        <v>173</v>
      </c>
      <c r="AZ122" s="182" t="s">
        <v>173</v>
      </c>
      <c r="BA122" s="182" t="s">
        <v>173</v>
      </c>
      <c r="BB122" s="182" t="s">
        <v>173</v>
      </c>
      <c r="BC122" s="182" t="s">
        <v>173</v>
      </c>
      <c r="BD122" s="182" t="s">
        <v>173</v>
      </c>
      <c r="BE122" s="182" t="s">
        <v>173</v>
      </c>
      <c r="BF122" s="182" t="s">
        <v>173</v>
      </c>
      <c r="BG122" s="182">
        <v>0.1782</v>
      </c>
      <c r="BH122" s="182">
        <v>0.43780000000000002</v>
      </c>
      <c r="BI122" s="182">
        <v>0.55410000000000004</v>
      </c>
      <c r="BJ122" s="182">
        <v>0.18360000000000001</v>
      </c>
      <c r="BK122" s="182">
        <v>0.14019999999999999</v>
      </c>
      <c r="BL122" s="182">
        <v>0.70099999999999996</v>
      </c>
      <c r="BM122" s="182">
        <v>0.85960000000000003</v>
      </c>
      <c r="BN122" s="182">
        <v>0.30940000000000001</v>
      </c>
      <c r="BO122" s="182">
        <v>0.47039999999999998</v>
      </c>
      <c r="BP122" s="182">
        <v>1.4729000000000001</v>
      </c>
      <c r="BQ122" s="182">
        <v>1.5618000000000001</v>
      </c>
      <c r="BR122" s="182">
        <v>0.54890000000000005</v>
      </c>
      <c r="BS122" s="182">
        <v>0.9375</v>
      </c>
      <c r="BT122" s="182">
        <v>3.1042999999999998</v>
      </c>
      <c r="BU122" s="182">
        <v>2.6951999999999998</v>
      </c>
      <c r="BV122" s="182">
        <v>0.79579999999999995</v>
      </c>
      <c r="BW122" s="182">
        <v>1.4572000000000001</v>
      </c>
      <c r="BX122" s="182">
        <v>3.8681999999999999</v>
      </c>
      <c r="BY122" s="182">
        <v>3.7391999999999999</v>
      </c>
      <c r="BZ122" s="182">
        <v>1.3305</v>
      </c>
      <c r="CA122" s="182">
        <v>1.6057999999999999</v>
      </c>
      <c r="CB122" s="182">
        <v>4.5787000000000004</v>
      </c>
      <c r="CC122" s="182">
        <v>3.9569000000000001</v>
      </c>
      <c r="CD122" s="172">
        <v>1.3159000000000001</v>
      </c>
      <c r="CE122" s="172">
        <v>1.7930999999999999</v>
      </c>
      <c r="CF122" s="172">
        <v>4.9093999999999998</v>
      </c>
      <c r="CG122" s="172">
        <v>4.4809999999999999</v>
      </c>
      <c r="CH122" s="172">
        <v>1.4849000000000001</v>
      </c>
      <c r="CI122" s="172">
        <v>1.9177999999999999</v>
      </c>
      <c r="CJ122" s="172">
        <v>4.6208</v>
      </c>
      <c r="CK122" s="172">
        <v>4.4882999999999997</v>
      </c>
      <c r="CL122" s="172">
        <v>1.3912</v>
      </c>
      <c r="CM122" s="172">
        <v>1.9119999999999999</v>
      </c>
      <c r="CN122" s="172">
        <v>5.4295999999999998</v>
      </c>
      <c r="CO122" s="172">
        <v>4.2114000000000003</v>
      </c>
      <c r="CP122" s="172">
        <v>1.3498000000000001</v>
      </c>
      <c r="CQ122" s="172">
        <v>1.7156</v>
      </c>
      <c r="CR122" s="172">
        <v>4.9966999999999997</v>
      </c>
      <c r="CS122" s="194">
        <v>4.0327000000000002</v>
      </c>
      <c r="CT122" s="194">
        <v>1.393</v>
      </c>
      <c r="CU122" s="194">
        <v>2.0768</v>
      </c>
      <c r="CV122" s="194">
        <v>5.0902000000000003</v>
      </c>
      <c r="CW122" s="194">
        <v>4.8356000000000003</v>
      </c>
      <c r="CX122" s="216"/>
      <c r="CY122" s="216"/>
      <c r="CZ122" s="216"/>
    </row>
    <row r="123" spans="1:104" ht="15.6" x14ac:dyDescent="0.3">
      <c r="A123" s="171" t="s">
        <v>123</v>
      </c>
      <c r="B123" s="175" t="s">
        <v>115</v>
      </c>
      <c r="C123" s="182">
        <v>0.70569999999999999</v>
      </c>
      <c r="D123" s="182">
        <v>0.72789999999999999</v>
      </c>
      <c r="E123" s="182">
        <v>0.745</v>
      </c>
      <c r="F123" s="182">
        <v>0.78510000000000002</v>
      </c>
      <c r="G123" s="182">
        <v>0.86850000000000005</v>
      </c>
      <c r="H123" s="182">
        <v>0.9163</v>
      </c>
      <c r="I123" s="182">
        <v>0.94569999999999999</v>
      </c>
      <c r="J123" s="182">
        <v>0.97060000000000002</v>
      </c>
      <c r="K123" s="182">
        <v>1.0184</v>
      </c>
      <c r="L123" s="182">
        <v>0.95569999999999999</v>
      </c>
      <c r="M123" s="182">
        <v>1.0450999999999999</v>
      </c>
      <c r="N123" s="182">
        <v>1.0481</v>
      </c>
      <c r="O123" s="182">
        <v>1.0956999999999999</v>
      </c>
      <c r="P123" s="182">
        <v>1.1545000000000001</v>
      </c>
      <c r="Q123" s="182">
        <v>1.2392000000000001</v>
      </c>
      <c r="R123" s="182">
        <v>1.266</v>
      </c>
      <c r="S123" s="182">
        <v>1.3486</v>
      </c>
      <c r="T123" s="182">
        <v>1.2879</v>
      </c>
      <c r="U123" s="182">
        <v>1.3101</v>
      </c>
      <c r="V123" s="182">
        <v>1.3599000000000001</v>
      </c>
      <c r="W123" s="182">
        <v>1.6</v>
      </c>
      <c r="X123" s="182">
        <v>1.4888999999999999</v>
      </c>
      <c r="Y123" s="182">
        <v>1.4934000000000001</v>
      </c>
      <c r="Z123" s="182">
        <v>1.7078</v>
      </c>
      <c r="AA123" s="182">
        <v>1.8068</v>
      </c>
      <c r="AB123" s="182">
        <v>1.8128</v>
      </c>
      <c r="AC123" s="182">
        <v>1.7965</v>
      </c>
      <c r="AD123" s="182">
        <v>2.0114000000000001</v>
      </c>
      <c r="AE123" s="182">
        <v>2.3479999999999999</v>
      </c>
      <c r="AF123" s="182">
        <v>2.0798999999999999</v>
      </c>
      <c r="AG123" s="182">
        <v>2.0335000000000001</v>
      </c>
      <c r="AH123" s="182">
        <v>2.4929999999999999</v>
      </c>
      <c r="AI123" s="182">
        <v>2.3725000000000001</v>
      </c>
      <c r="AJ123" s="182">
        <v>2.1324999999999998</v>
      </c>
      <c r="AK123" s="182">
        <v>2.1099000000000001</v>
      </c>
      <c r="AL123" s="182">
        <v>2.4944000000000002</v>
      </c>
      <c r="AM123" s="182">
        <v>2.2568999999999999</v>
      </c>
      <c r="AN123" s="182">
        <v>1.9572000000000001</v>
      </c>
      <c r="AO123" s="182">
        <v>1.9830000000000001</v>
      </c>
      <c r="AP123" s="182">
        <v>2.3371</v>
      </c>
      <c r="AQ123" s="182">
        <v>2.1774</v>
      </c>
      <c r="AR123" s="182">
        <v>2.0520999999999998</v>
      </c>
      <c r="AS123" s="182">
        <v>2.0678000000000001</v>
      </c>
      <c r="AT123" s="182">
        <v>2.3247</v>
      </c>
      <c r="AU123" s="182">
        <v>2.5270999999999999</v>
      </c>
      <c r="AV123" s="182">
        <v>2.2761</v>
      </c>
      <c r="AW123" s="182">
        <v>2.2303000000000002</v>
      </c>
      <c r="AX123" s="182">
        <v>2.5674999999999999</v>
      </c>
      <c r="AY123" s="182">
        <v>2.6960000000000002</v>
      </c>
      <c r="AZ123" s="182">
        <v>2.6598999999999999</v>
      </c>
      <c r="BA123" s="182">
        <v>2.8378999999999999</v>
      </c>
      <c r="BB123" s="182">
        <v>2.9380999999999999</v>
      </c>
      <c r="BC123" s="182">
        <v>2.9893999999999998</v>
      </c>
      <c r="BD123" s="182">
        <v>2.8035999999999999</v>
      </c>
      <c r="BE123" s="182">
        <v>2.9773999999999998</v>
      </c>
      <c r="BF123" s="182">
        <v>3.0665</v>
      </c>
      <c r="BG123" s="182">
        <v>3.4521000000000002</v>
      </c>
      <c r="BH123" s="182">
        <v>2.6282000000000001</v>
      </c>
      <c r="BI123" s="182">
        <v>3.1095999999999999</v>
      </c>
      <c r="BJ123" s="182">
        <v>3.7469999999999999</v>
      </c>
      <c r="BK123" s="182">
        <v>3.5785999999999998</v>
      </c>
      <c r="BL123" s="182">
        <v>4.4020999999999999</v>
      </c>
      <c r="BM123" s="182">
        <v>3.8592</v>
      </c>
      <c r="BN123" s="182">
        <v>3.8344999999999998</v>
      </c>
      <c r="BO123" s="182">
        <v>3.9127000000000001</v>
      </c>
      <c r="BP123" s="182">
        <v>4.7004999999999999</v>
      </c>
      <c r="BQ123" s="182">
        <v>5.1180000000000003</v>
      </c>
      <c r="BR123" s="182">
        <v>5.8003999999999998</v>
      </c>
      <c r="BS123" s="182">
        <v>6.0385999999999997</v>
      </c>
      <c r="BT123" s="182">
        <v>6.0873999999999997</v>
      </c>
      <c r="BU123" s="182">
        <v>6.1208999999999998</v>
      </c>
      <c r="BV123" s="182">
        <v>7.1566999999999998</v>
      </c>
      <c r="BW123" s="182">
        <v>7.4542999999999999</v>
      </c>
      <c r="BX123" s="182">
        <v>6.7267000000000001</v>
      </c>
      <c r="BY123" s="182">
        <v>5.3852000000000002</v>
      </c>
      <c r="BZ123" s="182">
        <v>6.6185</v>
      </c>
      <c r="CA123" s="182">
        <v>7.6856</v>
      </c>
      <c r="CB123" s="182">
        <v>6.6666999999999996</v>
      </c>
      <c r="CC123" s="182">
        <v>6.6047000000000002</v>
      </c>
      <c r="CD123" s="172">
        <v>6.2229000000000001</v>
      </c>
      <c r="CE123" s="172">
        <v>6.5251000000000001</v>
      </c>
      <c r="CF123" s="172">
        <v>7.3448000000000002</v>
      </c>
      <c r="CG123" s="172">
        <v>7.4912999999999998</v>
      </c>
      <c r="CH123" s="172">
        <v>8.3718000000000004</v>
      </c>
      <c r="CI123" s="172">
        <v>7.5419999999999998</v>
      </c>
      <c r="CJ123" s="172">
        <v>7.6749999999999998</v>
      </c>
      <c r="CK123" s="172">
        <v>7.6302000000000003</v>
      </c>
      <c r="CL123" s="172">
        <v>8.7585999999999995</v>
      </c>
      <c r="CM123" s="172">
        <v>8.6738999999999997</v>
      </c>
      <c r="CN123" s="172">
        <v>8.2918000000000003</v>
      </c>
      <c r="CO123" s="172">
        <v>7.6167999999999996</v>
      </c>
      <c r="CP123" s="172">
        <v>8.3286999999999995</v>
      </c>
      <c r="CQ123" s="172">
        <v>8.9027999999999992</v>
      </c>
      <c r="CR123" s="172">
        <v>8.3620999999999999</v>
      </c>
      <c r="CS123" s="194">
        <v>7.8197999999999999</v>
      </c>
      <c r="CT123" s="194">
        <v>9.1792999999999996</v>
      </c>
      <c r="CU123" s="194">
        <v>8.8994999999999997</v>
      </c>
      <c r="CV123" s="194">
        <v>7.1512000000000002</v>
      </c>
      <c r="CW123" s="194">
        <v>8.2155000000000005</v>
      </c>
      <c r="CX123" s="216"/>
      <c r="CY123" s="216"/>
      <c r="CZ123" s="216"/>
    </row>
    <row r="124" spans="1:104" ht="15.6" x14ac:dyDescent="0.3">
      <c r="A124" s="171" t="s">
        <v>123</v>
      </c>
      <c r="B124" s="175" t="s">
        <v>116</v>
      </c>
      <c r="C124" s="172">
        <v>1.4878</v>
      </c>
      <c r="D124" s="172">
        <v>0.86509999999999998</v>
      </c>
      <c r="E124" s="172">
        <v>0.81069999999999998</v>
      </c>
      <c r="F124" s="172">
        <v>0.87819999999999998</v>
      </c>
      <c r="G124" s="172">
        <v>1.5141</v>
      </c>
      <c r="H124" s="172">
        <v>0.88029999999999997</v>
      </c>
      <c r="I124" s="172">
        <v>0.82489999999999997</v>
      </c>
      <c r="J124" s="172">
        <v>0.89370000000000005</v>
      </c>
      <c r="K124" s="172">
        <v>1.0645</v>
      </c>
      <c r="L124" s="172">
        <v>1.3119000000000001</v>
      </c>
      <c r="M124" s="172">
        <v>0.68930000000000002</v>
      </c>
      <c r="N124" s="172">
        <v>1.1323000000000001</v>
      </c>
      <c r="O124" s="172">
        <v>0.89890000000000003</v>
      </c>
      <c r="P124" s="172">
        <v>0.86260000000000003</v>
      </c>
      <c r="Q124" s="172">
        <v>0.83479999999999999</v>
      </c>
      <c r="R124" s="172">
        <v>0.81569999999999998</v>
      </c>
      <c r="S124" s="172">
        <v>0.88300000000000001</v>
      </c>
      <c r="T124" s="172">
        <v>0.83120000000000005</v>
      </c>
      <c r="U124" s="172">
        <v>0.90939999999999999</v>
      </c>
      <c r="V124" s="172">
        <v>0.95440000000000003</v>
      </c>
      <c r="W124" s="172">
        <v>0.96919999999999995</v>
      </c>
      <c r="X124" s="172">
        <v>0.93879999999999997</v>
      </c>
      <c r="Y124" s="172">
        <v>0.86529999999999996</v>
      </c>
      <c r="Z124" s="172">
        <v>0.89170000000000005</v>
      </c>
      <c r="AA124" s="172">
        <v>0.64839999999999998</v>
      </c>
      <c r="AB124" s="172">
        <v>0.7379</v>
      </c>
      <c r="AC124" s="172">
        <v>0.65239999999999998</v>
      </c>
      <c r="AD124" s="172">
        <v>0.91239999999999999</v>
      </c>
      <c r="AE124" s="172">
        <v>0.90129999999999999</v>
      </c>
      <c r="AF124" s="172">
        <v>0.86150000000000004</v>
      </c>
      <c r="AG124" s="172">
        <v>0.90180000000000005</v>
      </c>
      <c r="AH124" s="172">
        <v>0.87849999999999995</v>
      </c>
      <c r="AI124" s="172">
        <v>0.87370000000000003</v>
      </c>
      <c r="AJ124" s="172">
        <v>0.77829999999999999</v>
      </c>
      <c r="AK124" s="172">
        <v>0.79520000000000002</v>
      </c>
      <c r="AL124" s="172">
        <v>0.80479999999999996</v>
      </c>
      <c r="AM124" s="172">
        <v>0.76100000000000001</v>
      </c>
      <c r="AN124" s="172">
        <v>0.86180000000000001</v>
      </c>
      <c r="AO124" s="172">
        <v>0.90469999999999995</v>
      </c>
      <c r="AP124" s="172">
        <v>0.77510000000000001</v>
      </c>
      <c r="AQ124" s="172">
        <v>0.81079999999999997</v>
      </c>
      <c r="AR124" s="172">
        <v>0.80400000000000005</v>
      </c>
      <c r="AS124" s="172">
        <v>0.6774</v>
      </c>
      <c r="AT124" s="172">
        <v>0.73829999999999996</v>
      </c>
      <c r="AU124" s="172">
        <v>0.77729999999999999</v>
      </c>
      <c r="AV124" s="172">
        <v>0.71</v>
      </c>
      <c r="AW124" s="172">
        <v>0.80330000000000001</v>
      </c>
      <c r="AX124" s="172">
        <v>0.74039999999999995</v>
      </c>
      <c r="AY124" s="172">
        <v>0.60409999999999997</v>
      </c>
      <c r="AZ124" s="172">
        <v>0.63290000000000002</v>
      </c>
      <c r="BA124" s="172">
        <v>0.60580000000000001</v>
      </c>
      <c r="BB124" s="172">
        <v>0.55989999999999995</v>
      </c>
      <c r="BC124" s="172">
        <v>0.69599999999999995</v>
      </c>
      <c r="BD124" s="172">
        <v>0.70489999999999997</v>
      </c>
      <c r="BE124" s="172">
        <v>0.73440000000000005</v>
      </c>
      <c r="BF124" s="172">
        <v>0.52629999999999999</v>
      </c>
      <c r="BG124" s="172">
        <v>0.7329</v>
      </c>
      <c r="BH124" s="172">
        <v>0.80989999999999995</v>
      </c>
      <c r="BI124" s="172">
        <v>0.82369999999999999</v>
      </c>
      <c r="BJ124" s="172">
        <v>0.82369999999999999</v>
      </c>
      <c r="BK124" s="172">
        <v>0.78649999999999998</v>
      </c>
      <c r="BL124" s="172">
        <v>0.82899999999999996</v>
      </c>
      <c r="BM124" s="172">
        <v>0.77849999999999997</v>
      </c>
      <c r="BN124" s="172">
        <v>0.78039999999999998</v>
      </c>
      <c r="BO124" s="172">
        <v>0.9234</v>
      </c>
      <c r="BP124" s="172">
        <v>0.88180000000000003</v>
      </c>
      <c r="BQ124" s="172">
        <v>0.8962</v>
      </c>
      <c r="BR124" s="172">
        <v>0.93289999999999995</v>
      </c>
      <c r="BS124" s="172">
        <v>1.1138999999999999</v>
      </c>
      <c r="BT124" s="172">
        <v>1.075</v>
      </c>
      <c r="BU124" s="172">
        <v>1.0826</v>
      </c>
      <c r="BV124" s="172">
        <v>1.0281</v>
      </c>
      <c r="BW124" s="172">
        <v>1.2986</v>
      </c>
      <c r="BX124" s="172">
        <v>1.204</v>
      </c>
      <c r="BY124" s="172">
        <v>1.2483</v>
      </c>
      <c r="BZ124" s="172">
        <v>1.4242999999999999</v>
      </c>
      <c r="CA124" s="172">
        <v>1.1777</v>
      </c>
      <c r="CB124" s="172">
        <v>1.1913</v>
      </c>
      <c r="CC124" s="172">
        <v>1.1904999999999999</v>
      </c>
      <c r="CD124" s="172">
        <v>1.2248000000000001</v>
      </c>
      <c r="CE124" s="172">
        <v>1.3883000000000001</v>
      </c>
      <c r="CF124" s="172">
        <v>1.3348</v>
      </c>
      <c r="CG124" s="172">
        <v>1.2935000000000001</v>
      </c>
      <c r="CH124" s="172">
        <v>1.2961</v>
      </c>
      <c r="CI124" s="172">
        <v>1.2946</v>
      </c>
      <c r="CJ124" s="172">
        <v>1.2403999999999999</v>
      </c>
      <c r="CK124" s="172">
        <v>1.2473000000000001</v>
      </c>
      <c r="CL124" s="172">
        <v>1.3361000000000001</v>
      </c>
      <c r="CM124" s="172">
        <v>1.8327</v>
      </c>
      <c r="CN124" s="172">
        <v>1.6720999999999999</v>
      </c>
      <c r="CO124" s="172">
        <v>1.5772999999999999</v>
      </c>
      <c r="CP124" s="172">
        <v>1.5755999999999999</v>
      </c>
      <c r="CQ124" s="172">
        <v>1.6685000000000001</v>
      </c>
      <c r="CR124" s="172">
        <v>1.6537999999999999</v>
      </c>
      <c r="CS124" s="194">
        <v>1.5829</v>
      </c>
      <c r="CT124" s="194">
        <v>1.8109999999999999</v>
      </c>
      <c r="CU124" s="194">
        <v>1.7808999999999999</v>
      </c>
      <c r="CV124" s="194">
        <v>1.8745000000000001</v>
      </c>
      <c r="CW124" s="194">
        <v>1.8775999999999999</v>
      </c>
      <c r="CX124" s="216"/>
      <c r="CY124" s="216"/>
      <c r="CZ124" s="216"/>
    </row>
    <row r="125" spans="1:104" ht="15.6" x14ac:dyDescent="0.3">
      <c r="A125" s="171" t="s">
        <v>123</v>
      </c>
      <c r="B125" s="175" t="s">
        <v>145</v>
      </c>
      <c r="C125" s="172">
        <v>-0.26200000000000001</v>
      </c>
      <c r="D125" s="172">
        <v>-0.23430000000000001</v>
      </c>
      <c r="E125" s="172">
        <v>-0.25919999999999999</v>
      </c>
      <c r="F125" s="172">
        <v>-0.26900000000000002</v>
      </c>
      <c r="G125" s="172">
        <v>-0.27679999999999999</v>
      </c>
      <c r="H125" s="172">
        <v>-0.23</v>
      </c>
      <c r="I125" s="172">
        <v>-0.24229999999999999</v>
      </c>
      <c r="J125" s="172">
        <v>-0.221</v>
      </c>
      <c r="K125" s="172">
        <v>-0.24310000000000001</v>
      </c>
      <c r="L125" s="172">
        <v>-0.217</v>
      </c>
      <c r="M125" s="172">
        <v>-0.19789999999999999</v>
      </c>
      <c r="N125" s="172">
        <v>-0.23749999999999999</v>
      </c>
      <c r="O125" s="172">
        <v>-0.2641</v>
      </c>
      <c r="P125" s="172">
        <v>-0.15679999999999999</v>
      </c>
      <c r="Q125" s="172">
        <v>-0.19819999999999999</v>
      </c>
      <c r="R125" s="172">
        <v>-0.251</v>
      </c>
      <c r="S125" s="172">
        <v>-0.2417</v>
      </c>
      <c r="T125" s="172">
        <v>-0.21129999999999999</v>
      </c>
      <c r="U125" s="172">
        <v>-0.2205</v>
      </c>
      <c r="V125" s="172">
        <v>-0.22739999999999999</v>
      </c>
      <c r="W125" s="172">
        <v>-0.22819999999999999</v>
      </c>
      <c r="X125" s="172">
        <v>-0.19370000000000001</v>
      </c>
      <c r="Y125" s="172">
        <v>-0.25269999999999998</v>
      </c>
      <c r="Z125" s="172">
        <v>-0.22969999999999999</v>
      </c>
      <c r="AA125" s="172">
        <v>-0.24829999999999999</v>
      </c>
      <c r="AB125" s="172">
        <v>-0.21490000000000001</v>
      </c>
      <c r="AC125" s="172">
        <v>-0.22670000000000001</v>
      </c>
      <c r="AD125" s="172">
        <v>-0.2482</v>
      </c>
      <c r="AE125" s="172">
        <v>-0.24229999999999999</v>
      </c>
      <c r="AF125" s="172">
        <v>-0.22620000000000001</v>
      </c>
      <c r="AG125" s="172">
        <v>-0.18729999999999999</v>
      </c>
      <c r="AH125" s="172">
        <v>-0.27479999999999999</v>
      </c>
      <c r="AI125" s="172">
        <v>-0.33579999999999999</v>
      </c>
      <c r="AJ125" s="172">
        <v>-0.25240000000000001</v>
      </c>
      <c r="AK125" s="172">
        <v>-0.311</v>
      </c>
      <c r="AL125" s="172">
        <v>-0.2964</v>
      </c>
      <c r="AM125" s="172">
        <v>-0.2767</v>
      </c>
      <c r="AN125" s="172">
        <v>-0.2802</v>
      </c>
      <c r="AO125" s="172">
        <v>-0.32840000000000003</v>
      </c>
      <c r="AP125" s="172">
        <v>-0.3402</v>
      </c>
      <c r="AQ125" s="172">
        <v>-0.29380000000000001</v>
      </c>
      <c r="AR125" s="172">
        <v>-0.30349999999999999</v>
      </c>
      <c r="AS125" s="172">
        <v>-0.3508</v>
      </c>
      <c r="AT125" s="172">
        <v>-0.34860000000000002</v>
      </c>
      <c r="AU125" s="172">
        <v>-0.32929999999999998</v>
      </c>
      <c r="AV125" s="172">
        <v>-0.2586</v>
      </c>
      <c r="AW125" s="172">
        <v>-0.28839999999999999</v>
      </c>
      <c r="AX125" s="172">
        <v>-0.29420000000000002</v>
      </c>
      <c r="AY125" s="172">
        <v>-0.29239999999999999</v>
      </c>
      <c r="AZ125" s="172">
        <v>-0.26569999999999999</v>
      </c>
      <c r="BA125" s="172">
        <v>-0.23380000000000001</v>
      </c>
      <c r="BB125" s="172">
        <v>-0.28070000000000001</v>
      </c>
      <c r="BC125" s="172">
        <v>-0.25600000000000001</v>
      </c>
      <c r="BD125" s="172">
        <v>-0.2185</v>
      </c>
      <c r="BE125" s="172">
        <v>-0.2329</v>
      </c>
      <c r="BF125" s="172">
        <v>-0.2404</v>
      </c>
      <c r="BG125" s="172">
        <v>-0.25690000000000002</v>
      </c>
      <c r="BH125" s="172">
        <v>-0.24429999999999999</v>
      </c>
      <c r="BI125" s="172">
        <v>-0.24879999999999999</v>
      </c>
      <c r="BJ125" s="172">
        <v>-0.2717</v>
      </c>
      <c r="BK125" s="172">
        <v>-0.26900000000000002</v>
      </c>
      <c r="BL125" s="172">
        <v>-0.25790000000000002</v>
      </c>
      <c r="BM125" s="172">
        <v>-0.25700000000000001</v>
      </c>
      <c r="BN125" s="172">
        <v>-0.25190000000000001</v>
      </c>
      <c r="BO125" s="172">
        <v>-0.26190000000000002</v>
      </c>
      <c r="BP125" s="172">
        <v>-0.2492</v>
      </c>
      <c r="BQ125" s="172">
        <v>-0.23599999999999999</v>
      </c>
      <c r="BR125" s="172">
        <v>-0.2636</v>
      </c>
      <c r="BS125" s="172">
        <v>-0.252</v>
      </c>
      <c r="BT125" s="172">
        <v>-0.2339</v>
      </c>
      <c r="BU125" s="172">
        <v>-0.2482</v>
      </c>
      <c r="BV125" s="172">
        <v>-0.24660000000000001</v>
      </c>
      <c r="BW125" s="172">
        <v>-0.27050000000000002</v>
      </c>
      <c r="BX125" s="172">
        <v>-0.26190000000000002</v>
      </c>
      <c r="BY125" s="172">
        <v>-0.23319999999999999</v>
      </c>
      <c r="BZ125" s="172">
        <v>-0.2999</v>
      </c>
      <c r="CA125" s="172">
        <v>-0.28560000000000002</v>
      </c>
      <c r="CB125" s="172">
        <v>-0.2482</v>
      </c>
      <c r="CC125" s="172">
        <v>-0.21190000000000001</v>
      </c>
      <c r="CD125" s="172">
        <v>-0.2515</v>
      </c>
      <c r="CE125" s="172">
        <v>-0.26869999999999999</v>
      </c>
      <c r="CF125" s="172">
        <v>-0.24149999999999999</v>
      </c>
      <c r="CG125" s="172">
        <v>-0.19839999999999999</v>
      </c>
      <c r="CH125" s="172">
        <v>-0.1925</v>
      </c>
      <c r="CI125" s="172">
        <v>-0.1862</v>
      </c>
      <c r="CJ125" s="172">
        <v>-0.14660000000000001</v>
      </c>
      <c r="CK125" s="172">
        <v>-0.11409999999999999</v>
      </c>
      <c r="CL125" s="172">
        <v>-0.1633</v>
      </c>
      <c r="CM125" s="172">
        <v>-0.13489999999999999</v>
      </c>
      <c r="CN125" s="172">
        <v>-0.10489999999999999</v>
      </c>
      <c r="CO125" s="172">
        <v>-9.7000000000000003E-2</v>
      </c>
      <c r="CP125" s="172">
        <v>-0.13719999999999999</v>
      </c>
      <c r="CQ125" s="172">
        <v>-0.1401</v>
      </c>
      <c r="CR125" s="172">
        <v>-0.1532</v>
      </c>
      <c r="CS125" s="194">
        <v>-0.1671</v>
      </c>
      <c r="CT125" s="194">
        <v>-0.16109999999999999</v>
      </c>
      <c r="CU125" s="194">
        <v>-0.1668</v>
      </c>
      <c r="CV125" s="194">
        <v>-0.14879999999999999</v>
      </c>
      <c r="CW125" s="194">
        <v>-0.16009999999999999</v>
      </c>
      <c r="CX125" s="216"/>
      <c r="CY125" s="216"/>
      <c r="CZ125" s="216"/>
    </row>
    <row r="126" spans="1:104" ht="15.6" x14ac:dyDescent="0.3">
      <c r="A126" s="171" t="s">
        <v>123</v>
      </c>
      <c r="B126" s="175" t="s">
        <v>117</v>
      </c>
      <c r="C126" s="172">
        <v>4.2141000000000002</v>
      </c>
      <c r="D126" s="172">
        <v>3.9784000000000002</v>
      </c>
      <c r="E126" s="172">
        <v>0.84689999999999999</v>
      </c>
      <c r="F126" s="172">
        <v>3.4287000000000001</v>
      </c>
      <c r="G126" s="172">
        <v>3.6215000000000002</v>
      </c>
      <c r="H126" s="172">
        <v>3.7084000000000001</v>
      </c>
      <c r="I126" s="172">
        <v>3.2944</v>
      </c>
      <c r="J126" s="172">
        <v>3.62</v>
      </c>
      <c r="K126" s="172">
        <v>3.2374000000000001</v>
      </c>
      <c r="L126" s="172">
        <v>3.7795000000000001</v>
      </c>
      <c r="M126" s="172">
        <v>3.7206999999999999</v>
      </c>
      <c r="N126" s="172">
        <v>3.4367000000000001</v>
      </c>
      <c r="O126" s="172">
        <v>3.2383999999999999</v>
      </c>
      <c r="P126" s="172">
        <v>2.6292</v>
      </c>
      <c r="Q126" s="172">
        <v>2.6415999999999999</v>
      </c>
      <c r="R126" s="172">
        <v>1.8900999999999999</v>
      </c>
      <c r="S126" s="172">
        <v>1.8232999999999999</v>
      </c>
      <c r="T126" s="172">
        <v>2.7761999999999998</v>
      </c>
      <c r="U126" s="172">
        <v>0.64600000000000002</v>
      </c>
      <c r="V126" s="172">
        <v>3.1692</v>
      </c>
      <c r="W126" s="172">
        <v>0.79930000000000001</v>
      </c>
      <c r="X126" s="172">
        <v>0.30659999999999998</v>
      </c>
      <c r="Y126" s="172">
        <v>-0.22450000000000001</v>
      </c>
      <c r="Z126" s="172">
        <v>1.2788999999999999</v>
      </c>
      <c r="AA126" s="172">
        <v>1.2867</v>
      </c>
      <c r="AB126" s="172">
        <v>1.6857</v>
      </c>
      <c r="AC126" s="172">
        <v>2.0548999999999999</v>
      </c>
      <c r="AD126" s="172">
        <v>2.4624000000000001</v>
      </c>
      <c r="AE126" s="172">
        <v>1.3995</v>
      </c>
      <c r="AF126" s="172">
        <v>2.1259999999999999</v>
      </c>
      <c r="AG126" s="172">
        <v>1.9413</v>
      </c>
      <c r="AH126" s="172">
        <v>2.8542000000000001</v>
      </c>
      <c r="AI126" s="172">
        <v>1.4012</v>
      </c>
      <c r="AJ126" s="172">
        <v>2.8645999999999998</v>
      </c>
      <c r="AK126" s="172">
        <v>1.6225000000000001</v>
      </c>
      <c r="AL126" s="172">
        <v>1.6286</v>
      </c>
      <c r="AM126" s="172">
        <v>1.1187</v>
      </c>
      <c r="AN126" s="172">
        <v>0.89</v>
      </c>
      <c r="AO126" s="172">
        <v>2.6644999999999999</v>
      </c>
      <c r="AP126" s="172">
        <v>0.54139999999999999</v>
      </c>
      <c r="AQ126" s="172">
        <v>2.4152</v>
      </c>
      <c r="AR126" s="172">
        <v>3.5590000000000002</v>
      </c>
      <c r="AS126" s="172">
        <v>3.7162999999999999</v>
      </c>
      <c r="AT126" s="172">
        <v>1.3315999999999999</v>
      </c>
      <c r="AU126" s="172">
        <v>0.56569999999999998</v>
      </c>
      <c r="AV126" s="172">
        <v>2.7806999999999999</v>
      </c>
      <c r="AW126" s="172">
        <v>0.8115</v>
      </c>
      <c r="AX126" s="172">
        <v>-1.2971999999999999</v>
      </c>
      <c r="AY126" s="172">
        <v>-1.6912</v>
      </c>
      <c r="AZ126" s="172">
        <v>1.4181999999999999</v>
      </c>
      <c r="BA126" s="172">
        <v>2.7587000000000002</v>
      </c>
      <c r="BB126" s="172">
        <v>0.17580000000000001</v>
      </c>
      <c r="BC126" s="172">
        <v>1.0641</v>
      </c>
      <c r="BD126" s="172">
        <v>1.5294000000000001</v>
      </c>
      <c r="BE126" s="172">
        <v>2.359</v>
      </c>
      <c r="BF126" s="172">
        <v>1.2706</v>
      </c>
      <c r="BG126" s="172">
        <v>1.9877</v>
      </c>
      <c r="BH126" s="172">
        <v>3.1231</v>
      </c>
      <c r="BI126" s="172">
        <v>4.0564999999999998</v>
      </c>
      <c r="BJ126" s="172">
        <v>2.6966000000000001</v>
      </c>
      <c r="BK126" s="172">
        <v>2.8138000000000001</v>
      </c>
      <c r="BL126" s="172">
        <v>3.5638999999999998</v>
      </c>
      <c r="BM126" s="172">
        <v>4.6536999999999997</v>
      </c>
      <c r="BN126" s="172">
        <v>3.3995000000000002</v>
      </c>
      <c r="BO126" s="172">
        <v>4.8921999999999999</v>
      </c>
      <c r="BP126" s="172">
        <v>5.0762</v>
      </c>
      <c r="BQ126" s="172">
        <v>5.4325000000000001</v>
      </c>
      <c r="BR126" s="172">
        <v>5.1189</v>
      </c>
      <c r="BS126" s="172">
        <v>4.9599000000000002</v>
      </c>
      <c r="BT126" s="172">
        <v>5.601</v>
      </c>
      <c r="BU126" s="172">
        <v>5.9230999999999998</v>
      </c>
      <c r="BV126" s="172">
        <v>4.6215999999999999</v>
      </c>
      <c r="BW126" s="172">
        <v>6.0353000000000003</v>
      </c>
      <c r="BX126" s="172">
        <v>5.3573000000000004</v>
      </c>
      <c r="BY126" s="172">
        <v>4.7449000000000003</v>
      </c>
      <c r="BZ126" s="172">
        <v>1.6075999999999999</v>
      </c>
      <c r="CA126" s="172">
        <v>2.6067</v>
      </c>
      <c r="CB126" s="172">
        <v>5.2502000000000004</v>
      </c>
      <c r="CC126" s="172">
        <v>5.3013000000000003</v>
      </c>
      <c r="CD126" s="172">
        <v>1.6017999999999999</v>
      </c>
      <c r="CE126" s="172">
        <v>5.3760000000000003</v>
      </c>
      <c r="CF126" s="172">
        <v>5.1509999999999998</v>
      </c>
      <c r="CG126" s="172">
        <v>4.9283999999999999</v>
      </c>
      <c r="CH126" s="172">
        <v>3.6522999999999999</v>
      </c>
      <c r="CI126" s="172">
        <v>6.0495999999999999</v>
      </c>
      <c r="CJ126" s="172">
        <v>5.6235999999999997</v>
      </c>
      <c r="CK126" s="172">
        <v>4.4497999999999998</v>
      </c>
      <c r="CL126" s="172">
        <v>5.0473999999999997</v>
      </c>
      <c r="CM126" s="172">
        <v>5.8017000000000003</v>
      </c>
      <c r="CN126" s="172">
        <v>4.4611000000000001</v>
      </c>
      <c r="CO126" s="172">
        <v>2.3395000000000001</v>
      </c>
      <c r="CP126" s="172">
        <v>5.3075999999999999</v>
      </c>
      <c r="CQ126" s="172">
        <v>6.3113000000000001</v>
      </c>
      <c r="CR126" s="172">
        <v>6.0872000000000002</v>
      </c>
      <c r="CS126" s="194">
        <v>7.6478000000000002</v>
      </c>
      <c r="CT126" s="194">
        <v>4.5311000000000003</v>
      </c>
      <c r="CU126" s="194">
        <v>4.9433999999999996</v>
      </c>
      <c r="CV126" s="194">
        <v>-3.9624999999999999</v>
      </c>
      <c r="CW126" s="194">
        <v>-4.8531000000000004</v>
      </c>
      <c r="CX126" s="216"/>
      <c r="CY126" s="216"/>
      <c r="CZ126" s="216"/>
    </row>
    <row r="127" spans="1:104" ht="15.6" x14ac:dyDescent="0.3">
      <c r="A127" s="171" t="s">
        <v>123</v>
      </c>
      <c r="B127" s="175" t="s">
        <v>128</v>
      </c>
      <c r="C127" s="172">
        <v>97.222999999999999</v>
      </c>
      <c r="D127" s="172">
        <v>83.077600000000004</v>
      </c>
      <c r="E127" s="172">
        <v>79.127700000000004</v>
      </c>
      <c r="F127" s="172">
        <v>95.739900000000006</v>
      </c>
      <c r="G127" s="172">
        <v>98.966700000000003</v>
      </c>
      <c r="H127" s="172">
        <v>84.139499999999998</v>
      </c>
      <c r="I127" s="172">
        <v>81.492800000000003</v>
      </c>
      <c r="J127" s="172">
        <v>97.316900000000004</v>
      </c>
      <c r="K127" s="172">
        <v>101.31829999999999</v>
      </c>
      <c r="L127" s="172">
        <v>87.562899999999999</v>
      </c>
      <c r="M127" s="172">
        <v>83.751099999999994</v>
      </c>
      <c r="N127" s="172">
        <v>98.807299999999998</v>
      </c>
      <c r="O127" s="172">
        <v>104.7831</v>
      </c>
      <c r="P127" s="172">
        <v>88.054000000000002</v>
      </c>
      <c r="Q127" s="172">
        <v>83.666700000000006</v>
      </c>
      <c r="R127" s="172">
        <v>98.071299999999994</v>
      </c>
      <c r="S127" s="172">
        <v>102.81059999999999</v>
      </c>
      <c r="T127" s="172">
        <v>87.734999999999999</v>
      </c>
      <c r="U127" s="172">
        <v>84.389200000000002</v>
      </c>
      <c r="V127" s="172">
        <v>100.1387</v>
      </c>
      <c r="W127" s="172">
        <v>103.05200000000001</v>
      </c>
      <c r="X127" s="172">
        <v>88.288799999999995</v>
      </c>
      <c r="Y127" s="172">
        <v>85.242699999999999</v>
      </c>
      <c r="Z127" s="172">
        <v>102.10590000000001</v>
      </c>
      <c r="AA127" s="172">
        <v>106.3609</v>
      </c>
      <c r="AB127" s="172">
        <v>84.714100000000002</v>
      </c>
      <c r="AC127" s="172">
        <v>87.045400000000001</v>
      </c>
      <c r="AD127" s="172">
        <v>102.76739999999999</v>
      </c>
      <c r="AE127" s="172">
        <v>105.1246</v>
      </c>
      <c r="AF127" s="172">
        <v>90.440799999999996</v>
      </c>
      <c r="AG127" s="172">
        <v>86.775499999999994</v>
      </c>
      <c r="AH127" s="172">
        <v>102.7586</v>
      </c>
      <c r="AI127" s="172">
        <v>106.63630000000001</v>
      </c>
      <c r="AJ127" s="172">
        <v>88.707099999999997</v>
      </c>
      <c r="AK127" s="172">
        <v>86.434899999999999</v>
      </c>
      <c r="AL127" s="172">
        <v>99.599599999999995</v>
      </c>
      <c r="AM127" s="172">
        <v>102.6217</v>
      </c>
      <c r="AN127" s="172">
        <v>87.540499999999994</v>
      </c>
      <c r="AO127" s="172">
        <v>86.088700000000003</v>
      </c>
      <c r="AP127" s="172">
        <v>103.02809999999999</v>
      </c>
      <c r="AQ127" s="172">
        <v>104.5022</v>
      </c>
      <c r="AR127" s="172">
        <v>88.729299999999995</v>
      </c>
      <c r="AS127" s="172">
        <v>85.919600000000003</v>
      </c>
      <c r="AT127" s="172">
        <v>99.075299999999999</v>
      </c>
      <c r="AU127" s="172">
        <v>100.0565</v>
      </c>
      <c r="AV127" s="172">
        <v>83.092799999999997</v>
      </c>
      <c r="AW127" s="172">
        <v>81.583399999999997</v>
      </c>
      <c r="AX127" s="172">
        <v>93.468000000000004</v>
      </c>
      <c r="AY127" s="172">
        <v>100.69370000000001</v>
      </c>
      <c r="AZ127" s="172">
        <v>83.428799999999995</v>
      </c>
      <c r="BA127" s="172">
        <v>81.362399999999994</v>
      </c>
      <c r="BB127" s="172">
        <v>98.911500000000004</v>
      </c>
      <c r="BC127" s="172">
        <v>98.629499999999993</v>
      </c>
      <c r="BD127" s="172">
        <v>81.886300000000006</v>
      </c>
      <c r="BE127" s="172">
        <v>81.256600000000006</v>
      </c>
      <c r="BF127" s="172">
        <v>92.138099999999994</v>
      </c>
      <c r="BG127" s="172">
        <v>95.987899999999996</v>
      </c>
      <c r="BH127" s="172">
        <v>83.272900000000007</v>
      </c>
      <c r="BI127" s="172">
        <v>80.431100000000001</v>
      </c>
      <c r="BJ127" s="172">
        <v>94.084400000000002</v>
      </c>
      <c r="BK127" s="172">
        <v>98.168499999999995</v>
      </c>
      <c r="BL127" s="172">
        <v>82.220500000000001</v>
      </c>
      <c r="BM127" s="172">
        <v>79.020099999999999</v>
      </c>
      <c r="BN127" s="172">
        <v>91.526200000000003</v>
      </c>
      <c r="BO127" s="172">
        <v>92.796499999999995</v>
      </c>
      <c r="BP127" s="172">
        <v>78.771799999999999</v>
      </c>
      <c r="BQ127" s="172">
        <v>76.994500000000002</v>
      </c>
      <c r="BR127" s="172">
        <v>89.688999999999993</v>
      </c>
      <c r="BS127" s="172">
        <v>94.840500000000006</v>
      </c>
      <c r="BT127" s="172">
        <v>79.347999999999999</v>
      </c>
      <c r="BU127" s="172">
        <v>77.587800000000001</v>
      </c>
      <c r="BV127" s="172">
        <v>87.842200000000005</v>
      </c>
      <c r="BW127" s="172">
        <v>93.048500000000004</v>
      </c>
      <c r="BX127" s="172">
        <v>78.880799999999994</v>
      </c>
      <c r="BY127" s="172">
        <v>76.387</v>
      </c>
      <c r="BZ127" s="172">
        <v>89.3857</v>
      </c>
      <c r="CA127" s="172">
        <v>90.895099999999999</v>
      </c>
      <c r="CB127" s="172">
        <v>77.654499999999999</v>
      </c>
      <c r="CC127" s="172">
        <v>76.243099999999998</v>
      </c>
      <c r="CD127" s="172">
        <v>88.8352</v>
      </c>
      <c r="CE127" s="172">
        <v>93.779799999999994</v>
      </c>
      <c r="CF127" s="172">
        <v>77.561499999999995</v>
      </c>
      <c r="CG127" s="172">
        <v>75.576300000000003</v>
      </c>
      <c r="CH127" s="172">
        <v>86.400700000000001</v>
      </c>
      <c r="CI127" s="172">
        <v>88.813100000000006</v>
      </c>
      <c r="CJ127" s="172">
        <v>77.088399999999993</v>
      </c>
      <c r="CK127" s="172">
        <v>74.523099999999999</v>
      </c>
      <c r="CL127" s="172">
        <v>87.499200000000002</v>
      </c>
      <c r="CM127" s="172">
        <v>88.345299999999995</v>
      </c>
      <c r="CN127" s="172">
        <v>67.6434</v>
      </c>
      <c r="CO127" s="172">
        <v>72.085499999999996</v>
      </c>
      <c r="CP127" s="172">
        <v>85.806399999999996</v>
      </c>
      <c r="CQ127" s="172">
        <v>86.222300000000004</v>
      </c>
      <c r="CR127" s="172">
        <v>75.139399999999995</v>
      </c>
      <c r="CS127" s="194">
        <v>71.795699999999997</v>
      </c>
      <c r="CT127" s="194">
        <v>83.639700000000005</v>
      </c>
      <c r="CU127" s="194">
        <v>85.360200000000006</v>
      </c>
      <c r="CV127" s="194">
        <v>71.388099999999994</v>
      </c>
      <c r="CW127" s="194">
        <v>69.313599999999994</v>
      </c>
      <c r="CX127" s="216"/>
      <c r="CY127" s="216"/>
      <c r="CZ127" s="216"/>
    </row>
    <row r="128" spans="1:104" ht="15" customHeight="1" x14ac:dyDescent="0.3">
      <c r="CZ128" s="216"/>
    </row>
    <row r="129" spans="104:104" ht="15" customHeight="1" x14ac:dyDescent="0.3">
      <c r="CZ129" s="216"/>
    </row>
    <row r="130" spans="104:104" ht="15" customHeight="1" x14ac:dyDescent="0.3"/>
    <row r="131" spans="104:104" ht="15" customHeight="1" x14ac:dyDescent="0.3"/>
    <row r="132" spans="104:104" ht="15" customHeight="1" x14ac:dyDescent="0.3"/>
    <row r="133" spans="104:104" ht="15" customHeight="1" x14ac:dyDescent="0.3"/>
    <row r="134" spans="104:104" ht="15" customHeight="1" x14ac:dyDescent="0.3"/>
    <row r="135" spans="104:104" ht="15" customHeight="1" x14ac:dyDescent="0.3"/>
    <row r="136" spans="104:104" ht="15" customHeight="1" x14ac:dyDescent="0.3"/>
    <row r="137" spans="104:104" ht="15" customHeight="1" x14ac:dyDescent="0.3"/>
    <row r="138" spans="104:104" ht="15" customHeight="1" x14ac:dyDescent="0.3"/>
    <row r="139" spans="104:104" ht="15" customHeight="1" x14ac:dyDescent="0.3"/>
    <row r="140" spans="104:104" ht="15" customHeight="1" x14ac:dyDescent="0.3"/>
    <row r="141" spans="104:104" ht="15" customHeight="1" x14ac:dyDescent="0.3"/>
    <row r="142" spans="104:104" ht="15" customHeight="1" x14ac:dyDescent="0.3"/>
    <row r="143" spans="104:104" ht="15" customHeight="1" x14ac:dyDescent="0.3"/>
    <row r="144" spans="104:10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sheetData>
  <phoneticPr fontId="39" type="noConversion"/>
  <pageMargins left="0.74803149606299213" right="0.74803149606299213" top="0.98425196850393704" bottom="0.98425196850393704" header="0.51181102362204722" footer="0.51181102362204722"/>
  <pageSetup paperSize="9" scale="60" orientation="landscape"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6CDD-D296-4F2F-8706-B0ADF90F96BE}">
  <sheetPr codeName="Sheet5"/>
  <dimension ref="A2:P141"/>
  <sheetViews>
    <sheetView workbookViewId="0">
      <selection activeCell="S20" sqref="S20"/>
    </sheetView>
  </sheetViews>
  <sheetFormatPr defaultColWidth="8.88671875" defaultRowHeight="11.4" x14ac:dyDescent="0.2"/>
  <cols>
    <col min="1" max="1" width="8.88671875" style="37"/>
    <col min="2" max="2" width="12" style="37" customWidth="1"/>
    <col min="3" max="3" width="13.6640625" style="37" customWidth="1"/>
    <col min="4" max="4" width="8.88671875" style="37"/>
    <col min="5" max="6" width="12.109375" style="37" customWidth="1"/>
    <col min="7" max="7" width="8.88671875" style="37" customWidth="1"/>
    <col min="8" max="16" width="12.109375" style="37" customWidth="1"/>
    <col min="17" max="256" width="8.88671875" style="37"/>
    <col min="257" max="257" width="12" style="37" customWidth="1"/>
    <col min="258" max="258" width="13.6640625" style="37" customWidth="1"/>
    <col min="259" max="259" width="8.88671875" style="37"/>
    <col min="260" max="261" width="12.109375" style="37" customWidth="1"/>
    <col min="262" max="262" width="8.88671875" style="37"/>
    <col min="263" max="272" width="12.109375" style="37" customWidth="1"/>
    <col min="273" max="512" width="8.88671875" style="37"/>
    <col min="513" max="513" width="12" style="37" customWidth="1"/>
    <col min="514" max="514" width="13.6640625" style="37" customWidth="1"/>
    <col min="515" max="515" width="8.88671875" style="37"/>
    <col min="516" max="517" width="12.109375" style="37" customWidth="1"/>
    <col min="518" max="518" width="8.88671875" style="37"/>
    <col min="519" max="528" width="12.109375" style="37" customWidth="1"/>
    <col min="529" max="768" width="8.88671875" style="37"/>
    <col min="769" max="769" width="12" style="37" customWidth="1"/>
    <col min="770" max="770" width="13.6640625" style="37" customWidth="1"/>
    <col min="771" max="771" width="8.88671875" style="37"/>
    <col min="772" max="773" width="12.109375" style="37" customWidth="1"/>
    <col min="774" max="774" width="8.88671875" style="37"/>
    <col min="775" max="784" width="12.109375" style="37" customWidth="1"/>
    <col min="785" max="1024" width="8.88671875" style="37"/>
    <col min="1025" max="1025" width="12" style="37" customWidth="1"/>
    <col min="1026" max="1026" width="13.6640625" style="37" customWidth="1"/>
    <col min="1027" max="1027" width="8.88671875" style="37"/>
    <col min="1028" max="1029" width="12.109375" style="37" customWidth="1"/>
    <col min="1030" max="1030" width="8.88671875" style="37"/>
    <col min="1031" max="1040" width="12.109375" style="37" customWidth="1"/>
    <col min="1041" max="1280" width="8.88671875" style="37"/>
    <col min="1281" max="1281" width="12" style="37" customWidth="1"/>
    <col min="1282" max="1282" width="13.6640625" style="37" customWidth="1"/>
    <col min="1283" max="1283" width="8.88671875" style="37"/>
    <col min="1284" max="1285" width="12.109375" style="37" customWidth="1"/>
    <col min="1286" max="1286" width="8.88671875" style="37"/>
    <col min="1287" max="1296" width="12.109375" style="37" customWidth="1"/>
    <col min="1297" max="1536" width="8.88671875" style="37"/>
    <col min="1537" max="1537" width="12" style="37" customWidth="1"/>
    <col min="1538" max="1538" width="13.6640625" style="37" customWidth="1"/>
    <col min="1539" max="1539" width="8.88671875" style="37"/>
    <col min="1540" max="1541" width="12.109375" style="37" customWidth="1"/>
    <col min="1542" max="1542" width="8.88671875" style="37"/>
    <col min="1543" max="1552" width="12.109375" style="37" customWidth="1"/>
    <col min="1553" max="1792" width="8.88671875" style="37"/>
    <col min="1793" max="1793" width="12" style="37" customWidth="1"/>
    <col min="1794" max="1794" width="13.6640625" style="37" customWidth="1"/>
    <col min="1795" max="1795" width="8.88671875" style="37"/>
    <col min="1796" max="1797" width="12.109375" style="37" customWidth="1"/>
    <col min="1798" max="1798" width="8.88671875" style="37"/>
    <col min="1799" max="1808" width="12.109375" style="37" customWidth="1"/>
    <col min="1809" max="2048" width="8.88671875" style="37"/>
    <col min="2049" max="2049" width="12" style="37" customWidth="1"/>
    <col min="2050" max="2050" width="13.6640625" style="37" customWidth="1"/>
    <col min="2051" max="2051" width="8.88671875" style="37"/>
    <col min="2052" max="2053" width="12.109375" style="37" customWidth="1"/>
    <col min="2054" max="2054" width="8.88671875" style="37"/>
    <col min="2055" max="2064" width="12.109375" style="37" customWidth="1"/>
    <col min="2065" max="2304" width="8.88671875" style="37"/>
    <col min="2305" max="2305" width="12" style="37" customWidth="1"/>
    <col min="2306" max="2306" width="13.6640625" style="37" customWidth="1"/>
    <col min="2307" max="2307" width="8.88671875" style="37"/>
    <col min="2308" max="2309" width="12.109375" style="37" customWidth="1"/>
    <col min="2310" max="2310" width="8.88671875" style="37"/>
    <col min="2311" max="2320" width="12.109375" style="37" customWidth="1"/>
    <col min="2321" max="2560" width="8.88671875" style="37"/>
    <col min="2561" max="2561" width="12" style="37" customWidth="1"/>
    <col min="2562" max="2562" width="13.6640625" style="37" customWidth="1"/>
    <col min="2563" max="2563" width="8.88671875" style="37"/>
    <col min="2564" max="2565" width="12.109375" style="37" customWidth="1"/>
    <col min="2566" max="2566" width="8.88671875" style="37"/>
    <col min="2567" max="2576" width="12.109375" style="37" customWidth="1"/>
    <col min="2577" max="2816" width="8.88671875" style="37"/>
    <col min="2817" max="2817" width="12" style="37" customWidth="1"/>
    <col min="2818" max="2818" width="13.6640625" style="37" customWidth="1"/>
    <col min="2819" max="2819" width="8.88671875" style="37"/>
    <col min="2820" max="2821" width="12.109375" style="37" customWidth="1"/>
    <col min="2822" max="2822" width="8.88671875" style="37"/>
    <col min="2823" max="2832" width="12.109375" style="37" customWidth="1"/>
    <col min="2833" max="3072" width="8.88671875" style="37"/>
    <col min="3073" max="3073" width="12" style="37" customWidth="1"/>
    <col min="3074" max="3074" width="13.6640625" style="37" customWidth="1"/>
    <col min="3075" max="3075" width="8.88671875" style="37"/>
    <col min="3076" max="3077" width="12.109375" style="37" customWidth="1"/>
    <col min="3078" max="3078" width="8.88671875" style="37"/>
    <col min="3079" max="3088" width="12.109375" style="37" customWidth="1"/>
    <col min="3089" max="3328" width="8.88671875" style="37"/>
    <col min="3329" max="3329" width="12" style="37" customWidth="1"/>
    <col min="3330" max="3330" width="13.6640625" style="37" customWidth="1"/>
    <col min="3331" max="3331" width="8.88671875" style="37"/>
    <col min="3332" max="3333" width="12.109375" style="37" customWidth="1"/>
    <col min="3334" max="3334" width="8.88671875" style="37"/>
    <col min="3335" max="3344" width="12.109375" style="37" customWidth="1"/>
    <col min="3345" max="3584" width="8.88671875" style="37"/>
    <col min="3585" max="3585" width="12" style="37" customWidth="1"/>
    <col min="3586" max="3586" width="13.6640625" style="37" customWidth="1"/>
    <col min="3587" max="3587" width="8.88671875" style="37"/>
    <col min="3588" max="3589" width="12.109375" style="37" customWidth="1"/>
    <col min="3590" max="3590" width="8.88671875" style="37"/>
    <col min="3591" max="3600" width="12.109375" style="37" customWidth="1"/>
    <col min="3601" max="3840" width="8.88671875" style="37"/>
    <col min="3841" max="3841" width="12" style="37" customWidth="1"/>
    <col min="3842" max="3842" width="13.6640625" style="37" customWidth="1"/>
    <col min="3843" max="3843" width="8.88671875" style="37"/>
    <col min="3844" max="3845" width="12.109375" style="37" customWidth="1"/>
    <col min="3846" max="3846" width="8.88671875" style="37"/>
    <col min="3847" max="3856" width="12.109375" style="37" customWidth="1"/>
    <col min="3857" max="4096" width="8.88671875" style="37"/>
    <col min="4097" max="4097" width="12" style="37" customWidth="1"/>
    <col min="4098" max="4098" width="13.6640625" style="37" customWidth="1"/>
    <col min="4099" max="4099" width="8.88671875" style="37"/>
    <col min="4100" max="4101" width="12.109375" style="37" customWidth="1"/>
    <col min="4102" max="4102" width="8.88671875" style="37"/>
    <col min="4103" max="4112" width="12.109375" style="37" customWidth="1"/>
    <col min="4113" max="4352" width="8.88671875" style="37"/>
    <col min="4353" max="4353" width="12" style="37" customWidth="1"/>
    <col min="4354" max="4354" width="13.6640625" style="37" customWidth="1"/>
    <col min="4355" max="4355" width="8.88671875" style="37"/>
    <col min="4356" max="4357" width="12.109375" style="37" customWidth="1"/>
    <col min="4358" max="4358" width="8.88671875" style="37"/>
    <col min="4359" max="4368" width="12.109375" style="37" customWidth="1"/>
    <col min="4369" max="4608" width="8.88671875" style="37"/>
    <col min="4609" max="4609" width="12" style="37" customWidth="1"/>
    <col min="4610" max="4610" width="13.6640625" style="37" customWidth="1"/>
    <col min="4611" max="4611" width="8.88671875" style="37"/>
    <col min="4612" max="4613" width="12.109375" style="37" customWidth="1"/>
    <col min="4614" max="4614" width="8.88671875" style="37"/>
    <col min="4615" max="4624" width="12.109375" style="37" customWidth="1"/>
    <col min="4625" max="4864" width="8.88671875" style="37"/>
    <col min="4865" max="4865" width="12" style="37" customWidth="1"/>
    <col min="4866" max="4866" width="13.6640625" style="37" customWidth="1"/>
    <col min="4867" max="4867" width="8.88671875" style="37"/>
    <col min="4868" max="4869" width="12.109375" style="37" customWidth="1"/>
    <col min="4870" max="4870" width="8.88671875" style="37"/>
    <col min="4871" max="4880" width="12.109375" style="37" customWidth="1"/>
    <col min="4881" max="5120" width="8.88671875" style="37"/>
    <col min="5121" max="5121" width="12" style="37" customWidth="1"/>
    <col min="5122" max="5122" width="13.6640625" style="37" customWidth="1"/>
    <col min="5123" max="5123" width="8.88671875" style="37"/>
    <col min="5124" max="5125" width="12.109375" style="37" customWidth="1"/>
    <col min="5126" max="5126" width="8.88671875" style="37"/>
    <col min="5127" max="5136" width="12.109375" style="37" customWidth="1"/>
    <col min="5137" max="5376" width="8.88671875" style="37"/>
    <col min="5377" max="5377" width="12" style="37" customWidth="1"/>
    <col min="5378" max="5378" width="13.6640625" style="37" customWidth="1"/>
    <col min="5379" max="5379" width="8.88671875" style="37"/>
    <col min="5380" max="5381" width="12.109375" style="37" customWidth="1"/>
    <col min="5382" max="5382" width="8.88671875" style="37"/>
    <col min="5383" max="5392" width="12.109375" style="37" customWidth="1"/>
    <col min="5393" max="5632" width="8.88671875" style="37"/>
    <col min="5633" max="5633" width="12" style="37" customWidth="1"/>
    <col min="5634" max="5634" width="13.6640625" style="37" customWidth="1"/>
    <col min="5635" max="5635" width="8.88671875" style="37"/>
    <col min="5636" max="5637" width="12.109375" style="37" customWidth="1"/>
    <col min="5638" max="5638" width="8.88671875" style="37"/>
    <col min="5639" max="5648" width="12.109375" style="37" customWidth="1"/>
    <col min="5649" max="5888" width="8.88671875" style="37"/>
    <col min="5889" max="5889" width="12" style="37" customWidth="1"/>
    <col min="5890" max="5890" width="13.6640625" style="37" customWidth="1"/>
    <col min="5891" max="5891" width="8.88671875" style="37"/>
    <col min="5892" max="5893" width="12.109375" style="37" customWidth="1"/>
    <col min="5894" max="5894" width="8.88671875" style="37"/>
    <col min="5895" max="5904" width="12.109375" style="37" customWidth="1"/>
    <col min="5905" max="6144" width="8.88671875" style="37"/>
    <col min="6145" max="6145" width="12" style="37" customWidth="1"/>
    <col min="6146" max="6146" width="13.6640625" style="37" customWidth="1"/>
    <col min="6147" max="6147" width="8.88671875" style="37"/>
    <col min="6148" max="6149" width="12.109375" style="37" customWidth="1"/>
    <col min="6150" max="6150" width="8.88671875" style="37"/>
    <col min="6151" max="6160" width="12.109375" style="37" customWidth="1"/>
    <col min="6161" max="6400" width="8.88671875" style="37"/>
    <col min="6401" max="6401" width="12" style="37" customWidth="1"/>
    <col min="6402" max="6402" width="13.6640625" style="37" customWidth="1"/>
    <col min="6403" max="6403" width="8.88671875" style="37"/>
    <col min="6404" max="6405" width="12.109375" style="37" customWidth="1"/>
    <col min="6406" max="6406" width="8.88671875" style="37"/>
    <col min="6407" max="6416" width="12.109375" style="37" customWidth="1"/>
    <col min="6417" max="6656" width="8.88671875" style="37"/>
    <col min="6657" max="6657" width="12" style="37" customWidth="1"/>
    <col min="6658" max="6658" width="13.6640625" style="37" customWidth="1"/>
    <col min="6659" max="6659" width="8.88671875" style="37"/>
    <col min="6660" max="6661" width="12.109375" style="37" customWidth="1"/>
    <col min="6662" max="6662" width="8.88671875" style="37"/>
    <col min="6663" max="6672" width="12.109375" style="37" customWidth="1"/>
    <col min="6673" max="6912" width="8.88671875" style="37"/>
    <col min="6913" max="6913" width="12" style="37" customWidth="1"/>
    <col min="6914" max="6914" width="13.6640625" style="37" customWidth="1"/>
    <col min="6915" max="6915" width="8.88671875" style="37"/>
    <col min="6916" max="6917" width="12.109375" style="37" customWidth="1"/>
    <col min="6918" max="6918" width="8.88671875" style="37"/>
    <col min="6919" max="6928" width="12.109375" style="37" customWidth="1"/>
    <col min="6929" max="7168" width="8.88671875" style="37"/>
    <col min="7169" max="7169" width="12" style="37" customWidth="1"/>
    <col min="7170" max="7170" width="13.6640625" style="37" customWidth="1"/>
    <col min="7171" max="7171" width="8.88671875" style="37"/>
    <col min="7172" max="7173" width="12.109375" style="37" customWidth="1"/>
    <col min="7174" max="7174" width="8.88671875" style="37"/>
    <col min="7175" max="7184" width="12.109375" style="37" customWidth="1"/>
    <col min="7185" max="7424" width="8.88671875" style="37"/>
    <col min="7425" max="7425" width="12" style="37" customWidth="1"/>
    <col min="7426" max="7426" width="13.6640625" style="37" customWidth="1"/>
    <col min="7427" max="7427" width="8.88671875" style="37"/>
    <col min="7428" max="7429" width="12.109375" style="37" customWidth="1"/>
    <col min="7430" max="7430" width="8.88671875" style="37"/>
    <col min="7431" max="7440" width="12.109375" style="37" customWidth="1"/>
    <col min="7441" max="7680" width="8.88671875" style="37"/>
    <col min="7681" max="7681" width="12" style="37" customWidth="1"/>
    <col min="7682" max="7682" width="13.6640625" style="37" customWidth="1"/>
    <col min="7683" max="7683" width="8.88671875" style="37"/>
    <col min="7684" max="7685" width="12.109375" style="37" customWidth="1"/>
    <col min="7686" max="7686" width="8.88671875" style="37"/>
    <col min="7687" max="7696" width="12.109375" style="37" customWidth="1"/>
    <col min="7697" max="7936" width="8.88671875" style="37"/>
    <col min="7937" max="7937" width="12" style="37" customWidth="1"/>
    <col min="7938" max="7938" width="13.6640625" style="37" customWidth="1"/>
    <col min="7939" max="7939" width="8.88671875" style="37"/>
    <col min="7940" max="7941" width="12.109375" style="37" customWidth="1"/>
    <col min="7942" max="7942" width="8.88671875" style="37"/>
    <col min="7943" max="7952" width="12.109375" style="37" customWidth="1"/>
    <col min="7953" max="8192" width="8.88671875" style="37"/>
    <col min="8193" max="8193" width="12" style="37" customWidth="1"/>
    <col min="8194" max="8194" width="13.6640625" style="37" customWidth="1"/>
    <col min="8195" max="8195" width="8.88671875" style="37"/>
    <col min="8196" max="8197" width="12.109375" style="37" customWidth="1"/>
    <col min="8198" max="8198" width="8.88671875" style="37"/>
    <col min="8199" max="8208" width="12.109375" style="37" customWidth="1"/>
    <col min="8209" max="8448" width="8.88671875" style="37"/>
    <col min="8449" max="8449" width="12" style="37" customWidth="1"/>
    <col min="8450" max="8450" width="13.6640625" style="37" customWidth="1"/>
    <col min="8451" max="8451" width="8.88671875" style="37"/>
    <col min="8452" max="8453" width="12.109375" style="37" customWidth="1"/>
    <col min="8454" max="8454" width="8.88671875" style="37"/>
    <col min="8455" max="8464" width="12.109375" style="37" customWidth="1"/>
    <col min="8465" max="8704" width="8.88671875" style="37"/>
    <col min="8705" max="8705" width="12" style="37" customWidth="1"/>
    <col min="8706" max="8706" width="13.6640625" style="37" customWidth="1"/>
    <col min="8707" max="8707" width="8.88671875" style="37"/>
    <col min="8708" max="8709" width="12.109375" style="37" customWidth="1"/>
    <col min="8710" max="8710" width="8.88671875" style="37"/>
    <col min="8711" max="8720" width="12.109375" style="37" customWidth="1"/>
    <col min="8721" max="8960" width="8.88671875" style="37"/>
    <col min="8961" max="8961" width="12" style="37" customWidth="1"/>
    <col min="8962" max="8962" width="13.6640625" style="37" customWidth="1"/>
    <col min="8963" max="8963" width="8.88671875" style="37"/>
    <col min="8964" max="8965" width="12.109375" style="37" customWidth="1"/>
    <col min="8966" max="8966" width="8.88671875" style="37"/>
    <col min="8967" max="8976" width="12.109375" style="37" customWidth="1"/>
    <col min="8977" max="9216" width="8.88671875" style="37"/>
    <col min="9217" max="9217" width="12" style="37" customWidth="1"/>
    <col min="9218" max="9218" width="13.6640625" style="37" customWidth="1"/>
    <col min="9219" max="9219" width="8.88671875" style="37"/>
    <col min="9220" max="9221" width="12.109375" style="37" customWidth="1"/>
    <col min="9222" max="9222" width="8.88671875" style="37"/>
    <col min="9223" max="9232" width="12.109375" style="37" customWidth="1"/>
    <col min="9233" max="9472" width="8.88671875" style="37"/>
    <col min="9473" max="9473" width="12" style="37" customWidth="1"/>
    <col min="9474" max="9474" width="13.6640625" style="37" customWidth="1"/>
    <col min="9475" max="9475" width="8.88671875" style="37"/>
    <col min="9476" max="9477" width="12.109375" style="37" customWidth="1"/>
    <col min="9478" max="9478" width="8.88671875" style="37"/>
    <col min="9479" max="9488" width="12.109375" style="37" customWidth="1"/>
    <col min="9489" max="9728" width="8.88671875" style="37"/>
    <col min="9729" max="9729" width="12" style="37" customWidth="1"/>
    <col min="9730" max="9730" width="13.6640625" style="37" customWidth="1"/>
    <col min="9731" max="9731" width="8.88671875" style="37"/>
    <col min="9732" max="9733" width="12.109375" style="37" customWidth="1"/>
    <col min="9734" max="9734" width="8.88671875" style="37"/>
    <col min="9735" max="9744" width="12.109375" style="37" customWidth="1"/>
    <col min="9745" max="9984" width="8.88671875" style="37"/>
    <col min="9985" max="9985" width="12" style="37" customWidth="1"/>
    <col min="9986" max="9986" width="13.6640625" style="37" customWidth="1"/>
    <col min="9987" max="9987" width="8.88671875" style="37"/>
    <col min="9988" max="9989" width="12.109375" style="37" customWidth="1"/>
    <col min="9990" max="9990" width="8.88671875" style="37"/>
    <col min="9991" max="10000" width="12.109375" style="37" customWidth="1"/>
    <col min="10001" max="10240" width="8.88671875" style="37"/>
    <col min="10241" max="10241" width="12" style="37" customWidth="1"/>
    <col min="10242" max="10242" width="13.6640625" style="37" customWidth="1"/>
    <col min="10243" max="10243" width="8.88671875" style="37"/>
    <col min="10244" max="10245" width="12.109375" style="37" customWidth="1"/>
    <col min="10246" max="10246" width="8.88671875" style="37"/>
    <col min="10247" max="10256" width="12.109375" style="37" customWidth="1"/>
    <col min="10257" max="10496" width="8.88671875" style="37"/>
    <col min="10497" max="10497" width="12" style="37" customWidth="1"/>
    <col min="10498" max="10498" width="13.6640625" style="37" customWidth="1"/>
    <col min="10499" max="10499" width="8.88671875" style="37"/>
    <col min="10500" max="10501" width="12.109375" style="37" customWidth="1"/>
    <col min="10502" max="10502" width="8.88671875" style="37"/>
    <col min="10503" max="10512" width="12.109375" style="37" customWidth="1"/>
    <col min="10513" max="10752" width="8.88671875" style="37"/>
    <col min="10753" max="10753" width="12" style="37" customWidth="1"/>
    <col min="10754" max="10754" width="13.6640625" style="37" customWidth="1"/>
    <col min="10755" max="10755" width="8.88671875" style="37"/>
    <col min="10756" max="10757" width="12.109375" style="37" customWidth="1"/>
    <col min="10758" max="10758" width="8.88671875" style="37"/>
    <col min="10759" max="10768" width="12.109375" style="37" customWidth="1"/>
    <col min="10769" max="11008" width="8.88671875" style="37"/>
    <col min="11009" max="11009" width="12" style="37" customWidth="1"/>
    <col min="11010" max="11010" width="13.6640625" style="37" customWidth="1"/>
    <col min="11011" max="11011" width="8.88671875" style="37"/>
    <col min="11012" max="11013" width="12.109375" style="37" customWidth="1"/>
    <col min="11014" max="11014" width="8.88671875" style="37"/>
    <col min="11015" max="11024" width="12.109375" style="37" customWidth="1"/>
    <col min="11025" max="11264" width="8.88671875" style="37"/>
    <col min="11265" max="11265" width="12" style="37" customWidth="1"/>
    <col min="11266" max="11266" width="13.6640625" style="37" customWidth="1"/>
    <col min="11267" max="11267" width="8.88671875" style="37"/>
    <col min="11268" max="11269" width="12.109375" style="37" customWidth="1"/>
    <col min="11270" max="11270" width="8.88671875" style="37"/>
    <col min="11271" max="11280" width="12.109375" style="37" customWidth="1"/>
    <col min="11281" max="11520" width="8.88671875" style="37"/>
    <col min="11521" max="11521" width="12" style="37" customWidth="1"/>
    <col min="11522" max="11522" width="13.6640625" style="37" customWidth="1"/>
    <col min="11523" max="11523" width="8.88671875" style="37"/>
    <col min="11524" max="11525" width="12.109375" style="37" customWidth="1"/>
    <col min="11526" max="11526" width="8.88671875" style="37"/>
    <col min="11527" max="11536" width="12.109375" style="37" customWidth="1"/>
    <col min="11537" max="11776" width="8.88671875" style="37"/>
    <col min="11777" max="11777" width="12" style="37" customWidth="1"/>
    <col min="11778" max="11778" width="13.6640625" style="37" customWidth="1"/>
    <col min="11779" max="11779" width="8.88671875" style="37"/>
    <col min="11780" max="11781" width="12.109375" style="37" customWidth="1"/>
    <col min="11782" max="11782" width="8.88671875" style="37"/>
    <col min="11783" max="11792" width="12.109375" style="37" customWidth="1"/>
    <col min="11793" max="12032" width="8.88671875" style="37"/>
    <col min="12033" max="12033" width="12" style="37" customWidth="1"/>
    <col min="12034" max="12034" width="13.6640625" style="37" customWidth="1"/>
    <col min="12035" max="12035" width="8.88671875" style="37"/>
    <col min="12036" max="12037" width="12.109375" style="37" customWidth="1"/>
    <col min="12038" max="12038" width="8.88671875" style="37"/>
    <col min="12039" max="12048" width="12.109375" style="37" customWidth="1"/>
    <col min="12049" max="12288" width="8.88671875" style="37"/>
    <col min="12289" max="12289" width="12" style="37" customWidth="1"/>
    <col min="12290" max="12290" width="13.6640625" style="37" customWidth="1"/>
    <col min="12291" max="12291" width="8.88671875" style="37"/>
    <col min="12292" max="12293" width="12.109375" style="37" customWidth="1"/>
    <col min="12294" max="12294" width="8.88671875" style="37"/>
    <col min="12295" max="12304" width="12.109375" style="37" customWidth="1"/>
    <col min="12305" max="12544" width="8.88671875" style="37"/>
    <col min="12545" max="12545" width="12" style="37" customWidth="1"/>
    <col min="12546" max="12546" width="13.6640625" style="37" customWidth="1"/>
    <col min="12547" max="12547" width="8.88671875" style="37"/>
    <col min="12548" max="12549" width="12.109375" style="37" customWidth="1"/>
    <col min="12550" max="12550" width="8.88671875" style="37"/>
    <col min="12551" max="12560" width="12.109375" style="37" customWidth="1"/>
    <col min="12561" max="12800" width="8.88671875" style="37"/>
    <col min="12801" max="12801" width="12" style="37" customWidth="1"/>
    <col min="12802" max="12802" width="13.6640625" style="37" customWidth="1"/>
    <col min="12803" max="12803" width="8.88671875" style="37"/>
    <col min="12804" max="12805" width="12.109375" style="37" customWidth="1"/>
    <col min="12806" max="12806" width="8.88671875" style="37"/>
    <col min="12807" max="12816" width="12.109375" style="37" customWidth="1"/>
    <col min="12817" max="13056" width="8.88671875" style="37"/>
    <col min="13057" max="13057" width="12" style="37" customWidth="1"/>
    <col min="13058" max="13058" width="13.6640625" style="37" customWidth="1"/>
    <col min="13059" max="13059" width="8.88671875" style="37"/>
    <col min="13060" max="13061" width="12.109375" style="37" customWidth="1"/>
    <col min="13062" max="13062" width="8.88671875" style="37"/>
    <col min="13063" max="13072" width="12.109375" style="37" customWidth="1"/>
    <col min="13073" max="13312" width="8.88671875" style="37"/>
    <col min="13313" max="13313" width="12" style="37" customWidth="1"/>
    <col min="13314" max="13314" width="13.6640625" style="37" customWidth="1"/>
    <col min="13315" max="13315" width="8.88671875" style="37"/>
    <col min="13316" max="13317" width="12.109375" style="37" customWidth="1"/>
    <col min="13318" max="13318" width="8.88671875" style="37"/>
    <col min="13319" max="13328" width="12.109375" style="37" customWidth="1"/>
    <col min="13329" max="13568" width="8.88671875" style="37"/>
    <col min="13569" max="13569" width="12" style="37" customWidth="1"/>
    <col min="13570" max="13570" width="13.6640625" style="37" customWidth="1"/>
    <col min="13571" max="13571" width="8.88671875" style="37"/>
    <col min="13572" max="13573" width="12.109375" style="37" customWidth="1"/>
    <col min="13574" max="13574" width="8.88671875" style="37"/>
    <col min="13575" max="13584" width="12.109375" style="37" customWidth="1"/>
    <col min="13585" max="13824" width="8.88671875" style="37"/>
    <col min="13825" max="13825" width="12" style="37" customWidth="1"/>
    <col min="13826" max="13826" width="13.6640625" style="37" customWidth="1"/>
    <col min="13827" max="13827" width="8.88671875" style="37"/>
    <col min="13828" max="13829" width="12.109375" style="37" customWidth="1"/>
    <col min="13830" max="13830" width="8.88671875" style="37"/>
    <col min="13831" max="13840" width="12.109375" style="37" customWidth="1"/>
    <col min="13841" max="14080" width="8.88671875" style="37"/>
    <col min="14081" max="14081" width="12" style="37" customWidth="1"/>
    <col min="14082" max="14082" width="13.6640625" style="37" customWidth="1"/>
    <col min="14083" max="14083" width="8.88671875" style="37"/>
    <col min="14084" max="14085" width="12.109375" style="37" customWidth="1"/>
    <col min="14086" max="14086" width="8.88671875" style="37"/>
    <col min="14087" max="14096" width="12.109375" style="37" customWidth="1"/>
    <col min="14097" max="14336" width="8.88671875" style="37"/>
    <col min="14337" max="14337" width="12" style="37" customWidth="1"/>
    <col min="14338" max="14338" width="13.6640625" style="37" customWidth="1"/>
    <col min="14339" max="14339" width="8.88671875" style="37"/>
    <col min="14340" max="14341" width="12.109375" style="37" customWidth="1"/>
    <col min="14342" max="14342" width="8.88671875" style="37"/>
    <col min="14343" max="14352" width="12.109375" style="37" customWidth="1"/>
    <col min="14353" max="14592" width="8.88671875" style="37"/>
    <col min="14593" max="14593" width="12" style="37" customWidth="1"/>
    <col min="14594" max="14594" width="13.6640625" style="37" customWidth="1"/>
    <col min="14595" max="14595" width="8.88671875" style="37"/>
    <col min="14596" max="14597" width="12.109375" style="37" customWidth="1"/>
    <col min="14598" max="14598" width="8.88671875" style="37"/>
    <col min="14599" max="14608" width="12.109375" style="37" customWidth="1"/>
    <col min="14609" max="14848" width="8.88671875" style="37"/>
    <col min="14849" max="14849" width="12" style="37" customWidth="1"/>
    <col min="14850" max="14850" width="13.6640625" style="37" customWidth="1"/>
    <col min="14851" max="14851" width="8.88671875" style="37"/>
    <col min="14852" max="14853" width="12.109375" style="37" customWidth="1"/>
    <col min="14854" max="14854" width="8.88671875" style="37"/>
    <col min="14855" max="14864" width="12.109375" style="37" customWidth="1"/>
    <col min="14865" max="15104" width="8.88671875" style="37"/>
    <col min="15105" max="15105" width="12" style="37" customWidth="1"/>
    <col min="15106" max="15106" width="13.6640625" style="37" customWidth="1"/>
    <col min="15107" max="15107" width="8.88671875" style="37"/>
    <col min="15108" max="15109" width="12.109375" style="37" customWidth="1"/>
    <col min="15110" max="15110" width="8.88671875" style="37"/>
    <col min="15111" max="15120" width="12.109375" style="37" customWidth="1"/>
    <col min="15121" max="15360" width="8.88671875" style="37"/>
    <col min="15361" max="15361" width="12" style="37" customWidth="1"/>
    <col min="15362" max="15362" width="13.6640625" style="37" customWidth="1"/>
    <col min="15363" max="15363" width="8.88671875" style="37"/>
    <col min="15364" max="15365" width="12.109375" style="37" customWidth="1"/>
    <col min="15366" max="15366" width="8.88671875" style="37"/>
    <col min="15367" max="15376" width="12.109375" style="37" customWidth="1"/>
    <col min="15377" max="15616" width="8.88671875" style="37"/>
    <col min="15617" max="15617" width="12" style="37" customWidth="1"/>
    <col min="15618" max="15618" width="13.6640625" style="37" customWidth="1"/>
    <col min="15619" max="15619" width="8.88671875" style="37"/>
    <col min="15620" max="15621" width="12.109375" style="37" customWidth="1"/>
    <col min="15622" max="15622" width="8.88671875" style="37"/>
    <col min="15623" max="15632" width="12.109375" style="37" customWidth="1"/>
    <col min="15633" max="15872" width="8.88671875" style="37"/>
    <col min="15873" max="15873" width="12" style="37" customWidth="1"/>
    <col min="15874" max="15874" width="13.6640625" style="37" customWidth="1"/>
    <col min="15875" max="15875" width="8.88671875" style="37"/>
    <col min="15876" max="15877" width="12.109375" style="37" customWidth="1"/>
    <col min="15878" max="15878" width="8.88671875" style="37"/>
    <col min="15879" max="15888" width="12.109375" style="37" customWidth="1"/>
    <col min="15889" max="16128" width="8.88671875" style="37"/>
    <col min="16129" max="16129" width="12" style="37" customWidth="1"/>
    <col min="16130" max="16130" width="13.6640625" style="37" customWidth="1"/>
    <col min="16131" max="16131" width="8.88671875" style="37"/>
    <col min="16132" max="16133" width="12.109375" style="37" customWidth="1"/>
    <col min="16134" max="16134" width="8.88671875" style="37"/>
    <col min="16135" max="16144" width="12.109375" style="37" customWidth="1"/>
    <col min="16145" max="16384" width="8.88671875" style="37"/>
  </cols>
  <sheetData>
    <row r="2" spans="2:16" ht="12" thickBot="1" x14ac:dyDescent="0.25"/>
    <row r="3" spans="2:16" ht="12" x14ac:dyDescent="0.25">
      <c r="B3" s="38" t="s">
        <v>281</v>
      </c>
      <c r="C3" s="39" t="s">
        <v>282</v>
      </c>
    </row>
    <row r="4" spans="2:16" ht="12.6" thickBot="1" x14ac:dyDescent="0.3">
      <c r="B4" s="40">
        <v>2022</v>
      </c>
      <c r="C4" s="41">
        <v>3</v>
      </c>
      <c r="E4" s="37" t="s">
        <v>283</v>
      </c>
      <c r="H4" s="37" t="s">
        <v>284</v>
      </c>
    </row>
    <row r="5" spans="2:16" ht="12" x14ac:dyDescent="0.25">
      <c r="E5" s="42">
        <f>1+(B4-1998)</f>
        <v>25</v>
      </c>
      <c r="F5" s="37">
        <f>E5+1</f>
        <v>26</v>
      </c>
      <c r="H5" s="43">
        <f>3+(Calculation!B4-1998)*4+C4-9</f>
        <v>93</v>
      </c>
      <c r="I5" s="191">
        <f>H5+1</f>
        <v>94</v>
      </c>
      <c r="J5" s="191">
        <f t="shared" ref="J5:P5" si="0">I5+1</f>
        <v>95</v>
      </c>
      <c r="K5" s="191">
        <f t="shared" si="0"/>
        <v>96</v>
      </c>
      <c r="L5" s="191">
        <f t="shared" si="0"/>
        <v>97</v>
      </c>
      <c r="M5" s="191">
        <f t="shared" si="0"/>
        <v>98</v>
      </c>
      <c r="N5" s="191">
        <f t="shared" si="0"/>
        <v>99</v>
      </c>
      <c r="O5" s="191">
        <f t="shared" si="0"/>
        <v>100</v>
      </c>
      <c r="P5" s="191">
        <f t="shared" si="0"/>
        <v>101</v>
      </c>
    </row>
    <row r="6" spans="2:16" x14ac:dyDescent="0.2">
      <c r="G6" s="37">
        <v>3</v>
      </c>
      <c r="H6" s="37" t="str">
        <f>$H$4&amp;"r"&amp;$G6&amp;"c"&amp;H$5</f>
        <v>Quarter!r3c93</v>
      </c>
      <c r="I6" s="37" t="str">
        <f t="shared" ref="I6:P21" si="1">$H$4&amp;"r"&amp;$G6&amp;"c"&amp;I$5</f>
        <v>Quarter!r3c94</v>
      </c>
      <c r="J6" s="37" t="str">
        <f t="shared" si="1"/>
        <v>Quarter!r3c95</v>
      </c>
      <c r="K6" s="37" t="str">
        <f t="shared" si="1"/>
        <v>Quarter!r3c96</v>
      </c>
      <c r="L6" s="37" t="str">
        <f t="shared" si="1"/>
        <v>Quarter!r3c97</v>
      </c>
      <c r="M6" s="37" t="str">
        <f t="shared" si="1"/>
        <v>Quarter!r3c98</v>
      </c>
      <c r="N6" s="37" t="str">
        <f t="shared" si="1"/>
        <v>Quarter!r3c99</v>
      </c>
      <c r="O6" s="37" t="str">
        <f t="shared" si="1"/>
        <v>Quarter!r3c100</v>
      </c>
      <c r="P6" s="37" t="str">
        <f t="shared" si="1"/>
        <v>Quarter!r3c101</v>
      </c>
    </row>
    <row r="7" spans="2:16" x14ac:dyDescent="0.2">
      <c r="G7" s="37">
        <v>4</v>
      </c>
      <c r="H7" s="37" t="str">
        <f>$H$4&amp;"r"&amp;$G7&amp;"c"&amp;H$5</f>
        <v>Quarter!r4c93</v>
      </c>
      <c r="I7" s="37" t="str">
        <f t="shared" si="1"/>
        <v>Quarter!r4c94</v>
      </c>
      <c r="J7" s="37" t="str">
        <f t="shared" si="1"/>
        <v>Quarter!r4c95</v>
      </c>
      <c r="K7" s="37" t="str">
        <f t="shared" si="1"/>
        <v>Quarter!r4c96</v>
      </c>
      <c r="L7" s="37" t="str">
        <f t="shared" si="1"/>
        <v>Quarter!r4c97</v>
      </c>
      <c r="M7" s="37" t="str">
        <f t="shared" si="1"/>
        <v>Quarter!r4c98</v>
      </c>
      <c r="N7" s="37" t="str">
        <f t="shared" si="1"/>
        <v>Quarter!r4c99</v>
      </c>
      <c r="O7" s="37" t="str">
        <f t="shared" si="1"/>
        <v>Quarter!r4c100</v>
      </c>
      <c r="P7" s="37" t="str">
        <f t="shared" si="1"/>
        <v>Quarter!r4c101</v>
      </c>
    </row>
    <row r="8" spans="2:16" ht="12" x14ac:dyDescent="0.25">
      <c r="B8" s="44" t="s">
        <v>285</v>
      </c>
    </row>
    <row r="9" spans="2:16" ht="12" x14ac:dyDescent="0.25">
      <c r="B9" s="45" t="s">
        <v>102</v>
      </c>
    </row>
    <row r="10" spans="2:16" x14ac:dyDescent="0.2">
      <c r="B10" s="46" t="s">
        <v>286</v>
      </c>
      <c r="D10" s="37">
        <v>7</v>
      </c>
      <c r="E10" s="37" t="str">
        <f>$E$4&amp;"r"&amp;$D10&amp;"c"&amp;E$5</f>
        <v>Annual!r7c25</v>
      </c>
      <c r="F10" s="37" t="str">
        <f>$E$4&amp;"r"&amp;$D10&amp;"c"&amp;F$5</f>
        <v>Annual!r7c26</v>
      </c>
      <c r="G10" s="37">
        <f>D10</f>
        <v>7</v>
      </c>
      <c r="H10" s="37" t="str">
        <f t="shared" ref="H10:P23" si="2">$H$4&amp;"r"&amp;$G10&amp;"c"&amp;H$5</f>
        <v>Quarter!r7c93</v>
      </c>
      <c r="I10" s="37" t="str">
        <f t="shared" si="1"/>
        <v>Quarter!r7c94</v>
      </c>
      <c r="J10" s="37" t="str">
        <f t="shared" si="1"/>
        <v>Quarter!r7c95</v>
      </c>
      <c r="K10" s="37" t="str">
        <f t="shared" si="1"/>
        <v>Quarter!r7c96</v>
      </c>
      <c r="L10" s="37" t="str">
        <f t="shared" si="1"/>
        <v>Quarter!r7c97</v>
      </c>
      <c r="M10" s="37" t="str">
        <f t="shared" si="1"/>
        <v>Quarter!r7c98</v>
      </c>
      <c r="N10" s="37" t="str">
        <f t="shared" si="1"/>
        <v>Quarter!r7c99</v>
      </c>
      <c r="O10" s="37" t="str">
        <f t="shared" si="1"/>
        <v>Quarter!r7c100</v>
      </c>
      <c r="P10" s="37" t="str">
        <f t="shared" si="1"/>
        <v>Quarter!r7c101</v>
      </c>
    </row>
    <row r="11" spans="2:16" x14ac:dyDescent="0.2">
      <c r="B11" s="46" t="s">
        <v>287</v>
      </c>
      <c r="D11" s="37">
        <v>8</v>
      </c>
      <c r="E11" s="37" t="str">
        <f t="shared" ref="E11:F26" si="3">$E$4&amp;"r"&amp;$D11&amp;"c"&amp;E$5</f>
        <v>Annual!r8c25</v>
      </c>
      <c r="F11" s="37" t="str">
        <f t="shared" si="3"/>
        <v>Annual!r8c26</v>
      </c>
      <c r="G11" s="37">
        <f t="shared" ref="G11:G74" si="4">D11</f>
        <v>8</v>
      </c>
      <c r="H11" s="37" t="str">
        <f t="shared" si="2"/>
        <v>Quarter!r8c93</v>
      </c>
      <c r="I11" s="37" t="str">
        <f t="shared" si="1"/>
        <v>Quarter!r8c94</v>
      </c>
      <c r="J11" s="37" t="str">
        <f t="shared" si="1"/>
        <v>Quarter!r8c95</v>
      </c>
      <c r="K11" s="37" t="str">
        <f t="shared" si="1"/>
        <v>Quarter!r8c96</v>
      </c>
      <c r="L11" s="37" t="str">
        <f t="shared" si="1"/>
        <v>Quarter!r8c97</v>
      </c>
      <c r="M11" s="37" t="str">
        <f t="shared" si="1"/>
        <v>Quarter!r8c98</v>
      </c>
      <c r="N11" s="37" t="str">
        <f t="shared" si="1"/>
        <v>Quarter!r8c99</v>
      </c>
      <c r="O11" s="37" t="str">
        <f t="shared" si="1"/>
        <v>Quarter!r8c100</v>
      </c>
      <c r="P11" s="37" t="str">
        <f t="shared" si="1"/>
        <v>Quarter!r8c101</v>
      </c>
    </row>
    <row r="12" spans="2:16" x14ac:dyDescent="0.2">
      <c r="B12" s="46" t="s">
        <v>288</v>
      </c>
      <c r="D12" s="37">
        <v>9</v>
      </c>
      <c r="E12" s="37" t="str">
        <f t="shared" si="3"/>
        <v>Annual!r9c25</v>
      </c>
      <c r="F12" s="37" t="str">
        <f t="shared" si="3"/>
        <v>Annual!r9c26</v>
      </c>
      <c r="G12" s="37">
        <f t="shared" si="4"/>
        <v>9</v>
      </c>
      <c r="H12" s="37" t="str">
        <f t="shared" si="2"/>
        <v>Quarter!r9c93</v>
      </c>
      <c r="I12" s="37" t="str">
        <f t="shared" si="1"/>
        <v>Quarter!r9c94</v>
      </c>
      <c r="J12" s="37" t="str">
        <f t="shared" si="1"/>
        <v>Quarter!r9c95</v>
      </c>
      <c r="K12" s="37" t="str">
        <f t="shared" si="1"/>
        <v>Quarter!r9c96</v>
      </c>
      <c r="L12" s="37" t="str">
        <f t="shared" si="1"/>
        <v>Quarter!r9c97</v>
      </c>
      <c r="M12" s="37" t="str">
        <f t="shared" si="1"/>
        <v>Quarter!r9c98</v>
      </c>
      <c r="N12" s="37" t="str">
        <f t="shared" si="1"/>
        <v>Quarter!r9c99</v>
      </c>
      <c r="O12" s="37" t="str">
        <f t="shared" si="1"/>
        <v>Quarter!r9c100</v>
      </c>
      <c r="P12" s="37" t="str">
        <f t="shared" si="1"/>
        <v>Quarter!r9c101</v>
      </c>
    </row>
    <row r="13" spans="2:16" ht="12" x14ac:dyDescent="0.25">
      <c r="B13" s="45" t="s">
        <v>106</v>
      </c>
    </row>
    <row r="14" spans="2:16" x14ac:dyDescent="0.2">
      <c r="B14" s="46" t="s">
        <v>289</v>
      </c>
      <c r="D14" s="37">
        <v>10</v>
      </c>
      <c r="E14" s="37" t="str">
        <f t="shared" si="3"/>
        <v>Annual!r10c25</v>
      </c>
      <c r="F14" s="37" t="str">
        <f t="shared" si="3"/>
        <v>Annual!r10c26</v>
      </c>
      <c r="G14" s="37">
        <f t="shared" si="4"/>
        <v>10</v>
      </c>
      <c r="H14" s="37" t="str">
        <f t="shared" si="2"/>
        <v>Quarter!r10c93</v>
      </c>
      <c r="I14" s="37" t="str">
        <f t="shared" si="1"/>
        <v>Quarter!r10c94</v>
      </c>
      <c r="J14" s="37" t="str">
        <f t="shared" si="1"/>
        <v>Quarter!r10c95</v>
      </c>
      <c r="K14" s="37" t="str">
        <f t="shared" si="1"/>
        <v>Quarter!r10c96</v>
      </c>
      <c r="L14" s="37" t="str">
        <f t="shared" si="1"/>
        <v>Quarter!r10c97</v>
      </c>
      <c r="M14" s="37" t="str">
        <f t="shared" si="1"/>
        <v>Quarter!r10c98</v>
      </c>
      <c r="N14" s="37" t="str">
        <f t="shared" si="1"/>
        <v>Quarter!r10c99</v>
      </c>
      <c r="O14" s="37" t="str">
        <f t="shared" si="1"/>
        <v>Quarter!r10c100</v>
      </c>
      <c r="P14" s="37" t="str">
        <f t="shared" si="1"/>
        <v>Quarter!r10c101</v>
      </c>
    </row>
    <row r="15" spans="2:16" x14ac:dyDescent="0.2">
      <c r="B15" s="46" t="s">
        <v>290</v>
      </c>
      <c r="D15" s="37">
        <v>11</v>
      </c>
      <c r="E15" s="37" t="str">
        <f t="shared" si="3"/>
        <v>Annual!r11c25</v>
      </c>
      <c r="F15" s="37" t="str">
        <f t="shared" si="3"/>
        <v>Annual!r11c26</v>
      </c>
      <c r="G15" s="37">
        <f t="shared" si="4"/>
        <v>11</v>
      </c>
      <c r="H15" s="37" t="str">
        <f t="shared" si="2"/>
        <v>Quarter!r11c93</v>
      </c>
      <c r="I15" s="37" t="str">
        <f t="shared" si="1"/>
        <v>Quarter!r11c94</v>
      </c>
      <c r="J15" s="37" t="str">
        <f t="shared" si="1"/>
        <v>Quarter!r11c95</v>
      </c>
      <c r="K15" s="37" t="str">
        <f t="shared" si="1"/>
        <v>Quarter!r11c96</v>
      </c>
      <c r="L15" s="37" t="str">
        <f t="shared" si="1"/>
        <v>Quarter!r11c97</v>
      </c>
      <c r="M15" s="37" t="str">
        <f t="shared" si="1"/>
        <v>Quarter!r11c98</v>
      </c>
      <c r="N15" s="37" t="str">
        <f t="shared" si="1"/>
        <v>Quarter!r11c99</v>
      </c>
      <c r="O15" s="37" t="str">
        <f t="shared" si="1"/>
        <v>Quarter!r11c100</v>
      </c>
      <c r="P15" s="37" t="str">
        <f t="shared" si="1"/>
        <v>Quarter!r11c101</v>
      </c>
    </row>
    <row r="16" spans="2:16" x14ac:dyDescent="0.2">
      <c r="B16" s="46" t="s">
        <v>291</v>
      </c>
      <c r="D16" s="37">
        <v>12</v>
      </c>
      <c r="E16" s="37" t="str">
        <f t="shared" si="3"/>
        <v>Annual!r12c25</v>
      </c>
      <c r="F16" s="37" t="str">
        <f t="shared" si="3"/>
        <v>Annual!r12c26</v>
      </c>
      <c r="G16" s="37">
        <f t="shared" si="4"/>
        <v>12</v>
      </c>
      <c r="H16" s="37" t="str">
        <f t="shared" si="2"/>
        <v>Quarter!r12c93</v>
      </c>
      <c r="I16" s="37" t="str">
        <f t="shared" si="1"/>
        <v>Quarter!r12c94</v>
      </c>
      <c r="J16" s="37" t="str">
        <f t="shared" si="1"/>
        <v>Quarter!r12c95</v>
      </c>
      <c r="K16" s="37" t="str">
        <f t="shared" si="1"/>
        <v>Quarter!r12c96</v>
      </c>
      <c r="L16" s="37" t="str">
        <f t="shared" si="1"/>
        <v>Quarter!r12c97</v>
      </c>
      <c r="M16" s="37" t="str">
        <f t="shared" si="1"/>
        <v>Quarter!r12c98</v>
      </c>
      <c r="N16" s="37" t="str">
        <f t="shared" si="1"/>
        <v>Quarter!r12c99</v>
      </c>
      <c r="O16" s="37" t="str">
        <f t="shared" si="1"/>
        <v>Quarter!r12c100</v>
      </c>
      <c r="P16" s="37" t="str">
        <f t="shared" si="1"/>
        <v>Quarter!r12c101</v>
      </c>
    </row>
    <row r="17" spans="1:16" x14ac:dyDescent="0.2">
      <c r="B17" s="47"/>
    </row>
    <row r="19" spans="1:16" ht="12" x14ac:dyDescent="0.25">
      <c r="A19" s="45" t="s">
        <v>292</v>
      </c>
      <c r="B19" s="48" t="s">
        <v>108</v>
      </c>
      <c r="D19" s="37">
        <v>13</v>
      </c>
      <c r="E19" s="37" t="str">
        <f t="shared" si="3"/>
        <v>Annual!r13c25</v>
      </c>
      <c r="F19" s="37" t="str">
        <f t="shared" si="3"/>
        <v>Annual!r13c26</v>
      </c>
      <c r="G19" s="37">
        <f t="shared" si="4"/>
        <v>13</v>
      </c>
      <c r="H19" s="37" t="str">
        <f t="shared" si="2"/>
        <v>Quarter!r13c93</v>
      </c>
      <c r="I19" s="37" t="str">
        <f t="shared" si="1"/>
        <v>Quarter!r13c94</v>
      </c>
      <c r="J19" s="37" t="str">
        <f t="shared" si="1"/>
        <v>Quarter!r13c95</v>
      </c>
      <c r="K19" s="37" t="str">
        <f t="shared" si="1"/>
        <v>Quarter!r13c96</v>
      </c>
      <c r="L19" s="37" t="str">
        <f t="shared" si="1"/>
        <v>Quarter!r13c97</v>
      </c>
      <c r="M19" s="37" t="str">
        <f t="shared" si="1"/>
        <v>Quarter!r13c98</v>
      </c>
      <c r="N19" s="37" t="str">
        <f t="shared" si="1"/>
        <v>Quarter!r13c99</v>
      </c>
      <c r="O19" s="37" t="str">
        <f t="shared" si="1"/>
        <v>Quarter!r13c100</v>
      </c>
      <c r="P19" s="37" t="str">
        <f t="shared" si="1"/>
        <v>Quarter!r13c101</v>
      </c>
    </row>
    <row r="20" spans="1:16" x14ac:dyDescent="0.2">
      <c r="B20" s="48" t="s">
        <v>120</v>
      </c>
      <c r="D20" s="37">
        <v>14</v>
      </c>
      <c r="E20" s="37" t="str">
        <f t="shared" si="3"/>
        <v>Annual!r14c25</v>
      </c>
      <c r="F20" s="37" t="str">
        <f t="shared" si="3"/>
        <v>Annual!r14c26</v>
      </c>
      <c r="G20" s="37">
        <f t="shared" si="4"/>
        <v>14</v>
      </c>
      <c r="H20" s="37" t="str">
        <f t="shared" si="2"/>
        <v>Quarter!r14c93</v>
      </c>
      <c r="I20" s="37" t="str">
        <f t="shared" si="1"/>
        <v>Quarter!r14c94</v>
      </c>
      <c r="J20" s="37" t="str">
        <f t="shared" si="1"/>
        <v>Quarter!r14c95</v>
      </c>
      <c r="K20" s="37" t="str">
        <f t="shared" si="1"/>
        <v>Quarter!r14c96</v>
      </c>
      <c r="L20" s="37" t="str">
        <f t="shared" si="1"/>
        <v>Quarter!r14c97</v>
      </c>
      <c r="M20" s="37" t="str">
        <f t="shared" si="1"/>
        <v>Quarter!r14c98</v>
      </c>
      <c r="N20" s="37" t="str">
        <f t="shared" si="1"/>
        <v>Quarter!r14c99</v>
      </c>
      <c r="O20" s="37" t="str">
        <f t="shared" si="1"/>
        <v>Quarter!r14c100</v>
      </c>
      <c r="P20" s="37" t="str">
        <f t="shared" si="1"/>
        <v>Quarter!r14c101</v>
      </c>
    </row>
    <row r="21" spans="1:16" x14ac:dyDescent="0.2">
      <c r="B21" s="48" t="s">
        <v>110</v>
      </c>
      <c r="D21" s="37">
        <v>15</v>
      </c>
      <c r="E21" s="37" t="str">
        <f t="shared" si="3"/>
        <v>Annual!r15c25</v>
      </c>
      <c r="F21" s="37" t="str">
        <f t="shared" si="3"/>
        <v>Annual!r15c26</v>
      </c>
      <c r="G21" s="37">
        <f t="shared" si="4"/>
        <v>15</v>
      </c>
      <c r="H21" s="37" t="str">
        <f t="shared" si="2"/>
        <v>Quarter!r15c93</v>
      </c>
      <c r="I21" s="37" t="str">
        <f t="shared" si="1"/>
        <v>Quarter!r15c94</v>
      </c>
      <c r="J21" s="37" t="str">
        <f t="shared" si="1"/>
        <v>Quarter!r15c95</v>
      </c>
      <c r="K21" s="37" t="str">
        <f t="shared" si="1"/>
        <v>Quarter!r15c96</v>
      </c>
      <c r="L21" s="37" t="str">
        <f t="shared" si="1"/>
        <v>Quarter!r15c97</v>
      </c>
      <c r="M21" s="37" t="str">
        <f t="shared" si="1"/>
        <v>Quarter!r15c98</v>
      </c>
      <c r="N21" s="37" t="str">
        <f t="shared" si="1"/>
        <v>Quarter!r15c99</v>
      </c>
      <c r="O21" s="37" t="str">
        <f t="shared" si="1"/>
        <v>Quarter!r15c100</v>
      </c>
      <c r="P21" s="37" t="str">
        <f t="shared" si="1"/>
        <v>Quarter!r15c101</v>
      </c>
    </row>
    <row r="22" spans="1:16" x14ac:dyDescent="0.2">
      <c r="B22" s="48" t="s">
        <v>111</v>
      </c>
      <c r="D22" s="37">
        <v>16</v>
      </c>
      <c r="E22" s="37" t="str">
        <f t="shared" si="3"/>
        <v>Annual!r16c25</v>
      </c>
      <c r="F22" s="37" t="str">
        <f t="shared" si="3"/>
        <v>Annual!r16c26</v>
      </c>
      <c r="G22" s="37">
        <f t="shared" si="4"/>
        <v>16</v>
      </c>
      <c r="H22" s="37" t="str">
        <f t="shared" si="2"/>
        <v>Quarter!r16c93</v>
      </c>
      <c r="I22" s="37" t="str">
        <f t="shared" si="2"/>
        <v>Quarter!r16c94</v>
      </c>
      <c r="J22" s="37" t="str">
        <f t="shared" si="2"/>
        <v>Quarter!r16c95</v>
      </c>
      <c r="K22" s="37" t="str">
        <f t="shared" si="2"/>
        <v>Quarter!r16c96</v>
      </c>
      <c r="L22" s="37" t="str">
        <f t="shared" si="2"/>
        <v>Quarter!r16c97</v>
      </c>
      <c r="M22" s="37" t="str">
        <f t="shared" si="2"/>
        <v>Quarter!r16c98</v>
      </c>
      <c r="N22" s="37" t="str">
        <f t="shared" si="2"/>
        <v>Quarter!r16c99</v>
      </c>
      <c r="O22" s="37" t="str">
        <f t="shared" si="2"/>
        <v>Quarter!r16c100</v>
      </c>
      <c r="P22" s="37" t="str">
        <f t="shared" si="2"/>
        <v>Quarter!r16c101</v>
      </c>
    </row>
    <row r="23" spans="1:16" x14ac:dyDescent="0.2">
      <c r="B23" s="48" t="s">
        <v>174</v>
      </c>
      <c r="D23" s="37">
        <v>17</v>
      </c>
      <c r="E23" s="37" t="str">
        <f t="shared" si="3"/>
        <v>Annual!r17c25</v>
      </c>
      <c r="F23" s="37" t="str">
        <f t="shared" si="3"/>
        <v>Annual!r17c26</v>
      </c>
      <c r="G23" s="37">
        <f t="shared" si="4"/>
        <v>17</v>
      </c>
      <c r="H23" s="37" t="str">
        <f t="shared" si="2"/>
        <v>Quarter!r17c93</v>
      </c>
      <c r="I23" s="37" t="str">
        <f t="shared" si="2"/>
        <v>Quarter!r17c94</v>
      </c>
      <c r="J23" s="37" t="str">
        <f t="shared" si="2"/>
        <v>Quarter!r17c95</v>
      </c>
      <c r="K23" s="37" t="str">
        <f t="shared" si="2"/>
        <v>Quarter!r17c96</v>
      </c>
      <c r="L23" s="37" t="str">
        <f t="shared" si="2"/>
        <v>Quarter!r17c97</v>
      </c>
      <c r="M23" s="37" t="str">
        <f t="shared" si="2"/>
        <v>Quarter!r17c98</v>
      </c>
      <c r="N23" s="37" t="str">
        <f t="shared" si="2"/>
        <v>Quarter!r17c99</v>
      </c>
      <c r="O23" s="37" t="str">
        <f t="shared" si="2"/>
        <v>Quarter!r17c100</v>
      </c>
      <c r="P23" s="37" t="str">
        <f t="shared" si="2"/>
        <v>Quarter!r17c101</v>
      </c>
    </row>
    <row r="24" spans="1:16" x14ac:dyDescent="0.2">
      <c r="B24" s="48" t="s">
        <v>113</v>
      </c>
      <c r="D24" s="37">
        <v>18</v>
      </c>
      <c r="E24" s="37" t="str">
        <f t="shared" si="3"/>
        <v>Annual!r18c25</v>
      </c>
      <c r="F24" s="37" t="str">
        <f t="shared" si="3"/>
        <v>Annual!r18c26</v>
      </c>
      <c r="G24" s="37">
        <f t="shared" si="4"/>
        <v>18</v>
      </c>
      <c r="H24" s="37" t="str">
        <f t="shared" ref="H24:P49" si="5">$H$4&amp;"r"&amp;$G24&amp;"c"&amp;H$5</f>
        <v>Quarter!r18c93</v>
      </c>
      <c r="I24" s="37" t="str">
        <f t="shared" si="5"/>
        <v>Quarter!r18c94</v>
      </c>
      <c r="J24" s="37" t="str">
        <f t="shared" si="5"/>
        <v>Quarter!r18c95</v>
      </c>
      <c r="K24" s="37" t="str">
        <f t="shared" si="5"/>
        <v>Quarter!r18c96</v>
      </c>
      <c r="L24" s="37" t="str">
        <f t="shared" si="5"/>
        <v>Quarter!r18c97</v>
      </c>
      <c r="M24" s="37" t="str">
        <f t="shared" si="5"/>
        <v>Quarter!r18c98</v>
      </c>
      <c r="N24" s="37" t="str">
        <f t="shared" si="5"/>
        <v>Quarter!r18c99</v>
      </c>
      <c r="O24" s="37" t="str">
        <f t="shared" si="5"/>
        <v>Quarter!r18c100</v>
      </c>
      <c r="P24" s="37" t="str">
        <f t="shared" si="5"/>
        <v>Quarter!r18c101</v>
      </c>
    </row>
    <row r="25" spans="1:16" x14ac:dyDescent="0.2">
      <c r="B25" s="48" t="s">
        <v>114</v>
      </c>
      <c r="D25" s="37">
        <v>19</v>
      </c>
      <c r="E25" s="37" t="str">
        <f t="shared" si="3"/>
        <v>Annual!r19c25</v>
      </c>
      <c r="F25" s="37" t="str">
        <f t="shared" si="3"/>
        <v>Annual!r19c26</v>
      </c>
      <c r="G25" s="37">
        <f t="shared" si="4"/>
        <v>19</v>
      </c>
      <c r="H25" s="37" t="str">
        <f t="shared" si="5"/>
        <v>Quarter!r19c93</v>
      </c>
      <c r="I25" s="37" t="str">
        <f t="shared" si="5"/>
        <v>Quarter!r19c94</v>
      </c>
      <c r="J25" s="37" t="str">
        <f t="shared" si="5"/>
        <v>Quarter!r19c95</v>
      </c>
      <c r="K25" s="37" t="str">
        <f t="shared" si="5"/>
        <v>Quarter!r19c96</v>
      </c>
      <c r="L25" s="37" t="str">
        <f t="shared" si="5"/>
        <v>Quarter!r19c97</v>
      </c>
      <c r="M25" s="37" t="str">
        <f t="shared" si="5"/>
        <v>Quarter!r19c98</v>
      </c>
      <c r="N25" s="37" t="str">
        <f t="shared" si="5"/>
        <v>Quarter!r19c99</v>
      </c>
      <c r="O25" s="37" t="str">
        <f t="shared" si="5"/>
        <v>Quarter!r19c100</v>
      </c>
      <c r="P25" s="37" t="str">
        <f t="shared" si="5"/>
        <v>Quarter!r19c101</v>
      </c>
    </row>
    <row r="26" spans="1:16" x14ac:dyDescent="0.2">
      <c r="B26" s="48" t="s">
        <v>115</v>
      </c>
      <c r="D26" s="37">
        <v>20</v>
      </c>
      <c r="E26" s="37" t="str">
        <f t="shared" si="3"/>
        <v>Annual!r20c25</v>
      </c>
      <c r="F26" s="37" t="str">
        <f t="shared" si="3"/>
        <v>Annual!r20c26</v>
      </c>
      <c r="G26" s="37">
        <f t="shared" si="4"/>
        <v>20</v>
      </c>
      <c r="H26" s="37" t="str">
        <f t="shared" si="5"/>
        <v>Quarter!r20c93</v>
      </c>
      <c r="I26" s="37" t="str">
        <f t="shared" si="5"/>
        <v>Quarter!r20c94</v>
      </c>
      <c r="J26" s="37" t="str">
        <f t="shared" si="5"/>
        <v>Quarter!r20c95</v>
      </c>
      <c r="K26" s="37" t="str">
        <f t="shared" si="5"/>
        <v>Quarter!r20c96</v>
      </c>
      <c r="L26" s="37" t="str">
        <f t="shared" si="5"/>
        <v>Quarter!r20c97</v>
      </c>
      <c r="M26" s="37" t="str">
        <f t="shared" si="5"/>
        <v>Quarter!r20c98</v>
      </c>
      <c r="N26" s="37" t="str">
        <f t="shared" si="5"/>
        <v>Quarter!r20c99</v>
      </c>
      <c r="O26" s="37" t="str">
        <f t="shared" si="5"/>
        <v>Quarter!r20c100</v>
      </c>
      <c r="P26" s="37" t="str">
        <f t="shared" si="5"/>
        <v>Quarter!r20c101</v>
      </c>
    </row>
    <row r="27" spans="1:16" x14ac:dyDescent="0.2">
      <c r="B27" s="48" t="s">
        <v>116</v>
      </c>
      <c r="D27" s="37">
        <v>21</v>
      </c>
      <c r="E27" s="37" t="str">
        <f t="shared" ref="E27:F42" si="6">$E$4&amp;"r"&amp;$D27&amp;"c"&amp;E$5</f>
        <v>Annual!r21c25</v>
      </c>
      <c r="F27" s="37" t="str">
        <f t="shared" si="6"/>
        <v>Annual!r21c26</v>
      </c>
      <c r="G27" s="37">
        <f t="shared" si="4"/>
        <v>21</v>
      </c>
      <c r="H27" s="37" t="str">
        <f t="shared" si="5"/>
        <v>Quarter!r21c93</v>
      </c>
      <c r="I27" s="37" t="str">
        <f t="shared" si="5"/>
        <v>Quarter!r21c94</v>
      </c>
      <c r="J27" s="37" t="str">
        <f t="shared" si="5"/>
        <v>Quarter!r21c95</v>
      </c>
      <c r="K27" s="37" t="str">
        <f t="shared" si="5"/>
        <v>Quarter!r21c96</v>
      </c>
      <c r="L27" s="37" t="str">
        <f t="shared" si="5"/>
        <v>Quarter!r21c97</v>
      </c>
      <c r="M27" s="37" t="str">
        <f t="shared" si="5"/>
        <v>Quarter!r21c98</v>
      </c>
      <c r="N27" s="37" t="str">
        <f t="shared" si="5"/>
        <v>Quarter!r21c99</v>
      </c>
      <c r="O27" s="37" t="str">
        <f t="shared" si="5"/>
        <v>Quarter!r21c100</v>
      </c>
      <c r="P27" s="37" t="str">
        <f t="shared" si="5"/>
        <v>Quarter!r21c101</v>
      </c>
    </row>
    <row r="28" spans="1:16" x14ac:dyDescent="0.2">
      <c r="B28" s="48" t="s">
        <v>117</v>
      </c>
      <c r="D28" s="37">
        <v>22</v>
      </c>
      <c r="E28" s="37" t="str">
        <f t="shared" si="6"/>
        <v>Annual!r22c25</v>
      </c>
      <c r="F28" s="37" t="str">
        <f t="shared" si="6"/>
        <v>Annual!r22c26</v>
      </c>
      <c r="G28" s="37">
        <f t="shared" si="4"/>
        <v>22</v>
      </c>
      <c r="H28" s="37" t="str">
        <f t="shared" si="5"/>
        <v>Quarter!r22c93</v>
      </c>
      <c r="I28" s="37" t="str">
        <f t="shared" si="5"/>
        <v>Quarter!r22c94</v>
      </c>
      <c r="J28" s="37" t="str">
        <f t="shared" si="5"/>
        <v>Quarter!r22c95</v>
      </c>
      <c r="K28" s="37" t="str">
        <f t="shared" si="5"/>
        <v>Quarter!r22c96</v>
      </c>
      <c r="L28" s="37" t="str">
        <f t="shared" si="5"/>
        <v>Quarter!r22c97</v>
      </c>
      <c r="M28" s="37" t="str">
        <f t="shared" si="5"/>
        <v>Quarter!r22c98</v>
      </c>
      <c r="N28" s="37" t="str">
        <f t="shared" si="5"/>
        <v>Quarter!r22c99</v>
      </c>
      <c r="O28" s="37" t="str">
        <f t="shared" si="5"/>
        <v>Quarter!r22c100</v>
      </c>
      <c r="P28" s="37" t="str">
        <f t="shared" si="5"/>
        <v>Quarter!r22c101</v>
      </c>
    </row>
    <row r="29" spans="1:16" ht="12" x14ac:dyDescent="0.25">
      <c r="B29" s="45" t="s">
        <v>118</v>
      </c>
      <c r="D29" s="37">
        <v>23</v>
      </c>
      <c r="E29" s="37" t="str">
        <f t="shared" si="6"/>
        <v>Annual!r23c25</v>
      </c>
      <c r="F29" s="37" t="str">
        <f t="shared" si="6"/>
        <v>Annual!r23c26</v>
      </c>
      <c r="G29" s="37">
        <f t="shared" si="4"/>
        <v>23</v>
      </c>
      <c r="H29" s="37" t="str">
        <f t="shared" si="5"/>
        <v>Quarter!r23c93</v>
      </c>
      <c r="I29" s="37" t="str">
        <f t="shared" si="5"/>
        <v>Quarter!r23c94</v>
      </c>
      <c r="J29" s="37" t="str">
        <f t="shared" si="5"/>
        <v>Quarter!r23c95</v>
      </c>
      <c r="K29" s="37" t="str">
        <f t="shared" si="5"/>
        <v>Quarter!r23c96</v>
      </c>
      <c r="L29" s="37" t="str">
        <f t="shared" si="5"/>
        <v>Quarter!r23c97</v>
      </c>
      <c r="M29" s="37" t="str">
        <f t="shared" si="5"/>
        <v>Quarter!r23c98</v>
      </c>
      <c r="N29" s="37" t="str">
        <f t="shared" si="5"/>
        <v>Quarter!r23c99</v>
      </c>
      <c r="O29" s="37" t="str">
        <f t="shared" si="5"/>
        <v>Quarter!r23c100</v>
      </c>
      <c r="P29" s="37" t="str">
        <f t="shared" si="5"/>
        <v>Quarter!r23c101</v>
      </c>
    </row>
    <row r="31" spans="1:16" ht="12" x14ac:dyDescent="0.25">
      <c r="A31" s="45" t="s">
        <v>106</v>
      </c>
      <c r="B31" s="48" t="s">
        <v>119</v>
      </c>
      <c r="D31" s="37">
        <v>24</v>
      </c>
      <c r="E31" s="37" t="str">
        <f t="shared" si="6"/>
        <v>Annual!r24c25</v>
      </c>
      <c r="F31" s="37" t="str">
        <f t="shared" si="6"/>
        <v>Annual!r24c26</v>
      </c>
      <c r="G31" s="37">
        <f t="shared" si="4"/>
        <v>24</v>
      </c>
      <c r="H31" s="37" t="str">
        <f t="shared" si="5"/>
        <v>Quarter!r24c93</v>
      </c>
      <c r="I31" s="37" t="str">
        <f t="shared" si="5"/>
        <v>Quarter!r24c94</v>
      </c>
      <c r="J31" s="37" t="str">
        <f t="shared" si="5"/>
        <v>Quarter!r24c95</v>
      </c>
      <c r="K31" s="37" t="str">
        <f t="shared" si="5"/>
        <v>Quarter!r24c96</v>
      </c>
      <c r="L31" s="37" t="str">
        <f t="shared" si="5"/>
        <v>Quarter!r24c97</v>
      </c>
      <c r="M31" s="37" t="str">
        <f t="shared" si="5"/>
        <v>Quarter!r24c98</v>
      </c>
      <c r="N31" s="37" t="str">
        <f t="shared" si="5"/>
        <v>Quarter!r24c99</v>
      </c>
      <c r="O31" s="37" t="str">
        <f t="shared" si="5"/>
        <v>Quarter!r24c100</v>
      </c>
      <c r="P31" s="37" t="str">
        <f t="shared" si="5"/>
        <v>Quarter!r24c101</v>
      </c>
    </row>
    <row r="32" spans="1:16" x14ac:dyDescent="0.2">
      <c r="B32" s="48" t="s">
        <v>120</v>
      </c>
      <c r="D32" s="37">
        <v>25</v>
      </c>
      <c r="E32" s="37" t="str">
        <f t="shared" si="6"/>
        <v>Annual!r25c25</v>
      </c>
      <c r="F32" s="37" t="str">
        <f t="shared" si="6"/>
        <v>Annual!r25c26</v>
      </c>
      <c r="G32" s="37">
        <f t="shared" si="4"/>
        <v>25</v>
      </c>
      <c r="H32" s="37" t="str">
        <f t="shared" si="5"/>
        <v>Quarter!r25c93</v>
      </c>
      <c r="I32" s="37" t="str">
        <f t="shared" si="5"/>
        <v>Quarter!r25c94</v>
      </c>
      <c r="J32" s="37" t="str">
        <f t="shared" si="5"/>
        <v>Quarter!r25c95</v>
      </c>
      <c r="K32" s="37" t="str">
        <f t="shared" si="5"/>
        <v>Quarter!r25c96</v>
      </c>
      <c r="L32" s="37" t="str">
        <f t="shared" si="5"/>
        <v>Quarter!r25c97</v>
      </c>
      <c r="M32" s="37" t="str">
        <f t="shared" si="5"/>
        <v>Quarter!r25c98</v>
      </c>
      <c r="N32" s="37" t="str">
        <f t="shared" si="5"/>
        <v>Quarter!r25c99</v>
      </c>
      <c r="O32" s="37" t="str">
        <f t="shared" si="5"/>
        <v>Quarter!r25c100</v>
      </c>
      <c r="P32" s="37" t="str">
        <f t="shared" si="5"/>
        <v>Quarter!r25c101</v>
      </c>
    </row>
    <row r="33" spans="2:16" x14ac:dyDescent="0.2">
      <c r="B33" s="48" t="s">
        <v>110</v>
      </c>
      <c r="D33" s="37">
        <v>26</v>
      </c>
      <c r="E33" s="37" t="str">
        <f t="shared" si="6"/>
        <v>Annual!r26c25</v>
      </c>
      <c r="F33" s="37" t="str">
        <f t="shared" si="6"/>
        <v>Annual!r26c26</v>
      </c>
      <c r="G33" s="37">
        <f t="shared" si="4"/>
        <v>26</v>
      </c>
      <c r="H33" s="37" t="str">
        <f t="shared" si="5"/>
        <v>Quarter!r26c93</v>
      </c>
      <c r="I33" s="37" t="str">
        <f t="shared" si="5"/>
        <v>Quarter!r26c94</v>
      </c>
      <c r="J33" s="37" t="str">
        <f t="shared" si="5"/>
        <v>Quarter!r26c95</v>
      </c>
      <c r="K33" s="37" t="str">
        <f t="shared" si="5"/>
        <v>Quarter!r26c96</v>
      </c>
      <c r="L33" s="37" t="str">
        <f t="shared" si="5"/>
        <v>Quarter!r26c97</v>
      </c>
      <c r="M33" s="37" t="str">
        <f t="shared" si="5"/>
        <v>Quarter!r26c98</v>
      </c>
      <c r="N33" s="37" t="str">
        <f t="shared" si="5"/>
        <v>Quarter!r26c99</v>
      </c>
      <c r="O33" s="37" t="str">
        <f t="shared" si="5"/>
        <v>Quarter!r26c100</v>
      </c>
      <c r="P33" s="37" t="str">
        <f t="shared" si="5"/>
        <v>Quarter!r26c101</v>
      </c>
    </row>
    <row r="34" spans="2:16" x14ac:dyDescent="0.2">
      <c r="B34" s="48" t="s">
        <v>174</v>
      </c>
      <c r="D34" s="37">
        <v>27</v>
      </c>
      <c r="E34" s="37" t="str">
        <f t="shared" si="6"/>
        <v>Annual!r27c25</v>
      </c>
      <c r="F34" s="37" t="str">
        <f t="shared" si="6"/>
        <v>Annual!r27c26</v>
      </c>
      <c r="G34" s="37">
        <f t="shared" si="4"/>
        <v>27</v>
      </c>
      <c r="H34" s="37" t="str">
        <f t="shared" si="5"/>
        <v>Quarter!r27c93</v>
      </c>
      <c r="I34" s="37" t="str">
        <f t="shared" si="5"/>
        <v>Quarter!r27c94</v>
      </c>
      <c r="J34" s="37" t="str">
        <f t="shared" si="5"/>
        <v>Quarter!r27c95</v>
      </c>
      <c r="K34" s="37" t="str">
        <f t="shared" si="5"/>
        <v>Quarter!r27c96</v>
      </c>
      <c r="L34" s="37" t="str">
        <f t="shared" si="5"/>
        <v>Quarter!r27c97</v>
      </c>
      <c r="M34" s="37" t="str">
        <f t="shared" si="5"/>
        <v>Quarter!r27c98</v>
      </c>
      <c r="N34" s="37" t="str">
        <f t="shared" si="5"/>
        <v>Quarter!r27c99</v>
      </c>
      <c r="O34" s="37" t="str">
        <f t="shared" si="5"/>
        <v>Quarter!r27c100</v>
      </c>
      <c r="P34" s="37" t="str">
        <f t="shared" si="5"/>
        <v>Quarter!r27c101</v>
      </c>
    </row>
    <row r="35" spans="2:16" x14ac:dyDescent="0.2">
      <c r="B35" s="48" t="s">
        <v>113</v>
      </c>
      <c r="D35" s="37">
        <v>28</v>
      </c>
      <c r="E35" s="37" t="str">
        <f t="shared" si="6"/>
        <v>Annual!r28c25</v>
      </c>
      <c r="F35" s="37" t="str">
        <f t="shared" si="6"/>
        <v>Annual!r28c26</v>
      </c>
      <c r="G35" s="37">
        <f t="shared" si="4"/>
        <v>28</v>
      </c>
      <c r="H35" s="37" t="str">
        <f t="shared" si="5"/>
        <v>Quarter!r28c93</v>
      </c>
      <c r="I35" s="37" t="str">
        <f t="shared" si="5"/>
        <v>Quarter!r28c94</v>
      </c>
      <c r="J35" s="37" t="str">
        <f t="shared" si="5"/>
        <v>Quarter!r28c95</v>
      </c>
      <c r="K35" s="37" t="str">
        <f t="shared" si="5"/>
        <v>Quarter!r28c96</v>
      </c>
      <c r="L35" s="37" t="str">
        <f t="shared" si="5"/>
        <v>Quarter!r28c97</v>
      </c>
      <c r="M35" s="37" t="str">
        <f t="shared" si="5"/>
        <v>Quarter!r28c98</v>
      </c>
      <c r="N35" s="37" t="str">
        <f t="shared" si="5"/>
        <v>Quarter!r28c99</v>
      </c>
      <c r="O35" s="37" t="str">
        <f t="shared" si="5"/>
        <v>Quarter!r28c100</v>
      </c>
      <c r="P35" s="37" t="str">
        <f t="shared" si="5"/>
        <v>Quarter!r28c101</v>
      </c>
    </row>
    <row r="36" spans="2:16" x14ac:dyDescent="0.2">
      <c r="B36" s="48" t="s">
        <v>114</v>
      </c>
      <c r="D36" s="37">
        <v>29</v>
      </c>
      <c r="E36" s="37" t="str">
        <f t="shared" si="6"/>
        <v>Annual!r29c25</v>
      </c>
      <c r="F36" s="37" t="str">
        <f t="shared" si="6"/>
        <v>Annual!r29c26</v>
      </c>
      <c r="G36" s="37">
        <f t="shared" si="4"/>
        <v>29</v>
      </c>
      <c r="H36" s="37" t="str">
        <f t="shared" si="5"/>
        <v>Quarter!r29c93</v>
      </c>
      <c r="I36" s="37" t="str">
        <f t="shared" si="5"/>
        <v>Quarter!r29c94</v>
      </c>
      <c r="J36" s="37" t="str">
        <f t="shared" si="5"/>
        <v>Quarter!r29c95</v>
      </c>
      <c r="K36" s="37" t="str">
        <f t="shared" si="5"/>
        <v>Quarter!r29c96</v>
      </c>
      <c r="L36" s="37" t="str">
        <f t="shared" si="5"/>
        <v>Quarter!r29c97</v>
      </c>
      <c r="M36" s="37" t="str">
        <f t="shared" si="5"/>
        <v>Quarter!r29c98</v>
      </c>
      <c r="N36" s="37" t="str">
        <f t="shared" si="5"/>
        <v>Quarter!r29c99</v>
      </c>
      <c r="O36" s="37" t="str">
        <f t="shared" si="5"/>
        <v>Quarter!r29c100</v>
      </c>
      <c r="P36" s="37" t="str">
        <f t="shared" si="5"/>
        <v>Quarter!r29c101</v>
      </c>
    </row>
    <row r="37" spans="2:16" x14ac:dyDescent="0.2">
      <c r="B37" s="48" t="s">
        <v>115</v>
      </c>
      <c r="D37" s="37">
        <v>30</v>
      </c>
      <c r="E37" s="37" t="str">
        <f t="shared" si="6"/>
        <v>Annual!r30c25</v>
      </c>
      <c r="F37" s="37" t="str">
        <f t="shared" si="6"/>
        <v>Annual!r30c26</v>
      </c>
      <c r="G37" s="37">
        <f t="shared" si="4"/>
        <v>30</v>
      </c>
      <c r="H37" s="37" t="str">
        <f t="shared" si="5"/>
        <v>Quarter!r30c93</v>
      </c>
      <c r="I37" s="37" t="str">
        <f t="shared" si="5"/>
        <v>Quarter!r30c94</v>
      </c>
      <c r="J37" s="37" t="str">
        <f t="shared" si="5"/>
        <v>Quarter!r30c95</v>
      </c>
      <c r="K37" s="37" t="str">
        <f t="shared" si="5"/>
        <v>Quarter!r30c96</v>
      </c>
      <c r="L37" s="37" t="str">
        <f t="shared" si="5"/>
        <v>Quarter!r30c97</v>
      </c>
      <c r="M37" s="37" t="str">
        <f t="shared" si="5"/>
        <v>Quarter!r30c98</v>
      </c>
      <c r="N37" s="37" t="str">
        <f t="shared" si="5"/>
        <v>Quarter!r30c99</v>
      </c>
      <c r="O37" s="37" t="str">
        <f t="shared" si="5"/>
        <v>Quarter!r30c100</v>
      </c>
      <c r="P37" s="37" t="str">
        <f t="shared" si="5"/>
        <v>Quarter!r30c101</v>
      </c>
    </row>
    <row r="38" spans="2:16" x14ac:dyDescent="0.2">
      <c r="B38" s="48" t="s">
        <v>116</v>
      </c>
      <c r="D38" s="37">
        <v>31</v>
      </c>
      <c r="E38" s="37" t="str">
        <f t="shared" si="6"/>
        <v>Annual!r31c25</v>
      </c>
      <c r="F38" s="37" t="str">
        <f t="shared" si="6"/>
        <v>Annual!r31c26</v>
      </c>
      <c r="G38" s="37">
        <f t="shared" si="4"/>
        <v>31</v>
      </c>
      <c r="H38" s="37" t="str">
        <f t="shared" si="5"/>
        <v>Quarter!r31c93</v>
      </c>
      <c r="I38" s="37" t="str">
        <f t="shared" si="5"/>
        <v>Quarter!r31c94</v>
      </c>
      <c r="J38" s="37" t="str">
        <f t="shared" si="5"/>
        <v>Quarter!r31c95</v>
      </c>
      <c r="K38" s="37" t="str">
        <f t="shared" si="5"/>
        <v>Quarter!r31c96</v>
      </c>
      <c r="L38" s="37" t="str">
        <f t="shared" si="5"/>
        <v>Quarter!r31c97</v>
      </c>
      <c r="M38" s="37" t="str">
        <f t="shared" si="5"/>
        <v>Quarter!r31c98</v>
      </c>
      <c r="N38" s="37" t="str">
        <f t="shared" si="5"/>
        <v>Quarter!r31c99</v>
      </c>
      <c r="O38" s="37" t="str">
        <f t="shared" si="5"/>
        <v>Quarter!r31c100</v>
      </c>
      <c r="P38" s="37" t="str">
        <f t="shared" si="5"/>
        <v>Quarter!r31c101</v>
      </c>
    </row>
    <row r="39" spans="2:16" ht="12" x14ac:dyDescent="0.25">
      <c r="B39" s="45" t="s">
        <v>122</v>
      </c>
      <c r="D39" s="37">
        <v>32</v>
      </c>
      <c r="E39" s="37" t="str">
        <f t="shared" si="6"/>
        <v>Annual!r32c25</v>
      </c>
      <c r="F39" s="37" t="str">
        <f t="shared" si="6"/>
        <v>Annual!r32c26</v>
      </c>
      <c r="G39" s="37">
        <f t="shared" si="4"/>
        <v>32</v>
      </c>
      <c r="H39" s="37" t="str">
        <f t="shared" si="5"/>
        <v>Quarter!r32c93</v>
      </c>
      <c r="I39" s="37" t="str">
        <f t="shared" si="5"/>
        <v>Quarter!r32c94</v>
      </c>
      <c r="J39" s="37" t="str">
        <f t="shared" si="5"/>
        <v>Quarter!r32c95</v>
      </c>
      <c r="K39" s="37" t="str">
        <f t="shared" si="5"/>
        <v>Quarter!r32c96</v>
      </c>
      <c r="L39" s="37" t="str">
        <f t="shared" si="5"/>
        <v>Quarter!r32c97</v>
      </c>
      <c r="M39" s="37" t="str">
        <f t="shared" si="5"/>
        <v>Quarter!r32c98</v>
      </c>
      <c r="N39" s="37" t="str">
        <f t="shared" si="5"/>
        <v>Quarter!r32c99</v>
      </c>
      <c r="O39" s="37" t="str">
        <f t="shared" si="5"/>
        <v>Quarter!r32c100</v>
      </c>
      <c r="P39" s="37" t="str">
        <f t="shared" si="5"/>
        <v>Quarter!r32c101</v>
      </c>
    </row>
    <row r="40" spans="2:16" ht="12" x14ac:dyDescent="0.25">
      <c r="B40" s="45" t="s">
        <v>123</v>
      </c>
    </row>
    <row r="41" spans="2:16" x14ac:dyDescent="0.2">
      <c r="B41" s="48" t="s">
        <v>119</v>
      </c>
      <c r="D41" s="37">
        <v>33</v>
      </c>
      <c r="E41" s="37" t="str">
        <f t="shared" si="6"/>
        <v>Annual!r33c25</v>
      </c>
      <c r="F41" s="37" t="str">
        <f t="shared" si="6"/>
        <v>Annual!r33c26</v>
      </c>
      <c r="G41" s="37">
        <f t="shared" si="4"/>
        <v>33</v>
      </c>
      <c r="H41" s="37" t="str">
        <f t="shared" si="5"/>
        <v>Quarter!r33c93</v>
      </c>
      <c r="I41" s="37" t="str">
        <f t="shared" si="5"/>
        <v>Quarter!r33c94</v>
      </c>
      <c r="J41" s="37" t="str">
        <f t="shared" si="5"/>
        <v>Quarter!r33c95</v>
      </c>
      <c r="K41" s="37" t="str">
        <f t="shared" si="5"/>
        <v>Quarter!r33c96</v>
      </c>
      <c r="L41" s="37" t="str">
        <f t="shared" si="5"/>
        <v>Quarter!r33c97</v>
      </c>
      <c r="M41" s="37" t="str">
        <f t="shared" si="5"/>
        <v>Quarter!r33c98</v>
      </c>
      <c r="N41" s="37" t="str">
        <f t="shared" si="5"/>
        <v>Quarter!r33c99</v>
      </c>
      <c r="O41" s="37" t="str">
        <f t="shared" si="5"/>
        <v>Quarter!r33c100</v>
      </c>
      <c r="P41" s="37" t="str">
        <f t="shared" si="5"/>
        <v>Quarter!r33c101</v>
      </c>
    </row>
    <row r="42" spans="2:16" x14ac:dyDescent="0.2">
      <c r="B42" s="48" t="s">
        <v>120</v>
      </c>
      <c r="D42" s="37">
        <v>34</v>
      </c>
      <c r="E42" s="37" t="str">
        <f t="shared" si="6"/>
        <v>Annual!r34c25</v>
      </c>
      <c r="F42" s="37" t="str">
        <f t="shared" si="6"/>
        <v>Annual!r34c26</v>
      </c>
      <c r="G42" s="37">
        <f t="shared" si="4"/>
        <v>34</v>
      </c>
      <c r="H42" s="37" t="str">
        <f t="shared" si="5"/>
        <v>Quarter!r34c93</v>
      </c>
      <c r="I42" s="37" t="str">
        <f t="shared" si="5"/>
        <v>Quarter!r34c94</v>
      </c>
      <c r="J42" s="37" t="str">
        <f t="shared" si="5"/>
        <v>Quarter!r34c95</v>
      </c>
      <c r="K42" s="37" t="str">
        <f t="shared" si="5"/>
        <v>Quarter!r34c96</v>
      </c>
      <c r="L42" s="37" t="str">
        <f t="shared" si="5"/>
        <v>Quarter!r34c97</v>
      </c>
      <c r="M42" s="37" t="str">
        <f t="shared" si="5"/>
        <v>Quarter!r34c98</v>
      </c>
      <c r="N42" s="37" t="str">
        <f t="shared" si="5"/>
        <v>Quarter!r34c99</v>
      </c>
      <c r="O42" s="37" t="str">
        <f t="shared" si="5"/>
        <v>Quarter!r34c100</v>
      </c>
      <c r="P42" s="37" t="str">
        <f t="shared" si="5"/>
        <v>Quarter!r34c101</v>
      </c>
    </row>
    <row r="43" spans="2:16" x14ac:dyDescent="0.2">
      <c r="B43" s="48" t="s">
        <v>110</v>
      </c>
      <c r="D43" s="37">
        <v>35</v>
      </c>
      <c r="E43" s="37" t="str">
        <f t="shared" ref="E43:F106" si="7">$E$4&amp;"r"&amp;$D43&amp;"c"&amp;E$5</f>
        <v>Annual!r35c25</v>
      </c>
      <c r="F43" s="37" t="str">
        <f t="shared" si="7"/>
        <v>Annual!r35c26</v>
      </c>
      <c r="G43" s="37">
        <f t="shared" si="4"/>
        <v>35</v>
      </c>
      <c r="H43" s="37" t="str">
        <f t="shared" si="5"/>
        <v>Quarter!r35c93</v>
      </c>
      <c r="I43" s="37" t="str">
        <f t="shared" si="5"/>
        <v>Quarter!r35c94</v>
      </c>
      <c r="J43" s="37" t="str">
        <f t="shared" si="5"/>
        <v>Quarter!r35c95</v>
      </c>
      <c r="K43" s="37" t="str">
        <f t="shared" si="5"/>
        <v>Quarter!r35c96</v>
      </c>
      <c r="L43" s="37" t="str">
        <f t="shared" si="5"/>
        <v>Quarter!r35c97</v>
      </c>
      <c r="M43" s="37" t="str">
        <f t="shared" si="5"/>
        <v>Quarter!r35c98</v>
      </c>
      <c r="N43" s="37" t="str">
        <f t="shared" si="5"/>
        <v>Quarter!r35c99</v>
      </c>
      <c r="O43" s="37" t="str">
        <f t="shared" si="5"/>
        <v>Quarter!r35c100</v>
      </c>
      <c r="P43" s="37" t="str">
        <f t="shared" si="5"/>
        <v>Quarter!r35c101</v>
      </c>
    </row>
    <row r="44" spans="2:16" x14ac:dyDescent="0.2">
      <c r="B44" s="48" t="s">
        <v>111</v>
      </c>
      <c r="D44" s="37">
        <v>36</v>
      </c>
      <c r="E44" s="37" t="str">
        <f t="shared" si="7"/>
        <v>Annual!r36c25</v>
      </c>
      <c r="F44" s="37" t="str">
        <f t="shared" si="7"/>
        <v>Annual!r36c26</v>
      </c>
      <c r="G44" s="37">
        <f t="shared" si="4"/>
        <v>36</v>
      </c>
      <c r="H44" s="37" t="str">
        <f t="shared" si="5"/>
        <v>Quarter!r36c93</v>
      </c>
      <c r="I44" s="37" t="str">
        <f t="shared" si="5"/>
        <v>Quarter!r36c94</v>
      </c>
      <c r="J44" s="37" t="str">
        <f t="shared" si="5"/>
        <v>Quarter!r36c95</v>
      </c>
      <c r="K44" s="37" t="str">
        <f t="shared" si="5"/>
        <v>Quarter!r36c96</v>
      </c>
      <c r="L44" s="37" t="str">
        <f t="shared" si="5"/>
        <v>Quarter!r36c97</v>
      </c>
      <c r="M44" s="37" t="str">
        <f t="shared" si="5"/>
        <v>Quarter!r36c98</v>
      </c>
      <c r="N44" s="37" t="str">
        <f t="shared" si="5"/>
        <v>Quarter!r36c99</v>
      </c>
      <c r="O44" s="37" t="str">
        <f t="shared" si="5"/>
        <v>Quarter!r36c100</v>
      </c>
      <c r="P44" s="37" t="str">
        <f t="shared" si="5"/>
        <v>Quarter!r36c101</v>
      </c>
    </row>
    <row r="45" spans="2:16" x14ac:dyDescent="0.2">
      <c r="B45" s="48" t="s">
        <v>174</v>
      </c>
      <c r="D45" s="37">
        <v>37</v>
      </c>
      <c r="E45" s="37" t="str">
        <f t="shared" si="7"/>
        <v>Annual!r37c25</v>
      </c>
      <c r="F45" s="37" t="str">
        <f t="shared" si="7"/>
        <v>Annual!r37c26</v>
      </c>
      <c r="G45" s="37">
        <f t="shared" si="4"/>
        <v>37</v>
      </c>
      <c r="H45" s="37" t="str">
        <f t="shared" si="5"/>
        <v>Quarter!r37c93</v>
      </c>
      <c r="I45" s="37" t="str">
        <f t="shared" si="5"/>
        <v>Quarter!r37c94</v>
      </c>
      <c r="J45" s="37" t="str">
        <f t="shared" si="5"/>
        <v>Quarter!r37c95</v>
      </c>
      <c r="K45" s="37" t="str">
        <f t="shared" si="5"/>
        <v>Quarter!r37c96</v>
      </c>
      <c r="L45" s="37" t="str">
        <f t="shared" si="5"/>
        <v>Quarter!r37c97</v>
      </c>
      <c r="M45" s="37" t="str">
        <f t="shared" si="5"/>
        <v>Quarter!r37c98</v>
      </c>
      <c r="N45" s="37" t="str">
        <f t="shared" si="5"/>
        <v>Quarter!r37c99</v>
      </c>
      <c r="O45" s="37" t="str">
        <f t="shared" si="5"/>
        <v>Quarter!r37c100</v>
      </c>
      <c r="P45" s="37" t="str">
        <f t="shared" si="5"/>
        <v>Quarter!r37c101</v>
      </c>
    </row>
    <row r="46" spans="2:16" x14ac:dyDescent="0.2">
      <c r="B46" s="48" t="s">
        <v>113</v>
      </c>
      <c r="D46" s="37">
        <v>38</v>
      </c>
      <c r="E46" s="37" t="str">
        <f t="shared" si="7"/>
        <v>Annual!r38c25</v>
      </c>
      <c r="F46" s="37" t="str">
        <f t="shared" si="7"/>
        <v>Annual!r38c26</v>
      </c>
      <c r="G46" s="37">
        <f t="shared" si="4"/>
        <v>38</v>
      </c>
      <c r="H46" s="37" t="str">
        <f t="shared" si="5"/>
        <v>Quarter!r38c93</v>
      </c>
      <c r="I46" s="37" t="str">
        <f t="shared" si="5"/>
        <v>Quarter!r38c94</v>
      </c>
      <c r="J46" s="37" t="str">
        <f t="shared" si="5"/>
        <v>Quarter!r38c95</v>
      </c>
      <c r="K46" s="37" t="str">
        <f t="shared" si="5"/>
        <v>Quarter!r38c96</v>
      </c>
      <c r="L46" s="37" t="str">
        <f t="shared" si="5"/>
        <v>Quarter!r38c97</v>
      </c>
      <c r="M46" s="37" t="str">
        <f t="shared" si="5"/>
        <v>Quarter!r38c98</v>
      </c>
      <c r="N46" s="37" t="str">
        <f t="shared" si="5"/>
        <v>Quarter!r38c99</v>
      </c>
      <c r="O46" s="37" t="str">
        <f t="shared" si="5"/>
        <v>Quarter!r38c100</v>
      </c>
      <c r="P46" s="37" t="str">
        <f t="shared" si="5"/>
        <v>Quarter!r38c101</v>
      </c>
    </row>
    <row r="47" spans="2:16" x14ac:dyDescent="0.2">
      <c r="B47" s="48" t="s">
        <v>114</v>
      </c>
      <c r="D47" s="37">
        <v>39</v>
      </c>
      <c r="E47" s="37" t="str">
        <f t="shared" si="7"/>
        <v>Annual!r39c25</v>
      </c>
      <c r="F47" s="37" t="str">
        <f t="shared" si="7"/>
        <v>Annual!r39c26</v>
      </c>
      <c r="G47" s="37">
        <f t="shared" si="4"/>
        <v>39</v>
      </c>
      <c r="H47" s="37" t="str">
        <f t="shared" si="5"/>
        <v>Quarter!r39c93</v>
      </c>
      <c r="I47" s="37" t="str">
        <f t="shared" si="5"/>
        <v>Quarter!r39c94</v>
      </c>
      <c r="J47" s="37" t="str">
        <f t="shared" si="5"/>
        <v>Quarter!r39c95</v>
      </c>
      <c r="K47" s="37" t="str">
        <f t="shared" si="5"/>
        <v>Quarter!r39c96</v>
      </c>
      <c r="L47" s="37" t="str">
        <f t="shared" si="5"/>
        <v>Quarter!r39c97</v>
      </c>
      <c r="M47" s="37" t="str">
        <f t="shared" si="5"/>
        <v>Quarter!r39c98</v>
      </c>
      <c r="N47" s="37" t="str">
        <f t="shared" si="5"/>
        <v>Quarter!r39c99</v>
      </c>
      <c r="O47" s="37" t="str">
        <f t="shared" si="5"/>
        <v>Quarter!r39c100</v>
      </c>
      <c r="P47" s="37" t="str">
        <f t="shared" si="5"/>
        <v>Quarter!r39c101</v>
      </c>
    </row>
    <row r="48" spans="2:16" x14ac:dyDescent="0.2">
      <c r="B48" s="48" t="s">
        <v>115</v>
      </c>
      <c r="D48" s="37">
        <v>40</v>
      </c>
      <c r="E48" s="37" t="str">
        <f t="shared" si="7"/>
        <v>Annual!r40c25</v>
      </c>
      <c r="F48" s="37" t="str">
        <f t="shared" si="7"/>
        <v>Annual!r40c26</v>
      </c>
      <c r="G48" s="37">
        <f t="shared" si="4"/>
        <v>40</v>
      </c>
      <c r="H48" s="37" t="str">
        <f t="shared" si="5"/>
        <v>Quarter!r40c93</v>
      </c>
      <c r="I48" s="37" t="str">
        <f t="shared" si="5"/>
        <v>Quarter!r40c94</v>
      </c>
      <c r="J48" s="37" t="str">
        <f t="shared" si="5"/>
        <v>Quarter!r40c95</v>
      </c>
      <c r="K48" s="37" t="str">
        <f t="shared" si="5"/>
        <v>Quarter!r40c96</v>
      </c>
      <c r="L48" s="37" t="str">
        <f t="shared" si="5"/>
        <v>Quarter!r40c97</v>
      </c>
      <c r="M48" s="37" t="str">
        <f t="shared" si="5"/>
        <v>Quarter!r40c98</v>
      </c>
      <c r="N48" s="37" t="str">
        <f t="shared" si="5"/>
        <v>Quarter!r40c99</v>
      </c>
      <c r="O48" s="37" t="str">
        <f t="shared" si="5"/>
        <v>Quarter!r40c100</v>
      </c>
      <c r="P48" s="37" t="str">
        <f t="shared" si="5"/>
        <v>Quarter!r40c101</v>
      </c>
    </row>
    <row r="49" spans="2:16" x14ac:dyDescent="0.2">
      <c r="B49" s="48" t="s">
        <v>116</v>
      </c>
      <c r="D49" s="37">
        <v>41</v>
      </c>
      <c r="E49" s="37" t="str">
        <f t="shared" si="7"/>
        <v>Annual!r41c25</v>
      </c>
      <c r="F49" s="37" t="str">
        <f t="shared" si="7"/>
        <v>Annual!r41c26</v>
      </c>
      <c r="G49" s="37">
        <f t="shared" si="4"/>
        <v>41</v>
      </c>
      <c r="H49" s="37" t="str">
        <f t="shared" si="5"/>
        <v>Quarter!r41c93</v>
      </c>
      <c r="I49" s="37" t="str">
        <f t="shared" si="5"/>
        <v>Quarter!r41c94</v>
      </c>
      <c r="J49" s="37" t="str">
        <f t="shared" si="5"/>
        <v>Quarter!r41c95</v>
      </c>
      <c r="K49" s="37" t="str">
        <f t="shared" si="5"/>
        <v>Quarter!r41c96</v>
      </c>
      <c r="L49" s="37" t="str">
        <f t="shared" si="5"/>
        <v>Quarter!r41c97</v>
      </c>
      <c r="M49" s="37" t="str">
        <f t="shared" ref="I49:P77" si="8">$H$4&amp;"r"&amp;$G49&amp;"c"&amp;M$5</f>
        <v>Quarter!r41c98</v>
      </c>
      <c r="N49" s="37" t="str">
        <f t="shared" si="8"/>
        <v>Quarter!r41c99</v>
      </c>
      <c r="O49" s="37" t="str">
        <f t="shared" si="8"/>
        <v>Quarter!r41c100</v>
      </c>
      <c r="P49" s="37" t="str">
        <f t="shared" si="8"/>
        <v>Quarter!r41c101</v>
      </c>
    </row>
    <row r="50" spans="2:16" x14ac:dyDescent="0.2">
      <c r="B50" s="48" t="s">
        <v>117</v>
      </c>
      <c r="D50" s="37">
        <v>42</v>
      </c>
      <c r="E50" s="37" t="str">
        <f t="shared" si="7"/>
        <v>Annual!r42c25</v>
      </c>
      <c r="F50" s="37" t="str">
        <f t="shared" si="7"/>
        <v>Annual!r42c26</v>
      </c>
      <c r="G50" s="37">
        <f t="shared" si="4"/>
        <v>42</v>
      </c>
      <c r="H50" s="37" t="str">
        <f t="shared" ref="H50:H112" si="9">$H$4&amp;"r"&amp;$G50&amp;"c"&amp;H$5</f>
        <v>Quarter!r42c93</v>
      </c>
      <c r="I50" s="37" t="str">
        <f t="shared" si="8"/>
        <v>Quarter!r42c94</v>
      </c>
      <c r="J50" s="37" t="str">
        <f t="shared" si="8"/>
        <v>Quarter!r42c95</v>
      </c>
      <c r="K50" s="37" t="str">
        <f t="shared" si="8"/>
        <v>Quarter!r42c96</v>
      </c>
      <c r="L50" s="37" t="str">
        <f t="shared" si="8"/>
        <v>Quarter!r42c97</v>
      </c>
      <c r="M50" s="37" t="str">
        <f t="shared" si="8"/>
        <v>Quarter!r42c98</v>
      </c>
      <c r="N50" s="37" t="str">
        <f t="shared" si="8"/>
        <v>Quarter!r42c99</v>
      </c>
      <c r="O50" s="37" t="str">
        <f t="shared" si="8"/>
        <v>Quarter!r42c100</v>
      </c>
      <c r="P50" s="37" t="str">
        <f t="shared" si="8"/>
        <v>Quarter!r42c101</v>
      </c>
    </row>
    <row r="51" spans="2:16" ht="12" x14ac:dyDescent="0.25">
      <c r="B51" s="45" t="s">
        <v>128</v>
      </c>
      <c r="D51" s="37">
        <v>43</v>
      </c>
      <c r="E51" s="37" t="str">
        <f t="shared" si="7"/>
        <v>Annual!r43c25</v>
      </c>
      <c r="F51" s="37" t="str">
        <f t="shared" si="7"/>
        <v>Annual!r43c26</v>
      </c>
      <c r="G51" s="37">
        <f t="shared" si="4"/>
        <v>43</v>
      </c>
      <c r="H51" s="37" t="str">
        <f t="shared" si="9"/>
        <v>Quarter!r43c93</v>
      </c>
      <c r="I51" s="37" t="str">
        <f t="shared" si="8"/>
        <v>Quarter!r43c94</v>
      </c>
      <c r="J51" s="37" t="str">
        <f t="shared" si="8"/>
        <v>Quarter!r43c95</v>
      </c>
      <c r="K51" s="37" t="str">
        <f t="shared" si="8"/>
        <v>Quarter!r43c96</v>
      </c>
      <c r="L51" s="37" t="str">
        <f t="shared" si="8"/>
        <v>Quarter!r43c97</v>
      </c>
      <c r="M51" s="37" t="str">
        <f t="shared" si="8"/>
        <v>Quarter!r43c98</v>
      </c>
      <c r="N51" s="37" t="str">
        <f t="shared" si="8"/>
        <v>Quarter!r43c99</v>
      </c>
      <c r="O51" s="37" t="str">
        <f t="shared" si="8"/>
        <v>Quarter!r43c100</v>
      </c>
      <c r="P51" s="37" t="str">
        <f t="shared" si="8"/>
        <v>Quarter!r43c101</v>
      </c>
    </row>
    <row r="52" spans="2:16" ht="12" x14ac:dyDescent="0.25">
      <c r="B52" s="45"/>
      <c r="D52" s="37">
        <v>44</v>
      </c>
      <c r="E52" s="37" t="str">
        <f t="shared" si="7"/>
        <v>Annual!r44c25</v>
      </c>
      <c r="F52" s="37" t="str">
        <f t="shared" si="7"/>
        <v>Annual!r44c26</v>
      </c>
      <c r="G52" s="37">
        <f t="shared" si="4"/>
        <v>44</v>
      </c>
      <c r="H52" s="37" t="str">
        <f t="shared" si="9"/>
        <v>Quarter!r44c93</v>
      </c>
      <c r="I52" s="37" t="str">
        <f t="shared" si="8"/>
        <v>Quarter!r44c94</v>
      </c>
      <c r="J52" s="37" t="str">
        <f t="shared" si="8"/>
        <v>Quarter!r44c95</v>
      </c>
      <c r="K52" s="37" t="str">
        <f t="shared" si="8"/>
        <v>Quarter!r44c96</v>
      </c>
      <c r="L52" s="37" t="str">
        <f t="shared" si="8"/>
        <v>Quarter!r44c97</v>
      </c>
      <c r="M52" s="37" t="str">
        <f t="shared" si="8"/>
        <v>Quarter!r44c98</v>
      </c>
      <c r="N52" s="37" t="str">
        <f t="shared" si="8"/>
        <v>Quarter!r44c99</v>
      </c>
      <c r="O52" s="37" t="str">
        <f t="shared" si="8"/>
        <v>Quarter!r44c100</v>
      </c>
      <c r="P52" s="37" t="str">
        <f t="shared" si="8"/>
        <v>Quarter!r44c101</v>
      </c>
    </row>
    <row r="53" spans="2:16" ht="12" x14ac:dyDescent="0.25">
      <c r="B53" s="45" t="s">
        <v>293</v>
      </c>
      <c r="D53" s="37">
        <v>45</v>
      </c>
      <c r="E53" s="37" t="str">
        <f t="shared" si="7"/>
        <v>Annual!r45c25</v>
      </c>
      <c r="F53" s="37" t="str">
        <f t="shared" si="7"/>
        <v>Annual!r45c26</v>
      </c>
      <c r="G53" s="37">
        <f t="shared" si="4"/>
        <v>45</v>
      </c>
      <c r="H53" s="37" t="str">
        <f t="shared" si="9"/>
        <v>Quarter!r45c93</v>
      </c>
      <c r="I53" s="37" t="str">
        <f t="shared" si="8"/>
        <v>Quarter!r45c94</v>
      </c>
      <c r="J53" s="37" t="str">
        <f t="shared" si="8"/>
        <v>Quarter!r45c95</v>
      </c>
      <c r="K53" s="37" t="str">
        <f t="shared" si="8"/>
        <v>Quarter!r45c96</v>
      </c>
      <c r="L53" s="37" t="str">
        <f t="shared" si="8"/>
        <v>Quarter!r45c97</v>
      </c>
      <c r="M53" s="37" t="str">
        <f t="shared" si="8"/>
        <v>Quarter!r45c98</v>
      </c>
      <c r="N53" s="37" t="str">
        <f t="shared" si="8"/>
        <v>Quarter!r45c99</v>
      </c>
      <c r="O53" s="37" t="str">
        <f t="shared" si="8"/>
        <v>Quarter!r45c100</v>
      </c>
      <c r="P53" s="37" t="str">
        <f t="shared" si="8"/>
        <v>Quarter!r45c101</v>
      </c>
    </row>
    <row r="54" spans="2:16" ht="12" x14ac:dyDescent="0.25">
      <c r="B54" s="45" t="s">
        <v>102</v>
      </c>
      <c r="D54" s="37">
        <v>45</v>
      </c>
      <c r="E54" s="37" t="str">
        <f t="shared" si="7"/>
        <v>Annual!r45c25</v>
      </c>
      <c r="F54" s="37" t="str">
        <f t="shared" si="7"/>
        <v>Annual!r45c26</v>
      </c>
      <c r="G54" s="37">
        <f t="shared" si="4"/>
        <v>45</v>
      </c>
      <c r="H54" s="37" t="str">
        <f t="shared" si="9"/>
        <v>Quarter!r45c93</v>
      </c>
      <c r="I54" s="37" t="str">
        <f t="shared" si="8"/>
        <v>Quarter!r45c94</v>
      </c>
      <c r="J54" s="37" t="str">
        <f t="shared" si="8"/>
        <v>Quarter!r45c95</v>
      </c>
      <c r="K54" s="37" t="str">
        <f t="shared" si="8"/>
        <v>Quarter!r45c96</v>
      </c>
      <c r="L54" s="37" t="str">
        <f t="shared" si="8"/>
        <v>Quarter!r45c97</v>
      </c>
      <c r="M54" s="37" t="str">
        <f t="shared" si="8"/>
        <v>Quarter!r45c98</v>
      </c>
      <c r="N54" s="37" t="str">
        <f t="shared" si="8"/>
        <v>Quarter!r45c99</v>
      </c>
      <c r="O54" s="37" t="str">
        <f t="shared" si="8"/>
        <v>Quarter!r45c100</v>
      </c>
      <c r="P54" s="37" t="str">
        <f t="shared" si="8"/>
        <v>Quarter!r45c101</v>
      </c>
    </row>
    <row r="55" spans="2:16" x14ac:dyDescent="0.2">
      <c r="B55" s="48" t="s">
        <v>108</v>
      </c>
      <c r="D55" s="37">
        <v>46</v>
      </c>
      <c r="E55" s="37" t="str">
        <f t="shared" si="7"/>
        <v>Annual!r46c25</v>
      </c>
      <c r="F55" s="37" t="str">
        <f t="shared" si="7"/>
        <v>Annual!r46c26</v>
      </c>
      <c r="G55" s="37">
        <f t="shared" si="4"/>
        <v>46</v>
      </c>
      <c r="H55" s="37" t="str">
        <f t="shared" si="9"/>
        <v>Quarter!r46c93</v>
      </c>
      <c r="I55" s="37" t="str">
        <f t="shared" si="8"/>
        <v>Quarter!r46c94</v>
      </c>
      <c r="J55" s="37" t="str">
        <f t="shared" si="8"/>
        <v>Quarter!r46c95</v>
      </c>
      <c r="K55" s="37" t="str">
        <f t="shared" si="8"/>
        <v>Quarter!r46c96</v>
      </c>
      <c r="L55" s="37" t="str">
        <f t="shared" si="8"/>
        <v>Quarter!r46c97</v>
      </c>
      <c r="M55" s="37" t="str">
        <f t="shared" si="8"/>
        <v>Quarter!r46c98</v>
      </c>
      <c r="N55" s="37" t="str">
        <f t="shared" si="8"/>
        <v>Quarter!r46c99</v>
      </c>
      <c r="O55" s="37" t="str">
        <f t="shared" si="8"/>
        <v>Quarter!r46c100</v>
      </c>
      <c r="P55" s="37" t="str">
        <f t="shared" si="8"/>
        <v>Quarter!r46c101</v>
      </c>
    </row>
    <row r="56" spans="2:16" x14ac:dyDescent="0.2">
      <c r="B56" s="48" t="s">
        <v>120</v>
      </c>
      <c r="D56" s="37">
        <v>47</v>
      </c>
      <c r="E56" s="37" t="str">
        <f t="shared" si="7"/>
        <v>Annual!r47c25</v>
      </c>
      <c r="F56" s="37" t="str">
        <f t="shared" si="7"/>
        <v>Annual!r47c26</v>
      </c>
      <c r="G56" s="37">
        <f t="shared" si="4"/>
        <v>47</v>
      </c>
      <c r="H56" s="37" t="str">
        <f t="shared" si="9"/>
        <v>Quarter!r47c93</v>
      </c>
      <c r="I56" s="37" t="str">
        <f t="shared" si="8"/>
        <v>Quarter!r47c94</v>
      </c>
      <c r="J56" s="37" t="str">
        <f t="shared" si="8"/>
        <v>Quarter!r47c95</v>
      </c>
      <c r="K56" s="37" t="str">
        <f t="shared" si="8"/>
        <v>Quarter!r47c96</v>
      </c>
      <c r="L56" s="37" t="str">
        <f t="shared" si="8"/>
        <v>Quarter!r47c97</v>
      </c>
      <c r="M56" s="37" t="str">
        <f t="shared" si="8"/>
        <v>Quarter!r47c98</v>
      </c>
      <c r="N56" s="37" t="str">
        <f t="shared" si="8"/>
        <v>Quarter!r47c99</v>
      </c>
      <c r="O56" s="37" t="str">
        <f t="shared" si="8"/>
        <v>Quarter!r47c100</v>
      </c>
      <c r="P56" s="37" t="str">
        <f t="shared" si="8"/>
        <v>Quarter!r47c101</v>
      </c>
    </row>
    <row r="57" spans="2:16" x14ac:dyDescent="0.2">
      <c r="B57" s="48" t="s">
        <v>110</v>
      </c>
      <c r="D57" s="37">
        <v>48</v>
      </c>
      <c r="E57" s="37" t="str">
        <f t="shared" si="7"/>
        <v>Annual!r48c25</v>
      </c>
      <c r="F57" s="37" t="str">
        <f t="shared" si="7"/>
        <v>Annual!r48c26</v>
      </c>
      <c r="G57" s="37">
        <f t="shared" si="4"/>
        <v>48</v>
      </c>
      <c r="H57" s="37" t="str">
        <f t="shared" si="9"/>
        <v>Quarter!r48c93</v>
      </c>
      <c r="I57" s="37" t="str">
        <f t="shared" si="8"/>
        <v>Quarter!r48c94</v>
      </c>
      <c r="J57" s="37" t="str">
        <f t="shared" si="8"/>
        <v>Quarter!r48c95</v>
      </c>
      <c r="K57" s="37" t="str">
        <f t="shared" si="8"/>
        <v>Quarter!r48c96</v>
      </c>
      <c r="L57" s="37" t="str">
        <f t="shared" si="8"/>
        <v>Quarter!r48c97</v>
      </c>
      <c r="M57" s="37" t="str">
        <f t="shared" si="8"/>
        <v>Quarter!r48c98</v>
      </c>
      <c r="N57" s="37" t="str">
        <f t="shared" si="8"/>
        <v>Quarter!r48c99</v>
      </c>
      <c r="O57" s="37" t="str">
        <f t="shared" si="8"/>
        <v>Quarter!r48c100</v>
      </c>
      <c r="P57" s="37" t="str">
        <f t="shared" si="8"/>
        <v>Quarter!r48c101</v>
      </c>
    </row>
    <row r="58" spans="2:16" x14ac:dyDescent="0.2">
      <c r="B58" s="48" t="s">
        <v>111</v>
      </c>
      <c r="D58" s="37">
        <v>49</v>
      </c>
      <c r="E58" s="37" t="str">
        <f t="shared" si="7"/>
        <v>Annual!r49c25</v>
      </c>
      <c r="F58" s="37" t="str">
        <f t="shared" si="7"/>
        <v>Annual!r49c26</v>
      </c>
      <c r="G58" s="37">
        <f t="shared" si="4"/>
        <v>49</v>
      </c>
      <c r="H58" s="37" t="str">
        <f t="shared" si="9"/>
        <v>Quarter!r49c93</v>
      </c>
      <c r="I58" s="37" t="str">
        <f t="shared" si="8"/>
        <v>Quarter!r49c94</v>
      </c>
      <c r="J58" s="37" t="str">
        <f t="shared" si="8"/>
        <v>Quarter!r49c95</v>
      </c>
      <c r="K58" s="37" t="str">
        <f t="shared" si="8"/>
        <v>Quarter!r49c96</v>
      </c>
      <c r="L58" s="37" t="str">
        <f t="shared" si="8"/>
        <v>Quarter!r49c97</v>
      </c>
      <c r="M58" s="37" t="str">
        <f t="shared" si="8"/>
        <v>Quarter!r49c98</v>
      </c>
      <c r="N58" s="37" t="str">
        <f t="shared" si="8"/>
        <v>Quarter!r49c99</v>
      </c>
      <c r="O58" s="37" t="str">
        <f t="shared" si="8"/>
        <v>Quarter!r49c100</v>
      </c>
      <c r="P58" s="37" t="str">
        <f t="shared" si="8"/>
        <v>Quarter!r49c101</v>
      </c>
    </row>
    <row r="59" spans="2:16" x14ac:dyDescent="0.2">
      <c r="B59" s="48" t="s">
        <v>174</v>
      </c>
      <c r="D59" s="37">
        <v>50</v>
      </c>
      <c r="E59" s="37" t="str">
        <f t="shared" si="7"/>
        <v>Annual!r50c25</v>
      </c>
      <c r="F59" s="37" t="str">
        <f t="shared" si="7"/>
        <v>Annual!r50c26</v>
      </c>
      <c r="G59" s="37">
        <f t="shared" si="4"/>
        <v>50</v>
      </c>
      <c r="H59" s="37" t="str">
        <f t="shared" si="9"/>
        <v>Quarter!r50c93</v>
      </c>
      <c r="I59" s="37" t="str">
        <f t="shared" si="8"/>
        <v>Quarter!r50c94</v>
      </c>
      <c r="J59" s="37" t="str">
        <f t="shared" si="8"/>
        <v>Quarter!r50c95</v>
      </c>
      <c r="K59" s="37" t="str">
        <f t="shared" si="8"/>
        <v>Quarter!r50c96</v>
      </c>
      <c r="L59" s="37" t="str">
        <f t="shared" si="8"/>
        <v>Quarter!r50c97</v>
      </c>
      <c r="M59" s="37" t="str">
        <f t="shared" si="8"/>
        <v>Quarter!r50c98</v>
      </c>
      <c r="N59" s="37" t="str">
        <f t="shared" si="8"/>
        <v>Quarter!r50c99</v>
      </c>
      <c r="O59" s="37" t="str">
        <f t="shared" si="8"/>
        <v>Quarter!r50c100</v>
      </c>
      <c r="P59" s="37" t="str">
        <f t="shared" si="8"/>
        <v>Quarter!r50c101</v>
      </c>
    </row>
    <row r="60" spans="2:16" x14ac:dyDescent="0.2">
      <c r="B60" s="48" t="s">
        <v>113</v>
      </c>
      <c r="D60" s="37">
        <v>51</v>
      </c>
      <c r="E60" s="37" t="str">
        <f t="shared" si="7"/>
        <v>Annual!r51c25</v>
      </c>
      <c r="F60" s="37" t="str">
        <f t="shared" si="7"/>
        <v>Annual!r51c26</v>
      </c>
      <c r="G60" s="37">
        <f t="shared" si="4"/>
        <v>51</v>
      </c>
      <c r="H60" s="37" t="str">
        <f t="shared" si="9"/>
        <v>Quarter!r51c93</v>
      </c>
      <c r="I60" s="37" t="str">
        <f t="shared" si="8"/>
        <v>Quarter!r51c94</v>
      </c>
      <c r="J60" s="37" t="str">
        <f t="shared" si="8"/>
        <v>Quarter!r51c95</v>
      </c>
      <c r="K60" s="37" t="str">
        <f t="shared" si="8"/>
        <v>Quarter!r51c96</v>
      </c>
      <c r="L60" s="37" t="str">
        <f t="shared" si="8"/>
        <v>Quarter!r51c97</v>
      </c>
      <c r="M60" s="37" t="str">
        <f t="shared" si="8"/>
        <v>Quarter!r51c98</v>
      </c>
      <c r="N60" s="37" t="str">
        <f t="shared" si="8"/>
        <v>Quarter!r51c99</v>
      </c>
      <c r="O60" s="37" t="str">
        <f t="shared" si="8"/>
        <v>Quarter!r51c100</v>
      </c>
      <c r="P60" s="37" t="str">
        <f t="shared" si="8"/>
        <v>Quarter!r51c101</v>
      </c>
    </row>
    <row r="61" spans="2:16" x14ac:dyDescent="0.2">
      <c r="B61" s="48" t="s">
        <v>294</v>
      </c>
      <c r="D61" s="37">
        <v>52</v>
      </c>
      <c r="E61" s="37" t="str">
        <f t="shared" si="7"/>
        <v>Annual!r52c25</v>
      </c>
      <c r="F61" s="37" t="str">
        <f t="shared" si="7"/>
        <v>Annual!r52c26</v>
      </c>
      <c r="G61" s="37">
        <f t="shared" si="4"/>
        <v>52</v>
      </c>
      <c r="H61" s="37" t="str">
        <f t="shared" si="9"/>
        <v>Quarter!r52c93</v>
      </c>
      <c r="I61" s="37" t="str">
        <f t="shared" si="8"/>
        <v>Quarter!r52c94</v>
      </c>
      <c r="J61" s="37" t="str">
        <f t="shared" si="8"/>
        <v>Quarter!r52c95</v>
      </c>
      <c r="K61" s="37" t="str">
        <f t="shared" si="8"/>
        <v>Quarter!r52c96</v>
      </c>
      <c r="L61" s="37" t="str">
        <f t="shared" si="8"/>
        <v>Quarter!r52c97</v>
      </c>
      <c r="M61" s="37" t="str">
        <f t="shared" si="8"/>
        <v>Quarter!r52c98</v>
      </c>
      <c r="N61" s="37" t="str">
        <f t="shared" si="8"/>
        <v>Quarter!r52c99</v>
      </c>
      <c r="O61" s="37" t="str">
        <f t="shared" si="8"/>
        <v>Quarter!r52c100</v>
      </c>
      <c r="P61" s="37" t="str">
        <f t="shared" si="8"/>
        <v>Quarter!r52c101</v>
      </c>
    </row>
    <row r="62" spans="2:16" x14ac:dyDescent="0.2">
      <c r="B62" s="48" t="s">
        <v>295</v>
      </c>
      <c r="D62" s="37">
        <v>53</v>
      </c>
      <c r="E62" s="37" t="str">
        <f t="shared" si="7"/>
        <v>Annual!r53c25</v>
      </c>
      <c r="F62" s="37" t="str">
        <f t="shared" si="7"/>
        <v>Annual!r53c26</v>
      </c>
      <c r="G62" s="37">
        <f t="shared" si="4"/>
        <v>53</v>
      </c>
      <c r="H62" s="37" t="str">
        <f t="shared" si="9"/>
        <v>Quarter!r53c93</v>
      </c>
      <c r="I62" s="37" t="str">
        <f t="shared" si="8"/>
        <v>Quarter!r53c94</v>
      </c>
      <c r="J62" s="37" t="str">
        <f t="shared" si="8"/>
        <v>Quarter!r53c95</v>
      </c>
      <c r="K62" s="37" t="str">
        <f t="shared" si="8"/>
        <v>Quarter!r53c96</v>
      </c>
      <c r="L62" s="37" t="str">
        <f t="shared" si="8"/>
        <v>Quarter!r53c97</v>
      </c>
      <c r="M62" s="37" t="str">
        <f t="shared" si="8"/>
        <v>Quarter!r53c98</v>
      </c>
      <c r="N62" s="37" t="str">
        <f t="shared" si="8"/>
        <v>Quarter!r53c99</v>
      </c>
      <c r="O62" s="37" t="str">
        <f t="shared" si="8"/>
        <v>Quarter!r53c100</v>
      </c>
      <c r="P62" s="37" t="str">
        <f t="shared" si="8"/>
        <v>Quarter!r53c101</v>
      </c>
    </row>
    <row r="63" spans="2:16" x14ac:dyDescent="0.2">
      <c r="B63" s="48" t="s">
        <v>114</v>
      </c>
      <c r="D63" s="37">
        <v>54</v>
      </c>
      <c r="E63" s="37" t="str">
        <f t="shared" si="7"/>
        <v>Annual!r54c25</v>
      </c>
      <c r="F63" s="37" t="str">
        <f t="shared" si="7"/>
        <v>Annual!r54c26</v>
      </c>
      <c r="G63" s="37">
        <f t="shared" si="4"/>
        <v>54</v>
      </c>
      <c r="H63" s="37" t="str">
        <f t="shared" si="9"/>
        <v>Quarter!r54c93</v>
      </c>
      <c r="I63" s="37" t="str">
        <f t="shared" si="8"/>
        <v>Quarter!r54c94</v>
      </c>
      <c r="J63" s="37" t="str">
        <f t="shared" si="8"/>
        <v>Quarter!r54c95</v>
      </c>
      <c r="K63" s="37" t="str">
        <f t="shared" si="8"/>
        <v>Quarter!r54c96</v>
      </c>
      <c r="L63" s="37" t="str">
        <f t="shared" si="8"/>
        <v>Quarter!r54c97</v>
      </c>
      <c r="M63" s="37" t="str">
        <f t="shared" si="8"/>
        <v>Quarter!r54c98</v>
      </c>
      <c r="N63" s="37" t="str">
        <f t="shared" si="8"/>
        <v>Quarter!r54c99</v>
      </c>
      <c r="O63" s="37" t="str">
        <f t="shared" si="8"/>
        <v>Quarter!r54c100</v>
      </c>
      <c r="P63" s="37" t="str">
        <f t="shared" si="8"/>
        <v>Quarter!r54c101</v>
      </c>
    </row>
    <row r="64" spans="2:16" x14ac:dyDescent="0.2">
      <c r="B64" s="48" t="s">
        <v>115</v>
      </c>
      <c r="D64" s="37">
        <v>55</v>
      </c>
      <c r="E64" s="37" t="str">
        <f t="shared" si="7"/>
        <v>Annual!r55c25</v>
      </c>
      <c r="F64" s="37" t="str">
        <f t="shared" si="7"/>
        <v>Annual!r55c26</v>
      </c>
      <c r="G64" s="37">
        <f t="shared" si="4"/>
        <v>55</v>
      </c>
      <c r="H64" s="37" t="str">
        <f t="shared" si="9"/>
        <v>Quarter!r55c93</v>
      </c>
      <c r="I64" s="37" t="str">
        <f t="shared" si="8"/>
        <v>Quarter!r55c94</v>
      </c>
      <c r="J64" s="37" t="str">
        <f t="shared" si="8"/>
        <v>Quarter!r55c95</v>
      </c>
      <c r="K64" s="37" t="str">
        <f t="shared" si="8"/>
        <v>Quarter!r55c96</v>
      </c>
      <c r="L64" s="37" t="str">
        <f t="shared" si="8"/>
        <v>Quarter!r55c97</v>
      </c>
      <c r="M64" s="37" t="str">
        <f t="shared" si="8"/>
        <v>Quarter!r55c98</v>
      </c>
      <c r="N64" s="37" t="str">
        <f t="shared" si="8"/>
        <v>Quarter!r55c99</v>
      </c>
      <c r="O64" s="37" t="str">
        <f t="shared" si="8"/>
        <v>Quarter!r55c100</v>
      </c>
      <c r="P64" s="37" t="str">
        <f t="shared" si="8"/>
        <v>Quarter!r55c101</v>
      </c>
    </row>
    <row r="65" spans="2:16" x14ac:dyDescent="0.2">
      <c r="B65" s="48" t="s">
        <v>116</v>
      </c>
      <c r="D65" s="37">
        <v>56</v>
      </c>
      <c r="E65" s="37" t="str">
        <f t="shared" si="7"/>
        <v>Annual!r56c25</v>
      </c>
      <c r="F65" s="37" t="str">
        <f t="shared" si="7"/>
        <v>Annual!r56c26</v>
      </c>
      <c r="G65" s="37">
        <f t="shared" si="4"/>
        <v>56</v>
      </c>
      <c r="H65" s="37" t="str">
        <f t="shared" si="9"/>
        <v>Quarter!r56c93</v>
      </c>
      <c r="I65" s="37" t="str">
        <f t="shared" si="8"/>
        <v>Quarter!r56c94</v>
      </c>
      <c r="J65" s="37" t="str">
        <f t="shared" si="8"/>
        <v>Quarter!r56c95</v>
      </c>
      <c r="K65" s="37" t="str">
        <f t="shared" si="8"/>
        <v>Quarter!r56c96</v>
      </c>
      <c r="L65" s="37" t="str">
        <f t="shared" si="8"/>
        <v>Quarter!r56c97</v>
      </c>
      <c r="M65" s="37" t="str">
        <f t="shared" si="8"/>
        <v>Quarter!r56c98</v>
      </c>
      <c r="N65" s="37" t="str">
        <f t="shared" si="8"/>
        <v>Quarter!r56c99</v>
      </c>
      <c r="O65" s="37" t="str">
        <f t="shared" si="8"/>
        <v>Quarter!r56c100</v>
      </c>
      <c r="P65" s="37" t="str">
        <f t="shared" si="8"/>
        <v>Quarter!r56c101</v>
      </c>
    </row>
    <row r="66" spans="2:16" x14ac:dyDescent="0.2">
      <c r="B66" s="48" t="s">
        <v>134</v>
      </c>
      <c r="D66" s="37">
        <v>57</v>
      </c>
      <c r="E66" s="37" t="str">
        <f t="shared" si="7"/>
        <v>Annual!r57c25</v>
      </c>
      <c r="F66" s="37" t="str">
        <f t="shared" si="7"/>
        <v>Annual!r57c26</v>
      </c>
      <c r="G66" s="37">
        <f t="shared" si="4"/>
        <v>57</v>
      </c>
      <c r="H66" s="37" t="str">
        <f t="shared" si="9"/>
        <v>Quarter!r57c93</v>
      </c>
      <c r="I66" s="37" t="str">
        <f t="shared" si="8"/>
        <v>Quarter!r57c94</v>
      </c>
      <c r="J66" s="37" t="str">
        <f t="shared" si="8"/>
        <v>Quarter!r57c95</v>
      </c>
      <c r="K66" s="37" t="str">
        <f t="shared" si="8"/>
        <v>Quarter!r57c96</v>
      </c>
      <c r="L66" s="37" t="str">
        <f t="shared" si="8"/>
        <v>Quarter!r57c97</v>
      </c>
      <c r="M66" s="37" t="str">
        <f t="shared" si="8"/>
        <v>Quarter!r57c98</v>
      </c>
      <c r="N66" s="37" t="str">
        <f t="shared" si="8"/>
        <v>Quarter!r57c99</v>
      </c>
      <c r="O66" s="37" t="str">
        <f t="shared" si="8"/>
        <v>Quarter!r57c100</v>
      </c>
      <c r="P66" s="37" t="str">
        <f t="shared" si="8"/>
        <v>Quarter!r57c101</v>
      </c>
    </row>
    <row r="67" spans="2:16" ht="12" x14ac:dyDescent="0.25">
      <c r="B67" s="45" t="s">
        <v>118</v>
      </c>
      <c r="D67" s="37">
        <v>58</v>
      </c>
      <c r="E67" s="37" t="str">
        <f t="shared" si="7"/>
        <v>Annual!r58c25</v>
      </c>
      <c r="F67" s="37" t="str">
        <f t="shared" si="7"/>
        <v>Annual!r58c26</v>
      </c>
      <c r="G67" s="37">
        <f t="shared" si="4"/>
        <v>58</v>
      </c>
      <c r="H67" s="37" t="str">
        <f t="shared" si="9"/>
        <v>Quarter!r58c93</v>
      </c>
      <c r="I67" s="37" t="str">
        <f t="shared" si="8"/>
        <v>Quarter!r58c94</v>
      </c>
      <c r="J67" s="37" t="str">
        <f t="shared" si="8"/>
        <v>Quarter!r58c95</v>
      </c>
      <c r="K67" s="37" t="str">
        <f t="shared" si="8"/>
        <v>Quarter!r58c96</v>
      </c>
      <c r="L67" s="37" t="str">
        <f t="shared" si="8"/>
        <v>Quarter!r58c97</v>
      </c>
      <c r="M67" s="37" t="str">
        <f t="shared" si="8"/>
        <v>Quarter!r58c98</v>
      </c>
      <c r="N67" s="37" t="str">
        <f t="shared" si="8"/>
        <v>Quarter!r58c99</v>
      </c>
      <c r="O67" s="37" t="str">
        <f t="shared" si="8"/>
        <v>Quarter!r58c100</v>
      </c>
      <c r="P67" s="37" t="str">
        <f t="shared" si="8"/>
        <v>Quarter!r58c101</v>
      </c>
    </row>
    <row r="68" spans="2:16" ht="12" x14ac:dyDescent="0.25">
      <c r="B68" s="45" t="s">
        <v>106</v>
      </c>
      <c r="D68" s="37">
        <v>59</v>
      </c>
      <c r="E68" s="37" t="str">
        <f t="shared" si="7"/>
        <v>Annual!r59c25</v>
      </c>
      <c r="F68" s="37" t="str">
        <f t="shared" si="7"/>
        <v>Annual!r59c26</v>
      </c>
      <c r="G68" s="37">
        <f t="shared" si="4"/>
        <v>59</v>
      </c>
      <c r="H68" s="37" t="str">
        <f t="shared" si="9"/>
        <v>Quarter!r59c93</v>
      </c>
      <c r="I68" s="37" t="str">
        <f t="shared" si="8"/>
        <v>Quarter!r59c94</v>
      </c>
      <c r="J68" s="37" t="str">
        <f t="shared" si="8"/>
        <v>Quarter!r59c95</v>
      </c>
      <c r="K68" s="37" t="str">
        <f t="shared" si="8"/>
        <v>Quarter!r59c96</v>
      </c>
      <c r="L68" s="37" t="str">
        <f t="shared" si="8"/>
        <v>Quarter!r59c97</v>
      </c>
      <c r="M68" s="37" t="str">
        <f t="shared" si="8"/>
        <v>Quarter!r59c98</v>
      </c>
      <c r="N68" s="37" t="str">
        <f t="shared" si="8"/>
        <v>Quarter!r59c99</v>
      </c>
      <c r="O68" s="37" t="str">
        <f t="shared" si="8"/>
        <v>Quarter!r59c100</v>
      </c>
      <c r="P68" s="37" t="str">
        <f t="shared" si="8"/>
        <v>Quarter!r59c101</v>
      </c>
    </row>
    <row r="69" spans="2:16" x14ac:dyDescent="0.2">
      <c r="B69" s="48" t="s">
        <v>119</v>
      </c>
      <c r="D69" s="37">
        <v>59</v>
      </c>
      <c r="E69" s="37" t="str">
        <f t="shared" si="7"/>
        <v>Annual!r59c25</v>
      </c>
      <c r="F69" s="37" t="str">
        <f t="shared" si="7"/>
        <v>Annual!r59c26</v>
      </c>
      <c r="G69" s="37">
        <f t="shared" si="4"/>
        <v>59</v>
      </c>
      <c r="H69" s="37" t="str">
        <f t="shared" si="9"/>
        <v>Quarter!r59c93</v>
      </c>
      <c r="I69" s="37" t="str">
        <f t="shared" si="8"/>
        <v>Quarter!r59c94</v>
      </c>
      <c r="J69" s="37" t="str">
        <f t="shared" si="8"/>
        <v>Quarter!r59c95</v>
      </c>
      <c r="K69" s="37" t="str">
        <f t="shared" si="8"/>
        <v>Quarter!r59c96</v>
      </c>
      <c r="L69" s="37" t="str">
        <f t="shared" si="8"/>
        <v>Quarter!r59c97</v>
      </c>
      <c r="M69" s="37" t="str">
        <f t="shared" si="8"/>
        <v>Quarter!r59c98</v>
      </c>
      <c r="N69" s="37" t="str">
        <f t="shared" si="8"/>
        <v>Quarter!r59c99</v>
      </c>
      <c r="O69" s="37" t="str">
        <f t="shared" si="8"/>
        <v>Quarter!r59c100</v>
      </c>
      <c r="P69" s="37" t="str">
        <f t="shared" si="8"/>
        <v>Quarter!r59c101</v>
      </c>
    </row>
    <row r="70" spans="2:16" x14ac:dyDescent="0.2">
      <c r="B70" s="48" t="s">
        <v>120</v>
      </c>
      <c r="D70" s="37">
        <v>60</v>
      </c>
      <c r="E70" s="37" t="str">
        <f t="shared" si="7"/>
        <v>Annual!r60c25</v>
      </c>
      <c r="F70" s="37" t="str">
        <f t="shared" si="7"/>
        <v>Annual!r60c26</v>
      </c>
      <c r="G70" s="37">
        <f t="shared" si="4"/>
        <v>60</v>
      </c>
      <c r="H70" s="37" t="str">
        <f t="shared" si="9"/>
        <v>Quarter!r60c93</v>
      </c>
      <c r="I70" s="37" t="str">
        <f t="shared" si="8"/>
        <v>Quarter!r60c94</v>
      </c>
      <c r="J70" s="37" t="str">
        <f t="shared" si="8"/>
        <v>Quarter!r60c95</v>
      </c>
      <c r="K70" s="37" t="str">
        <f t="shared" si="8"/>
        <v>Quarter!r60c96</v>
      </c>
      <c r="L70" s="37" t="str">
        <f t="shared" si="8"/>
        <v>Quarter!r60c97</v>
      </c>
      <c r="M70" s="37" t="str">
        <f t="shared" si="8"/>
        <v>Quarter!r60c98</v>
      </c>
      <c r="N70" s="37" t="str">
        <f t="shared" si="8"/>
        <v>Quarter!r60c99</v>
      </c>
      <c r="O70" s="37" t="str">
        <f t="shared" si="8"/>
        <v>Quarter!r60c100</v>
      </c>
      <c r="P70" s="37" t="str">
        <f t="shared" si="8"/>
        <v>Quarter!r60c101</v>
      </c>
    </row>
    <row r="71" spans="2:16" x14ac:dyDescent="0.2">
      <c r="B71" s="48" t="s">
        <v>110</v>
      </c>
      <c r="D71" s="37">
        <v>61</v>
      </c>
      <c r="E71" s="37" t="str">
        <f t="shared" si="7"/>
        <v>Annual!r61c25</v>
      </c>
      <c r="F71" s="37" t="str">
        <f t="shared" si="7"/>
        <v>Annual!r61c26</v>
      </c>
      <c r="G71" s="37">
        <f t="shared" si="4"/>
        <v>61</v>
      </c>
      <c r="H71" s="37" t="str">
        <f t="shared" si="9"/>
        <v>Quarter!r61c93</v>
      </c>
      <c r="I71" s="37" t="str">
        <f t="shared" si="8"/>
        <v>Quarter!r61c94</v>
      </c>
      <c r="J71" s="37" t="str">
        <f t="shared" si="8"/>
        <v>Quarter!r61c95</v>
      </c>
      <c r="K71" s="37" t="str">
        <f t="shared" si="8"/>
        <v>Quarter!r61c96</v>
      </c>
      <c r="L71" s="37" t="str">
        <f t="shared" si="8"/>
        <v>Quarter!r61c97</v>
      </c>
      <c r="M71" s="37" t="str">
        <f t="shared" si="8"/>
        <v>Quarter!r61c98</v>
      </c>
      <c r="N71" s="37" t="str">
        <f t="shared" si="8"/>
        <v>Quarter!r61c99</v>
      </c>
      <c r="O71" s="37" t="str">
        <f t="shared" si="8"/>
        <v>Quarter!r61c100</v>
      </c>
      <c r="P71" s="37" t="str">
        <f t="shared" si="8"/>
        <v>Quarter!r61c101</v>
      </c>
    </row>
    <row r="72" spans="2:16" x14ac:dyDescent="0.2">
      <c r="B72" s="48" t="s">
        <v>174</v>
      </c>
      <c r="D72" s="37">
        <v>62</v>
      </c>
      <c r="E72" s="37" t="str">
        <f t="shared" si="7"/>
        <v>Annual!r62c25</v>
      </c>
      <c r="F72" s="37" t="str">
        <f t="shared" si="7"/>
        <v>Annual!r62c26</v>
      </c>
      <c r="G72" s="37">
        <f t="shared" si="4"/>
        <v>62</v>
      </c>
      <c r="H72" s="37" t="str">
        <f t="shared" si="9"/>
        <v>Quarter!r62c93</v>
      </c>
      <c r="I72" s="37" t="str">
        <f t="shared" si="8"/>
        <v>Quarter!r62c94</v>
      </c>
      <c r="J72" s="37" t="str">
        <f t="shared" si="8"/>
        <v>Quarter!r62c95</v>
      </c>
      <c r="K72" s="37" t="str">
        <f t="shared" si="8"/>
        <v>Quarter!r62c96</v>
      </c>
      <c r="L72" s="37" t="str">
        <f t="shared" si="8"/>
        <v>Quarter!r62c97</v>
      </c>
      <c r="M72" s="37" t="str">
        <f t="shared" si="8"/>
        <v>Quarter!r62c98</v>
      </c>
      <c r="N72" s="37" t="str">
        <f t="shared" si="8"/>
        <v>Quarter!r62c99</v>
      </c>
      <c r="O72" s="37" t="str">
        <f t="shared" si="8"/>
        <v>Quarter!r62c100</v>
      </c>
      <c r="P72" s="37" t="str">
        <f t="shared" si="8"/>
        <v>Quarter!r62c101</v>
      </c>
    </row>
    <row r="73" spans="2:16" x14ac:dyDescent="0.2">
      <c r="B73" s="48" t="s">
        <v>113</v>
      </c>
      <c r="D73" s="37">
        <v>63</v>
      </c>
      <c r="E73" s="37" t="str">
        <f t="shared" si="7"/>
        <v>Annual!r63c25</v>
      </c>
      <c r="F73" s="37" t="str">
        <f t="shared" si="7"/>
        <v>Annual!r63c26</v>
      </c>
      <c r="G73" s="37">
        <f t="shared" si="4"/>
        <v>63</v>
      </c>
      <c r="H73" s="37" t="str">
        <f t="shared" si="9"/>
        <v>Quarter!r63c93</v>
      </c>
      <c r="I73" s="37" t="str">
        <f t="shared" si="8"/>
        <v>Quarter!r63c94</v>
      </c>
      <c r="J73" s="37" t="str">
        <f t="shared" si="8"/>
        <v>Quarter!r63c95</v>
      </c>
      <c r="K73" s="37" t="str">
        <f t="shared" si="8"/>
        <v>Quarter!r63c96</v>
      </c>
      <c r="L73" s="37" t="str">
        <f t="shared" si="8"/>
        <v>Quarter!r63c97</v>
      </c>
      <c r="M73" s="37" t="str">
        <f t="shared" si="8"/>
        <v>Quarter!r63c98</v>
      </c>
      <c r="N73" s="37" t="str">
        <f t="shared" si="8"/>
        <v>Quarter!r63c99</v>
      </c>
      <c r="O73" s="37" t="str">
        <f t="shared" si="8"/>
        <v>Quarter!r63c100</v>
      </c>
      <c r="P73" s="37" t="str">
        <f t="shared" si="8"/>
        <v>Quarter!r63c101</v>
      </c>
    </row>
    <row r="74" spans="2:16" x14ac:dyDescent="0.2">
      <c r="B74" s="48" t="s">
        <v>294</v>
      </c>
      <c r="D74" s="37">
        <v>64</v>
      </c>
      <c r="E74" s="37" t="str">
        <f t="shared" si="7"/>
        <v>Annual!r64c25</v>
      </c>
      <c r="F74" s="37" t="str">
        <f t="shared" si="7"/>
        <v>Annual!r64c26</v>
      </c>
      <c r="G74" s="37">
        <f t="shared" si="4"/>
        <v>64</v>
      </c>
      <c r="H74" s="37" t="str">
        <f t="shared" si="9"/>
        <v>Quarter!r64c93</v>
      </c>
      <c r="I74" s="37" t="str">
        <f t="shared" si="8"/>
        <v>Quarter!r64c94</v>
      </c>
      <c r="J74" s="37" t="str">
        <f t="shared" si="8"/>
        <v>Quarter!r64c95</v>
      </c>
      <c r="K74" s="37" t="str">
        <f t="shared" si="8"/>
        <v>Quarter!r64c96</v>
      </c>
      <c r="L74" s="37" t="str">
        <f t="shared" si="8"/>
        <v>Quarter!r64c97</v>
      </c>
      <c r="M74" s="37" t="str">
        <f t="shared" si="8"/>
        <v>Quarter!r64c98</v>
      </c>
      <c r="N74" s="37" t="str">
        <f t="shared" si="8"/>
        <v>Quarter!r64c99</v>
      </c>
      <c r="O74" s="37" t="str">
        <f t="shared" si="8"/>
        <v>Quarter!r64c100</v>
      </c>
      <c r="P74" s="37" t="str">
        <f t="shared" si="8"/>
        <v>Quarter!r64c101</v>
      </c>
    </row>
    <row r="75" spans="2:16" x14ac:dyDescent="0.2">
      <c r="B75" s="48" t="s">
        <v>295</v>
      </c>
      <c r="D75" s="37">
        <v>65</v>
      </c>
      <c r="E75" s="37" t="str">
        <f t="shared" si="7"/>
        <v>Annual!r65c25</v>
      </c>
      <c r="F75" s="37" t="str">
        <f t="shared" si="7"/>
        <v>Annual!r65c26</v>
      </c>
      <c r="G75" s="37">
        <f t="shared" ref="G75:G138" si="10">D75</f>
        <v>65</v>
      </c>
      <c r="H75" s="37" t="str">
        <f t="shared" si="9"/>
        <v>Quarter!r65c93</v>
      </c>
      <c r="I75" s="37" t="str">
        <f t="shared" si="8"/>
        <v>Quarter!r65c94</v>
      </c>
      <c r="J75" s="37" t="str">
        <f t="shared" si="8"/>
        <v>Quarter!r65c95</v>
      </c>
      <c r="K75" s="37" t="str">
        <f t="shared" si="8"/>
        <v>Quarter!r65c96</v>
      </c>
      <c r="L75" s="37" t="str">
        <f t="shared" si="8"/>
        <v>Quarter!r65c97</v>
      </c>
      <c r="M75" s="37" t="str">
        <f t="shared" si="8"/>
        <v>Quarter!r65c98</v>
      </c>
      <c r="N75" s="37" t="str">
        <f t="shared" si="8"/>
        <v>Quarter!r65c99</v>
      </c>
      <c r="O75" s="37" t="str">
        <f t="shared" si="8"/>
        <v>Quarter!r65c100</v>
      </c>
      <c r="P75" s="37" t="str">
        <f t="shared" si="8"/>
        <v>Quarter!r65c101</v>
      </c>
    </row>
    <row r="76" spans="2:16" ht="13.2" x14ac:dyDescent="0.2">
      <c r="B76" s="49" t="s">
        <v>135</v>
      </c>
      <c r="D76" s="37">
        <v>66</v>
      </c>
      <c r="E76" s="37" t="str">
        <f t="shared" si="7"/>
        <v>Annual!r66c25</v>
      </c>
      <c r="F76" s="37" t="str">
        <f t="shared" si="7"/>
        <v>Annual!r66c26</v>
      </c>
      <c r="G76" s="37">
        <f t="shared" si="10"/>
        <v>66</v>
      </c>
      <c r="H76" s="37" t="str">
        <f t="shared" si="9"/>
        <v>Quarter!r66c93</v>
      </c>
      <c r="I76" s="37" t="str">
        <f t="shared" si="8"/>
        <v>Quarter!r66c94</v>
      </c>
      <c r="J76" s="37" t="str">
        <f t="shared" si="8"/>
        <v>Quarter!r66c95</v>
      </c>
      <c r="K76" s="37" t="str">
        <f t="shared" si="8"/>
        <v>Quarter!r66c96</v>
      </c>
      <c r="L76" s="37" t="str">
        <f t="shared" si="8"/>
        <v>Quarter!r66c97</v>
      </c>
      <c r="M76" s="37" t="str">
        <f t="shared" si="8"/>
        <v>Quarter!r66c98</v>
      </c>
      <c r="N76" s="37" t="str">
        <f t="shared" si="8"/>
        <v>Quarter!r66c99</v>
      </c>
      <c r="O76" s="37" t="str">
        <f t="shared" si="8"/>
        <v>Quarter!r66c100</v>
      </c>
      <c r="P76" s="37" t="str">
        <f t="shared" si="8"/>
        <v>Quarter!r66c101</v>
      </c>
    </row>
    <row r="77" spans="2:16" x14ac:dyDescent="0.2">
      <c r="B77" s="48" t="s">
        <v>114</v>
      </c>
      <c r="D77" s="37">
        <v>67</v>
      </c>
      <c r="E77" s="37" t="str">
        <f t="shared" si="7"/>
        <v>Annual!r67c25</v>
      </c>
      <c r="F77" s="37" t="str">
        <f t="shared" si="7"/>
        <v>Annual!r67c26</v>
      </c>
      <c r="G77" s="37">
        <f t="shared" si="10"/>
        <v>67</v>
      </c>
      <c r="H77" s="37" t="str">
        <f t="shared" si="9"/>
        <v>Quarter!r67c93</v>
      </c>
      <c r="I77" s="37" t="str">
        <f t="shared" si="8"/>
        <v>Quarter!r67c94</v>
      </c>
      <c r="J77" s="37" t="str">
        <f t="shared" si="8"/>
        <v>Quarter!r67c95</v>
      </c>
      <c r="K77" s="37" t="str">
        <f t="shared" si="8"/>
        <v>Quarter!r67c96</v>
      </c>
      <c r="L77" s="37" t="str">
        <f t="shared" si="8"/>
        <v>Quarter!r67c97</v>
      </c>
      <c r="M77" s="37" t="str">
        <f t="shared" si="8"/>
        <v>Quarter!r67c98</v>
      </c>
      <c r="N77" s="37" t="str">
        <f t="shared" si="8"/>
        <v>Quarter!r67c99</v>
      </c>
      <c r="O77" s="37" t="str">
        <f t="shared" si="8"/>
        <v>Quarter!r67c100</v>
      </c>
      <c r="P77" s="37" t="str">
        <f t="shared" ref="I77:P106" si="11">$H$4&amp;"r"&amp;$G77&amp;"c"&amp;P$5</f>
        <v>Quarter!r67c101</v>
      </c>
    </row>
    <row r="78" spans="2:16" x14ac:dyDescent="0.2">
      <c r="B78" s="48" t="s">
        <v>115</v>
      </c>
      <c r="D78" s="37">
        <v>68</v>
      </c>
      <c r="E78" s="37" t="str">
        <f t="shared" si="7"/>
        <v>Annual!r68c25</v>
      </c>
      <c r="F78" s="37" t="str">
        <f t="shared" si="7"/>
        <v>Annual!r68c26</v>
      </c>
      <c r="G78" s="37">
        <f t="shared" si="10"/>
        <v>68</v>
      </c>
      <c r="H78" s="37" t="str">
        <f t="shared" si="9"/>
        <v>Quarter!r68c93</v>
      </c>
      <c r="I78" s="37" t="str">
        <f t="shared" si="11"/>
        <v>Quarter!r68c94</v>
      </c>
      <c r="J78" s="37" t="str">
        <f t="shared" si="11"/>
        <v>Quarter!r68c95</v>
      </c>
      <c r="K78" s="37" t="str">
        <f t="shared" si="11"/>
        <v>Quarter!r68c96</v>
      </c>
      <c r="L78" s="37" t="str">
        <f t="shared" si="11"/>
        <v>Quarter!r68c97</v>
      </c>
      <c r="M78" s="37" t="str">
        <f t="shared" si="11"/>
        <v>Quarter!r68c98</v>
      </c>
      <c r="N78" s="37" t="str">
        <f t="shared" si="11"/>
        <v>Quarter!r68c99</v>
      </c>
      <c r="O78" s="37" t="str">
        <f t="shared" si="11"/>
        <v>Quarter!r68c100</v>
      </c>
      <c r="P78" s="37" t="str">
        <f t="shared" si="11"/>
        <v>Quarter!r68c101</v>
      </c>
    </row>
    <row r="79" spans="2:16" x14ac:dyDescent="0.2">
      <c r="B79" s="48" t="s">
        <v>116</v>
      </c>
      <c r="D79" s="37">
        <v>69</v>
      </c>
      <c r="E79" s="37" t="str">
        <f t="shared" si="7"/>
        <v>Annual!r69c25</v>
      </c>
      <c r="F79" s="37" t="str">
        <f t="shared" si="7"/>
        <v>Annual!r69c26</v>
      </c>
      <c r="G79" s="37">
        <f t="shared" si="10"/>
        <v>69</v>
      </c>
      <c r="H79" s="37" t="str">
        <f t="shared" si="9"/>
        <v>Quarter!r69c93</v>
      </c>
      <c r="I79" s="37" t="str">
        <f t="shared" si="11"/>
        <v>Quarter!r69c94</v>
      </c>
      <c r="J79" s="37" t="str">
        <f t="shared" si="11"/>
        <v>Quarter!r69c95</v>
      </c>
      <c r="K79" s="37" t="str">
        <f t="shared" si="11"/>
        <v>Quarter!r69c96</v>
      </c>
      <c r="L79" s="37" t="str">
        <f t="shared" si="11"/>
        <v>Quarter!r69c97</v>
      </c>
      <c r="M79" s="37" t="str">
        <f t="shared" si="11"/>
        <v>Quarter!r69c98</v>
      </c>
      <c r="N79" s="37" t="str">
        <f t="shared" si="11"/>
        <v>Quarter!r69c99</v>
      </c>
      <c r="O79" s="37" t="str">
        <f t="shared" si="11"/>
        <v>Quarter!r69c100</v>
      </c>
      <c r="P79" s="37" t="str">
        <f t="shared" si="11"/>
        <v>Quarter!r69c101</v>
      </c>
    </row>
    <row r="80" spans="2:16" ht="12" x14ac:dyDescent="0.25">
      <c r="B80" s="45" t="s">
        <v>122</v>
      </c>
      <c r="D80" s="37">
        <v>70</v>
      </c>
      <c r="E80" s="37" t="str">
        <f t="shared" si="7"/>
        <v>Annual!r70c25</v>
      </c>
      <c r="F80" s="37" t="str">
        <f t="shared" si="7"/>
        <v>Annual!r70c26</v>
      </c>
      <c r="G80" s="37">
        <f t="shared" si="10"/>
        <v>70</v>
      </c>
      <c r="H80" s="37" t="str">
        <f t="shared" si="9"/>
        <v>Quarter!r70c93</v>
      </c>
      <c r="I80" s="37" t="str">
        <f t="shared" si="11"/>
        <v>Quarter!r70c94</v>
      </c>
      <c r="J80" s="37" t="str">
        <f t="shared" si="11"/>
        <v>Quarter!r70c95</v>
      </c>
      <c r="K80" s="37" t="str">
        <f t="shared" si="11"/>
        <v>Quarter!r70c96</v>
      </c>
      <c r="L80" s="37" t="str">
        <f t="shared" si="11"/>
        <v>Quarter!r70c97</v>
      </c>
      <c r="M80" s="37" t="str">
        <f t="shared" si="11"/>
        <v>Quarter!r70c98</v>
      </c>
      <c r="N80" s="37" t="str">
        <f t="shared" si="11"/>
        <v>Quarter!r70c99</v>
      </c>
      <c r="O80" s="37" t="str">
        <f t="shared" si="11"/>
        <v>Quarter!r70c100</v>
      </c>
      <c r="P80" s="37" t="str">
        <f t="shared" si="11"/>
        <v>Quarter!r70c101</v>
      </c>
    </row>
    <row r="81" spans="2:16" ht="12" x14ac:dyDescent="0.25">
      <c r="B81" s="45" t="s">
        <v>123</v>
      </c>
      <c r="D81" s="37">
        <v>71</v>
      </c>
      <c r="E81" s="37" t="str">
        <f t="shared" si="7"/>
        <v>Annual!r71c25</v>
      </c>
      <c r="F81" s="37" t="str">
        <f t="shared" si="7"/>
        <v>Annual!r71c26</v>
      </c>
      <c r="G81" s="37">
        <f t="shared" si="10"/>
        <v>71</v>
      </c>
      <c r="H81" s="37" t="str">
        <f t="shared" si="9"/>
        <v>Quarter!r71c93</v>
      </c>
      <c r="I81" s="37" t="str">
        <f t="shared" si="11"/>
        <v>Quarter!r71c94</v>
      </c>
      <c r="J81" s="37" t="str">
        <f t="shared" si="11"/>
        <v>Quarter!r71c95</v>
      </c>
      <c r="K81" s="37" t="str">
        <f t="shared" si="11"/>
        <v>Quarter!r71c96</v>
      </c>
      <c r="L81" s="37" t="str">
        <f t="shared" si="11"/>
        <v>Quarter!r71c97</v>
      </c>
      <c r="M81" s="37" t="str">
        <f t="shared" si="11"/>
        <v>Quarter!r71c98</v>
      </c>
      <c r="N81" s="37" t="str">
        <f t="shared" si="11"/>
        <v>Quarter!r71c99</v>
      </c>
      <c r="O81" s="37" t="str">
        <f t="shared" si="11"/>
        <v>Quarter!r71c100</v>
      </c>
      <c r="P81" s="37" t="str">
        <f t="shared" si="11"/>
        <v>Quarter!r71c101</v>
      </c>
    </row>
    <row r="82" spans="2:16" x14ac:dyDescent="0.2">
      <c r="B82" s="48" t="s">
        <v>119</v>
      </c>
      <c r="D82" s="37">
        <v>71</v>
      </c>
      <c r="E82" s="37" t="str">
        <f t="shared" si="7"/>
        <v>Annual!r71c25</v>
      </c>
      <c r="F82" s="37" t="str">
        <f t="shared" si="7"/>
        <v>Annual!r71c26</v>
      </c>
      <c r="G82" s="37">
        <f t="shared" si="10"/>
        <v>71</v>
      </c>
      <c r="H82" s="37" t="str">
        <f t="shared" si="9"/>
        <v>Quarter!r71c93</v>
      </c>
      <c r="I82" s="37" t="str">
        <f t="shared" si="11"/>
        <v>Quarter!r71c94</v>
      </c>
      <c r="J82" s="37" t="str">
        <f t="shared" si="11"/>
        <v>Quarter!r71c95</v>
      </c>
      <c r="K82" s="37" t="str">
        <f t="shared" si="11"/>
        <v>Quarter!r71c96</v>
      </c>
      <c r="L82" s="37" t="str">
        <f t="shared" si="11"/>
        <v>Quarter!r71c97</v>
      </c>
      <c r="M82" s="37" t="str">
        <f t="shared" si="11"/>
        <v>Quarter!r71c98</v>
      </c>
      <c r="N82" s="37" t="str">
        <f t="shared" si="11"/>
        <v>Quarter!r71c99</v>
      </c>
      <c r="O82" s="37" t="str">
        <f t="shared" si="11"/>
        <v>Quarter!r71c100</v>
      </c>
      <c r="P82" s="37" t="str">
        <f t="shared" si="11"/>
        <v>Quarter!r71c101</v>
      </c>
    </row>
    <row r="83" spans="2:16" x14ac:dyDescent="0.2">
      <c r="B83" s="48" t="s">
        <v>120</v>
      </c>
      <c r="D83" s="37">
        <v>72</v>
      </c>
      <c r="E83" s="37" t="str">
        <f t="shared" si="7"/>
        <v>Annual!r72c25</v>
      </c>
      <c r="F83" s="37" t="str">
        <f t="shared" si="7"/>
        <v>Annual!r72c26</v>
      </c>
      <c r="G83" s="37">
        <f t="shared" si="10"/>
        <v>72</v>
      </c>
      <c r="H83" s="37" t="str">
        <f t="shared" si="9"/>
        <v>Quarter!r72c93</v>
      </c>
      <c r="I83" s="37" t="str">
        <f t="shared" si="11"/>
        <v>Quarter!r72c94</v>
      </c>
      <c r="J83" s="37" t="str">
        <f t="shared" si="11"/>
        <v>Quarter!r72c95</v>
      </c>
      <c r="K83" s="37" t="str">
        <f t="shared" si="11"/>
        <v>Quarter!r72c96</v>
      </c>
      <c r="L83" s="37" t="str">
        <f t="shared" si="11"/>
        <v>Quarter!r72c97</v>
      </c>
      <c r="M83" s="37" t="str">
        <f t="shared" si="11"/>
        <v>Quarter!r72c98</v>
      </c>
      <c r="N83" s="37" t="str">
        <f t="shared" si="11"/>
        <v>Quarter!r72c99</v>
      </c>
      <c r="O83" s="37" t="str">
        <f t="shared" si="11"/>
        <v>Quarter!r72c100</v>
      </c>
      <c r="P83" s="37" t="str">
        <f t="shared" si="11"/>
        <v>Quarter!r72c101</v>
      </c>
    </row>
    <row r="84" spans="2:16" x14ac:dyDescent="0.2">
      <c r="B84" s="48" t="s">
        <v>110</v>
      </c>
      <c r="D84" s="37">
        <v>73</v>
      </c>
      <c r="E84" s="37" t="str">
        <f t="shared" si="7"/>
        <v>Annual!r73c25</v>
      </c>
      <c r="F84" s="37" t="str">
        <f t="shared" si="7"/>
        <v>Annual!r73c26</v>
      </c>
      <c r="G84" s="37">
        <f t="shared" si="10"/>
        <v>73</v>
      </c>
      <c r="H84" s="37" t="str">
        <f t="shared" si="9"/>
        <v>Quarter!r73c93</v>
      </c>
      <c r="I84" s="37" t="str">
        <f t="shared" si="11"/>
        <v>Quarter!r73c94</v>
      </c>
      <c r="J84" s="37" t="str">
        <f t="shared" si="11"/>
        <v>Quarter!r73c95</v>
      </c>
      <c r="K84" s="37" t="str">
        <f t="shared" si="11"/>
        <v>Quarter!r73c96</v>
      </c>
      <c r="L84" s="37" t="str">
        <f t="shared" si="11"/>
        <v>Quarter!r73c97</v>
      </c>
      <c r="M84" s="37" t="str">
        <f t="shared" si="11"/>
        <v>Quarter!r73c98</v>
      </c>
      <c r="N84" s="37" t="str">
        <f t="shared" si="11"/>
        <v>Quarter!r73c99</v>
      </c>
      <c r="O84" s="37" t="str">
        <f t="shared" si="11"/>
        <v>Quarter!r73c100</v>
      </c>
      <c r="P84" s="37" t="str">
        <f t="shared" si="11"/>
        <v>Quarter!r73c101</v>
      </c>
    </row>
    <row r="85" spans="2:16" x14ac:dyDescent="0.2">
      <c r="B85" s="48" t="s">
        <v>111</v>
      </c>
      <c r="D85" s="37">
        <v>74</v>
      </c>
      <c r="E85" s="37" t="str">
        <f t="shared" si="7"/>
        <v>Annual!r74c25</v>
      </c>
      <c r="F85" s="37" t="str">
        <f t="shared" si="7"/>
        <v>Annual!r74c26</v>
      </c>
      <c r="G85" s="37">
        <f t="shared" si="10"/>
        <v>74</v>
      </c>
      <c r="H85" s="37" t="str">
        <f t="shared" si="9"/>
        <v>Quarter!r74c93</v>
      </c>
      <c r="I85" s="37" t="str">
        <f t="shared" si="11"/>
        <v>Quarter!r74c94</v>
      </c>
      <c r="J85" s="37" t="str">
        <f t="shared" si="11"/>
        <v>Quarter!r74c95</v>
      </c>
      <c r="K85" s="37" t="str">
        <f t="shared" si="11"/>
        <v>Quarter!r74c96</v>
      </c>
      <c r="L85" s="37" t="str">
        <f t="shared" si="11"/>
        <v>Quarter!r74c97</v>
      </c>
      <c r="M85" s="37" t="str">
        <f t="shared" si="11"/>
        <v>Quarter!r74c98</v>
      </c>
      <c r="N85" s="37" t="str">
        <f t="shared" si="11"/>
        <v>Quarter!r74c99</v>
      </c>
      <c r="O85" s="37" t="str">
        <f t="shared" si="11"/>
        <v>Quarter!r74c100</v>
      </c>
      <c r="P85" s="37" t="str">
        <f t="shared" si="11"/>
        <v>Quarter!r74c101</v>
      </c>
    </row>
    <row r="86" spans="2:16" x14ac:dyDescent="0.2">
      <c r="B86" s="48" t="s">
        <v>174</v>
      </c>
      <c r="D86" s="37">
        <v>75</v>
      </c>
      <c r="E86" s="37" t="str">
        <f t="shared" si="7"/>
        <v>Annual!r75c25</v>
      </c>
      <c r="F86" s="37" t="str">
        <f t="shared" si="7"/>
        <v>Annual!r75c26</v>
      </c>
      <c r="G86" s="37">
        <f t="shared" si="10"/>
        <v>75</v>
      </c>
      <c r="H86" s="37" t="str">
        <f t="shared" si="9"/>
        <v>Quarter!r75c93</v>
      </c>
      <c r="I86" s="37" t="str">
        <f t="shared" si="11"/>
        <v>Quarter!r75c94</v>
      </c>
      <c r="J86" s="37" t="str">
        <f t="shared" si="11"/>
        <v>Quarter!r75c95</v>
      </c>
      <c r="K86" s="37" t="str">
        <f t="shared" si="11"/>
        <v>Quarter!r75c96</v>
      </c>
      <c r="L86" s="37" t="str">
        <f t="shared" si="11"/>
        <v>Quarter!r75c97</v>
      </c>
      <c r="M86" s="37" t="str">
        <f t="shared" si="11"/>
        <v>Quarter!r75c98</v>
      </c>
      <c r="N86" s="37" t="str">
        <f t="shared" si="11"/>
        <v>Quarter!r75c99</v>
      </c>
      <c r="O86" s="37" t="str">
        <f t="shared" si="11"/>
        <v>Quarter!r75c100</v>
      </c>
      <c r="P86" s="37" t="str">
        <f t="shared" si="11"/>
        <v>Quarter!r75c101</v>
      </c>
    </row>
    <row r="87" spans="2:16" x14ac:dyDescent="0.2">
      <c r="B87" s="48" t="s">
        <v>113</v>
      </c>
      <c r="D87" s="37">
        <v>76</v>
      </c>
      <c r="E87" s="37" t="str">
        <f t="shared" si="7"/>
        <v>Annual!r76c25</v>
      </c>
      <c r="F87" s="37" t="str">
        <f t="shared" si="7"/>
        <v>Annual!r76c26</v>
      </c>
      <c r="G87" s="37">
        <f t="shared" si="10"/>
        <v>76</v>
      </c>
      <c r="H87" s="37" t="str">
        <f t="shared" si="9"/>
        <v>Quarter!r76c93</v>
      </c>
      <c r="I87" s="37" t="str">
        <f t="shared" si="11"/>
        <v>Quarter!r76c94</v>
      </c>
      <c r="J87" s="37" t="str">
        <f t="shared" si="11"/>
        <v>Quarter!r76c95</v>
      </c>
      <c r="K87" s="37" t="str">
        <f t="shared" si="11"/>
        <v>Quarter!r76c96</v>
      </c>
      <c r="L87" s="37" t="str">
        <f t="shared" si="11"/>
        <v>Quarter!r76c97</v>
      </c>
      <c r="M87" s="37" t="str">
        <f t="shared" si="11"/>
        <v>Quarter!r76c98</v>
      </c>
      <c r="N87" s="37" t="str">
        <f t="shared" si="11"/>
        <v>Quarter!r76c99</v>
      </c>
      <c r="O87" s="37" t="str">
        <f t="shared" si="11"/>
        <v>Quarter!r76c100</v>
      </c>
      <c r="P87" s="37" t="str">
        <f t="shared" si="11"/>
        <v>Quarter!r76c101</v>
      </c>
    </row>
    <row r="88" spans="2:16" x14ac:dyDescent="0.2">
      <c r="B88" s="48" t="s">
        <v>294</v>
      </c>
      <c r="D88" s="37">
        <v>77</v>
      </c>
      <c r="E88" s="37" t="str">
        <f t="shared" si="7"/>
        <v>Annual!r77c25</v>
      </c>
      <c r="F88" s="37" t="str">
        <f t="shared" si="7"/>
        <v>Annual!r77c26</v>
      </c>
      <c r="G88" s="37">
        <f t="shared" si="10"/>
        <v>77</v>
      </c>
      <c r="H88" s="37" t="str">
        <f t="shared" si="9"/>
        <v>Quarter!r77c93</v>
      </c>
      <c r="I88" s="37" t="str">
        <f t="shared" si="11"/>
        <v>Quarter!r77c94</v>
      </c>
      <c r="J88" s="37" t="str">
        <f t="shared" si="11"/>
        <v>Quarter!r77c95</v>
      </c>
      <c r="K88" s="37" t="str">
        <f t="shared" si="11"/>
        <v>Quarter!r77c96</v>
      </c>
      <c r="L88" s="37" t="str">
        <f t="shared" si="11"/>
        <v>Quarter!r77c97</v>
      </c>
      <c r="M88" s="37" t="str">
        <f t="shared" si="11"/>
        <v>Quarter!r77c98</v>
      </c>
      <c r="N88" s="37" t="str">
        <f t="shared" si="11"/>
        <v>Quarter!r77c99</v>
      </c>
      <c r="O88" s="37" t="str">
        <f t="shared" si="11"/>
        <v>Quarter!r77c100</v>
      </c>
      <c r="P88" s="37" t="str">
        <f t="shared" si="11"/>
        <v>Quarter!r77c101</v>
      </c>
    </row>
    <row r="89" spans="2:16" x14ac:dyDescent="0.2">
      <c r="B89" s="48" t="s">
        <v>295</v>
      </c>
      <c r="D89" s="37">
        <v>78</v>
      </c>
      <c r="E89" s="37" t="str">
        <f t="shared" si="7"/>
        <v>Annual!r78c25</v>
      </c>
      <c r="F89" s="37" t="str">
        <f t="shared" si="7"/>
        <v>Annual!r78c26</v>
      </c>
      <c r="G89" s="37">
        <f t="shared" si="10"/>
        <v>78</v>
      </c>
      <c r="H89" s="37" t="str">
        <f t="shared" si="9"/>
        <v>Quarter!r78c93</v>
      </c>
      <c r="I89" s="37" t="str">
        <f t="shared" si="11"/>
        <v>Quarter!r78c94</v>
      </c>
      <c r="J89" s="37" t="str">
        <f t="shared" si="11"/>
        <v>Quarter!r78c95</v>
      </c>
      <c r="K89" s="37" t="str">
        <f t="shared" si="11"/>
        <v>Quarter!r78c96</v>
      </c>
      <c r="L89" s="37" t="str">
        <f t="shared" si="11"/>
        <v>Quarter!r78c97</v>
      </c>
      <c r="M89" s="37" t="str">
        <f t="shared" si="11"/>
        <v>Quarter!r78c98</v>
      </c>
      <c r="N89" s="37" t="str">
        <f t="shared" si="11"/>
        <v>Quarter!r78c99</v>
      </c>
      <c r="O89" s="37" t="str">
        <f t="shared" si="11"/>
        <v>Quarter!r78c100</v>
      </c>
      <c r="P89" s="37" t="str">
        <f t="shared" si="11"/>
        <v>Quarter!r78c101</v>
      </c>
    </row>
    <row r="90" spans="2:16" ht="13.2" x14ac:dyDescent="0.2">
      <c r="B90" s="49" t="s">
        <v>135</v>
      </c>
      <c r="D90" s="37">
        <v>79</v>
      </c>
      <c r="E90" s="37" t="str">
        <f t="shared" si="7"/>
        <v>Annual!r79c25</v>
      </c>
      <c r="F90" s="37" t="str">
        <f t="shared" si="7"/>
        <v>Annual!r79c26</v>
      </c>
      <c r="G90" s="37">
        <f t="shared" si="10"/>
        <v>79</v>
      </c>
      <c r="H90" s="37" t="str">
        <f t="shared" si="9"/>
        <v>Quarter!r79c93</v>
      </c>
      <c r="I90" s="37" t="str">
        <f t="shared" si="11"/>
        <v>Quarter!r79c94</v>
      </c>
      <c r="J90" s="37" t="str">
        <f t="shared" si="11"/>
        <v>Quarter!r79c95</v>
      </c>
      <c r="K90" s="37" t="str">
        <f t="shared" si="11"/>
        <v>Quarter!r79c96</v>
      </c>
      <c r="L90" s="37" t="str">
        <f t="shared" si="11"/>
        <v>Quarter!r79c97</v>
      </c>
      <c r="M90" s="37" t="str">
        <f t="shared" si="11"/>
        <v>Quarter!r79c98</v>
      </c>
      <c r="N90" s="37" t="str">
        <f t="shared" si="11"/>
        <v>Quarter!r79c99</v>
      </c>
      <c r="O90" s="37" t="str">
        <f t="shared" si="11"/>
        <v>Quarter!r79c100</v>
      </c>
      <c r="P90" s="37" t="str">
        <f t="shared" si="11"/>
        <v>Quarter!r79c101</v>
      </c>
    </row>
    <row r="91" spans="2:16" x14ac:dyDescent="0.2">
      <c r="B91" s="48" t="s">
        <v>114</v>
      </c>
      <c r="D91" s="37">
        <v>80</v>
      </c>
      <c r="E91" s="37" t="str">
        <f t="shared" si="7"/>
        <v>Annual!r80c25</v>
      </c>
      <c r="F91" s="37" t="str">
        <f t="shared" si="7"/>
        <v>Annual!r80c26</v>
      </c>
      <c r="G91" s="37">
        <f t="shared" si="10"/>
        <v>80</v>
      </c>
      <c r="H91" s="37" t="str">
        <f t="shared" si="9"/>
        <v>Quarter!r80c93</v>
      </c>
      <c r="I91" s="37" t="str">
        <f t="shared" si="11"/>
        <v>Quarter!r80c94</v>
      </c>
      <c r="J91" s="37" t="str">
        <f t="shared" si="11"/>
        <v>Quarter!r80c95</v>
      </c>
      <c r="K91" s="37" t="str">
        <f t="shared" si="11"/>
        <v>Quarter!r80c96</v>
      </c>
      <c r="L91" s="37" t="str">
        <f t="shared" si="11"/>
        <v>Quarter!r80c97</v>
      </c>
      <c r="M91" s="37" t="str">
        <f t="shared" si="11"/>
        <v>Quarter!r80c98</v>
      </c>
      <c r="N91" s="37" t="str">
        <f t="shared" si="11"/>
        <v>Quarter!r80c99</v>
      </c>
      <c r="O91" s="37" t="str">
        <f t="shared" si="11"/>
        <v>Quarter!r80c100</v>
      </c>
      <c r="P91" s="37" t="str">
        <f t="shared" si="11"/>
        <v>Quarter!r80c101</v>
      </c>
    </row>
    <row r="92" spans="2:16" x14ac:dyDescent="0.2">
      <c r="B92" s="48" t="s">
        <v>115</v>
      </c>
      <c r="D92" s="37">
        <v>81</v>
      </c>
      <c r="E92" s="37" t="str">
        <f t="shared" si="7"/>
        <v>Annual!r81c25</v>
      </c>
      <c r="F92" s="37" t="str">
        <f t="shared" si="7"/>
        <v>Annual!r81c26</v>
      </c>
      <c r="G92" s="37">
        <f t="shared" si="10"/>
        <v>81</v>
      </c>
      <c r="H92" s="37" t="str">
        <f t="shared" si="9"/>
        <v>Quarter!r81c93</v>
      </c>
      <c r="I92" s="37" t="str">
        <f t="shared" si="11"/>
        <v>Quarter!r81c94</v>
      </c>
      <c r="J92" s="37" t="str">
        <f t="shared" si="11"/>
        <v>Quarter!r81c95</v>
      </c>
      <c r="K92" s="37" t="str">
        <f t="shared" si="11"/>
        <v>Quarter!r81c96</v>
      </c>
      <c r="L92" s="37" t="str">
        <f t="shared" si="11"/>
        <v>Quarter!r81c97</v>
      </c>
      <c r="M92" s="37" t="str">
        <f t="shared" si="11"/>
        <v>Quarter!r81c98</v>
      </c>
      <c r="N92" s="37" t="str">
        <f t="shared" si="11"/>
        <v>Quarter!r81c99</v>
      </c>
      <c r="O92" s="37" t="str">
        <f t="shared" si="11"/>
        <v>Quarter!r81c100</v>
      </c>
      <c r="P92" s="37" t="str">
        <f t="shared" si="11"/>
        <v>Quarter!r81c101</v>
      </c>
    </row>
    <row r="93" spans="2:16" x14ac:dyDescent="0.2">
      <c r="B93" s="48" t="s">
        <v>116</v>
      </c>
      <c r="D93" s="37">
        <v>82</v>
      </c>
      <c r="E93" s="37" t="str">
        <f t="shared" si="7"/>
        <v>Annual!r82c25</v>
      </c>
      <c r="F93" s="37" t="str">
        <f t="shared" si="7"/>
        <v>Annual!r82c26</v>
      </c>
      <c r="G93" s="37">
        <f t="shared" si="10"/>
        <v>82</v>
      </c>
      <c r="H93" s="37" t="str">
        <f t="shared" si="9"/>
        <v>Quarter!r82c93</v>
      </c>
      <c r="I93" s="37" t="str">
        <f t="shared" si="11"/>
        <v>Quarter!r82c94</v>
      </c>
      <c r="J93" s="37" t="str">
        <f t="shared" si="11"/>
        <v>Quarter!r82c95</v>
      </c>
      <c r="K93" s="37" t="str">
        <f t="shared" si="11"/>
        <v>Quarter!r82c96</v>
      </c>
      <c r="L93" s="37" t="str">
        <f t="shared" si="11"/>
        <v>Quarter!r82c97</v>
      </c>
      <c r="M93" s="37" t="str">
        <f t="shared" si="11"/>
        <v>Quarter!r82c98</v>
      </c>
      <c r="N93" s="37" t="str">
        <f t="shared" si="11"/>
        <v>Quarter!r82c99</v>
      </c>
      <c r="O93" s="37" t="str">
        <f t="shared" si="11"/>
        <v>Quarter!r82c100</v>
      </c>
      <c r="P93" s="37" t="str">
        <f t="shared" si="11"/>
        <v>Quarter!r82c101</v>
      </c>
    </row>
    <row r="94" spans="2:16" x14ac:dyDescent="0.2">
      <c r="B94" s="48" t="s">
        <v>134</v>
      </c>
      <c r="D94" s="37">
        <v>83</v>
      </c>
      <c r="E94" s="37" t="str">
        <f t="shared" si="7"/>
        <v>Annual!r83c25</v>
      </c>
      <c r="F94" s="37" t="str">
        <f t="shared" si="7"/>
        <v>Annual!r83c26</v>
      </c>
      <c r="G94" s="37">
        <f t="shared" si="10"/>
        <v>83</v>
      </c>
      <c r="H94" s="37" t="str">
        <f t="shared" si="9"/>
        <v>Quarter!r83c93</v>
      </c>
      <c r="I94" s="37" t="str">
        <f t="shared" si="11"/>
        <v>Quarter!r83c94</v>
      </c>
      <c r="J94" s="37" t="str">
        <f t="shared" si="11"/>
        <v>Quarter!r83c95</v>
      </c>
      <c r="K94" s="37" t="str">
        <f t="shared" si="11"/>
        <v>Quarter!r83c96</v>
      </c>
      <c r="L94" s="37" t="str">
        <f t="shared" si="11"/>
        <v>Quarter!r83c97</v>
      </c>
      <c r="M94" s="37" t="str">
        <f t="shared" si="11"/>
        <v>Quarter!r83c98</v>
      </c>
      <c r="N94" s="37" t="str">
        <f t="shared" si="11"/>
        <v>Quarter!r83c99</v>
      </c>
      <c r="O94" s="37" t="str">
        <f t="shared" si="11"/>
        <v>Quarter!r83c100</v>
      </c>
      <c r="P94" s="37" t="str">
        <f t="shared" si="11"/>
        <v>Quarter!r83c101</v>
      </c>
    </row>
    <row r="95" spans="2:16" ht="12" x14ac:dyDescent="0.25">
      <c r="B95" s="45" t="s">
        <v>128</v>
      </c>
      <c r="D95" s="37">
        <v>84</v>
      </c>
      <c r="E95" s="37" t="str">
        <f t="shared" si="7"/>
        <v>Annual!r84c25</v>
      </c>
      <c r="F95" s="37" t="str">
        <f t="shared" si="7"/>
        <v>Annual!r84c26</v>
      </c>
      <c r="G95" s="37">
        <f t="shared" si="10"/>
        <v>84</v>
      </c>
      <c r="H95" s="37" t="str">
        <f t="shared" si="9"/>
        <v>Quarter!r84c93</v>
      </c>
      <c r="I95" s="37" t="str">
        <f t="shared" si="11"/>
        <v>Quarter!r84c94</v>
      </c>
      <c r="J95" s="37" t="str">
        <f t="shared" si="11"/>
        <v>Quarter!r84c95</v>
      </c>
      <c r="K95" s="37" t="str">
        <f t="shared" si="11"/>
        <v>Quarter!r84c96</v>
      </c>
      <c r="L95" s="37" t="str">
        <f t="shared" si="11"/>
        <v>Quarter!r84c97</v>
      </c>
      <c r="M95" s="37" t="str">
        <f t="shared" si="11"/>
        <v>Quarter!r84c98</v>
      </c>
      <c r="N95" s="37" t="str">
        <f t="shared" si="11"/>
        <v>Quarter!r84c99</v>
      </c>
      <c r="O95" s="37" t="str">
        <f t="shared" si="11"/>
        <v>Quarter!r84c100</v>
      </c>
      <c r="P95" s="37" t="str">
        <f t="shared" si="11"/>
        <v>Quarter!r84c101</v>
      </c>
    </row>
    <row r="96" spans="2:16" ht="12" x14ac:dyDescent="0.25">
      <c r="B96" s="45"/>
      <c r="G96" s="37">
        <f t="shared" si="10"/>
        <v>0</v>
      </c>
      <c r="H96" s="37" t="str">
        <f t="shared" si="9"/>
        <v>Quarter!r0c93</v>
      </c>
      <c r="I96" s="37" t="str">
        <f t="shared" si="11"/>
        <v>Quarter!r0c94</v>
      </c>
      <c r="J96" s="37" t="str">
        <f t="shared" si="11"/>
        <v>Quarter!r0c95</v>
      </c>
      <c r="K96" s="37" t="str">
        <f t="shared" si="11"/>
        <v>Quarter!r0c96</v>
      </c>
      <c r="L96" s="37" t="str">
        <f t="shared" si="11"/>
        <v>Quarter!r0c97</v>
      </c>
      <c r="M96" s="37" t="str">
        <f t="shared" si="11"/>
        <v>Quarter!r0c98</v>
      </c>
      <c r="N96" s="37" t="str">
        <f t="shared" si="11"/>
        <v>Quarter!r0c99</v>
      </c>
      <c r="O96" s="37" t="str">
        <f t="shared" si="11"/>
        <v>Quarter!r0c100</v>
      </c>
      <c r="P96" s="37" t="str">
        <f t="shared" si="11"/>
        <v>Quarter!r0c101</v>
      </c>
    </row>
    <row r="97" spans="2:16" ht="12" x14ac:dyDescent="0.25">
      <c r="B97" s="44" t="s">
        <v>296</v>
      </c>
      <c r="D97" s="37">
        <v>85</v>
      </c>
      <c r="E97" s="37" t="str">
        <f t="shared" si="7"/>
        <v>Annual!r85c25</v>
      </c>
      <c r="F97" s="37" t="str">
        <f t="shared" si="7"/>
        <v>Annual!r85c26</v>
      </c>
      <c r="G97" s="37">
        <f t="shared" si="10"/>
        <v>85</v>
      </c>
      <c r="H97" s="37" t="str">
        <f t="shared" si="9"/>
        <v>Quarter!r85c93</v>
      </c>
      <c r="I97" s="37" t="str">
        <f t="shared" si="11"/>
        <v>Quarter!r85c94</v>
      </c>
      <c r="J97" s="37" t="str">
        <f t="shared" si="11"/>
        <v>Quarter!r85c95</v>
      </c>
      <c r="K97" s="37" t="str">
        <f t="shared" si="11"/>
        <v>Quarter!r85c96</v>
      </c>
      <c r="L97" s="37" t="str">
        <f t="shared" si="11"/>
        <v>Quarter!r85c97</v>
      </c>
      <c r="M97" s="37" t="str">
        <f t="shared" si="11"/>
        <v>Quarter!r85c98</v>
      </c>
      <c r="N97" s="37" t="str">
        <f t="shared" si="11"/>
        <v>Quarter!r85c99</v>
      </c>
      <c r="O97" s="37" t="str">
        <f t="shared" si="11"/>
        <v>Quarter!r85c100</v>
      </c>
      <c r="P97" s="37" t="str">
        <f t="shared" si="11"/>
        <v>Quarter!r85c101</v>
      </c>
    </row>
    <row r="98" spans="2:16" x14ac:dyDescent="0.2">
      <c r="B98" s="37" t="s">
        <v>102</v>
      </c>
      <c r="D98" s="37">
        <v>86</v>
      </c>
      <c r="E98" s="37" t="str">
        <f t="shared" si="7"/>
        <v>Annual!r86c25</v>
      </c>
      <c r="F98" s="37" t="str">
        <f t="shared" si="7"/>
        <v>Annual!r86c26</v>
      </c>
      <c r="G98" s="37">
        <f t="shared" si="10"/>
        <v>86</v>
      </c>
      <c r="H98" s="37" t="str">
        <f t="shared" si="9"/>
        <v>Quarter!r86c93</v>
      </c>
      <c r="I98" s="37" t="str">
        <f t="shared" si="11"/>
        <v>Quarter!r86c94</v>
      </c>
      <c r="J98" s="37" t="str">
        <f t="shared" si="11"/>
        <v>Quarter!r86c95</v>
      </c>
      <c r="K98" s="37" t="str">
        <f t="shared" si="11"/>
        <v>Quarter!r86c96</v>
      </c>
      <c r="L98" s="37" t="str">
        <f t="shared" si="11"/>
        <v>Quarter!r86c97</v>
      </c>
      <c r="M98" s="37" t="str">
        <f t="shared" si="11"/>
        <v>Quarter!r86c98</v>
      </c>
      <c r="N98" s="37" t="str">
        <f t="shared" si="11"/>
        <v>Quarter!r86c99</v>
      </c>
      <c r="O98" s="37" t="str">
        <f t="shared" si="11"/>
        <v>Quarter!r86c100</v>
      </c>
      <c r="P98" s="37" t="str">
        <f t="shared" si="11"/>
        <v>Quarter!r86c101</v>
      </c>
    </row>
    <row r="99" spans="2:16" x14ac:dyDescent="0.2">
      <c r="B99" s="37" t="s">
        <v>119</v>
      </c>
      <c r="D99" s="37">
        <v>87</v>
      </c>
      <c r="E99" s="37" t="str">
        <f t="shared" si="7"/>
        <v>Annual!r87c25</v>
      </c>
      <c r="F99" s="37" t="str">
        <f t="shared" si="7"/>
        <v>Annual!r87c26</v>
      </c>
      <c r="G99" s="37">
        <f t="shared" si="10"/>
        <v>87</v>
      </c>
      <c r="H99" s="37" t="str">
        <f t="shared" si="9"/>
        <v>Quarter!r87c93</v>
      </c>
      <c r="I99" s="37" t="str">
        <f t="shared" si="11"/>
        <v>Quarter!r87c94</v>
      </c>
      <c r="J99" s="37" t="str">
        <f t="shared" si="11"/>
        <v>Quarter!r87c95</v>
      </c>
      <c r="K99" s="37" t="str">
        <f t="shared" si="11"/>
        <v>Quarter!r87c96</v>
      </c>
      <c r="L99" s="37" t="str">
        <f t="shared" si="11"/>
        <v>Quarter!r87c97</v>
      </c>
      <c r="M99" s="37" t="str">
        <f t="shared" si="11"/>
        <v>Quarter!r87c98</v>
      </c>
      <c r="N99" s="37" t="str">
        <f t="shared" si="11"/>
        <v>Quarter!r87c99</v>
      </c>
      <c r="O99" s="37" t="str">
        <f t="shared" si="11"/>
        <v>Quarter!r87c100</v>
      </c>
      <c r="P99" s="37" t="str">
        <f t="shared" si="11"/>
        <v>Quarter!r87c101</v>
      </c>
    </row>
    <row r="100" spans="2:16" x14ac:dyDescent="0.2">
      <c r="B100" s="37" t="s">
        <v>120</v>
      </c>
      <c r="D100" s="37">
        <v>88</v>
      </c>
      <c r="E100" s="37" t="str">
        <f t="shared" si="7"/>
        <v>Annual!r88c25</v>
      </c>
      <c r="F100" s="37" t="str">
        <f t="shared" si="7"/>
        <v>Annual!r88c26</v>
      </c>
      <c r="G100" s="37">
        <f t="shared" si="10"/>
        <v>88</v>
      </c>
      <c r="H100" s="37" t="str">
        <f t="shared" si="9"/>
        <v>Quarter!r88c93</v>
      </c>
      <c r="I100" s="37" t="str">
        <f t="shared" si="11"/>
        <v>Quarter!r88c94</v>
      </c>
      <c r="J100" s="37" t="str">
        <f t="shared" si="11"/>
        <v>Quarter!r88c95</v>
      </c>
      <c r="K100" s="37" t="str">
        <f t="shared" si="11"/>
        <v>Quarter!r88c96</v>
      </c>
      <c r="L100" s="37" t="str">
        <f t="shared" si="11"/>
        <v>Quarter!r88c97</v>
      </c>
      <c r="M100" s="37" t="str">
        <f t="shared" si="11"/>
        <v>Quarter!r88c98</v>
      </c>
      <c r="N100" s="37" t="str">
        <f t="shared" si="11"/>
        <v>Quarter!r88c99</v>
      </c>
      <c r="O100" s="37" t="str">
        <f t="shared" si="11"/>
        <v>Quarter!r88c100</v>
      </c>
      <c r="P100" s="37" t="str">
        <f t="shared" si="11"/>
        <v>Quarter!r88c101</v>
      </c>
    </row>
    <row r="101" spans="2:16" x14ac:dyDescent="0.2">
      <c r="B101" s="37" t="s">
        <v>110</v>
      </c>
      <c r="D101" s="37">
        <v>89</v>
      </c>
      <c r="E101" s="37" t="str">
        <f t="shared" si="7"/>
        <v>Annual!r89c25</v>
      </c>
      <c r="F101" s="37" t="str">
        <f t="shared" si="7"/>
        <v>Annual!r89c26</v>
      </c>
      <c r="G101" s="37">
        <f t="shared" si="10"/>
        <v>89</v>
      </c>
      <c r="H101" s="37" t="str">
        <f t="shared" si="9"/>
        <v>Quarter!r89c93</v>
      </c>
      <c r="I101" s="37" t="str">
        <f t="shared" si="11"/>
        <v>Quarter!r89c94</v>
      </c>
      <c r="J101" s="37" t="str">
        <f t="shared" si="11"/>
        <v>Quarter!r89c95</v>
      </c>
      <c r="K101" s="37" t="str">
        <f t="shared" si="11"/>
        <v>Quarter!r89c96</v>
      </c>
      <c r="L101" s="37" t="str">
        <f t="shared" si="11"/>
        <v>Quarter!r89c97</v>
      </c>
      <c r="M101" s="37" t="str">
        <f t="shared" si="11"/>
        <v>Quarter!r89c98</v>
      </c>
      <c r="N101" s="37" t="str">
        <f t="shared" si="11"/>
        <v>Quarter!r89c99</v>
      </c>
      <c r="O101" s="37" t="str">
        <f t="shared" si="11"/>
        <v>Quarter!r89c100</v>
      </c>
      <c r="P101" s="37" t="str">
        <f t="shared" si="11"/>
        <v>Quarter!r89c101</v>
      </c>
    </row>
    <row r="102" spans="2:16" x14ac:dyDescent="0.2">
      <c r="B102" s="37" t="s">
        <v>111</v>
      </c>
      <c r="D102" s="37">
        <v>90</v>
      </c>
      <c r="E102" s="37" t="str">
        <f t="shared" si="7"/>
        <v>Annual!r90c25</v>
      </c>
      <c r="F102" s="37" t="str">
        <f t="shared" si="7"/>
        <v>Annual!r90c26</v>
      </c>
      <c r="G102" s="37">
        <f t="shared" si="10"/>
        <v>90</v>
      </c>
      <c r="H102" s="37" t="str">
        <f t="shared" si="9"/>
        <v>Quarter!r90c93</v>
      </c>
      <c r="I102" s="37" t="str">
        <f t="shared" si="11"/>
        <v>Quarter!r90c94</v>
      </c>
      <c r="J102" s="37" t="str">
        <f t="shared" si="11"/>
        <v>Quarter!r90c95</v>
      </c>
      <c r="K102" s="37" t="str">
        <f t="shared" si="11"/>
        <v>Quarter!r90c96</v>
      </c>
      <c r="L102" s="37" t="str">
        <f t="shared" si="11"/>
        <v>Quarter!r90c97</v>
      </c>
      <c r="M102" s="37" t="str">
        <f t="shared" si="11"/>
        <v>Quarter!r90c98</v>
      </c>
      <c r="N102" s="37" t="str">
        <f t="shared" si="11"/>
        <v>Quarter!r90c99</v>
      </c>
      <c r="O102" s="37" t="str">
        <f t="shared" si="11"/>
        <v>Quarter!r90c100</v>
      </c>
      <c r="P102" s="37" t="str">
        <f t="shared" si="11"/>
        <v>Quarter!r90c101</v>
      </c>
    </row>
    <row r="103" spans="2:16" x14ac:dyDescent="0.2">
      <c r="B103" s="50" t="s">
        <v>112</v>
      </c>
      <c r="D103" s="37">
        <v>91</v>
      </c>
      <c r="E103" s="37" t="str">
        <f t="shared" si="7"/>
        <v>Annual!r91c25</v>
      </c>
      <c r="F103" s="37" t="str">
        <f t="shared" si="7"/>
        <v>Annual!r91c26</v>
      </c>
      <c r="G103" s="37">
        <f t="shared" si="10"/>
        <v>91</v>
      </c>
      <c r="H103" s="37" t="str">
        <f t="shared" si="9"/>
        <v>Quarter!r91c93</v>
      </c>
      <c r="I103" s="37" t="str">
        <f t="shared" si="11"/>
        <v>Quarter!r91c94</v>
      </c>
      <c r="J103" s="37" t="str">
        <f t="shared" si="11"/>
        <v>Quarter!r91c95</v>
      </c>
      <c r="K103" s="37" t="str">
        <f t="shared" si="11"/>
        <v>Quarter!r91c96</v>
      </c>
      <c r="L103" s="37" t="str">
        <f t="shared" si="11"/>
        <v>Quarter!r91c97</v>
      </c>
      <c r="M103" s="37" t="str">
        <f t="shared" si="11"/>
        <v>Quarter!r91c98</v>
      </c>
      <c r="N103" s="37" t="str">
        <f t="shared" si="11"/>
        <v>Quarter!r91c99</v>
      </c>
      <c r="O103" s="37" t="str">
        <f t="shared" si="11"/>
        <v>Quarter!r91c100</v>
      </c>
      <c r="P103" s="37" t="str">
        <f t="shared" si="11"/>
        <v>Quarter!r91c101</v>
      </c>
    </row>
    <row r="104" spans="2:16" x14ac:dyDescent="0.2">
      <c r="B104" s="51" t="s">
        <v>113</v>
      </c>
      <c r="D104" s="37">
        <v>92</v>
      </c>
      <c r="E104" s="37" t="str">
        <f t="shared" si="7"/>
        <v>Annual!r92c25</v>
      </c>
      <c r="F104" s="37" t="str">
        <f t="shared" si="7"/>
        <v>Annual!r92c26</v>
      </c>
      <c r="G104" s="37">
        <f t="shared" si="10"/>
        <v>92</v>
      </c>
      <c r="H104" s="37" t="str">
        <f t="shared" si="9"/>
        <v>Quarter!r92c93</v>
      </c>
      <c r="I104" s="37" t="str">
        <f t="shared" si="11"/>
        <v>Quarter!r92c94</v>
      </c>
      <c r="J104" s="37" t="str">
        <f t="shared" si="11"/>
        <v>Quarter!r92c95</v>
      </c>
      <c r="K104" s="37" t="str">
        <f t="shared" si="11"/>
        <v>Quarter!r92c96</v>
      </c>
      <c r="L104" s="37" t="str">
        <f t="shared" si="11"/>
        <v>Quarter!r92c97</v>
      </c>
      <c r="M104" s="37" t="str">
        <f t="shared" si="11"/>
        <v>Quarter!r92c98</v>
      </c>
      <c r="N104" s="37" t="str">
        <f t="shared" si="11"/>
        <v>Quarter!r92c99</v>
      </c>
      <c r="O104" s="37" t="str">
        <f t="shared" si="11"/>
        <v>Quarter!r92c100</v>
      </c>
      <c r="P104" s="37" t="str">
        <f t="shared" si="11"/>
        <v>Quarter!r92c101</v>
      </c>
    </row>
    <row r="105" spans="2:16" x14ac:dyDescent="0.2">
      <c r="B105" s="50" t="s">
        <v>294</v>
      </c>
      <c r="D105" s="37">
        <v>93</v>
      </c>
      <c r="E105" s="37" t="str">
        <f t="shared" si="7"/>
        <v>Annual!r93c25</v>
      </c>
      <c r="F105" s="37" t="str">
        <f t="shared" si="7"/>
        <v>Annual!r93c26</v>
      </c>
      <c r="G105" s="37">
        <f t="shared" si="10"/>
        <v>93</v>
      </c>
      <c r="H105" s="37" t="str">
        <f t="shared" si="9"/>
        <v>Quarter!r93c93</v>
      </c>
      <c r="I105" s="37" t="str">
        <f t="shared" si="11"/>
        <v>Quarter!r93c94</v>
      </c>
      <c r="J105" s="37" t="str">
        <f t="shared" si="11"/>
        <v>Quarter!r93c95</v>
      </c>
      <c r="K105" s="37" t="str">
        <f t="shared" si="11"/>
        <v>Quarter!r93c96</v>
      </c>
      <c r="L105" s="37" t="str">
        <f t="shared" si="11"/>
        <v>Quarter!r93c97</v>
      </c>
      <c r="M105" s="37" t="str">
        <f t="shared" si="11"/>
        <v>Quarter!r93c98</v>
      </c>
      <c r="N105" s="37" t="str">
        <f t="shared" si="11"/>
        <v>Quarter!r93c99</v>
      </c>
      <c r="O105" s="37" t="str">
        <f t="shared" si="11"/>
        <v>Quarter!r93c100</v>
      </c>
      <c r="P105" s="37" t="str">
        <f t="shared" si="11"/>
        <v>Quarter!r93c101</v>
      </c>
    </row>
    <row r="106" spans="2:16" x14ac:dyDescent="0.2">
      <c r="B106" s="48" t="s">
        <v>295</v>
      </c>
      <c r="D106" s="37">
        <v>94</v>
      </c>
      <c r="E106" s="37" t="str">
        <f t="shared" si="7"/>
        <v>Annual!r94c25</v>
      </c>
      <c r="F106" s="37" t="str">
        <f t="shared" si="7"/>
        <v>Annual!r94c26</v>
      </c>
      <c r="G106" s="37">
        <f t="shared" si="10"/>
        <v>94</v>
      </c>
      <c r="H106" s="37" t="str">
        <f t="shared" si="9"/>
        <v>Quarter!r94c93</v>
      </c>
      <c r="I106" s="37" t="str">
        <f t="shared" si="11"/>
        <v>Quarter!r94c94</v>
      </c>
      <c r="J106" s="37" t="str">
        <f t="shared" ref="I106:P134" si="12">$H$4&amp;"r"&amp;$G106&amp;"c"&amp;J$5</f>
        <v>Quarter!r94c95</v>
      </c>
      <c r="K106" s="37" t="str">
        <f t="shared" si="12"/>
        <v>Quarter!r94c96</v>
      </c>
      <c r="L106" s="37" t="str">
        <f t="shared" si="12"/>
        <v>Quarter!r94c97</v>
      </c>
      <c r="M106" s="37" t="str">
        <f t="shared" si="12"/>
        <v>Quarter!r94c98</v>
      </c>
      <c r="N106" s="37" t="str">
        <f t="shared" si="12"/>
        <v>Quarter!r94c99</v>
      </c>
      <c r="O106" s="37" t="str">
        <f t="shared" si="12"/>
        <v>Quarter!r94c100</v>
      </c>
      <c r="P106" s="37" t="str">
        <f t="shared" si="12"/>
        <v>Quarter!r94c101</v>
      </c>
    </row>
    <row r="107" spans="2:16" x14ac:dyDescent="0.2">
      <c r="B107" s="48" t="s">
        <v>114</v>
      </c>
      <c r="D107" s="37">
        <v>95</v>
      </c>
      <c r="E107" s="37" t="str">
        <f t="shared" ref="E107:F141" si="13">$E$4&amp;"r"&amp;$D107&amp;"c"&amp;E$5</f>
        <v>Annual!r95c25</v>
      </c>
      <c r="F107" s="37" t="str">
        <f t="shared" si="13"/>
        <v>Annual!r95c26</v>
      </c>
      <c r="G107" s="37">
        <f t="shared" si="10"/>
        <v>95</v>
      </c>
      <c r="H107" s="37" t="str">
        <f t="shared" si="9"/>
        <v>Quarter!r95c93</v>
      </c>
      <c r="I107" s="37" t="str">
        <f t="shared" si="12"/>
        <v>Quarter!r95c94</v>
      </c>
      <c r="J107" s="37" t="str">
        <f t="shared" si="12"/>
        <v>Quarter!r95c95</v>
      </c>
      <c r="K107" s="37" t="str">
        <f t="shared" si="12"/>
        <v>Quarter!r95c96</v>
      </c>
      <c r="L107" s="37" t="str">
        <f t="shared" si="12"/>
        <v>Quarter!r95c97</v>
      </c>
      <c r="M107" s="37" t="str">
        <f t="shared" si="12"/>
        <v>Quarter!r95c98</v>
      </c>
      <c r="N107" s="37" t="str">
        <f t="shared" si="12"/>
        <v>Quarter!r95c99</v>
      </c>
      <c r="O107" s="37" t="str">
        <f t="shared" si="12"/>
        <v>Quarter!r95c100</v>
      </c>
      <c r="P107" s="37" t="str">
        <f t="shared" si="12"/>
        <v>Quarter!r95c101</v>
      </c>
    </row>
    <row r="108" spans="2:16" x14ac:dyDescent="0.2">
      <c r="B108" s="48" t="s">
        <v>115</v>
      </c>
      <c r="D108" s="37">
        <v>96</v>
      </c>
      <c r="E108" s="37" t="str">
        <f t="shared" si="13"/>
        <v>Annual!r96c25</v>
      </c>
      <c r="F108" s="37" t="str">
        <f t="shared" si="13"/>
        <v>Annual!r96c26</v>
      </c>
      <c r="G108" s="37">
        <f t="shared" si="10"/>
        <v>96</v>
      </c>
      <c r="H108" s="37" t="str">
        <f t="shared" si="9"/>
        <v>Quarter!r96c93</v>
      </c>
      <c r="I108" s="37" t="str">
        <f t="shared" si="12"/>
        <v>Quarter!r96c94</v>
      </c>
      <c r="J108" s="37" t="str">
        <f t="shared" si="12"/>
        <v>Quarter!r96c95</v>
      </c>
      <c r="K108" s="37" t="str">
        <f t="shared" si="12"/>
        <v>Quarter!r96c96</v>
      </c>
      <c r="L108" s="37" t="str">
        <f t="shared" si="12"/>
        <v>Quarter!r96c97</v>
      </c>
      <c r="M108" s="37" t="str">
        <f t="shared" si="12"/>
        <v>Quarter!r96c98</v>
      </c>
      <c r="N108" s="37" t="str">
        <f t="shared" si="12"/>
        <v>Quarter!r96c99</v>
      </c>
      <c r="O108" s="37" t="str">
        <f t="shared" si="12"/>
        <v>Quarter!r96c100</v>
      </c>
      <c r="P108" s="37" t="str">
        <f t="shared" si="12"/>
        <v>Quarter!r96c101</v>
      </c>
    </row>
    <row r="109" spans="2:16" x14ac:dyDescent="0.2">
      <c r="B109" s="48" t="s">
        <v>116</v>
      </c>
      <c r="D109" s="37">
        <v>97</v>
      </c>
      <c r="E109" s="37" t="str">
        <f t="shared" si="13"/>
        <v>Annual!r97c25</v>
      </c>
      <c r="F109" s="37" t="str">
        <f t="shared" si="13"/>
        <v>Annual!r97c26</v>
      </c>
      <c r="G109" s="37">
        <f t="shared" si="10"/>
        <v>97</v>
      </c>
      <c r="H109" s="37" t="str">
        <f t="shared" si="9"/>
        <v>Quarter!r97c93</v>
      </c>
      <c r="I109" s="37" t="str">
        <f t="shared" si="12"/>
        <v>Quarter!r97c94</v>
      </c>
      <c r="J109" s="37" t="str">
        <f t="shared" si="12"/>
        <v>Quarter!r97c95</v>
      </c>
      <c r="K109" s="37" t="str">
        <f t="shared" si="12"/>
        <v>Quarter!r97c96</v>
      </c>
      <c r="L109" s="37" t="str">
        <f t="shared" si="12"/>
        <v>Quarter!r97c97</v>
      </c>
      <c r="M109" s="37" t="str">
        <f t="shared" si="12"/>
        <v>Quarter!r97c98</v>
      </c>
      <c r="N109" s="37" t="str">
        <f t="shared" si="12"/>
        <v>Quarter!r97c99</v>
      </c>
      <c r="O109" s="37" t="str">
        <f t="shared" si="12"/>
        <v>Quarter!r97c100</v>
      </c>
      <c r="P109" s="37" t="str">
        <f t="shared" si="12"/>
        <v>Quarter!r97c101</v>
      </c>
    </row>
    <row r="110" spans="2:16" x14ac:dyDescent="0.2">
      <c r="B110" s="37" t="s">
        <v>145</v>
      </c>
      <c r="D110" s="37">
        <v>98</v>
      </c>
      <c r="E110" s="37" t="str">
        <f t="shared" si="13"/>
        <v>Annual!r98c25</v>
      </c>
      <c r="F110" s="37" t="str">
        <f t="shared" si="13"/>
        <v>Annual!r98c26</v>
      </c>
      <c r="G110" s="37">
        <f t="shared" si="10"/>
        <v>98</v>
      </c>
      <c r="H110" s="37" t="str">
        <f t="shared" si="9"/>
        <v>Quarter!r98c93</v>
      </c>
      <c r="I110" s="37" t="str">
        <f t="shared" si="12"/>
        <v>Quarter!r98c94</v>
      </c>
      <c r="J110" s="37" t="str">
        <f t="shared" si="12"/>
        <v>Quarter!r98c95</v>
      </c>
      <c r="K110" s="37" t="str">
        <f t="shared" si="12"/>
        <v>Quarter!r98c96</v>
      </c>
      <c r="L110" s="37" t="str">
        <f t="shared" si="12"/>
        <v>Quarter!r98c97</v>
      </c>
      <c r="M110" s="37" t="str">
        <f t="shared" si="12"/>
        <v>Quarter!r98c98</v>
      </c>
      <c r="N110" s="37" t="str">
        <f t="shared" si="12"/>
        <v>Quarter!r98c99</v>
      </c>
      <c r="O110" s="37" t="str">
        <f t="shared" si="12"/>
        <v>Quarter!r98c100</v>
      </c>
      <c r="P110" s="37" t="str">
        <f t="shared" si="12"/>
        <v>Quarter!r98c101</v>
      </c>
    </row>
    <row r="111" spans="2:16" x14ac:dyDescent="0.2">
      <c r="B111" s="37" t="s">
        <v>117</v>
      </c>
      <c r="D111" s="37">
        <v>99</v>
      </c>
      <c r="E111" s="37" t="str">
        <f t="shared" si="13"/>
        <v>Annual!r99c25</v>
      </c>
      <c r="F111" s="37" t="str">
        <f t="shared" si="13"/>
        <v>Annual!r99c26</v>
      </c>
      <c r="G111" s="37">
        <f t="shared" si="10"/>
        <v>99</v>
      </c>
      <c r="H111" s="37" t="str">
        <f t="shared" si="9"/>
        <v>Quarter!r99c93</v>
      </c>
      <c r="I111" s="37" t="str">
        <f t="shared" si="12"/>
        <v>Quarter!r99c94</v>
      </c>
      <c r="J111" s="37" t="str">
        <f t="shared" si="12"/>
        <v>Quarter!r99c95</v>
      </c>
      <c r="K111" s="37" t="str">
        <f t="shared" si="12"/>
        <v>Quarter!r99c96</v>
      </c>
      <c r="L111" s="37" t="str">
        <f t="shared" si="12"/>
        <v>Quarter!r99c97</v>
      </c>
      <c r="M111" s="37" t="str">
        <f t="shared" si="12"/>
        <v>Quarter!r99c98</v>
      </c>
      <c r="N111" s="37" t="str">
        <f t="shared" si="12"/>
        <v>Quarter!r99c99</v>
      </c>
      <c r="O111" s="37" t="str">
        <f t="shared" si="12"/>
        <v>Quarter!r99c100</v>
      </c>
      <c r="P111" s="37" t="str">
        <f t="shared" si="12"/>
        <v>Quarter!r99c101</v>
      </c>
    </row>
    <row r="112" spans="2:16" x14ac:dyDescent="0.2">
      <c r="D112" s="37">
        <v>100</v>
      </c>
      <c r="E112" s="37" t="str">
        <f t="shared" si="13"/>
        <v>Annual!r100c25</v>
      </c>
      <c r="F112" s="37" t="str">
        <f t="shared" si="13"/>
        <v>Annual!r100c26</v>
      </c>
      <c r="G112" s="37">
        <f t="shared" si="10"/>
        <v>100</v>
      </c>
      <c r="H112" s="37" t="str">
        <f t="shared" si="9"/>
        <v>Quarter!r100c93</v>
      </c>
      <c r="I112" s="37" t="str">
        <f t="shared" si="12"/>
        <v>Quarter!r100c94</v>
      </c>
      <c r="J112" s="37" t="str">
        <f t="shared" si="12"/>
        <v>Quarter!r100c95</v>
      </c>
      <c r="K112" s="37" t="str">
        <f t="shared" si="12"/>
        <v>Quarter!r100c96</v>
      </c>
      <c r="L112" s="37" t="str">
        <f t="shared" si="12"/>
        <v>Quarter!r100c97</v>
      </c>
      <c r="M112" s="37" t="str">
        <f t="shared" si="12"/>
        <v>Quarter!r100c98</v>
      </c>
      <c r="N112" s="37" t="str">
        <f t="shared" si="12"/>
        <v>Quarter!r100c99</v>
      </c>
      <c r="O112" s="37" t="str">
        <f t="shared" si="12"/>
        <v>Quarter!r100c100</v>
      </c>
      <c r="P112" s="37" t="str">
        <f t="shared" si="12"/>
        <v>Quarter!r100c101</v>
      </c>
    </row>
    <row r="113" spans="1:16" ht="12" x14ac:dyDescent="0.25">
      <c r="A113" s="44" t="s">
        <v>118</v>
      </c>
      <c r="B113" s="45" t="s">
        <v>106</v>
      </c>
    </row>
    <row r="114" spans="1:16" x14ac:dyDescent="0.2">
      <c r="B114" s="48" t="s">
        <v>119</v>
      </c>
      <c r="D114" s="37">
        <v>101</v>
      </c>
      <c r="E114" s="37" t="str">
        <f t="shared" si="13"/>
        <v>Annual!r101c25</v>
      </c>
      <c r="F114" s="37" t="str">
        <f t="shared" si="13"/>
        <v>Annual!r101c26</v>
      </c>
      <c r="G114" s="37">
        <f t="shared" si="10"/>
        <v>101</v>
      </c>
      <c r="H114" s="37" t="str">
        <f t="shared" ref="H114:H141" si="14">$H$4&amp;"r"&amp;$G114&amp;"c"&amp;H$5</f>
        <v>Quarter!r101c93</v>
      </c>
      <c r="I114" s="37" t="str">
        <f t="shared" si="12"/>
        <v>Quarter!r101c94</v>
      </c>
      <c r="J114" s="37" t="str">
        <f t="shared" si="12"/>
        <v>Quarter!r101c95</v>
      </c>
      <c r="K114" s="37" t="str">
        <f t="shared" si="12"/>
        <v>Quarter!r101c96</v>
      </c>
      <c r="L114" s="37" t="str">
        <f t="shared" si="12"/>
        <v>Quarter!r101c97</v>
      </c>
      <c r="M114" s="37" t="str">
        <f t="shared" si="12"/>
        <v>Quarter!r101c98</v>
      </c>
      <c r="N114" s="37" t="str">
        <f t="shared" si="12"/>
        <v>Quarter!r101c99</v>
      </c>
      <c r="O114" s="37" t="str">
        <f t="shared" si="12"/>
        <v>Quarter!r101c100</v>
      </c>
      <c r="P114" s="37" t="str">
        <f t="shared" si="12"/>
        <v>Quarter!r101c101</v>
      </c>
    </row>
    <row r="115" spans="1:16" x14ac:dyDescent="0.2">
      <c r="B115" s="48" t="s">
        <v>120</v>
      </c>
      <c r="D115" s="37">
        <v>102</v>
      </c>
      <c r="E115" s="37" t="str">
        <f t="shared" si="13"/>
        <v>Annual!r102c25</v>
      </c>
      <c r="F115" s="37" t="str">
        <f t="shared" si="13"/>
        <v>Annual!r102c26</v>
      </c>
      <c r="G115" s="37">
        <f t="shared" si="10"/>
        <v>102</v>
      </c>
      <c r="H115" s="37" t="str">
        <f t="shared" si="14"/>
        <v>Quarter!r102c93</v>
      </c>
      <c r="I115" s="37" t="str">
        <f t="shared" si="12"/>
        <v>Quarter!r102c94</v>
      </c>
      <c r="J115" s="37" t="str">
        <f t="shared" si="12"/>
        <v>Quarter!r102c95</v>
      </c>
      <c r="K115" s="37" t="str">
        <f t="shared" si="12"/>
        <v>Quarter!r102c96</v>
      </c>
      <c r="L115" s="37" t="str">
        <f t="shared" si="12"/>
        <v>Quarter!r102c97</v>
      </c>
      <c r="M115" s="37" t="str">
        <f t="shared" si="12"/>
        <v>Quarter!r102c98</v>
      </c>
      <c r="N115" s="37" t="str">
        <f t="shared" si="12"/>
        <v>Quarter!r102c99</v>
      </c>
      <c r="O115" s="37" t="str">
        <f t="shared" si="12"/>
        <v>Quarter!r102c100</v>
      </c>
      <c r="P115" s="37" t="str">
        <f t="shared" si="12"/>
        <v>Quarter!r102c101</v>
      </c>
    </row>
    <row r="116" spans="1:16" x14ac:dyDescent="0.2">
      <c r="B116" s="48" t="s">
        <v>110</v>
      </c>
      <c r="D116" s="37">
        <v>103</v>
      </c>
      <c r="E116" s="37" t="str">
        <f t="shared" si="13"/>
        <v>Annual!r103c25</v>
      </c>
      <c r="F116" s="37" t="str">
        <f t="shared" si="13"/>
        <v>Annual!r103c26</v>
      </c>
      <c r="G116" s="37">
        <f t="shared" si="10"/>
        <v>103</v>
      </c>
      <c r="H116" s="37" t="str">
        <f t="shared" si="14"/>
        <v>Quarter!r103c93</v>
      </c>
      <c r="I116" s="37" t="str">
        <f t="shared" si="12"/>
        <v>Quarter!r103c94</v>
      </c>
      <c r="J116" s="37" t="str">
        <f t="shared" si="12"/>
        <v>Quarter!r103c95</v>
      </c>
      <c r="K116" s="37" t="str">
        <f t="shared" si="12"/>
        <v>Quarter!r103c96</v>
      </c>
      <c r="L116" s="37" t="str">
        <f t="shared" si="12"/>
        <v>Quarter!r103c97</v>
      </c>
      <c r="M116" s="37" t="str">
        <f t="shared" si="12"/>
        <v>Quarter!r103c98</v>
      </c>
      <c r="N116" s="37" t="str">
        <f t="shared" si="12"/>
        <v>Quarter!r103c99</v>
      </c>
      <c r="O116" s="37" t="str">
        <f t="shared" si="12"/>
        <v>Quarter!r103c100</v>
      </c>
      <c r="P116" s="37" t="str">
        <f t="shared" si="12"/>
        <v>Quarter!r103c101</v>
      </c>
    </row>
    <row r="117" spans="1:16" x14ac:dyDescent="0.2">
      <c r="B117" s="48" t="s">
        <v>174</v>
      </c>
      <c r="D117" s="37">
        <v>104</v>
      </c>
      <c r="E117" s="37" t="str">
        <f t="shared" si="13"/>
        <v>Annual!r104c25</v>
      </c>
      <c r="F117" s="37" t="str">
        <f t="shared" si="13"/>
        <v>Annual!r104c26</v>
      </c>
      <c r="G117" s="37">
        <f t="shared" si="10"/>
        <v>104</v>
      </c>
      <c r="H117" s="37" t="str">
        <f t="shared" si="14"/>
        <v>Quarter!r104c93</v>
      </c>
      <c r="I117" s="37" t="str">
        <f t="shared" si="12"/>
        <v>Quarter!r104c94</v>
      </c>
      <c r="J117" s="37" t="str">
        <f t="shared" si="12"/>
        <v>Quarter!r104c95</v>
      </c>
      <c r="K117" s="37" t="str">
        <f t="shared" si="12"/>
        <v>Quarter!r104c96</v>
      </c>
      <c r="L117" s="37" t="str">
        <f t="shared" si="12"/>
        <v>Quarter!r104c97</v>
      </c>
      <c r="M117" s="37" t="str">
        <f t="shared" si="12"/>
        <v>Quarter!r104c98</v>
      </c>
      <c r="N117" s="37" t="str">
        <f t="shared" si="12"/>
        <v>Quarter!r104c99</v>
      </c>
      <c r="O117" s="37" t="str">
        <f t="shared" si="12"/>
        <v>Quarter!r104c100</v>
      </c>
      <c r="P117" s="37" t="str">
        <f t="shared" si="12"/>
        <v>Quarter!r104c101</v>
      </c>
    </row>
    <row r="118" spans="1:16" x14ac:dyDescent="0.2">
      <c r="B118" s="51" t="s">
        <v>113</v>
      </c>
      <c r="D118" s="37">
        <v>105</v>
      </c>
      <c r="E118" s="37" t="str">
        <f t="shared" si="13"/>
        <v>Annual!r105c25</v>
      </c>
      <c r="F118" s="37" t="str">
        <f t="shared" si="13"/>
        <v>Annual!r105c26</v>
      </c>
      <c r="G118" s="37">
        <f t="shared" si="10"/>
        <v>105</v>
      </c>
      <c r="H118" s="37" t="str">
        <f t="shared" si="14"/>
        <v>Quarter!r105c93</v>
      </c>
      <c r="I118" s="37" t="str">
        <f t="shared" si="12"/>
        <v>Quarter!r105c94</v>
      </c>
      <c r="J118" s="37" t="str">
        <f t="shared" si="12"/>
        <v>Quarter!r105c95</v>
      </c>
      <c r="K118" s="37" t="str">
        <f t="shared" si="12"/>
        <v>Quarter!r105c96</v>
      </c>
      <c r="L118" s="37" t="str">
        <f t="shared" si="12"/>
        <v>Quarter!r105c97</v>
      </c>
      <c r="M118" s="37" t="str">
        <f t="shared" si="12"/>
        <v>Quarter!r105c98</v>
      </c>
      <c r="N118" s="37" t="str">
        <f t="shared" si="12"/>
        <v>Quarter!r105c99</v>
      </c>
      <c r="O118" s="37" t="str">
        <f t="shared" si="12"/>
        <v>Quarter!r105c100</v>
      </c>
      <c r="P118" s="37" t="str">
        <f t="shared" si="12"/>
        <v>Quarter!r105c101</v>
      </c>
    </row>
    <row r="119" spans="1:16" x14ac:dyDescent="0.2">
      <c r="B119" s="50" t="s">
        <v>294</v>
      </c>
      <c r="D119" s="37">
        <v>106</v>
      </c>
      <c r="E119" s="37" t="str">
        <f t="shared" si="13"/>
        <v>Annual!r106c25</v>
      </c>
      <c r="F119" s="37" t="str">
        <f t="shared" si="13"/>
        <v>Annual!r106c26</v>
      </c>
      <c r="G119" s="37">
        <f t="shared" si="10"/>
        <v>106</v>
      </c>
      <c r="H119" s="37" t="str">
        <f t="shared" si="14"/>
        <v>Quarter!r106c93</v>
      </c>
      <c r="I119" s="37" t="str">
        <f t="shared" si="12"/>
        <v>Quarter!r106c94</v>
      </c>
      <c r="J119" s="37" t="str">
        <f t="shared" si="12"/>
        <v>Quarter!r106c95</v>
      </c>
      <c r="K119" s="37" t="str">
        <f t="shared" si="12"/>
        <v>Quarter!r106c96</v>
      </c>
      <c r="L119" s="37" t="str">
        <f t="shared" si="12"/>
        <v>Quarter!r106c97</v>
      </c>
      <c r="M119" s="37" t="str">
        <f t="shared" si="12"/>
        <v>Quarter!r106c98</v>
      </c>
      <c r="N119" s="37" t="str">
        <f t="shared" si="12"/>
        <v>Quarter!r106c99</v>
      </c>
      <c r="O119" s="37" t="str">
        <f t="shared" si="12"/>
        <v>Quarter!r106c100</v>
      </c>
      <c r="P119" s="37" t="str">
        <f t="shared" si="12"/>
        <v>Quarter!r106c101</v>
      </c>
    </row>
    <row r="120" spans="1:16" x14ac:dyDescent="0.2">
      <c r="B120" s="48" t="s">
        <v>295</v>
      </c>
      <c r="D120" s="37">
        <v>107</v>
      </c>
      <c r="E120" s="37" t="str">
        <f t="shared" si="13"/>
        <v>Annual!r107c25</v>
      </c>
      <c r="F120" s="37" t="str">
        <f t="shared" si="13"/>
        <v>Annual!r107c26</v>
      </c>
      <c r="G120" s="37">
        <f t="shared" si="10"/>
        <v>107</v>
      </c>
      <c r="H120" s="37" t="str">
        <f t="shared" si="14"/>
        <v>Quarter!r107c93</v>
      </c>
      <c r="I120" s="37" t="str">
        <f t="shared" si="12"/>
        <v>Quarter!r107c94</v>
      </c>
      <c r="J120" s="37" t="str">
        <f t="shared" si="12"/>
        <v>Quarter!r107c95</v>
      </c>
      <c r="K120" s="37" t="str">
        <f t="shared" si="12"/>
        <v>Quarter!r107c96</v>
      </c>
      <c r="L120" s="37" t="str">
        <f t="shared" si="12"/>
        <v>Quarter!r107c97</v>
      </c>
      <c r="M120" s="37" t="str">
        <f t="shared" si="12"/>
        <v>Quarter!r107c98</v>
      </c>
      <c r="N120" s="37" t="str">
        <f t="shared" si="12"/>
        <v>Quarter!r107c99</v>
      </c>
      <c r="O120" s="37" t="str">
        <f t="shared" si="12"/>
        <v>Quarter!r107c100</v>
      </c>
      <c r="P120" s="37" t="str">
        <f t="shared" si="12"/>
        <v>Quarter!r107c101</v>
      </c>
    </row>
    <row r="121" spans="1:16" ht="13.2" x14ac:dyDescent="0.2">
      <c r="B121" s="49" t="s">
        <v>135</v>
      </c>
      <c r="D121" s="37">
        <v>108</v>
      </c>
      <c r="E121" s="37" t="str">
        <f t="shared" si="13"/>
        <v>Annual!r108c25</v>
      </c>
      <c r="F121" s="37" t="str">
        <f t="shared" si="13"/>
        <v>Annual!r108c26</v>
      </c>
      <c r="G121" s="37">
        <f t="shared" si="10"/>
        <v>108</v>
      </c>
      <c r="H121" s="37" t="str">
        <f t="shared" si="14"/>
        <v>Quarter!r108c93</v>
      </c>
      <c r="I121" s="37" t="str">
        <f t="shared" si="12"/>
        <v>Quarter!r108c94</v>
      </c>
      <c r="J121" s="37" t="str">
        <f t="shared" si="12"/>
        <v>Quarter!r108c95</v>
      </c>
      <c r="K121" s="37" t="str">
        <f t="shared" si="12"/>
        <v>Quarter!r108c96</v>
      </c>
      <c r="L121" s="37" t="str">
        <f t="shared" si="12"/>
        <v>Quarter!r108c97</v>
      </c>
      <c r="M121" s="37" t="str">
        <f t="shared" si="12"/>
        <v>Quarter!r108c98</v>
      </c>
      <c r="N121" s="37" t="str">
        <f t="shared" si="12"/>
        <v>Quarter!r108c99</v>
      </c>
      <c r="O121" s="37" t="str">
        <f t="shared" si="12"/>
        <v>Quarter!r108c100</v>
      </c>
      <c r="P121" s="37" t="str">
        <f t="shared" si="12"/>
        <v>Quarter!r108c101</v>
      </c>
    </row>
    <row r="122" spans="1:16" x14ac:dyDescent="0.2">
      <c r="B122" s="48" t="s">
        <v>114</v>
      </c>
      <c r="D122" s="37">
        <v>109</v>
      </c>
      <c r="E122" s="37" t="str">
        <f t="shared" si="13"/>
        <v>Annual!r109c25</v>
      </c>
      <c r="F122" s="37" t="str">
        <f t="shared" si="13"/>
        <v>Annual!r109c26</v>
      </c>
      <c r="G122" s="37">
        <f t="shared" si="10"/>
        <v>109</v>
      </c>
      <c r="H122" s="37" t="str">
        <f t="shared" si="14"/>
        <v>Quarter!r109c93</v>
      </c>
      <c r="I122" s="37" t="str">
        <f t="shared" si="12"/>
        <v>Quarter!r109c94</v>
      </c>
      <c r="J122" s="37" t="str">
        <f t="shared" si="12"/>
        <v>Quarter!r109c95</v>
      </c>
      <c r="K122" s="37" t="str">
        <f t="shared" si="12"/>
        <v>Quarter!r109c96</v>
      </c>
      <c r="L122" s="37" t="str">
        <f t="shared" si="12"/>
        <v>Quarter!r109c97</v>
      </c>
      <c r="M122" s="37" t="str">
        <f t="shared" si="12"/>
        <v>Quarter!r109c98</v>
      </c>
      <c r="N122" s="37" t="str">
        <f t="shared" si="12"/>
        <v>Quarter!r109c99</v>
      </c>
      <c r="O122" s="37" t="str">
        <f t="shared" si="12"/>
        <v>Quarter!r109c100</v>
      </c>
      <c r="P122" s="37" t="str">
        <f t="shared" si="12"/>
        <v>Quarter!r109c101</v>
      </c>
    </row>
    <row r="123" spans="1:16" x14ac:dyDescent="0.2">
      <c r="B123" s="48" t="s">
        <v>115</v>
      </c>
      <c r="D123" s="37">
        <v>110</v>
      </c>
      <c r="E123" s="37" t="str">
        <f t="shared" si="13"/>
        <v>Annual!r110c25</v>
      </c>
      <c r="F123" s="37" t="str">
        <f t="shared" si="13"/>
        <v>Annual!r110c26</v>
      </c>
      <c r="G123" s="37">
        <f t="shared" si="10"/>
        <v>110</v>
      </c>
      <c r="H123" s="37" t="str">
        <f t="shared" si="14"/>
        <v>Quarter!r110c93</v>
      </c>
      <c r="I123" s="37" t="str">
        <f t="shared" si="12"/>
        <v>Quarter!r110c94</v>
      </c>
      <c r="J123" s="37" t="str">
        <f t="shared" si="12"/>
        <v>Quarter!r110c95</v>
      </c>
      <c r="K123" s="37" t="str">
        <f t="shared" si="12"/>
        <v>Quarter!r110c96</v>
      </c>
      <c r="L123" s="37" t="str">
        <f t="shared" si="12"/>
        <v>Quarter!r110c97</v>
      </c>
      <c r="M123" s="37" t="str">
        <f t="shared" si="12"/>
        <v>Quarter!r110c98</v>
      </c>
      <c r="N123" s="37" t="str">
        <f t="shared" si="12"/>
        <v>Quarter!r110c99</v>
      </c>
      <c r="O123" s="37" t="str">
        <f t="shared" si="12"/>
        <v>Quarter!r110c100</v>
      </c>
      <c r="P123" s="37" t="str">
        <f t="shared" si="12"/>
        <v>Quarter!r110c101</v>
      </c>
    </row>
    <row r="124" spans="1:16" x14ac:dyDescent="0.2">
      <c r="B124" s="48" t="s">
        <v>116</v>
      </c>
      <c r="D124" s="37">
        <v>111</v>
      </c>
      <c r="E124" s="37" t="str">
        <f t="shared" si="13"/>
        <v>Annual!r111c25</v>
      </c>
      <c r="F124" s="37" t="str">
        <f t="shared" si="13"/>
        <v>Annual!r111c26</v>
      </c>
      <c r="G124" s="37">
        <f t="shared" si="10"/>
        <v>111</v>
      </c>
      <c r="H124" s="37" t="str">
        <f t="shared" si="14"/>
        <v>Quarter!r111c93</v>
      </c>
      <c r="I124" s="37" t="str">
        <f t="shared" si="12"/>
        <v>Quarter!r111c94</v>
      </c>
      <c r="J124" s="37" t="str">
        <f t="shared" si="12"/>
        <v>Quarter!r111c95</v>
      </c>
      <c r="K124" s="37" t="str">
        <f t="shared" si="12"/>
        <v>Quarter!r111c96</v>
      </c>
      <c r="L124" s="37" t="str">
        <f t="shared" si="12"/>
        <v>Quarter!r111c97</v>
      </c>
      <c r="M124" s="37" t="str">
        <f t="shared" si="12"/>
        <v>Quarter!r111c98</v>
      </c>
      <c r="N124" s="37" t="str">
        <f t="shared" si="12"/>
        <v>Quarter!r111c99</v>
      </c>
      <c r="O124" s="37" t="str">
        <f t="shared" si="12"/>
        <v>Quarter!r111c100</v>
      </c>
      <c r="P124" s="37" t="str">
        <f t="shared" si="12"/>
        <v>Quarter!r111c101</v>
      </c>
    </row>
    <row r="125" spans="1:16" ht="12" x14ac:dyDescent="0.25">
      <c r="B125" s="44" t="s">
        <v>122</v>
      </c>
      <c r="D125" s="37">
        <v>112</v>
      </c>
      <c r="E125" s="37" t="str">
        <f t="shared" si="13"/>
        <v>Annual!r112c25</v>
      </c>
      <c r="F125" s="37" t="str">
        <f t="shared" si="13"/>
        <v>Annual!r112c26</v>
      </c>
      <c r="G125" s="37">
        <f t="shared" si="10"/>
        <v>112</v>
      </c>
      <c r="H125" s="37" t="str">
        <f t="shared" si="14"/>
        <v>Quarter!r112c93</v>
      </c>
      <c r="I125" s="37" t="str">
        <f t="shared" si="12"/>
        <v>Quarter!r112c94</v>
      </c>
      <c r="J125" s="37" t="str">
        <f t="shared" si="12"/>
        <v>Quarter!r112c95</v>
      </c>
      <c r="K125" s="37" t="str">
        <f t="shared" si="12"/>
        <v>Quarter!r112c96</v>
      </c>
      <c r="L125" s="37" t="str">
        <f t="shared" si="12"/>
        <v>Quarter!r112c97</v>
      </c>
      <c r="M125" s="37" t="str">
        <f t="shared" si="12"/>
        <v>Quarter!r112c98</v>
      </c>
      <c r="N125" s="37" t="str">
        <f t="shared" si="12"/>
        <v>Quarter!r112c99</v>
      </c>
      <c r="O125" s="37" t="str">
        <f t="shared" si="12"/>
        <v>Quarter!r112c100</v>
      </c>
      <c r="P125" s="37" t="str">
        <f t="shared" si="12"/>
        <v>Quarter!r112c101</v>
      </c>
    </row>
    <row r="127" spans="1:16" ht="12" x14ac:dyDescent="0.25">
      <c r="A127" s="45" t="s">
        <v>123</v>
      </c>
      <c r="B127" s="48" t="s">
        <v>119</v>
      </c>
      <c r="D127" s="37">
        <v>113</v>
      </c>
      <c r="E127" s="37" t="str">
        <f t="shared" si="13"/>
        <v>Annual!r113c25</v>
      </c>
      <c r="F127" s="37" t="str">
        <f t="shared" si="13"/>
        <v>Annual!r113c26</v>
      </c>
      <c r="G127" s="37">
        <f t="shared" si="10"/>
        <v>113</v>
      </c>
      <c r="H127" s="37" t="str">
        <f t="shared" si="14"/>
        <v>Quarter!r113c93</v>
      </c>
      <c r="I127" s="37" t="str">
        <f t="shared" si="12"/>
        <v>Quarter!r113c94</v>
      </c>
      <c r="J127" s="37" t="str">
        <f t="shared" si="12"/>
        <v>Quarter!r113c95</v>
      </c>
      <c r="K127" s="37" t="str">
        <f t="shared" si="12"/>
        <v>Quarter!r113c96</v>
      </c>
      <c r="L127" s="37" t="str">
        <f t="shared" si="12"/>
        <v>Quarter!r113c97</v>
      </c>
      <c r="M127" s="37" t="str">
        <f t="shared" si="12"/>
        <v>Quarter!r113c98</v>
      </c>
      <c r="N127" s="37" t="str">
        <f t="shared" si="12"/>
        <v>Quarter!r113c99</v>
      </c>
      <c r="O127" s="37" t="str">
        <f t="shared" si="12"/>
        <v>Quarter!r113c100</v>
      </c>
      <c r="P127" s="37" t="str">
        <f t="shared" si="12"/>
        <v>Quarter!r113c101</v>
      </c>
    </row>
    <row r="128" spans="1:16" x14ac:dyDescent="0.2">
      <c r="B128" s="48" t="s">
        <v>120</v>
      </c>
      <c r="D128" s="37">
        <v>114</v>
      </c>
      <c r="E128" s="37" t="str">
        <f t="shared" si="13"/>
        <v>Annual!r114c25</v>
      </c>
      <c r="F128" s="37" t="str">
        <f t="shared" si="13"/>
        <v>Annual!r114c26</v>
      </c>
      <c r="G128" s="37">
        <f t="shared" si="10"/>
        <v>114</v>
      </c>
      <c r="H128" s="37" t="str">
        <f t="shared" si="14"/>
        <v>Quarter!r114c93</v>
      </c>
      <c r="I128" s="37" t="str">
        <f t="shared" si="12"/>
        <v>Quarter!r114c94</v>
      </c>
      <c r="J128" s="37" t="str">
        <f t="shared" si="12"/>
        <v>Quarter!r114c95</v>
      </c>
      <c r="K128" s="37" t="str">
        <f t="shared" si="12"/>
        <v>Quarter!r114c96</v>
      </c>
      <c r="L128" s="37" t="str">
        <f t="shared" si="12"/>
        <v>Quarter!r114c97</v>
      </c>
      <c r="M128" s="37" t="str">
        <f t="shared" si="12"/>
        <v>Quarter!r114c98</v>
      </c>
      <c r="N128" s="37" t="str">
        <f t="shared" si="12"/>
        <v>Quarter!r114c99</v>
      </c>
      <c r="O128" s="37" t="str">
        <f t="shared" si="12"/>
        <v>Quarter!r114c100</v>
      </c>
      <c r="P128" s="37" t="str">
        <f t="shared" si="12"/>
        <v>Quarter!r114c101</v>
      </c>
    </row>
    <row r="129" spans="2:16" x14ac:dyDescent="0.2">
      <c r="B129" s="48" t="s">
        <v>110</v>
      </c>
      <c r="D129" s="37">
        <v>115</v>
      </c>
      <c r="E129" s="37" t="str">
        <f t="shared" si="13"/>
        <v>Annual!r115c25</v>
      </c>
      <c r="F129" s="37" t="str">
        <f t="shared" si="13"/>
        <v>Annual!r115c26</v>
      </c>
      <c r="G129" s="37">
        <f t="shared" si="10"/>
        <v>115</v>
      </c>
      <c r="H129" s="37" t="str">
        <f t="shared" si="14"/>
        <v>Quarter!r115c93</v>
      </c>
      <c r="I129" s="37" t="str">
        <f t="shared" si="12"/>
        <v>Quarter!r115c94</v>
      </c>
      <c r="J129" s="37" t="str">
        <f t="shared" si="12"/>
        <v>Quarter!r115c95</v>
      </c>
      <c r="K129" s="37" t="str">
        <f t="shared" si="12"/>
        <v>Quarter!r115c96</v>
      </c>
      <c r="L129" s="37" t="str">
        <f t="shared" si="12"/>
        <v>Quarter!r115c97</v>
      </c>
      <c r="M129" s="37" t="str">
        <f t="shared" si="12"/>
        <v>Quarter!r115c98</v>
      </c>
      <c r="N129" s="37" t="str">
        <f t="shared" si="12"/>
        <v>Quarter!r115c99</v>
      </c>
      <c r="O129" s="37" t="str">
        <f t="shared" si="12"/>
        <v>Quarter!r115c100</v>
      </c>
      <c r="P129" s="37" t="str">
        <f t="shared" si="12"/>
        <v>Quarter!r115c101</v>
      </c>
    </row>
    <row r="130" spans="2:16" x14ac:dyDescent="0.2">
      <c r="B130" s="48" t="s">
        <v>111</v>
      </c>
      <c r="D130" s="37">
        <v>116</v>
      </c>
      <c r="E130" s="37" t="str">
        <f t="shared" si="13"/>
        <v>Annual!r116c25</v>
      </c>
      <c r="F130" s="37" t="str">
        <f t="shared" si="13"/>
        <v>Annual!r116c26</v>
      </c>
      <c r="G130" s="37">
        <f t="shared" si="10"/>
        <v>116</v>
      </c>
      <c r="H130" s="37" t="str">
        <f t="shared" si="14"/>
        <v>Quarter!r116c93</v>
      </c>
      <c r="I130" s="37" t="str">
        <f t="shared" si="12"/>
        <v>Quarter!r116c94</v>
      </c>
      <c r="J130" s="37" t="str">
        <f t="shared" si="12"/>
        <v>Quarter!r116c95</v>
      </c>
      <c r="K130" s="37" t="str">
        <f t="shared" si="12"/>
        <v>Quarter!r116c96</v>
      </c>
      <c r="L130" s="37" t="str">
        <f t="shared" si="12"/>
        <v>Quarter!r116c97</v>
      </c>
      <c r="M130" s="37" t="str">
        <f t="shared" si="12"/>
        <v>Quarter!r116c98</v>
      </c>
      <c r="N130" s="37" t="str">
        <f t="shared" si="12"/>
        <v>Quarter!r116c99</v>
      </c>
      <c r="O130" s="37" t="str">
        <f t="shared" si="12"/>
        <v>Quarter!r116c100</v>
      </c>
      <c r="P130" s="37" t="str">
        <f t="shared" si="12"/>
        <v>Quarter!r116c101</v>
      </c>
    </row>
    <row r="131" spans="2:16" x14ac:dyDescent="0.2">
      <c r="B131" s="48" t="s">
        <v>174</v>
      </c>
      <c r="D131" s="37">
        <v>117</v>
      </c>
      <c r="E131" s="37" t="str">
        <f t="shared" si="13"/>
        <v>Annual!r117c25</v>
      </c>
      <c r="F131" s="37" t="str">
        <f t="shared" si="13"/>
        <v>Annual!r117c26</v>
      </c>
      <c r="G131" s="37">
        <f t="shared" si="10"/>
        <v>117</v>
      </c>
      <c r="H131" s="37" t="str">
        <f t="shared" si="14"/>
        <v>Quarter!r117c93</v>
      </c>
      <c r="I131" s="37" t="str">
        <f t="shared" si="12"/>
        <v>Quarter!r117c94</v>
      </c>
      <c r="J131" s="37" t="str">
        <f t="shared" si="12"/>
        <v>Quarter!r117c95</v>
      </c>
      <c r="K131" s="37" t="str">
        <f t="shared" si="12"/>
        <v>Quarter!r117c96</v>
      </c>
      <c r="L131" s="37" t="str">
        <f t="shared" si="12"/>
        <v>Quarter!r117c97</v>
      </c>
      <c r="M131" s="37" t="str">
        <f t="shared" si="12"/>
        <v>Quarter!r117c98</v>
      </c>
      <c r="N131" s="37" t="str">
        <f t="shared" si="12"/>
        <v>Quarter!r117c99</v>
      </c>
      <c r="O131" s="37" t="str">
        <f t="shared" si="12"/>
        <v>Quarter!r117c100</v>
      </c>
      <c r="P131" s="37" t="str">
        <f t="shared" si="12"/>
        <v>Quarter!r117c101</v>
      </c>
    </row>
    <row r="132" spans="2:16" x14ac:dyDescent="0.2">
      <c r="B132" s="48" t="s">
        <v>113</v>
      </c>
      <c r="D132" s="37">
        <v>118</v>
      </c>
      <c r="E132" s="37" t="str">
        <f t="shared" si="13"/>
        <v>Annual!r118c25</v>
      </c>
      <c r="F132" s="37" t="str">
        <f t="shared" si="13"/>
        <v>Annual!r118c26</v>
      </c>
      <c r="G132" s="37">
        <f t="shared" si="10"/>
        <v>118</v>
      </c>
      <c r="H132" s="37" t="str">
        <f t="shared" si="14"/>
        <v>Quarter!r118c93</v>
      </c>
      <c r="I132" s="37" t="str">
        <f t="shared" si="12"/>
        <v>Quarter!r118c94</v>
      </c>
      <c r="J132" s="37" t="str">
        <f t="shared" si="12"/>
        <v>Quarter!r118c95</v>
      </c>
      <c r="K132" s="37" t="str">
        <f t="shared" si="12"/>
        <v>Quarter!r118c96</v>
      </c>
      <c r="L132" s="37" t="str">
        <f t="shared" si="12"/>
        <v>Quarter!r118c97</v>
      </c>
      <c r="M132" s="37" t="str">
        <f t="shared" si="12"/>
        <v>Quarter!r118c98</v>
      </c>
      <c r="N132" s="37" t="str">
        <f t="shared" si="12"/>
        <v>Quarter!r118c99</v>
      </c>
      <c r="O132" s="37" t="str">
        <f t="shared" si="12"/>
        <v>Quarter!r118c100</v>
      </c>
      <c r="P132" s="37" t="str">
        <f t="shared" si="12"/>
        <v>Quarter!r118c101</v>
      </c>
    </row>
    <row r="133" spans="2:16" x14ac:dyDescent="0.2">
      <c r="B133" s="48" t="s">
        <v>294</v>
      </c>
      <c r="D133" s="37">
        <v>119</v>
      </c>
      <c r="E133" s="37" t="str">
        <f t="shared" si="13"/>
        <v>Annual!r119c25</v>
      </c>
      <c r="F133" s="37" t="str">
        <f t="shared" si="13"/>
        <v>Annual!r119c26</v>
      </c>
      <c r="G133" s="37">
        <f t="shared" si="10"/>
        <v>119</v>
      </c>
      <c r="H133" s="37" t="str">
        <f t="shared" si="14"/>
        <v>Quarter!r119c93</v>
      </c>
      <c r="I133" s="37" t="str">
        <f t="shared" si="12"/>
        <v>Quarter!r119c94</v>
      </c>
      <c r="J133" s="37" t="str">
        <f t="shared" si="12"/>
        <v>Quarter!r119c95</v>
      </c>
      <c r="K133" s="37" t="str">
        <f t="shared" si="12"/>
        <v>Quarter!r119c96</v>
      </c>
      <c r="L133" s="37" t="str">
        <f t="shared" si="12"/>
        <v>Quarter!r119c97</v>
      </c>
      <c r="M133" s="37" t="str">
        <f t="shared" si="12"/>
        <v>Quarter!r119c98</v>
      </c>
      <c r="N133" s="37" t="str">
        <f t="shared" si="12"/>
        <v>Quarter!r119c99</v>
      </c>
      <c r="O133" s="37" t="str">
        <f t="shared" si="12"/>
        <v>Quarter!r119c100</v>
      </c>
      <c r="P133" s="37" t="str">
        <f t="shared" si="12"/>
        <v>Quarter!r119c101</v>
      </c>
    </row>
    <row r="134" spans="2:16" x14ac:dyDescent="0.2">
      <c r="B134" s="48" t="s">
        <v>295</v>
      </c>
      <c r="D134" s="37">
        <v>120</v>
      </c>
      <c r="E134" s="37" t="str">
        <f t="shared" si="13"/>
        <v>Annual!r120c25</v>
      </c>
      <c r="F134" s="37" t="str">
        <f t="shared" si="13"/>
        <v>Annual!r120c26</v>
      </c>
      <c r="G134" s="37">
        <f t="shared" si="10"/>
        <v>120</v>
      </c>
      <c r="H134" s="37" t="str">
        <f t="shared" si="14"/>
        <v>Quarter!r120c93</v>
      </c>
      <c r="I134" s="37" t="str">
        <f t="shared" si="12"/>
        <v>Quarter!r120c94</v>
      </c>
      <c r="J134" s="37" t="str">
        <f t="shared" si="12"/>
        <v>Quarter!r120c95</v>
      </c>
      <c r="K134" s="37" t="str">
        <f t="shared" si="12"/>
        <v>Quarter!r120c96</v>
      </c>
      <c r="L134" s="37" t="str">
        <f t="shared" si="12"/>
        <v>Quarter!r120c97</v>
      </c>
      <c r="M134" s="37" t="str">
        <f t="shared" ref="I134:P141" si="15">$H$4&amp;"r"&amp;$G134&amp;"c"&amp;M$5</f>
        <v>Quarter!r120c98</v>
      </c>
      <c r="N134" s="37" t="str">
        <f t="shared" si="15"/>
        <v>Quarter!r120c99</v>
      </c>
      <c r="O134" s="37" t="str">
        <f t="shared" si="15"/>
        <v>Quarter!r120c100</v>
      </c>
      <c r="P134" s="37" t="str">
        <f t="shared" si="15"/>
        <v>Quarter!r120c101</v>
      </c>
    </row>
    <row r="135" spans="2:16" ht="13.2" x14ac:dyDescent="0.2">
      <c r="B135" s="49" t="s">
        <v>135</v>
      </c>
      <c r="D135" s="37">
        <v>121</v>
      </c>
      <c r="E135" s="37" t="str">
        <f t="shared" si="13"/>
        <v>Annual!r121c25</v>
      </c>
      <c r="F135" s="37" t="str">
        <f t="shared" si="13"/>
        <v>Annual!r121c26</v>
      </c>
      <c r="G135" s="37">
        <f t="shared" si="10"/>
        <v>121</v>
      </c>
      <c r="H135" s="37" t="str">
        <f t="shared" si="14"/>
        <v>Quarter!r121c93</v>
      </c>
      <c r="I135" s="37" t="str">
        <f t="shared" si="15"/>
        <v>Quarter!r121c94</v>
      </c>
      <c r="J135" s="37" t="str">
        <f t="shared" si="15"/>
        <v>Quarter!r121c95</v>
      </c>
      <c r="K135" s="37" t="str">
        <f t="shared" si="15"/>
        <v>Quarter!r121c96</v>
      </c>
      <c r="L135" s="37" t="str">
        <f t="shared" si="15"/>
        <v>Quarter!r121c97</v>
      </c>
      <c r="M135" s="37" t="str">
        <f t="shared" si="15"/>
        <v>Quarter!r121c98</v>
      </c>
      <c r="N135" s="37" t="str">
        <f t="shared" si="15"/>
        <v>Quarter!r121c99</v>
      </c>
      <c r="O135" s="37" t="str">
        <f t="shared" si="15"/>
        <v>Quarter!r121c100</v>
      </c>
      <c r="P135" s="37" t="str">
        <f t="shared" si="15"/>
        <v>Quarter!r121c101</v>
      </c>
    </row>
    <row r="136" spans="2:16" x14ac:dyDescent="0.2">
      <c r="B136" s="48" t="s">
        <v>114</v>
      </c>
      <c r="D136" s="37">
        <v>122</v>
      </c>
      <c r="E136" s="37" t="str">
        <f t="shared" si="13"/>
        <v>Annual!r122c25</v>
      </c>
      <c r="F136" s="37" t="str">
        <f t="shared" si="13"/>
        <v>Annual!r122c26</v>
      </c>
      <c r="G136" s="37">
        <f t="shared" si="10"/>
        <v>122</v>
      </c>
      <c r="H136" s="37" t="str">
        <f t="shared" si="14"/>
        <v>Quarter!r122c93</v>
      </c>
      <c r="I136" s="37" t="str">
        <f t="shared" si="15"/>
        <v>Quarter!r122c94</v>
      </c>
      <c r="J136" s="37" t="str">
        <f t="shared" si="15"/>
        <v>Quarter!r122c95</v>
      </c>
      <c r="K136" s="37" t="str">
        <f t="shared" si="15"/>
        <v>Quarter!r122c96</v>
      </c>
      <c r="L136" s="37" t="str">
        <f t="shared" si="15"/>
        <v>Quarter!r122c97</v>
      </c>
      <c r="M136" s="37" t="str">
        <f t="shared" si="15"/>
        <v>Quarter!r122c98</v>
      </c>
      <c r="N136" s="37" t="str">
        <f t="shared" si="15"/>
        <v>Quarter!r122c99</v>
      </c>
      <c r="O136" s="37" t="str">
        <f t="shared" si="15"/>
        <v>Quarter!r122c100</v>
      </c>
      <c r="P136" s="37" t="str">
        <f t="shared" si="15"/>
        <v>Quarter!r122c101</v>
      </c>
    </row>
    <row r="137" spans="2:16" x14ac:dyDescent="0.2">
      <c r="B137" s="48" t="s">
        <v>115</v>
      </c>
      <c r="D137" s="37">
        <v>123</v>
      </c>
      <c r="E137" s="37" t="str">
        <f t="shared" si="13"/>
        <v>Annual!r123c25</v>
      </c>
      <c r="F137" s="37" t="str">
        <f t="shared" si="13"/>
        <v>Annual!r123c26</v>
      </c>
      <c r="G137" s="37">
        <f t="shared" si="10"/>
        <v>123</v>
      </c>
      <c r="H137" s="37" t="str">
        <f t="shared" si="14"/>
        <v>Quarter!r123c93</v>
      </c>
      <c r="I137" s="37" t="str">
        <f t="shared" si="15"/>
        <v>Quarter!r123c94</v>
      </c>
      <c r="J137" s="37" t="str">
        <f t="shared" si="15"/>
        <v>Quarter!r123c95</v>
      </c>
      <c r="K137" s="37" t="str">
        <f t="shared" si="15"/>
        <v>Quarter!r123c96</v>
      </c>
      <c r="L137" s="37" t="str">
        <f t="shared" si="15"/>
        <v>Quarter!r123c97</v>
      </c>
      <c r="M137" s="37" t="str">
        <f t="shared" si="15"/>
        <v>Quarter!r123c98</v>
      </c>
      <c r="N137" s="37" t="str">
        <f t="shared" si="15"/>
        <v>Quarter!r123c99</v>
      </c>
      <c r="O137" s="37" t="str">
        <f t="shared" si="15"/>
        <v>Quarter!r123c100</v>
      </c>
      <c r="P137" s="37" t="str">
        <f t="shared" si="15"/>
        <v>Quarter!r123c101</v>
      </c>
    </row>
    <row r="138" spans="2:16" x14ac:dyDescent="0.2">
      <c r="B138" s="48" t="s">
        <v>116</v>
      </c>
      <c r="D138" s="37">
        <v>124</v>
      </c>
      <c r="E138" s="37" t="str">
        <f t="shared" si="13"/>
        <v>Annual!r124c25</v>
      </c>
      <c r="F138" s="37" t="str">
        <f t="shared" si="13"/>
        <v>Annual!r124c26</v>
      </c>
      <c r="G138" s="37">
        <f t="shared" si="10"/>
        <v>124</v>
      </c>
      <c r="H138" s="37" t="str">
        <f t="shared" si="14"/>
        <v>Quarter!r124c93</v>
      </c>
      <c r="I138" s="37" t="str">
        <f t="shared" si="15"/>
        <v>Quarter!r124c94</v>
      </c>
      <c r="J138" s="37" t="str">
        <f t="shared" si="15"/>
        <v>Quarter!r124c95</v>
      </c>
      <c r="K138" s="37" t="str">
        <f t="shared" si="15"/>
        <v>Quarter!r124c96</v>
      </c>
      <c r="L138" s="37" t="str">
        <f t="shared" si="15"/>
        <v>Quarter!r124c97</v>
      </c>
      <c r="M138" s="37" t="str">
        <f t="shared" si="15"/>
        <v>Quarter!r124c98</v>
      </c>
      <c r="N138" s="37" t="str">
        <f t="shared" si="15"/>
        <v>Quarter!r124c99</v>
      </c>
      <c r="O138" s="37" t="str">
        <f t="shared" si="15"/>
        <v>Quarter!r124c100</v>
      </c>
      <c r="P138" s="37" t="str">
        <f t="shared" si="15"/>
        <v>Quarter!r124c101</v>
      </c>
    </row>
    <row r="139" spans="2:16" x14ac:dyDescent="0.2">
      <c r="B139" s="48" t="s">
        <v>145</v>
      </c>
      <c r="D139" s="37">
        <v>125</v>
      </c>
      <c r="E139" s="37" t="str">
        <f t="shared" si="13"/>
        <v>Annual!r125c25</v>
      </c>
      <c r="F139" s="37" t="str">
        <f t="shared" si="13"/>
        <v>Annual!r125c26</v>
      </c>
      <c r="G139" s="37">
        <f t="shared" ref="G139:G141" si="16">D139</f>
        <v>125</v>
      </c>
      <c r="H139" s="37" t="str">
        <f t="shared" si="14"/>
        <v>Quarter!r125c93</v>
      </c>
      <c r="I139" s="37" t="str">
        <f t="shared" si="15"/>
        <v>Quarter!r125c94</v>
      </c>
      <c r="J139" s="37" t="str">
        <f t="shared" si="15"/>
        <v>Quarter!r125c95</v>
      </c>
      <c r="K139" s="37" t="str">
        <f t="shared" si="15"/>
        <v>Quarter!r125c96</v>
      </c>
      <c r="L139" s="37" t="str">
        <f t="shared" si="15"/>
        <v>Quarter!r125c97</v>
      </c>
      <c r="M139" s="37" t="str">
        <f t="shared" si="15"/>
        <v>Quarter!r125c98</v>
      </c>
      <c r="N139" s="37" t="str">
        <f t="shared" si="15"/>
        <v>Quarter!r125c99</v>
      </c>
      <c r="O139" s="37" t="str">
        <f t="shared" si="15"/>
        <v>Quarter!r125c100</v>
      </c>
      <c r="P139" s="37" t="str">
        <f t="shared" si="15"/>
        <v>Quarter!r125c101</v>
      </c>
    </row>
    <row r="140" spans="2:16" x14ac:dyDescent="0.2">
      <c r="B140" s="48" t="s">
        <v>117</v>
      </c>
      <c r="D140" s="37">
        <v>126</v>
      </c>
      <c r="E140" s="37" t="str">
        <f t="shared" si="13"/>
        <v>Annual!r126c25</v>
      </c>
      <c r="F140" s="37" t="str">
        <f t="shared" si="13"/>
        <v>Annual!r126c26</v>
      </c>
      <c r="G140" s="37">
        <f t="shared" si="16"/>
        <v>126</v>
      </c>
      <c r="H140" s="37" t="str">
        <f t="shared" si="14"/>
        <v>Quarter!r126c93</v>
      </c>
      <c r="I140" s="37" t="str">
        <f t="shared" si="15"/>
        <v>Quarter!r126c94</v>
      </c>
      <c r="J140" s="37" t="str">
        <f t="shared" si="15"/>
        <v>Quarter!r126c95</v>
      </c>
      <c r="K140" s="37" t="str">
        <f t="shared" si="15"/>
        <v>Quarter!r126c96</v>
      </c>
      <c r="L140" s="37" t="str">
        <f t="shared" si="15"/>
        <v>Quarter!r126c97</v>
      </c>
      <c r="M140" s="37" t="str">
        <f t="shared" si="15"/>
        <v>Quarter!r126c98</v>
      </c>
      <c r="N140" s="37" t="str">
        <f t="shared" si="15"/>
        <v>Quarter!r126c99</v>
      </c>
      <c r="O140" s="37" t="str">
        <f t="shared" si="15"/>
        <v>Quarter!r126c100</v>
      </c>
      <c r="P140" s="37" t="str">
        <f t="shared" si="15"/>
        <v>Quarter!r126c101</v>
      </c>
    </row>
    <row r="141" spans="2:16" ht="12" x14ac:dyDescent="0.25">
      <c r="B141" s="44" t="s">
        <v>128</v>
      </c>
      <c r="D141" s="37">
        <v>127</v>
      </c>
      <c r="E141" s="37" t="str">
        <f t="shared" si="13"/>
        <v>Annual!r127c25</v>
      </c>
      <c r="F141" s="37" t="str">
        <f t="shared" si="13"/>
        <v>Annual!r127c26</v>
      </c>
      <c r="G141" s="37">
        <f t="shared" si="16"/>
        <v>127</v>
      </c>
      <c r="H141" s="37" t="str">
        <f t="shared" si="14"/>
        <v>Quarter!r127c93</v>
      </c>
      <c r="I141" s="37" t="str">
        <f t="shared" si="15"/>
        <v>Quarter!r127c94</v>
      </c>
      <c r="J141" s="37" t="str">
        <f t="shared" si="15"/>
        <v>Quarter!r127c95</v>
      </c>
      <c r="K141" s="37" t="str">
        <f t="shared" si="15"/>
        <v>Quarter!r127c96</v>
      </c>
      <c r="L141" s="37" t="str">
        <f t="shared" si="15"/>
        <v>Quarter!r127c97</v>
      </c>
      <c r="M141" s="37" t="str">
        <f t="shared" si="15"/>
        <v>Quarter!r127c98</v>
      </c>
      <c r="N141" s="37" t="str">
        <f t="shared" si="15"/>
        <v>Quarter!r127c99</v>
      </c>
      <c r="O141" s="37" t="str">
        <f t="shared" si="15"/>
        <v>Quarter!r127c100</v>
      </c>
      <c r="P141" s="37" t="str">
        <f t="shared" si="15"/>
        <v>Quarter!r127c101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Sheet</vt:lpstr>
      <vt:lpstr>Contents</vt:lpstr>
      <vt:lpstr>Notes</vt:lpstr>
      <vt:lpstr>Commentary</vt:lpstr>
      <vt:lpstr>Main Table</vt:lpstr>
      <vt:lpstr>Annual</vt:lpstr>
      <vt:lpstr>Quarter</vt:lpstr>
      <vt:lpstr>Calculation</vt:lpstr>
      <vt:lpstr>Annual!Print_Area</vt:lpstr>
      <vt:lpstr>Commentary!Print_Area</vt:lpstr>
      <vt:lpstr>'Main Table'!Print_Area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 used in electricity generation and electricity supplied</dc:title>
  <dc:subject/>
  <dc:creator>energy.stats@beis.gov.uk</dc:creator>
  <cp:keywords>electricity, generation, supplied</cp:keywords>
  <dc:description/>
  <cp:lastModifiedBy>Anton Praetorius</cp:lastModifiedBy>
  <cp:revision/>
  <dcterms:created xsi:type="dcterms:W3CDTF">2021-09-28T13:04:37Z</dcterms:created>
  <dcterms:modified xsi:type="dcterms:W3CDTF">2023-04-13T20:48:41Z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2021-09-29T15:50:42Z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07037795-feb3-4a27-9327-fe5c44639683</vt:lpwstr>
  </property>
  <property fmtid="{D5CDD505-2E9C-101B-9397-08002B2CF9AE}" pid="8" name="MSIP_Label_ba62f585-b40f-4ab9-bafe-39150f03d124_ContentBits">
    <vt:lpwstr>0</vt:lpwstr>
  </property>
</Properties>
</file>