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f\OneDrive\Documents\marc\mamalel\dev-files\new_test_store\data_files\"/>
    </mc:Choice>
  </mc:AlternateContent>
  <xr:revisionPtr revIDLastSave="0" documentId="13_ncr:1_{64709493-91B3-4838-89F4-F713C7570D3F}" xr6:coauthVersionLast="47" xr6:coauthVersionMax="47" xr10:uidLastSave="{00000000-0000-0000-0000-000000000000}"/>
  <bookViews>
    <workbookView xWindow="-96" yWindow="-96" windowWidth="23232" windowHeight="12432" firstSheet="6" activeTab="7" xr2:uid="{A1EED7A0-88FA-4F94-B9C2-B64455AC8BED}"/>
  </bookViews>
  <sheets>
    <sheet name="DATA FLOW" sheetId="1" r:id="rId1"/>
    <sheet name="FORM" sheetId="5" r:id="rId2"/>
    <sheet name="DATABASE" sheetId="10" r:id="rId3"/>
    <sheet name="ITEM LEDGER" sheetId="16" r:id="rId4"/>
    <sheet name="ACCT LEDGER" sheetId="15" r:id="rId5"/>
    <sheet name="SRCE FILE&gt;&gt;&gt;" sheetId="12" r:id="rId6"/>
    <sheet name="acct recble" sheetId="9" r:id="rId7"/>
    <sheet name="items available" sheetId="14" r:id="rId8"/>
    <sheet name="customer search" sheetId="7" r:id="rId9"/>
    <sheet name="item master" sheetId="13" r:id="rId10"/>
    <sheet name="item search" sheetId="6" r:id="rId11"/>
    <sheet name="customer master" sheetId="8" r:id="rId12"/>
    <sheet name="REPORTS&gt;&gt;&gt;" sheetId="11" r:id="rId13"/>
    <sheet name="sor list for invoicing" sheetId="2" r:id="rId14"/>
    <sheet name="item delivery tracking" sheetId="4" r:id="rId15"/>
    <sheet name="document tracking" sheetId="3" r:id="rId16"/>
  </sheets>
  <definedNames>
    <definedName name="_xlnm._FilterDatabase" localSheetId="6" hidden="1">'acct recble'!#REF!</definedName>
    <definedName name="_xlnm._FilterDatabase" localSheetId="1" hidden="1">FORM!$B$23:$E$27</definedName>
    <definedName name="_xlnm._FilterDatabase" localSheetId="7" hidden="1">'items available'!$B$2:$G$181</definedName>
    <definedName name="CUSTLIST" localSheetId="6">OFFSET(#REF!,0,0,COUNTIF(#REF!,"?*"),1)</definedName>
    <definedName name="CUSTLIST" localSheetId="11">OFFSET(#REF!,0,0,COUNTIF(#REF!,"?*"),1)</definedName>
    <definedName name="CUSTLIST" localSheetId="9">OFFSET(#REF!,0,0,COUNTIF(#REF!,"?*"),1)</definedName>
    <definedName name="CUSTLIST" localSheetId="7">OFFSET(#REF!,0,0,COUNTIF(#REF!,"?*"),1)</definedName>
    <definedName name="CUSTLIST">OFFSET('customer search'!$E$2,0,0,COUNTIF('customer search'!$E:$E,"?*"),1)</definedName>
    <definedName name="ITEMSEARCH" localSheetId="6">OFFSET(#REF!,0,0,COUNTIF(#REF!,"?*"),1)</definedName>
    <definedName name="ITEMSEARCH" localSheetId="11">OFFSET(#REF!,0,0,COUNTIF(#REF!,"?*"),1)</definedName>
    <definedName name="ITEMSEARCH" localSheetId="9">OFFSET(#REF!,0,0,COUNTIF(#REF!,"?*"),1)</definedName>
    <definedName name="ITEMSEARCH" localSheetId="7">OFFSET(#REF!,0,0,COUNTIF(#REF!,"?*"),1)</definedName>
    <definedName name="ITEMSEARCH">OFFSET('item search'!$F$2,0,0,COUNTIF('item search'!$F:$F,"?*"),1)</definedName>
    <definedName name="MyList" localSheetId="6">#REF!</definedName>
    <definedName name="MyList" localSheetId="11">'customer master'!#REF!</definedName>
    <definedName name="MyList">#REF!</definedName>
    <definedName name="_xlnm.Print_Area" localSheetId="13">'sor list for invoicing'!$B$2:$L$19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6" i="10" l="1"/>
  <c r="X6" i="10"/>
  <c r="O25" i="5" l="1"/>
  <c r="P25" i="5"/>
  <c r="Q25" i="5"/>
  <c r="O26" i="5"/>
  <c r="P26" i="5"/>
  <c r="Q26" i="5"/>
  <c r="O27" i="5"/>
  <c r="P27" i="5"/>
  <c r="Q27" i="5"/>
  <c r="F24" i="5"/>
  <c r="E24" i="5"/>
  <c r="C24" i="5" s="1"/>
  <c r="V6" i="10"/>
  <c r="B7" i="16" s="1"/>
  <c r="B181" i="14"/>
  <c r="B180" i="14"/>
  <c r="B179" i="14"/>
  <c r="B178" i="14"/>
  <c r="B177" i="14"/>
  <c r="B176" i="14"/>
  <c r="B175" i="14"/>
  <c r="B174" i="14"/>
  <c r="B173" i="14"/>
  <c r="B172" i="14"/>
  <c r="B171" i="14"/>
  <c r="B170" i="14"/>
  <c r="B169" i="14"/>
  <c r="B168" i="14"/>
  <c r="B167" i="14"/>
  <c r="B166" i="14"/>
  <c r="B165" i="14"/>
  <c r="B164" i="14"/>
  <c r="B163" i="14"/>
  <c r="B162" i="14"/>
  <c r="B161" i="14"/>
  <c r="B160" i="14"/>
  <c r="B159" i="14"/>
  <c r="B158" i="14"/>
  <c r="B157" i="14"/>
  <c r="B156" i="14"/>
  <c r="B155" i="14"/>
  <c r="B154" i="14"/>
  <c r="B153" i="14"/>
  <c r="B152" i="14"/>
  <c r="B151" i="14"/>
  <c r="B150" i="14"/>
  <c r="B149" i="14"/>
  <c r="B148" i="14"/>
  <c r="B147" i="14"/>
  <c r="B146" i="14"/>
  <c r="B145" i="14"/>
  <c r="B144" i="14"/>
  <c r="B143" i="14"/>
  <c r="B142" i="14"/>
  <c r="B141" i="14"/>
  <c r="B140" i="14"/>
  <c r="B139" i="14"/>
  <c r="B138" i="14"/>
  <c r="B137" i="14"/>
  <c r="B136" i="14"/>
  <c r="B135" i="14"/>
  <c r="B134" i="14"/>
  <c r="B133" i="14"/>
  <c r="B132" i="14"/>
  <c r="B131" i="14"/>
  <c r="B130" i="14"/>
  <c r="B129" i="14"/>
  <c r="B128" i="14"/>
  <c r="B127" i="14"/>
  <c r="B126" i="14"/>
  <c r="B125" i="14"/>
  <c r="B124" i="14"/>
  <c r="B123" i="14"/>
  <c r="B122" i="14"/>
  <c r="B121" i="14"/>
  <c r="B120" i="14"/>
  <c r="B119" i="14"/>
  <c r="B118" i="14"/>
  <c r="B117" i="14"/>
  <c r="B116" i="14"/>
  <c r="B115" i="14"/>
  <c r="B114" i="14"/>
  <c r="B113" i="14"/>
  <c r="B112" i="14"/>
  <c r="B111" i="14"/>
  <c r="B110" i="14"/>
  <c r="B109" i="14"/>
  <c r="B108" i="14"/>
  <c r="B107" i="14"/>
  <c r="B106" i="14"/>
  <c r="B105" i="14"/>
  <c r="B104" i="14"/>
  <c r="B103" i="14"/>
  <c r="B102" i="14"/>
  <c r="B101" i="14"/>
  <c r="B100" i="14"/>
  <c r="B99" i="14"/>
  <c r="B98" i="14"/>
  <c r="B97" i="14"/>
  <c r="B96" i="14"/>
  <c r="B95" i="14"/>
  <c r="B94" i="14"/>
  <c r="B93" i="14"/>
  <c r="B92" i="14"/>
  <c r="B91" i="14"/>
  <c r="B90" i="14"/>
  <c r="B89" i="14"/>
  <c r="B88" i="14"/>
  <c r="B87" i="14"/>
  <c r="B86" i="14"/>
  <c r="B85" i="14"/>
  <c r="B84" i="14"/>
  <c r="B83" i="14"/>
  <c r="B82" i="14"/>
  <c r="B81" i="14"/>
  <c r="B80" i="14"/>
  <c r="B79" i="14"/>
  <c r="B78" i="14"/>
  <c r="B77" i="14"/>
  <c r="B76" i="14"/>
  <c r="B75" i="14"/>
  <c r="B74" i="14"/>
  <c r="B73" i="14"/>
  <c r="B72" i="14"/>
  <c r="B71" i="14"/>
  <c r="B70" i="14"/>
  <c r="B69" i="14"/>
  <c r="B68" i="14"/>
  <c r="B67" i="14"/>
  <c r="B66" i="14"/>
  <c r="B65" i="14"/>
  <c r="B64" i="14"/>
  <c r="B63" i="14"/>
  <c r="B62" i="14"/>
  <c r="B61" i="14"/>
  <c r="B60" i="14"/>
  <c r="B59" i="14"/>
  <c r="B58" i="14"/>
  <c r="B57" i="14"/>
  <c r="B56" i="14"/>
  <c r="B55" i="14"/>
  <c r="B54" i="14"/>
  <c r="B53" i="14"/>
  <c r="B52" i="14"/>
  <c r="B51" i="14"/>
  <c r="B50" i="14"/>
  <c r="B49" i="14"/>
  <c r="B48" i="14"/>
  <c r="B47" i="14"/>
  <c r="B46" i="14"/>
  <c r="B45" i="14"/>
  <c r="B44" i="14"/>
  <c r="B43" i="14"/>
  <c r="B42" i="14"/>
  <c r="B41" i="14"/>
  <c r="B40" i="14"/>
  <c r="B39" i="14"/>
  <c r="B38" i="14"/>
  <c r="B37" i="14"/>
  <c r="B36" i="14"/>
  <c r="B35" i="14"/>
  <c r="B34" i="14"/>
  <c r="B33" i="14"/>
  <c r="B32" i="14"/>
  <c r="B31" i="14"/>
  <c r="B30" i="14"/>
  <c r="B29" i="14"/>
  <c r="B28" i="14"/>
  <c r="B27" i="14"/>
  <c r="B26" i="14"/>
  <c r="B25" i="14"/>
  <c r="B24" i="14"/>
  <c r="B23" i="14"/>
  <c r="B22" i="14"/>
  <c r="B21" i="14"/>
  <c r="B20" i="14"/>
  <c r="B19" i="14"/>
  <c r="B18" i="14"/>
  <c r="B17" i="14"/>
  <c r="B16" i="14"/>
  <c r="B15" i="14"/>
  <c r="B14" i="14"/>
  <c r="B13" i="14"/>
  <c r="B12" i="14"/>
  <c r="B11" i="14"/>
  <c r="B10" i="14"/>
  <c r="B9" i="14"/>
  <c r="B8" i="14"/>
  <c r="B7" i="14"/>
  <c r="B6" i="14"/>
  <c r="B5" i="14"/>
  <c r="B4" i="14"/>
  <c r="T6" i="10"/>
  <c r="L6" i="10"/>
  <c r="F6" i="10"/>
  <c r="B7" i="15" s="1"/>
  <c r="D6" i="10"/>
  <c r="D11" i="5"/>
  <c r="E6" i="10" s="1"/>
  <c r="B6" i="10"/>
  <c r="O24" i="5" l="1"/>
  <c r="P24" i="5"/>
  <c r="L24" i="5"/>
  <c r="AB6" i="10" s="1"/>
  <c r="U6" i="10"/>
  <c r="W6" i="10"/>
  <c r="C7" i="16" s="1"/>
  <c r="D7" i="16" s="1"/>
  <c r="Q24" i="5"/>
  <c r="F177" i="9"/>
  <c r="E177" i="9"/>
  <c r="D177" i="9"/>
  <c r="H9" i="5"/>
  <c r="A2" i="7"/>
  <c r="B237" i="7" s="1"/>
  <c r="D9" i="5"/>
  <c r="C6" i="10" s="1"/>
  <c r="G6" i="10" l="1"/>
  <c r="C7" i="15" s="1"/>
  <c r="H12" i="5"/>
  <c r="J24" i="5" s="1"/>
  <c r="D17" i="5"/>
  <c r="H11" i="5"/>
  <c r="I6" i="10" s="1"/>
  <c r="D18" i="5"/>
  <c r="D19" i="5"/>
  <c r="H10" i="5"/>
  <c r="H6" i="10" s="1"/>
  <c r="H13" i="5"/>
  <c r="K6" i="10" s="1"/>
  <c r="B149" i="7"/>
  <c r="B34" i="7"/>
  <c r="B91" i="7"/>
  <c r="B208" i="7"/>
  <c r="B35" i="7"/>
  <c r="B121" i="7"/>
  <c r="B214" i="7"/>
  <c r="B41" i="7"/>
  <c r="B127" i="7"/>
  <c r="B215" i="7"/>
  <c r="B71" i="7"/>
  <c r="B129" i="7"/>
  <c r="B216" i="7"/>
  <c r="B130" i="7"/>
  <c r="B217" i="7"/>
  <c r="B73" i="7"/>
  <c r="B160" i="7"/>
  <c r="B22" i="7"/>
  <c r="B79" i="7"/>
  <c r="B137" i="7"/>
  <c r="B196" i="7"/>
  <c r="B24" i="7"/>
  <c r="B228" i="7"/>
  <c r="B64" i="7"/>
  <c r="B150" i="7"/>
  <c r="B70" i="7"/>
  <c r="B156" i="7"/>
  <c r="B42" i="7"/>
  <c r="B157" i="7"/>
  <c r="B15" i="7"/>
  <c r="B72" i="7"/>
  <c r="B159" i="7"/>
  <c r="B45" i="7"/>
  <c r="B131" i="7"/>
  <c r="B195" i="7"/>
  <c r="B51" i="7"/>
  <c r="B108" i="7"/>
  <c r="B166" i="7"/>
  <c r="B225" i="7"/>
  <c r="B23" i="7"/>
  <c r="B52" i="7"/>
  <c r="B81" i="7"/>
  <c r="B109" i="7"/>
  <c r="B138" i="7"/>
  <c r="B167" i="7"/>
  <c r="B197" i="7"/>
  <c r="B226" i="7"/>
  <c r="B53" i="7"/>
  <c r="B82" i="7"/>
  <c r="B111" i="7"/>
  <c r="B139" i="7"/>
  <c r="B168" i="7"/>
  <c r="B199" i="7"/>
  <c r="B27" i="7"/>
  <c r="B55" i="7"/>
  <c r="B84" i="7"/>
  <c r="B113" i="7"/>
  <c r="B142" i="7"/>
  <c r="B171" i="7"/>
  <c r="B203" i="7"/>
  <c r="B232" i="7"/>
  <c r="B30" i="7"/>
  <c r="B59" i="7"/>
  <c r="B88" i="7"/>
  <c r="B117" i="7"/>
  <c r="B145" i="7"/>
  <c r="B204" i="7"/>
  <c r="B235" i="7"/>
  <c r="B63" i="7"/>
  <c r="B120" i="7"/>
  <c r="B6" i="7"/>
  <c r="B93" i="7"/>
  <c r="B7" i="7"/>
  <c r="B99" i="7"/>
  <c r="B186" i="7"/>
  <c r="B13" i="7"/>
  <c r="B100" i="7"/>
  <c r="B187" i="7"/>
  <c r="B43" i="7"/>
  <c r="B101" i="7"/>
  <c r="B189" i="7"/>
  <c r="B16" i="7"/>
  <c r="B102" i="7"/>
  <c r="B223" i="7"/>
  <c r="B31" i="7"/>
  <c r="B60" i="7"/>
  <c r="B89" i="7"/>
  <c r="B118" i="7"/>
  <c r="B147" i="7"/>
  <c r="B207" i="7"/>
  <c r="B242" i="7"/>
  <c r="B236" i="7"/>
  <c r="B230" i="7"/>
  <c r="B224" i="7"/>
  <c r="B218" i="7"/>
  <c r="B212" i="7"/>
  <c r="B206" i="7"/>
  <c r="B200" i="7"/>
  <c r="B194" i="7"/>
  <c r="B188" i="7"/>
  <c r="B182" i="7"/>
  <c r="B170" i="7"/>
  <c r="B164" i="7"/>
  <c r="B158" i="7"/>
  <c r="B152" i="7"/>
  <c r="B146" i="7"/>
  <c r="B140" i="7"/>
  <c r="B134" i="7"/>
  <c r="B128" i="7"/>
  <c r="B122" i="7"/>
  <c r="B116" i="7"/>
  <c r="B110" i="7"/>
  <c r="B104" i="7"/>
  <c r="B98" i="7"/>
  <c r="B92" i="7"/>
  <c r="B86" i="7"/>
  <c r="B80" i="7"/>
  <c r="B74" i="7"/>
  <c r="B68" i="7"/>
  <c r="B62" i="7"/>
  <c r="B56" i="7"/>
  <c r="B50" i="7"/>
  <c r="B44" i="7"/>
  <c r="B38" i="7"/>
  <c r="B32" i="7"/>
  <c r="B26" i="7"/>
  <c r="B20" i="7"/>
  <c r="B14" i="7"/>
  <c r="B8" i="7"/>
  <c r="B3" i="7"/>
  <c r="B241" i="7"/>
  <c r="B234" i="7"/>
  <c r="B227" i="7"/>
  <c r="B220" i="7"/>
  <c r="B205" i="7"/>
  <c r="B198" i="7"/>
  <c r="B191" i="7"/>
  <c r="B169" i="7"/>
  <c r="B162" i="7"/>
  <c r="B155" i="7"/>
  <c r="B148" i="7"/>
  <c r="B141" i="7"/>
  <c r="B133" i="7"/>
  <c r="B126" i="7"/>
  <c r="B119" i="7"/>
  <c r="B112" i="7"/>
  <c r="B105" i="7"/>
  <c r="B97" i="7"/>
  <c r="B90" i="7"/>
  <c r="B83" i="7"/>
  <c r="B76" i="7"/>
  <c r="B69" i="7"/>
  <c r="B61" i="7"/>
  <c r="B54" i="7"/>
  <c r="B47" i="7"/>
  <c r="B40" i="7"/>
  <c r="B33" i="7"/>
  <c r="B18" i="7"/>
  <c r="B11" i="7"/>
  <c r="B4" i="7"/>
  <c r="B17" i="7"/>
  <c r="B36" i="7"/>
  <c r="B94" i="7"/>
  <c r="B123" i="7"/>
  <c r="B151" i="7"/>
  <c r="B209" i="7"/>
  <c r="B238" i="7"/>
  <c r="B229" i="7"/>
  <c r="B77" i="7"/>
  <c r="B95" i="7"/>
  <c r="B124" i="7"/>
  <c r="B135" i="7"/>
  <c r="B153" i="7"/>
  <c r="B163" i="7"/>
  <c r="B192" i="7"/>
  <c r="B210" i="7"/>
  <c r="B221" i="7"/>
  <c r="B239" i="7"/>
  <c r="B29" i="7"/>
  <c r="B58" i="7"/>
  <c r="B87" i="7"/>
  <c r="B115" i="7"/>
  <c r="B144" i="7"/>
  <c r="B202" i="7"/>
  <c r="B231" i="7"/>
  <c r="B9" i="7"/>
  <c r="B65" i="7"/>
  <c r="B2" i="7"/>
  <c r="B28" i="7"/>
  <c r="B46" i="7"/>
  <c r="B75" i="7"/>
  <c r="B85" i="7"/>
  <c r="B103" i="7"/>
  <c r="B114" i="7"/>
  <c r="B161" i="7"/>
  <c r="B190" i="7"/>
  <c r="B201" i="7"/>
  <c r="B219" i="7"/>
  <c r="B10" i="7"/>
  <c r="B19" i="7"/>
  <c r="B37" i="7"/>
  <c r="B48" i="7"/>
  <c r="B66" i="7"/>
  <c r="B106" i="7"/>
  <c r="B12" i="7"/>
  <c r="B21" i="7"/>
  <c r="B39" i="7"/>
  <c r="B49" i="7"/>
  <c r="B67" i="7"/>
  <c r="B78" i="7"/>
  <c r="B96" i="7"/>
  <c r="B107" i="7"/>
  <c r="B125" i="7"/>
  <c r="B136" i="7"/>
  <c r="B154" i="7"/>
  <c r="B165" i="7"/>
  <c r="B211" i="7"/>
  <c r="B222" i="7"/>
  <c r="B240" i="7"/>
  <c r="O6" i="10" l="1"/>
  <c r="Z6" i="10"/>
  <c r="K24" i="5"/>
  <c r="AA6" i="10" s="1"/>
  <c r="D7" i="15"/>
  <c r="E7" i="15"/>
  <c r="J6" i="10"/>
  <c r="H19" i="5"/>
  <c r="N6" i="10"/>
  <c r="M6" i="10"/>
  <c r="B5" i="7"/>
  <c r="F7" i="15" l="1"/>
  <c r="S6" i="10"/>
  <c r="H17" i="5"/>
  <c r="B25" i="7"/>
  <c r="B57" i="7"/>
  <c r="B213" i="7"/>
  <c r="P6" i="10" l="1"/>
  <c r="L17" i="5"/>
  <c r="B132" i="7"/>
  <c r="H18" i="5" l="1"/>
  <c r="Q6" i="10"/>
  <c r="B143" i="7"/>
  <c r="B172" i="7" l="1"/>
  <c r="B173" i="7"/>
  <c r="B174" i="7" s="1"/>
  <c r="B175" i="7"/>
  <c r="B176" i="7" s="1"/>
  <c r="B177" i="7" s="1"/>
  <c r="B178" i="7" s="1"/>
  <c r="B183" i="7"/>
  <c r="B179" i="7" l="1"/>
  <c r="B180" i="7" s="1"/>
  <c r="B181" i="7" s="1"/>
  <c r="B184" i="7"/>
  <c r="B185" i="7"/>
  <c r="E2" i="7" l="1"/>
  <c r="B193" i="7"/>
  <c r="B233" i="7"/>
  <c r="E64" i="7" s="1"/>
  <c r="E226" i="7" l="1"/>
  <c r="E193" i="7"/>
  <c r="E106" i="7"/>
  <c r="E89" i="7"/>
  <c r="E180" i="7"/>
  <c r="E171" i="7"/>
  <c r="E227" i="7"/>
  <c r="E60" i="7"/>
  <c r="E104" i="7"/>
  <c r="E181" i="7"/>
  <c r="E30" i="7"/>
  <c r="E109" i="7"/>
  <c r="E103" i="7"/>
  <c r="E46" i="7"/>
  <c r="E179" i="7"/>
  <c r="E111" i="7"/>
  <c r="E39" i="7"/>
  <c r="E132" i="7"/>
  <c r="E59" i="7"/>
  <c r="E34" i="7"/>
  <c r="E83" i="7"/>
  <c r="E12" i="7"/>
  <c r="E11" i="7"/>
  <c r="E165" i="7"/>
  <c r="E152" i="7"/>
  <c r="E7" i="7"/>
  <c r="E58" i="7"/>
  <c r="E224" i="7"/>
  <c r="E71" i="7"/>
  <c r="E127" i="7"/>
  <c r="E148" i="7"/>
  <c r="E130" i="7"/>
  <c r="E25" i="7"/>
  <c r="E72" i="7"/>
  <c r="E102" i="7"/>
  <c r="E143" i="7"/>
  <c r="E73" i="7"/>
  <c r="E212" i="7"/>
  <c r="E50" i="7"/>
  <c r="E210" i="7"/>
  <c r="E159" i="7"/>
  <c r="E36" i="7"/>
  <c r="E225" i="7"/>
  <c r="E134" i="7"/>
  <c r="E234" i="7"/>
  <c r="E203" i="7"/>
  <c r="E135" i="7"/>
  <c r="E95" i="7"/>
  <c r="E53" i="7"/>
  <c r="E237" i="7"/>
  <c r="E236" i="7"/>
  <c r="E207" i="7"/>
  <c r="E206" i="7"/>
  <c r="E61" i="7"/>
  <c r="E74" i="7"/>
  <c r="E174" i="7"/>
  <c r="E76" i="7"/>
  <c r="E116" i="7"/>
  <c r="E166" i="7"/>
  <c r="E149" i="7"/>
  <c r="E38" i="7"/>
  <c r="E170" i="7"/>
  <c r="E140" i="7"/>
  <c r="E142" i="7"/>
  <c r="E86" i="7"/>
  <c r="E195" i="7"/>
  <c r="E122" i="7"/>
  <c r="E154" i="7"/>
  <c r="E24" i="7"/>
  <c r="E161" i="7"/>
  <c r="E223" i="7"/>
  <c r="E92" i="7"/>
  <c r="E32" i="7"/>
  <c r="E131" i="7"/>
  <c r="E191" i="7"/>
  <c r="E13" i="7"/>
  <c r="E219" i="7"/>
  <c r="E10" i="7"/>
  <c r="E51" i="7"/>
  <c r="E202" i="7"/>
  <c r="E62" i="7"/>
  <c r="E67" i="7"/>
  <c r="E139" i="7"/>
  <c r="E182" i="7"/>
  <c r="E119" i="7"/>
  <c r="E136" i="7"/>
  <c r="E94" i="7"/>
  <c r="E133" i="7"/>
  <c r="E235" i="7"/>
  <c r="E87" i="7"/>
  <c r="E201" i="7"/>
  <c r="E213" i="7"/>
  <c r="E164" i="7"/>
  <c r="E78" i="7"/>
  <c r="E183" i="7"/>
  <c r="E65" i="7"/>
  <c r="E204" i="7"/>
  <c r="E37" i="7"/>
  <c r="E108" i="7"/>
  <c r="E221" i="7"/>
  <c r="E6" i="7"/>
  <c r="E27" i="7"/>
  <c r="E75" i="7"/>
  <c r="E146" i="7"/>
  <c r="E42" i="7"/>
  <c r="E118" i="7"/>
  <c r="E173" i="7"/>
  <c r="E129" i="7"/>
  <c r="E233" i="7"/>
  <c r="E120" i="7"/>
  <c r="E222" i="7"/>
  <c r="E176" i="7"/>
  <c r="E163" i="7"/>
  <c r="E81" i="7"/>
  <c r="E8" i="7"/>
  <c r="E125" i="7"/>
  <c r="E77" i="7"/>
  <c r="E124" i="7"/>
  <c r="E114" i="7"/>
  <c r="E215" i="7"/>
  <c r="E70" i="7"/>
  <c r="E33" i="7"/>
  <c r="E63" i="7"/>
  <c r="E47" i="7"/>
  <c r="E214" i="7"/>
  <c r="E177" i="7"/>
  <c r="E97" i="7"/>
  <c r="E158" i="7"/>
  <c r="E156" i="7"/>
  <c r="E196" i="7"/>
  <c r="E4" i="7"/>
  <c r="E126" i="7"/>
  <c r="E168" i="7"/>
  <c r="E192" i="7"/>
  <c r="E49" i="7"/>
  <c r="E178" i="7"/>
  <c r="E82" i="7"/>
  <c r="E79" i="7"/>
  <c r="E100" i="7"/>
  <c r="E185" i="7"/>
  <c r="E45" i="7"/>
  <c r="E190" i="7"/>
  <c r="E88" i="7"/>
  <c r="E91" i="7"/>
  <c r="E16" i="7"/>
  <c r="E21" i="7"/>
  <c r="E172" i="7"/>
  <c r="E228" i="7"/>
  <c r="E175" i="7"/>
  <c r="E110" i="7"/>
  <c r="E14" i="7"/>
  <c r="E218" i="7"/>
  <c r="E209" i="7"/>
  <c r="E98" i="7"/>
  <c r="E5" i="7"/>
  <c r="E15" i="7"/>
  <c r="E54" i="7"/>
  <c r="E208" i="7"/>
  <c r="E80" i="7"/>
  <c r="E57" i="7"/>
  <c r="E188" i="7"/>
  <c r="E90" i="7"/>
  <c r="E105" i="7"/>
  <c r="E9" i="7"/>
  <c r="E144" i="7"/>
  <c r="E137" i="7"/>
  <c r="E217" i="7"/>
  <c r="E241" i="7"/>
  <c r="E231" i="7"/>
  <c r="E229" i="7"/>
  <c r="E40" i="7"/>
  <c r="E93" i="7"/>
  <c r="E115" i="7"/>
  <c r="E28" i="7"/>
  <c r="E68" i="7"/>
  <c r="E200" i="7"/>
  <c r="E18" i="7"/>
  <c r="E31" i="7"/>
  <c r="E113" i="7"/>
  <c r="E169" i="7"/>
  <c r="E29" i="7"/>
  <c r="E43" i="7"/>
  <c r="E3" i="7"/>
  <c r="E151" i="7"/>
  <c r="E199" i="7"/>
  <c r="E84" i="7"/>
  <c r="E99" i="7"/>
  <c r="E107" i="7"/>
  <c r="E155" i="7"/>
  <c r="E205" i="7"/>
  <c r="E240" i="7"/>
  <c r="E96" i="7"/>
  <c r="E55" i="7"/>
  <c r="E230" i="7"/>
  <c r="E141" i="7"/>
  <c r="E56" i="7"/>
  <c r="E194" i="7"/>
  <c r="E160" i="7"/>
  <c r="E198" i="7"/>
  <c r="E128" i="7"/>
  <c r="E232" i="7"/>
  <c r="E147" i="7"/>
  <c r="E216" i="7"/>
  <c r="E117" i="7"/>
  <c r="E19" i="7"/>
  <c r="E35" i="7"/>
  <c r="E162" i="7"/>
  <c r="E48" i="7"/>
  <c r="E121" i="7"/>
  <c r="E184" i="7"/>
  <c r="E167" i="7"/>
  <c r="E85" i="7"/>
  <c r="E189" i="7"/>
  <c r="E242" i="7"/>
  <c r="E23" i="7"/>
  <c r="E138" i="7"/>
  <c r="E145" i="7"/>
  <c r="E66" i="7"/>
  <c r="E186" i="7"/>
  <c r="E22" i="7"/>
  <c r="E101" i="7"/>
  <c r="E153" i="7"/>
  <c r="E157" i="7"/>
  <c r="E17" i="7"/>
  <c r="E123" i="7"/>
  <c r="E239" i="7"/>
  <c r="E26" i="7"/>
  <c r="E69" i="7"/>
  <c r="E20" i="7"/>
  <c r="E197" i="7"/>
  <c r="E44" i="7"/>
  <c r="E112" i="7"/>
  <c r="E150" i="7"/>
  <c r="E41" i="7"/>
  <c r="E220" i="7"/>
  <c r="E187" i="7"/>
  <c r="E52" i="7"/>
  <c r="E211" i="7"/>
  <c r="E238" i="7"/>
  <c r="G3" i="7" l="1" a="1"/>
  <c r="G3" i="7" s="1"/>
  <c r="G2" i="7"/>
  <c r="M7" i="4" l="1"/>
  <c r="K7" i="4"/>
  <c r="M6" i="4"/>
  <c r="K6" i="4"/>
  <c r="K8" i="3"/>
  <c r="K7" i="3"/>
  <c r="K6" i="3"/>
  <c r="L19" i="2" l="1"/>
  <c r="K19" i="2"/>
  <c r="F17" i="2"/>
  <c r="F18" i="2" s="1"/>
  <c r="L14" i="2"/>
  <c r="K14" i="2"/>
  <c r="F10" i="2"/>
  <c r="F11" i="2" s="1"/>
  <c r="F12" i="2" s="1"/>
  <c r="F13" i="2" s="1"/>
  <c r="Y24" i="1"/>
  <c r="X7" i="1"/>
  <c r="Q7" i="1"/>
  <c r="U7" i="1" s="1"/>
  <c r="Y7" i="1" s="1"/>
  <c r="Q8" i="1"/>
  <c r="Q9" i="1"/>
  <c r="Y9" i="1" s="1"/>
  <c r="Q11" i="1"/>
  <c r="Y11" i="1" s="1"/>
  <c r="Q12" i="1"/>
  <c r="Y12" i="1" s="1"/>
  <c r="Q13" i="1"/>
  <c r="Q14" i="1"/>
  <c r="Q15" i="1"/>
  <c r="Q16" i="1"/>
  <c r="Q18" i="1"/>
  <c r="Q24" i="1"/>
  <c r="Q25" i="1"/>
  <c r="Q26" i="1"/>
  <c r="Q28" i="1"/>
  <c r="Q30" i="1"/>
  <c r="U30" i="1" s="1"/>
  <c r="Q31" i="1"/>
  <c r="U31" i="1" s="1"/>
  <c r="Q32" i="1"/>
  <c r="Q33" i="1"/>
  <c r="Q36" i="1"/>
  <c r="Q46" i="1"/>
  <c r="Q47" i="1"/>
  <c r="U47" i="1" s="1"/>
  <c r="Q48" i="1"/>
  <c r="U48" i="1" s="1"/>
  <c r="Q49" i="1"/>
  <c r="U49" i="1" s="1"/>
  <c r="Y49" i="1" s="1"/>
  <c r="Q51" i="1"/>
  <c r="Q52" i="1"/>
  <c r="Q55" i="1"/>
  <c r="Q56" i="1"/>
  <c r="Q57" i="1"/>
  <c r="U57" i="1" s="1"/>
  <c r="Q58" i="1"/>
  <c r="U58" i="1" s="1"/>
  <c r="Q6" i="1"/>
  <c r="P58" i="1"/>
  <c r="T58" i="1" s="1"/>
  <c r="P57" i="1"/>
  <c r="T57" i="1" s="1"/>
  <c r="P56" i="1"/>
  <c r="P55" i="1"/>
  <c r="P52" i="1"/>
  <c r="P51" i="1"/>
  <c r="P49" i="1"/>
  <c r="T49" i="1" s="1"/>
  <c r="X49" i="1" s="1"/>
  <c r="P48" i="1"/>
  <c r="T48" i="1" s="1"/>
  <c r="P47" i="1"/>
  <c r="P46" i="1"/>
  <c r="P28" i="1"/>
  <c r="P18" i="1"/>
  <c r="P9" i="1"/>
  <c r="X9" i="1" s="1"/>
  <c r="P8" i="1"/>
  <c r="P7" i="1"/>
  <c r="T7" i="1" s="1"/>
  <c r="P6" i="1"/>
  <c r="L36" i="1"/>
  <c r="P36" i="1" s="1"/>
  <c r="T9" i="1" l="1"/>
  <c r="U9" i="1"/>
  <c r="L35" i="1"/>
  <c r="L34" i="1"/>
  <c r="L33" i="1"/>
  <c r="L32" i="1"/>
  <c r="P32" i="1" s="1"/>
  <c r="L31" i="1"/>
  <c r="P31" i="1" s="1"/>
  <c r="T31" i="1" s="1"/>
  <c r="L30" i="1"/>
  <c r="P30" i="1" s="1"/>
  <c r="T30" i="1" s="1"/>
  <c r="L26" i="1"/>
  <c r="P26" i="1" s="1"/>
  <c r="L25" i="1"/>
  <c r="P25" i="1" s="1"/>
  <c r="P24" i="1"/>
  <c r="X24" i="1" s="1"/>
  <c r="L13" i="1"/>
  <c r="P13" i="1" s="1"/>
  <c r="L16" i="1"/>
  <c r="P16" i="1" s="1"/>
  <c r="L15" i="1"/>
  <c r="P15" i="1" s="1"/>
  <c r="L14" i="1"/>
  <c r="P14" i="1" s="1"/>
  <c r="L11" i="1"/>
  <c r="P11" i="1" s="1"/>
  <c r="X11" i="1" s="1"/>
  <c r="L12" i="1"/>
  <c r="P12" i="1" s="1"/>
  <c r="X12" i="1" s="1"/>
  <c r="R6" i="10" l="1"/>
  <c r="L28" i="5" l="1"/>
  <c r="K28" i="5"/>
  <c r="E7" i="16" l="1"/>
  <c r="F7" i="16" s="1"/>
  <c r="H24" i="5" s="1"/>
  <c r="A2" i="6" a="1"/>
  <c r="A2" i="6" l="1"/>
  <c r="A3" i="6" a="1"/>
  <c r="A3" i="6" l="1"/>
  <c r="A4" i="6" a="1"/>
  <c r="A4" i="6" l="1"/>
  <c r="A5" i="6" a="1"/>
  <c r="A5" i="6" l="1"/>
  <c r="A6" i="6" a="1"/>
  <c r="A6" i="6" l="1"/>
  <c r="A7" i="6" a="1"/>
  <c r="A7" i="6" l="1"/>
  <c r="A8" i="6" a="1"/>
  <c r="A8" i="6" l="1"/>
  <c r="A9" i="6" a="1"/>
  <c r="A9" i="6" l="1"/>
  <c r="A10" i="6" a="1"/>
  <c r="A10" i="6" l="1"/>
  <c r="A11" i="6" a="1"/>
  <c r="A11" i="6" l="1"/>
  <c r="A12" i="6" a="1"/>
  <c r="A12" i="6" l="1"/>
  <c r="A13" i="6" a="1"/>
  <c r="A13" i="6" l="1"/>
  <c r="A14" i="6" a="1"/>
  <c r="A14" i="6" l="1"/>
  <c r="A15" i="6" a="1"/>
  <c r="A15" i="6" l="1"/>
  <c r="A16" i="6" a="1"/>
  <c r="A16" i="6" l="1"/>
  <c r="A17" i="6" a="1"/>
  <c r="A17" i="6" l="1"/>
  <c r="A18" i="6" a="1"/>
  <c r="A18" i="6" l="1"/>
  <c r="A19" i="6" a="1"/>
  <c r="A19" i="6" l="1"/>
  <c r="A20" i="6" a="1"/>
  <c r="A20" i="6" l="1"/>
  <c r="A21" i="6" a="1"/>
  <c r="A21" i="6" l="1"/>
  <c r="A22" i="6" a="1"/>
  <c r="A22" i="6" l="1"/>
  <c r="A23" i="6" a="1"/>
  <c r="A23" i="6" l="1"/>
  <c r="A24" i="6" a="1"/>
  <c r="A24" i="6" l="1"/>
  <c r="A25" i="6" a="1"/>
  <c r="A25" i="6" l="1"/>
  <c r="A26" i="6" a="1"/>
  <c r="A26" i="6" l="1"/>
  <c r="A27" i="6" a="1"/>
  <c r="A27" i="6" l="1"/>
  <c r="A28" i="6" a="1"/>
  <c r="A28" i="6" l="1"/>
  <c r="A29" i="6" a="1"/>
  <c r="A29" i="6" l="1"/>
  <c r="A30" i="6" a="1"/>
  <c r="A30" i="6" l="1"/>
  <c r="A31" i="6" a="1"/>
  <c r="A31" i="6" l="1"/>
  <c r="A32" i="6" a="1"/>
  <c r="A32" i="6" l="1"/>
  <c r="A33" i="6" a="1"/>
  <c r="A33" i="6" l="1"/>
  <c r="A34" i="6" a="1"/>
  <c r="A34" i="6" l="1"/>
  <c r="A35" i="6" a="1"/>
  <c r="A35" i="6" l="1"/>
  <c r="A36" i="6" a="1"/>
  <c r="A36" i="6" l="1"/>
  <c r="A37" i="6" a="1"/>
  <c r="A37" i="6" l="1"/>
  <c r="A38" i="6" a="1"/>
  <c r="A38" i="6" l="1"/>
  <c r="A39" i="6" a="1"/>
  <c r="A39" i="6" l="1"/>
  <c r="A40" i="6" a="1"/>
  <c r="A40" i="6" l="1"/>
  <c r="A41" i="6" a="1"/>
  <c r="A41" i="6" l="1"/>
  <c r="A42" i="6" a="1"/>
  <c r="A42" i="6" l="1"/>
  <c r="A43" i="6" a="1"/>
  <c r="A43" i="6" l="1"/>
  <c r="A44" i="6" a="1"/>
  <c r="A44" i="6" l="1"/>
  <c r="A45" i="6" a="1"/>
  <c r="A45" i="6" l="1"/>
  <c r="A46" i="6" a="1"/>
  <c r="A46" i="6" l="1"/>
  <c r="A47" i="6" a="1"/>
  <c r="A47" i="6" l="1"/>
  <c r="A48" i="6" a="1"/>
  <c r="A48" i="6" l="1"/>
  <c r="A49" i="6" a="1"/>
  <c r="A49" i="6" l="1"/>
  <c r="A50" i="6" a="1"/>
  <c r="A50" i="6" l="1"/>
  <c r="A51" i="6" a="1"/>
  <c r="A51" i="6" l="1"/>
  <c r="A52" i="6" a="1"/>
  <c r="A52" i="6" l="1"/>
  <c r="A53" i="6" a="1"/>
  <c r="A53" i="6" l="1"/>
  <c r="A54" i="6" a="1"/>
  <c r="A54" i="6" l="1"/>
  <c r="A55" i="6" a="1"/>
  <c r="A55" i="6" l="1"/>
  <c r="A56" i="6" a="1"/>
  <c r="A56" i="6" l="1"/>
  <c r="A57" i="6" a="1"/>
  <c r="A57" i="6" l="1"/>
  <c r="A58" i="6" a="1"/>
  <c r="A58" i="6" l="1"/>
  <c r="A59" i="6" a="1"/>
  <c r="A59" i="6" l="1"/>
  <c r="A60" i="6" a="1"/>
  <c r="A60" i="6" l="1"/>
  <c r="A61" i="6" a="1"/>
  <c r="A61" i="6" l="1"/>
  <c r="A62" i="6" a="1"/>
  <c r="A62" i="6" l="1"/>
  <c r="A63" i="6" a="1"/>
  <c r="A63" i="6" l="1"/>
  <c r="A64" i="6" a="1"/>
  <c r="A64" i="6" l="1"/>
  <c r="A65" i="6" a="1"/>
  <c r="A65" i="6" l="1"/>
  <c r="A66" i="6" a="1"/>
  <c r="A66" i="6" l="1"/>
  <c r="A67" i="6" a="1"/>
  <c r="A67" i="6" l="1"/>
  <c r="A68" i="6" a="1"/>
  <c r="A68" i="6" l="1"/>
  <c r="A69" i="6" a="1"/>
  <c r="A69" i="6" l="1"/>
  <c r="A70" i="6" a="1"/>
  <c r="A70" i="6" l="1"/>
  <c r="A71" i="6" a="1"/>
  <c r="A71" i="6" l="1"/>
  <c r="A72" i="6" a="1"/>
  <c r="A72" i="6" l="1"/>
  <c r="A73" i="6" a="1"/>
  <c r="A73" i="6" l="1"/>
  <c r="A74" i="6" a="1"/>
  <c r="A74" i="6" l="1"/>
  <c r="A75" i="6" a="1"/>
  <c r="A75" i="6" l="1"/>
  <c r="A76" i="6" a="1"/>
  <c r="A76" i="6" l="1"/>
  <c r="A77" i="6" a="1"/>
  <c r="A77" i="6" l="1"/>
  <c r="A78" i="6" a="1"/>
  <c r="A78" i="6" l="1"/>
  <c r="A79" i="6" a="1"/>
  <c r="A79" i="6" l="1"/>
  <c r="A80" i="6" a="1"/>
  <c r="A80" i="6" l="1"/>
  <c r="A81" i="6" a="1"/>
  <c r="A81" i="6" l="1"/>
  <c r="A82" i="6" a="1"/>
  <c r="A82" i="6" l="1"/>
  <c r="A83" i="6" a="1"/>
  <c r="A83" i="6" l="1"/>
  <c r="A84" i="6" a="1"/>
  <c r="A84" i="6" l="1"/>
  <c r="A85" i="6" a="1"/>
  <c r="A85" i="6" l="1"/>
  <c r="A86" i="6" a="1"/>
  <c r="A86" i="6" l="1"/>
  <c r="A87" i="6" a="1"/>
  <c r="A87" i="6" l="1"/>
  <c r="A88" i="6" a="1"/>
  <c r="A88" i="6" l="1"/>
  <c r="A89" i="6" a="1"/>
  <c r="A89" i="6" l="1"/>
  <c r="A90" i="6" a="1"/>
  <c r="A90" i="6" l="1"/>
  <c r="A91" i="6" a="1"/>
  <c r="A91" i="6" l="1"/>
  <c r="A92" i="6" a="1"/>
  <c r="A92" i="6" l="1"/>
  <c r="A93" i="6" a="1"/>
  <c r="A93" i="6" l="1"/>
  <c r="A94" i="6" a="1"/>
  <c r="A94" i="6" l="1"/>
  <c r="A95" i="6" a="1"/>
  <c r="A95" i="6" l="1"/>
  <c r="A96" i="6" a="1"/>
  <c r="A96" i="6" l="1"/>
  <c r="A97" i="6" a="1"/>
  <c r="A97" i="6" l="1"/>
  <c r="A98" i="6" a="1"/>
  <c r="A98" i="6" l="1"/>
  <c r="A99" i="6" a="1"/>
  <c r="A99" i="6" l="1"/>
  <c r="A100" i="6" a="1"/>
  <c r="A100" i="6" l="1"/>
  <c r="A101" i="6" a="1"/>
  <c r="A101" i="6" l="1"/>
  <c r="A102" i="6" a="1"/>
  <c r="A102" i="6" l="1"/>
  <c r="A103" i="6" a="1"/>
  <c r="A103" i="6" l="1"/>
  <c r="A104" i="6" a="1"/>
  <c r="A104" i="6" l="1"/>
  <c r="A105" i="6" a="1"/>
  <c r="A105" i="6" l="1"/>
  <c r="A106" i="6" a="1"/>
  <c r="A106" i="6" l="1"/>
  <c r="A107" i="6" a="1"/>
  <c r="A107" i="6" l="1"/>
  <c r="A108" i="6" a="1"/>
  <c r="A108" i="6" l="1"/>
  <c r="A109" i="6" a="1"/>
  <c r="A109" i="6" l="1"/>
  <c r="A110" i="6" a="1"/>
  <c r="A110" i="6" l="1"/>
  <c r="A111" i="6" a="1"/>
  <c r="A111" i="6" l="1"/>
  <c r="A112" i="6" a="1"/>
  <c r="A112" i="6" l="1"/>
  <c r="A113" i="6" a="1"/>
  <c r="A113" i="6" l="1"/>
  <c r="A114" i="6" a="1"/>
  <c r="A114" i="6" l="1"/>
  <c r="A115" i="6" a="1"/>
  <c r="A115" i="6" l="1"/>
  <c r="A116" i="6" a="1"/>
  <c r="A116" i="6" l="1"/>
  <c r="A117" i="6" a="1"/>
  <c r="A117" i="6" l="1"/>
  <c r="A118" i="6" a="1"/>
  <c r="A118" i="6" l="1"/>
  <c r="A119" i="6" a="1"/>
  <c r="A119" i="6" l="1"/>
  <c r="A120" i="6" a="1"/>
  <c r="A120" i="6" l="1"/>
  <c r="A121" i="6" a="1"/>
  <c r="A121" i="6" l="1"/>
  <c r="A122" i="6" a="1"/>
  <c r="A122" i="6" l="1"/>
  <c r="A123" i="6" a="1"/>
  <c r="A123" i="6" l="1"/>
  <c r="A124" i="6" a="1"/>
  <c r="A124" i="6" l="1"/>
  <c r="A125" i="6" a="1"/>
  <c r="A125" i="6" l="1"/>
  <c r="A126" i="6" a="1"/>
  <c r="A126" i="6" l="1"/>
  <c r="A127" i="6" a="1"/>
  <c r="A127" i="6" l="1"/>
  <c r="A128" i="6" a="1"/>
  <c r="A128" i="6" l="1"/>
  <c r="A129" i="6" a="1"/>
  <c r="A129" i="6" l="1"/>
  <c r="A130" i="6" a="1"/>
  <c r="A130" i="6" l="1"/>
  <c r="A131" i="6" a="1"/>
  <c r="A131" i="6" l="1"/>
  <c r="A132" i="6" a="1"/>
  <c r="A132" i="6" l="1"/>
  <c r="A133" i="6" a="1"/>
  <c r="A133" i="6" l="1"/>
  <c r="A134" i="6" a="1"/>
  <c r="A134" i="6" l="1"/>
  <c r="A135" i="6" a="1"/>
  <c r="A135" i="6" l="1"/>
  <c r="A136" i="6" a="1"/>
  <c r="A136" i="6" l="1"/>
  <c r="A137" i="6" a="1"/>
  <c r="A137" i="6" l="1"/>
  <c r="A138" i="6" a="1"/>
  <c r="A138" i="6" l="1"/>
  <c r="A139" i="6" a="1"/>
  <c r="A139" i="6" l="1"/>
  <c r="A140" i="6" a="1"/>
  <c r="A140" i="6" l="1"/>
  <c r="A141" i="6" a="1"/>
  <c r="A141" i="6" l="1"/>
  <c r="A142" i="6" a="1"/>
  <c r="A142" i="6" l="1"/>
  <c r="A143" i="6" a="1"/>
  <c r="A143" i="6" l="1"/>
  <c r="A144" i="6" a="1"/>
  <c r="A144" i="6" l="1"/>
  <c r="A145" i="6" a="1"/>
  <c r="A145" i="6" l="1"/>
  <c r="A146" i="6" a="1"/>
  <c r="A146" i="6" l="1"/>
  <c r="A147" i="6" a="1"/>
  <c r="A147" i="6" l="1"/>
  <c r="A148" i="6" a="1"/>
  <c r="A148" i="6" l="1"/>
  <c r="A149" i="6" a="1"/>
  <c r="A149" i="6" l="1"/>
  <c r="A150" i="6" a="1"/>
  <c r="A150" i="6" l="1"/>
  <c r="A151" i="6" a="1"/>
  <c r="A151" i="6" l="1"/>
  <c r="A152" i="6" a="1"/>
  <c r="A152" i="6" l="1"/>
  <c r="A153" i="6" a="1"/>
  <c r="A153" i="6" l="1"/>
  <c r="A154" i="6" a="1"/>
  <c r="A154" i="6" l="1"/>
  <c r="A155" i="6" a="1"/>
  <c r="A155" i="6" l="1"/>
  <c r="A156" i="6" a="1"/>
  <c r="A156" i="6" l="1"/>
  <c r="A157" i="6" a="1"/>
  <c r="A157" i="6" l="1"/>
  <c r="A158" i="6" a="1"/>
  <c r="A158" i="6" l="1"/>
  <c r="A159" i="6" a="1"/>
  <c r="A159" i="6" l="1"/>
  <c r="A160" i="6" a="1"/>
  <c r="A160" i="6" l="1"/>
  <c r="A161" i="6" a="1"/>
  <c r="A161" i="6" l="1"/>
  <c r="A162" i="6" a="1"/>
  <c r="A162" i="6" l="1"/>
  <c r="A163" i="6" a="1"/>
  <c r="A163" i="6" l="1"/>
  <c r="A164" i="6" a="1"/>
  <c r="A164" i="6" l="1"/>
  <c r="A165" i="6" a="1"/>
  <c r="A165" i="6" l="1"/>
  <c r="A166" i="6" a="1"/>
  <c r="A166" i="6" l="1"/>
  <c r="A167" i="6" a="1"/>
  <c r="A167" i="6" l="1"/>
  <c r="A168" i="6" a="1"/>
  <c r="A168" i="6" l="1"/>
  <c r="A169" i="6" a="1"/>
  <c r="A169" i="6" l="1"/>
  <c r="A170" i="6" a="1"/>
  <c r="A170" i="6" l="1"/>
  <c r="A171" i="6" a="1"/>
  <c r="A171" i="6" l="1"/>
  <c r="A172" i="6" a="1"/>
  <c r="A172" i="6" l="1"/>
  <c r="A173" i="6" a="1"/>
  <c r="A173" i="6" l="1"/>
  <c r="A174" i="6" a="1"/>
  <c r="A174" i="6" l="1"/>
  <c r="A175" i="6" a="1"/>
  <c r="A175" i="6" l="1"/>
  <c r="A176" i="6" a="1"/>
  <c r="A176" i="6" l="1"/>
  <c r="A177" i="6" a="1"/>
  <c r="A177" i="6" l="1"/>
  <c r="A178" i="6" a="1"/>
  <c r="A178" i="6" l="1"/>
  <c r="A179" i="6" a="1"/>
  <c r="A179" i="6" l="1"/>
  <c r="A180" i="6" a="1"/>
  <c r="A180" i="6" l="1"/>
  <c r="A181" i="6" a="1"/>
  <c r="A181" i="6" l="1"/>
  <c r="F39" i="6" l="1"/>
  <c r="F26" i="6"/>
  <c r="F95" i="6"/>
  <c r="F13" i="6"/>
  <c r="F71" i="6"/>
  <c r="F12" i="6"/>
  <c r="F72" i="6"/>
  <c r="F65" i="6"/>
  <c r="F17" i="6"/>
  <c r="F28" i="6"/>
  <c r="F75" i="6"/>
  <c r="F35" i="6"/>
  <c r="F53" i="6"/>
  <c r="F84" i="6"/>
  <c r="F42" i="6"/>
  <c r="F54" i="6"/>
  <c r="F70" i="6"/>
  <c r="F61" i="6"/>
  <c r="F59" i="6"/>
  <c r="F31" i="6"/>
  <c r="F16" i="6"/>
  <c r="F68" i="6"/>
  <c r="F27" i="6"/>
  <c r="F57" i="6"/>
  <c r="F45" i="6"/>
  <c r="F37" i="6"/>
  <c r="F19" i="6"/>
  <c r="F38" i="6"/>
  <c r="F88" i="6"/>
  <c r="F81" i="6"/>
  <c r="F44" i="6"/>
  <c r="F29" i="6"/>
  <c r="F74" i="6"/>
  <c r="F33" i="6"/>
  <c r="F30" i="6"/>
  <c r="F87" i="6"/>
  <c r="F62" i="6"/>
  <c r="F55" i="6"/>
  <c r="F76" i="6"/>
  <c r="F43" i="6"/>
  <c r="F49" i="6"/>
  <c r="F94" i="6"/>
  <c r="F34" i="6"/>
  <c r="F69" i="6"/>
  <c r="F7" i="6"/>
  <c r="F92" i="6"/>
  <c r="F91" i="6"/>
  <c r="F83" i="6"/>
  <c r="F21" i="6"/>
  <c r="F86" i="6"/>
  <c r="F63" i="6"/>
  <c r="F22" i="6"/>
  <c r="F51" i="6"/>
  <c r="F41" i="6"/>
  <c r="F24" i="6"/>
  <c r="F82" i="6"/>
  <c r="F2" i="6"/>
  <c r="F77" i="6"/>
  <c r="F46" i="6"/>
  <c r="F73" i="6"/>
  <c r="F66" i="6"/>
  <c r="F56" i="6"/>
  <c r="F58" i="6"/>
  <c r="F64" i="6"/>
  <c r="F79" i="6"/>
  <c r="F14" i="6"/>
  <c r="F32" i="6"/>
  <c r="F48" i="6"/>
  <c r="F47" i="6"/>
  <c r="F15" i="6"/>
  <c r="F36" i="6"/>
  <c r="F85" i="6"/>
  <c r="F25" i="6"/>
  <c r="F8" i="6"/>
  <c r="F40" i="6"/>
  <c r="F89" i="6"/>
  <c r="F18" i="6"/>
  <c r="F67" i="6"/>
  <c r="F78" i="6"/>
  <c r="F50" i="6"/>
  <c r="F11" i="6"/>
  <c r="F4" i="6"/>
  <c r="F5" i="6"/>
  <c r="F23" i="6"/>
  <c r="F3" i="6"/>
  <c r="F93" i="6"/>
  <c r="F60" i="6"/>
  <c r="F10" i="6"/>
  <c r="F80" i="6"/>
  <c r="F9" i="6"/>
  <c r="F96" i="6"/>
  <c r="F20" i="6"/>
  <c r="F52" i="6"/>
  <c r="F90" i="6"/>
  <c r="F6" i="6"/>
  <c r="F97" i="6"/>
  <c r="F98" i="6"/>
  <c r="F99" i="6"/>
  <c r="F100" i="6"/>
  <c r="F101" i="6"/>
  <c r="F105" i="6"/>
  <c r="F103" i="6"/>
  <c r="F102" i="6"/>
  <c r="F104" i="6"/>
  <c r="F115" i="6"/>
  <c r="F131" i="6"/>
  <c r="F162" i="6"/>
  <c r="F142" i="6"/>
  <c r="F123" i="6"/>
  <c r="F172" i="6"/>
  <c r="F109" i="6"/>
  <c r="F156" i="6"/>
  <c r="F107" i="6"/>
  <c r="F173" i="6"/>
  <c r="F114" i="6"/>
  <c r="F152" i="6"/>
  <c r="F164" i="6"/>
  <c r="F149" i="6"/>
  <c r="F111" i="6"/>
  <c r="F141" i="6"/>
  <c r="F176" i="6"/>
  <c r="F135" i="6"/>
  <c r="F122" i="6"/>
  <c r="F159" i="6"/>
  <c r="F144" i="6"/>
  <c r="F146" i="6"/>
  <c r="F139" i="6"/>
  <c r="F169" i="6"/>
  <c r="F118" i="6"/>
  <c r="F110" i="6"/>
  <c r="F121" i="6"/>
  <c r="F168" i="6"/>
  <c r="F157" i="6"/>
  <c r="F112" i="6"/>
  <c r="F174" i="6"/>
  <c r="F113" i="6"/>
  <c r="F163" i="6"/>
  <c r="F161" i="6"/>
  <c r="F137" i="6"/>
  <c r="F127" i="6"/>
  <c r="F126" i="6"/>
  <c r="F132" i="6"/>
  <c r="F170" i="6"/>
  <c r="F178" i="6"/>
  <c r="F140" i="6"/>
  <c r="F171" i="6"/>
  <c r="F108" i="6"/>
  <c r="F175" i="6"/>
  <c r="F153" i="6"/>
  <c r="F116" i="6"/>
  <c r="F167" i="6"/>
  <c r="F180" i="6"/>
  <c r="F120" i="6"/>
  <c r="F150" i="6"/>
  <c r="F145" i="6"/>
  <c r="F138" i="6"/>
  <c r="F158" i="6"/>
  <c r="F129" i="6"/>
  <c r="F136" i="6"/>
  <c r="F124" i="6"/>
  <c r="F133" i="6"/>
  <c r="F151" i="6"/>
  <c r="F148" i="6"/>
  <c r="F143" i="6"/>
  <c r="F106" i="6"/>
  <c r="F165" i="6"/>
  <c r="F134" i="6"/>
  <c r="F155" i="6"/>
  <c r="F117" i="6"/>
  <c r="F125" i="6"/>
  <c r="F128" i="6"/>
  <c r="F166" i="6"/>
  <c r="F147" i="6"/>
  <c r="F154" i="6"/>
  <c r="F160" i="6"/>
  <c r="F119" i="6"/>
  <c r="F179" i="6"/>
  <c r="F130" i="6"/>
  <c r="F177" i="6"/>
  <c r="F181" i="6"/>
  <c r="H3" i="6" l="1" a="1"/>
  <c r="H3" i="6" s="1"/>
  <c r="H2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D9" authorId="0" shapeId="0" xr:uid="{35360515-0301-44DF-B3BF-C0276D8F44F7}">
      <text>
        <r>
          <rPr>
            <sz val="9"/>
            <color indexed="81"/>
            <rFont val="Tahoma"/>
            <family val="2"/>
          </rPr>
          <t>next number:
company code +  last 2 digits of current year + 2 digits of month number+2 digits of date+auto number series with 3 digits.
(basis:  Request Date)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I5" authorId="0" shapeId="0" xr:uid="{AA8F2F65-5086-4A26-87F9-E09A9E99B30F}">
      <text>
        <r>
          <rPr>
            <sz val="9"/>
            <color indexed="81"/>
            <rFont val="Tahoma"/>
            <family val="2"/>
          </rPr>
          <t>Source:  Delivery Slip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J5" authorId="0" shapeId="0" xr:uid="{F6169D58-A157-48A2-AE4E-2CB604832517}">
      <text>
        <r>
          <rPr>
            <sz val="9"/>
            <color indexed="81"/>
            <rFont val="Tahoma"/>
            <charset val="1"/>
          </rPr>
          <t xml:space="preserve">Source:  Load Slip
</t>
        </r>
      </text>
    </comment>
    <comment ref="L5" authorId="0" shapeId="0" xr:uid="{FC946F6C-D84B-4B79-A778-F8F4F356B4FA}">
      <text>
        <r>
          <rPr>
            <sz val="9"/>
            <color indexed="81"/>
            <rFont val="Tahoma"/>
            <family val="2"/>
          </rPr>
          <t xml:space="preserve">Source:  Acknowledged Delivery Receipt from Customer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K5" authorId="0" shapeId="0" xr:uid="{A0A0D077-A805-41A8-9FB0-BAD23E807BA9}">
      <text>
        <r>
          <rPr>
            <sz val="8"/>
            <color indexed="81"/>
            <rFont val="Tahoma"/>
            <family val="2"/>
          </rPr>
          <t>SHOULD BE PROGRAMMED TO CALCULATE THE NO. OF BOXES CHECKED OVER THE TOTAL NUMBER OF BOXES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" authorId="0" shapeId="0" xr:uid="{22B33049-4FFC-44B8-B0EE-849FA4CAADBB}">
      <text>
        <r>
          <rPr>
            <sz val="9"/>
            <color indexed="81"/>
            <rFont val="Tahoma"/>
            <family val="2"/>
          </rPr>
          <t xml:space="preserve">SHOULD WRITE THE LATEST HEADER OF BOX CHECKED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<sst xmlns="http://schemas.openxmlformats.org/spreadsheetml/2006/main" count="4826" uniqueCount="1324">
  <si>
    <t>PROCESS</t>
  </si>
  <si>
    <t>FIELDS</t>
  </si>
  <si>
    <t>Item Code</t>
  </si>
  <si>
    <t>Item Description</t>
  </si>
  <si>
    <t>Download data in excel</t>
  </si>
  <si>
    <t>from Active One Systems</t>
  </si>
  <si>
    <t>Product Group</t>
  </si>
  <si>
    <t>Conversion Factor</t>
  </si>
  <si>
    <t>Regular Price</t>
  </si>
  <si>
    <t>RML Inclusive Price</t>
  </si>
  <si>
    <t>Special OD Price</t>
  </si>
  <si>
    <t>Item Type</t>
  </si>
  <si>
    <t>SOURCE FILES</t>
  </si>
  <si>
    <t>ITEM MASTER</t>
  </si>
  <si>
    <t>and save it to One Drive</t>
  </si>
  <si>
    <t>Folder</t>
  </si>
  <si>
    <t>CUSTOMER MASTER</t>
  </si>
  <si>
    <t>FILES</t>
  </si>
  <si>
    <t>Pmt. Terms</t>
  </si>
  <si>
    <t>Credit Limit</t>
  </si>
  <si>
    <t>Price Level</t>
  </si>
  <si>
    <t>Area</t>
  </si>
  <si>
    <t>Locality</t>
  </si>
  <si>
    <t>Customer Name</t>
  </si>
  <si>
    <t>ITEM AVAILABLE</t>
  </si>
  <si>
    <t>FOR SALE</t>
  </si>
  <si>
    <t>Date</t>
  </si>
  <si>
    <t>Category</t>
  </si>
  <si>
    <t>Code</t>
  </si>
  <si>
    <t>Description</t>
  </si>
  <si>
    <t>CUSTOMER ACCOUNT</t>
  </si>
  <si>
    <t>BALANCE</t>
  </si>
  <si>
    <t>Customer ID</t>
  </si>
  <si>
    <t>Amount Due</t>
  </si>
  <si>
    <t>Over 30 Days</t>
  </si>
  <si>
    <t>Unsecured</t>
  </si>
  <si>
    <t>DATA ENTRY</t>
  </si>
  <si>
    <t>Default</t>
  </si>
  <si>
    <t>Company Name</t>
  </si>
  <si>
    <t>PARTICULARS</t>
  </si>
  <si>
    <t>import</t>
  </si>
  <si>
    <t>input</t>
  </si>
  <si>
    <t>Delivery  Instruction</t>
  </si>
  <si>
    <t>calculated</t>
  </si>
  <si>
    <t>Request Date</t>
  </si>
  <si>
    <t>Dispactch Date</t>
  </si>
  <si>
    <t>Line no.</t>
  </si>
  <si>
    <t>series</t>
  </si>
  <si>
    <t>import/select fr price level set-up</t>
  </si>
  <si>
    <t>Requested Qty</t>
  </si>
  <si>
    <t>Served Qty</t>
  </si>
  <si>
    <t>Price/Unit</t>
  </si>
  <si>
    <t>input/validate</t>
  </si>
  <si>
    <t>Unserved Qty</t>
  </si>
  <si>
    <t>Served/Std Qty</t>
  </si>
  <si>
    <t>Remarks 1</t>
  </si>
  <si>
    <t>Remarks 2</t>
  </si>
  <si>
    <t>Invoice No.</t>
  </si>
  <si>
    <t>Invoice Date</t>
  </si>
  <si>
    <t>condition/credit limit restriction</t>
  </si>
  <si>
    <t>condition/past due &amp; unsecured</t>
  </si>
  <si>
    <t>import/validate</t>
  </si>
  <si>
    <t>calculated/total</t>
  </si>
  <si>
    <t>VALUES</t>
  </si>
  <si>
    <t>alpha numeric</t>
  </si>
  <si>
    <t>date format</t>
  </si>
  <si>
    <t>amount</t>
  </si>
  <si>
    <t>text (12 characters)</t>
  </si>
  <si>
    <t>test (25 characters)</t>
  </si>
  <si>
    <t xml:space="preserve">SOR No. </t>
  </si>
  <si>
    <t>alpha numeric(25 characters)</t>
  </si>
  <si>
    <t>amount (12 characters)</t>
  </si>
  <si>
    <t>numeric (2 characters)</t>
  </si>
  <si>
    <t>text (25 characters)</t>
  </si>
  <si>
    <t>alpha numeric (10 characters)</t>
  </si>
  <si>
    <t>number</t>
  </si>
  <si>
    <t>text (2 characters)</t>
  </si>
  <si>
    <t>numeric (12 characters)</t>
  </si>
  <si>
    <t>text (5 characters)</t>
  </si>
  <si>
    <t>alpha numeric (12 characters)</t>
  </si>
  <si>
    <t>ITEM LEDGER</t>
  </si>
  <si>
    <t>Unit Price</t>
  </si>
  <si>
    <t>ACCOUNT LEDGER</t>
  </si>
  <si>
    <t>Qty Available For Sale-Beg</t>
  </si>
  <si>
    <t>Account Bal-Beg</t>
  </si>
  <si>
    <t>Account Bal-End</t>
  </si>
  <si>
    <t>Qty Bal-End</t>
  </si>
  <si>
    <t>Qty Bal-Beg</t>
  </si>
  <si>
    <t>TRANSACTION LEDGER</t>
  </si>
  <si>
    <t>SOR No.</t>
  </si>
  <si>
    <t>Dispatch Date</t>
  </si>
  <si>
    <t>Line No.</t>
  </si>
  <si>
    <t>Item No.</t>
  </si>
  <si>
    <t>Rate/Unit</t>
  </si>
  <si>
    <t>Customer</t>
  </si>
  <si>
    <t>Huilams Distribution, Inc-1</t>
  </si>
  <si>
    <t>SALES REQUISITION FOR INVOICING</t>
  </si>
  <si>
    <t>Std. Qty</t>
  </si>
  <si>
    <t>1-Customer name exist in Customer Master</t>
  </si>
  <si>
    <t>2-Item requested is available per Item Available for Sale file</t>
  </si>
  <si>
    <t>3-Total requested amount is within Credit Limit</t>
  </si>
  <si>
    <t>4-Customer has no account with 30 days past due</t>
  </si>
  <si>
    <t>5-Customer has no unsecured amount</t>
  </si>
  <si>
    <t>Note:  Restrictions (cannot proceed entry without approval)</t>
  </si>
  <si>
    <t>Total -SOR No.&gt;&gt;&gt;</t>
  </si>
  <si>
    <t>Huilams Distribution, Inc.-1</t>
  </si>
  <si>
    <t>SOR TRACKING REPORT</t>
  </si>
  <si>
    <t>Requested</t>
  </si>
  <si>
    <t>Disapproved</t>
  </si>
  <si>
    <t>Submitted</t>
  </si>
  <si>
    <t>Invoiced</t>
  </si>
  <si>
    <t>Delivered</t>
  </si>
  <si>
    <t>Acknowledged</t>
  </si>
  <si>
    <t>Paid</t>
  </si>
  <si>
    <t>% Progress</t>
  </si>
  <si>
    <t>Status</t>
  </si>
  <si>
    <t>HDI1-250605-001</t>
  </si>
  <si>
    <t>HDI1-250605-002</t>
  </si>
  <si>
    <t>HDI1-250605-003</t>
  </si>
  <si>
    <t>Received Qty</t>
  </si>
  <si>
    <t>Bal. to deliver</t>
  </si>
  <si>
    <t>BI-2500 50KG</t>
  </si>
  <si>
    <t>B-Meg Integra 2500 50 Kg</t>
  </si>
  <si>
    <t>PHGP2</t>
  </si>
  <si>
    <t>B-Meg Premium Hog Grower Pellet 2, 50Kg</t>
  </si>
  <si>
    <t>ITEM DELIVERY TRACKING REPORT</t>
  </si>
  <si>
    <t>SOR HEADER:</t>
  </si>
  <si>
    <t>SOR DETAILS:</t>
  </si>
  <si>
    <t>Delivery  Instruction:</t>
  </si>
  <si>
    <t>SALES REQUISITION</t>
  </si>
  <si>
    <t>30 Days Past Due</t>
  </si>
  <si>
    <t>Unsecured Amt.</t>
  </si>
  <si>
    <t>Committed Qty</t>
  </si>
  <si>
    <t>Amount</t>
  </si>
  <si>
    <t>Equiv. Std Qty</t>
  </si>
  <si>
    <t>Submitted by:</t>
  </si>
  <si>
    <t>Approved by:</t>
  </si>
  <si>
    <t>HDI1</t>
  </si>
  <si>
    <t>Company Code</t>
  </si>
  <si>
    <t>Huilams Distribution, Inc. -1</t>
  </si>
  <si>
    <t>Gamefowl</t>
  </si>
  <si>
    <t>BI-1000 50KG</t>
  </si>
  <si>
    <t>B-Meg Integra 1000 50Kg</t>
  </si>
  <si>
    <t>BI-2000 50KG</t>
  </si>
  <si>
    <t>B-Meg Integra 2000 50Kg</t>
  </si>
  <si>
    <t>BI-3000 50KG</t>
  </si>
  <si>
    <t>B-Meg Integra 3000 50Kg</t>
  </si>
  <si>
    <t>BI-3000 PLUS</t>
  </si>
  <si>
    <t>B-Meg Integra 3000 Plus, Mixed P&amp;G, 50kg</t>
  </si>
  <si>
    <t>BI-4000 25KG</t>
  </si>
  <si>
    <t>B-Meg Integra 4000 25Kg</t>
  </si>
  <si>
    <t>BI-4000 50KG</t>
  </si>
  <si>
    <t xml:space="preserve">B-Meg Integra 4000 50Kg
</t>
  </si>
  <si>
    <t>BI-5000 50KG</t>
  </si>
  <si>
    <t xml:space="preserve"> B-Meg Integra 5000 50Kg</t>
  </si>
  <si>
    <t>BI-PMAXX BSDC 1x24</t>
  </si>
  <si>
    <t xml:space="preserve">B-Meg Integra Powermaxx Prem BSDC 1Kgx24 
</t>
  </si>
  <si>
    <t>BI-PMAXX CBC 1x24</t>
  </si>
  <si>
    <t xml:space="preserve">B-Meg Integra Powermaxx Prem CBC 1Kgx24
</t>
  </si>
  <si>
    <t>BI-PMAXX PREM CP1x24</t>
  </si>
  <si>
    <t xml:space="preserve">B-Meg Integra Powermaxx Prem CP 1Kgx24 (Conditioning)
</t>
  </si>
  <si>
    <t>BI-PMAXX SDTP 1x24</t>
  </si>
  <si>
    <t xml:space="preserve">B-Meg Integra Powermaxx Prem SDTP 1Kgx24
</t>
  </si>
  <si>
    <t>BI-PMAXX1</t>
  </si>
  <si>
    <t>B-Meg Integra Powermaxx, 1X24Kg</t>
  </si>
  <si>
    <t>CGC</t>
  </si>
  <si>
    <t>B-Meg Chick Grower Crumble 50Kg</t>
  </si>
  <si>
    <t>DACBC24</t>
  </si>
  <si>
    <t>B-Meg Derby Ace Chick Booster Crumble 1Kgx24</t>
  </si>
  <si>
    <t>DAJSC24</t>
  </si>
  <si>
    <t>B-Meg Derby Ace Junior Strtr Crum 1Kgx24</t>
  </si>
  <si>
    <t>F3000</t>
  </si>
  <si>
    <t>B-Meg F3000 Maintenance Pellets 50Kg</t>
  </si>
  <si>
    <t>FRC-CFP 50KG</t>
  </si>
  <si>
    <t xml:space="preserve">B-Meg, FRC Chicken Finisher Pellet, 50 Kg
</t>
  </si>
  <si>
    <t>FRC-CGC 50KG</t>
  </si>
  <si>
    <t xml:space="preserve">B-Meg, FRC Chicken Grower Crumble, 50 Kg
</t>
  </si>
  <si>
    <t>FRC-CSC 50KG</t>
  </si>
  <si>
    <t xml:space="preserve">B-Meg, FRC Chick Starter Crumble, 50 Kg
</t>
  </si>
  <si>
    <t>PFP</t>
  </si>
  <si>
    <t>B-Meg Pigeon Feed Pellet 50Kg</t>
  </si>
  <si>
    <t>Gentrade</t>
  </si>
  <si>
    <t>BHFP</t>
  </si>
  <si>
    <t>B-Meg Bonanza Hog Finisher Pellet 50Kg</t>
  </si>
  <si>
    <t>BHGESP</t>
  </si>
  <si>
    <t>B-Meg Bonanza Hog Gestating Pellet 50Kg</t>
  </si>
  <si>
    <t>BHGP</t>
  </si>
  <si>
    <t>B-Meg Bonanza Hog Grower Pellet 50Kg</t>
  </si>
  <si>
    <t>BHLACP</t>
  </si>
  <si>
    <t>B-Meg Bonanza Hog Lactating Pellet 50Kg</t>
  </si>
  <si>
    <t>BHSP</t>
  </si>
  <si>
    <t>B-Meg Bonanza Hog Starter Pellet 50Kg</t>
  </si>
  <si>
    <t>EBBC1</t>
  </si>
  <si>
    <t>B-Meg Essential Broiler Booster Crumble 1, 50kg</t>
  </si>
  <si>
    <t>EBFP1</t>
  </si>
  <si>
    <t>B-Meg Essential Broiler Finisher Pellet 1, 50Kg</t>
  </si>
  <si>
    <t>EBSC1</t>
  </si>
  <si>
    <t>B-Meg Essential Broiler Starter Crumble 1, 50kg</t>
  </si>
  <si>
    <t>ELM</t>
  </si>
  <si>
    <t>B-Meg Eessential Layer 1 Mash 1, 50kg</t>
  </si>
  <si>
    <t>PDPECO</t>
  </si>
  <si>
    <t>Jumbo Economy Pullet Developer Pellet 3MM 50Kg</t>
  </si>
  <si>
    <t>PHFP</t>
  </si>
  <si>
    <t>B-Meg Premium Hog Finisher Pellet 50Kg</t>
  </si>
  <si>
    <t>PHGP1</t>
  </si>
  <si>
    <t>B-Meg Premium Hog Grower Pellet 1, 50Kg</t>
  </si>
  <si>
    <t>PHPSP</t>
  </si>
  <si>
    <t>B-Meg Premium Hog Pre-Starter Plt 25Kg</t>
  </si>
  <si>
    <t>PHSP</t>
  </si>
  <si>
    <t>B-Meg Premium Hog Starter Pellet 50Kg</t>
  </si>
  <si>
    <t>PLGM</t>
  </si>
  <si>
    <t>B-Meg Premium Layer Grower Mash 50Kg</t>
  </si>
  <si>
    <t>PLM1</t>
  </si>
  <si>
    <t>B-Meg Premium Layer Mash 1, 50Kg</t>
  </si>
  <si>
    <t>PSB24</t>
  </si>
  <si>
    <t>B-Meg Premium Super Biik, 1X24Kg</t>
  </si>
  <si>
    <t>PSB25</t>
  </si>
  <si>
    <t>B-Meg Premium Super Biik, 25Kg</t>
  </si>
  <si>
    <t>PSI1</t>
  </si>
  <si>
    <t>B-Meg Premium Super Inahin 1, 50Kg</t>
  </si>
  <si>
    <t>PSI2</t>
  </si>
  <si>
    <t>B-Meg Premium Super Inahin 2, 50Kg</t>
  </si>
  <si>
    <t>Pet Care</t>
  </si>
  <si>
    <t>GTALPHAPB02</t>
  </si>
  <si>
    <t xml:space="preserve">NC Alphapro, Puppy Bites, 10Kg.
</t>
  </si>
  <si>
    <t>GTALPHARB01</t>
  </si>
  <si>
    <t xml:space="preserve">NC Alphapro, Adult Regular Bites, 20Kg.
</t>
  </si>
  <si>
    <t>GTALPHARB02</t>
  </si>
  <si>
    <t xml:space="preserve">NC Alphapro, Adult Regular Bites, 10Kg
</t>
  </si>
  <si>
    <t>GTALPHARB03</t>
  </si>
  <si>
    <t xml:space="preserve">NC Alphapro, Adult Regular Bites,5Kg
</t>
  </si>
  <si>
    <t>GTALPHASB02</t>
  </si>
  <si>
    <t xml:space="preserve">NC Alphapro, Adult Small Bites, 10Kg.
</t>
  </si>
  <si>
    <t>GTALPHASB03</t>
  </si>
  <si>
    <t xml:space="preserve">NC Alphapro, Adult Small Bites, 5Kg.
</t>
  </si>
  <si>
    <t>GTCFMSAL02</t>
  </si>
  <si>
    <t>Majesty Adult, Salmon, 10Kg.</t>
  </si>
  <si>
    <t>GTDFBCL01</t>
  </si>
  <si>
    <t>Dog Food, Adult,Beef&amp;Cl Flavour,20Kg,Nco</t>
  </si>
  <si>
    <t>GTDFBCL02</t>
  </si>
  <si>
    <t>Dog Food, Adult,Beef&amp;Cl Flavour,10Kg,Nco</t>
  </si>
  <si>
    <t>GTDFBCL04</t>
  </si>
  <si>
    <t>Dog Food,Adult,Beef&amp;Clflavor,6X1.3Kg,Nco</t>
  </si>
  <si>
    <t>GTDFBEE01</t>
  </si>
  <si>
    <t>Dog Food, Adult, Beef Flvr, 20Kg,Maint</t>
  </si>
  <si>
    <t>GTDFBEE02</t>
  </si>
  <si>
    <t>Dog Food, Adult, Beef Flvr, 10Kg,Maint</t>
  </si>
  <si>
    <t>GTDFBEE04</t>
  </si>
  <si>
    <t>Dog Food, Adult, Beef Flvr,6X1.3Kg,Maint</t>
  </si>
  <si>
    <t>GTDFFCM01</t>
  </si>
  <si>
    <t>Dog Food, Pl+Cl+Milk Flavour, 20Kg, Nchp</t>
  </si>
  <si>
    <t>GTDFFCM02</t>
  </si>
  <si>
    <t>Dog Food, Pl+Cl+Milk Flavour, 10Kg, Nchp</t>
  </si>
  <si>
    <t>GTDFFCM04</t>
  </si>
  <si>
    <t>Dog Food,Pl+Cl+Milk Flavour,6X1.3Kg,Nchp</t>
  </si>
  <si>
    <t>GTDFLAMB01</t>
  </si>
  <si>
    <t>Dog Food, Adult, Lamb Flavour, 20Kg, Nco</t>
  </si>
  <si>
    <t>GTDFLAMB02</t>
  </si>
  <si>
    <t>Dog Food, Adult, Lamb Flavour, 10Kg, Nco</t>
  </si>
  <si>
    <t>GTDFLAMB04</t>
  </si>
  <si>
    <t>Dog Food, Adult,Lamb Flavour,6X1.3Kg,Nco</t>
  </si>
  <si>
    <t>GTDFPSBEEF4X10</t>
  </si>
  <si>
    <t xml:space="preserve">NutriChunks, Protein Sticks Beef 4x10x70g
</t>
  </si>
  <si>
    <t>GTDFPSMILK4X10</t>
  </si>
  <si>
    <t xml:space="preserve">NutriChunks,Protein Stick Milk 4x10x70g
</t>
  </si>
  <si>
    <t>GTDFSAL01</t>
  </si>
  <si>
    <t>Dog Food, Adult, Salmon Flavour,20Kg,Ncc</t>
  </si>
  <si>
    <t>GTDFSAL02</t>
  </si>
  <si>
    <t>Dog Food, Adult, Salmon Flavour,10Kg,Ncc</t>
  </si>
  <si>
    <t>GTDFSAL03</t>
  </si>
  <si>
    <t>Dog Food, Adult,Salmon Flavour,2X5Kg,Ncc</t>
  </si>
  <si>
    <t>GTDFSAL04</t>
  </si>
  <si>
    <t>Dog Food,Adult,Salmon Flavor,6X1.3Kg,Ncc</t>
  </si>
  <si>
    <t>GTDFSBLAM</t>
  </si>
  <si>
    <t xml:space="preserve">Dog Food, Adult, Small Breed Lamb, 10kg,Maintenance
</t>
  </si>
  <si>
    <t>PCDFBCL01</t>
  </si>
  <si>
    <t>PCDFBCL02</t>
  </si>
  <si>
    <t>PCDFBCL03</t>
  </si>
  <si>
    <t>Dog Food,Adult,Beef&amp;Cl Flavour,2X5Kg,Nco</t>
  </si>
  <si>
    <t>PCDFBCL04</t>
  </si>
  <si>
    <t>PCDFBEE01</t>
  </si>
  <si>
    <t>PCDFBEE02</t>
  </si>
  <si>
    <t>PCDFBEE03</t>
  </si>
  <si>
    <t>Dog Food, Adult, Beef Flvr, 2X5Kg, Maint</t>
  </si>
  <si>
    <t>PCDFBEE04</t>
  </si>
  <si>
    <t>PCDFFCM01</t>
  </si>
  <si>
    <t>PCDFFCM02</t>
  </si>
  <si>
    <t>PCDFFCM03</t>
  </si>
  <si>
    <t>Dog Food, Pl+Cl+Milk Flavour, 2X5Kg,Nchp</t>
  </si>
  <si>
    <t>PCDFFCM04</t>
  </si>
  <si>
    <t>PCDFLAMB01</t>
  </si>
  <si>
    <t>PCDFLAMB02</t>
  </si>
  <si>
    <t>PCDFLAMB03</t>
  </si>
  <si>
    <t>Dog Food, Adult, Lamb Flavour, 2X5Kg,Nco</t>
  </si>
  <si>
    <t>PCDFLAMB04</t>
  </si>
  <si>
    <t>PCDFSAL01</t>
  </si>
  <si>
    <t>PCDFSAL02</t>
  </si>
  <si>
    <t>PCDFSAL03</t>
  </si>
  <si>
    <t>PCDFSAL04</t>
  </si>
  <si>
    <t>PCDFSBLAM</t>
  </si>
  <si>
    <t xml:space="preserve">Dog Food, Adult, Small Breed Lamb, 10kg,Maintenance
</t>
  </si>
  <si>
    <t>Vet Med</t>
  </si>
  <si>
    <t>GTALAM100</t>
  </si>
  <si>
    <t>Alamycin La 100Ml</t>
  </si>
  <si>
    <t>GTAMOX 1KG</t>
  </si>
  <si>
    <t>Amoxicillin 20% 1Kg</t>
  </si>
  <si>
    <t>GTAMOX-V 6G</t>
  </si>
  <si>
    <t>Amoxil-V 6Gx24</t>
  </si>
  <si>
    <t>GTAQUA 5L</t>
  </si>
  <si>
    <t>Aqua-Care 5L</t>
  </si>
  <si>
    <t>GTBI-CXD 1KG</t>
  </si>
  <si>
    <t>B-MEG Integra CXD-3 1kg Cannister</t>
  </si>
  <si>
    <t>GTBI-CXD 20GM</t>
  </si>
  <si>
    <t>B-MEG Integra CXD-3 20g Sachet, 12S</t>
  </si>
  <si>
    <t>GTBI-CXD 4G</t>
  </si>
  <si>
    <t>B-MEG Integra CXD-3 4G Sachet, 24S</t>
  </si>
  <si>
    <t>GTBI-ELEC 6G</t>
  </si>
  <si>
    <t>B-MEG Integra Electromax, 6Gx24</t>
  </si>
  <si>
    <t>GTBI-MUL 6G</t>
  </si>
  <si>
    <t>B-MEG Integra Multimax, 6Gx24</t>
  </si>
  <si>
    <t>GTBI-MUL D5</t>
  </si>
  <si>
    <t>B-MEG Integra Multimax D5 30ml</t>
  </si>
  <si>
    <t>GTBI-PED</t>
  </si>
  <si>
    <t>B-MEG Integra-Power Edge</t>
  </si>
  <si>
    <t>GTBI-SHAMPOO</t>
  </si>
  <si>
    <t>B-MEG Integra Feather Shine Shampoo 10ml</t>
  </si>
  <si>
    <t>GTBI-TRI 6G</t>
  </si>
  <si>
    <t xml:space="preserve">B-MEG Integra Trimax 
</t>
  </si>
  <si>
    <t>GTBI-TRIF 6G</t>
  </si>
  <si>
    <t>B-MEG Integra Trifast</t>
  </si>
  <si>
    <t>GTBUL20% 1KG</t>
  </si>
  <si>
    <t>Bulatigok 20% 1Kg</t>
  </si>
  <si>
    <t>GTBUL20% 6G</t>
  </si>
  <si>
    <t>Bulatigok 20% 6Gx24</t>
  </si>
  <si>
    <t>GTBULSD 7G</t>
  </si>
  <si>
    <t>Bulatigok SD 7Gx24</t>
  </si>
  <si>
    <t>GTCALCI 5L</t>
  </si>
  <si>
    <t>Calci-Clear 5L</t>
  </si>
  <si>
    <t>GTDOX-C-LIN 1KG</t>
  </si>
  <si>
    <t>Dox-C-Lin Gold Premium 1 Kg</t>
  </si>
  <si>
    <t>GTDOX-C-LIN GOLD 5G</t>
  </si>
  <si>
    <t>Dox-C-Lin Gold Premium 5Gx24</t>
  </si>
  <si>
    <t>GTDOX-C-TRIN 5G</t>
  </si>
  <si>
    <t>B-MEG Integra Dox-C-Trin Gold Premium 5Gx24</t>
  </si>
  <si>
    <t>GTDOXA-V 1KG</t>
  </si>
  <si>
    <t>Doxycycline Hydrochloride 20% 1 Kg</t>
  </si>
  <si>
    <t>GTDOXA-V 6G</t>
  </si>
  <si>
    <t>Doxa-V 6Gx24</t>
  </si>
  <si>
    <t>GTELEC-V 1KG</t>
  </si>
  <si>
    <t>Elec-V 1kg</t>
  </si>
  <si>
    <t>GTELEC-V 6G</t>
  </si>
  <si>
    <t>Elec-V 6Gx24</t>
  </si>
  <si>
    <t>GTIRON 100ML</t>
  </si>
  <si>
    <t>Iron Vet 100ml</t>
  </si>
  <si>
    <t>GTMULTI-AA 1KG</t>
  </si>
  <si>
    <t>Multivitamins +Minerals+ Amino Acid WSP 1 kg</t>
  </si>
  <si>
    <t>GTMULTI-V 1KG</t>
  </si>
  <si>
    <t>Multi-V 1Kg</t>
  </si>
  <si>
    <t>GTMULTI-V 6G</t>
  </si>
  <si>
    <t>Multi-V 6Gx24</t>
  </si>
  <si>
    <t>GTMULTI-V PLUS 1L</t>
  </si>
  <si>
    <t>MULTI-V PLUS (MV+AA OS) 1L</t>
  </si>
  <si>
    <t>GTMULTI-V YUM</t>
  </si>
  <si>
    <t xml:space="preserve">Nutrichunks Multi-V Yum 120ml
</t>
  </si>
  <si>
    <t>GTMULTI-V YUM24</t>
  </si>
  <si>
    <t xml:space="preserve">Nutrichunks Multi-V Yum 24x120ml
</t>
  </si>
  <si>
    <t>GTNORO 100ML</t>
  </si>
  <si>
    <t>Norovit Injectable 100ml</t>
  </si>
  <si>
    <t>GTNORO 10Ml</t>
  </si>
  <si>
    <t>Norovit Injectable 10ml</t>
  </si>
  <si>
    <t>GTNORO 50ml</t>
  </si>
  <si>
    <t>Norovit Injectable 50ml</t>
  </si>
  <si>
    <t>GTPARA-V 1KG</t>
  </si>
  <si>
    <t>Para-V 1 Kg</t>
  </si>
  <si>
    <t>GTPARA-V 6G</t>
  </si>
  <si>
    <t>Para-V 6Gx24</t>
  </si>
  <si>
    <t>GTPMWSBACON</t>
  </si>
  <si>
    <t>Nutrichunks Wormshot (Antiparasitic)</t>
  </si>
  <si>
    <t>GTPNEUMOCARE 1L</t>
  </si>
  <si>
    <t xml:space="preserve">Pneumocare(Essential Oils + Ethanol) 1L
</t>
  </si>
  <si>
    <t>GTPPG 1KG</t>
  </si>
  <si>
    <t>Protect Plus Gold Cannister</t>
  </si>
  <si>
    <t>GTPPG 20G</t>
  </si>
  <si>
    <t>Protect Plus Gold 20G</t>
  </si>
  <si>
    <t>GTPPLUS 100ML</t>
  </si>
  <si>
    <t>Protect Plus,100 ml</t>
  </si>
  <si>
    <t>GTPPLUS 1GAL</t>
  </si>
  <si>
    <t>Protect Plus 1Gal</t>
  </si>
  <si>
    <t>GTPPLUS 50ML</t>
  </si>
  <si>
    <t>Protect Plus 50Ml</t>
  </si>
  <si>
    <t>GTRESPITIL 1L</t>
  </si>
  <si>
    <t>Respitil 1L (Tilimicosin Phosphate 25%)</t>
  </si>
  <si>
    <t>GTRESPITIL 500ML</t>
  </si>
  <si>
    <t>Respitil 500ml (Tilimicosin Phosphate 25%)</t>
  </si>
  <si>
    <t>GTVIT ADE 1L</t>
  </si>
  <si>
    <t>Vitamin Ade Os 1L</t>
  </si>
  <si>
    <t>GTVIT-B 1KG</t>
  </si>
  <si>
    <t>Vit B Complex (Broiler) Wsp 1Kg</t>
  </si>
  <si>
    <t>GTVITA-LEVO 1L</t>
  </si>
  <si>
    <t>Vita-Levo, 1L</t>
  </si>
  <si>
    <t>GTWORM-2</t>
  </si>
  <si>
    <t>B-Meg Integra Worm X</t>
  </si>
  <si>
    <t>GTWORM-X</t>
  </si>
  <si>
    <t xml:space="preserve">Ahc-Worm - X 100/20Mg Tablet
</t>
  </si>
  <si>
    <t>GTWORM-X MAXX</t>
  </si>
  <si>
    <t xml:space="preserve">Worm X, Maxx
</t>
  </si>
  <si>
    <t>Bundling</t>
  </si>
  <si>
    <t>BUALAM100</t>
  </si>
  <si>
    <t xml:space="preserve">Alamycin La 100Ml
</t>
  </si>
  <si>
    <t>BUAMOX 1KG</t>
  </si>
  <si>
    <t xml:space="preserve">Amoxicillin 20% 1Kg
</t>
  </si>
  <si>
    <t>BUAMOX-V 6G</t>
  </si>
  <si>
    <t>BUBI-CXD 1KG</t>
  </si>
  <si>
    <t xml:space="preserve">B-MEG Integra CXD-3 1kg Cannister
</t>
  </si>
  <si>
    <t>BUBI-CXD 20GM</t>
  </si>
  <si>
    <t xml:space="preserve">B-MEG Integra CXD-3 20g Sachet, 12S
</t>
  </si>
  <si>
    <t>BUBI-CXD 4G</t>
  </si>
  <si>
    <t xml:space="preserve">B-MEG Integra CXD-3 4G Sachet, 24S
</t>
  </si>
  <si>
    <t>BUBI-ELEC 6G</t>
  </si>
  <si>
    <t xml:space="preserve">B-MEG Integra Electromax, 6Gx24
</t>
  </si>
  <si>
    <t>BUBI-MUL 6G</t>
  </si>
  <si>
    <t>BUBI-MUL D5</t>
  </si>
  <si>
    <t xml:space="preserve">B-MEG Integra Multimax D5 30ml
</t>
  </si>
  <si>
    <t>BUBI-PED</t>
  </si>
  <si>
    <t>BUBI-SHAMPOO</t>
  </si>
  <si>
    <t>BUBI-TRI 6G</t>
  </si>
  <si>
    <t>B-MEG Integra Trimax</t>
  </si>
  <si>
    <t>BUBI-TRIF 6G</t>
  </si>
  <si>
    <t xml:space="preserve">B-MEG Integra Trifast
</t>
  </si>
  <si>
    <t>BUBUL20% 6G</t>
  </si>
  <si>
    <t xml:space="preserve">Bulatigok 20% 6Gx24
</t>
  </si>
  <si>
    <t>BUBULSD 7G</t>
  </si>
  <si>
    <t>BUDOX-C-LIN 1KG</t>
  </si>
  <si>
    <t xml:space="preserve">Dox-C-Lin Gold Premium 1 Kg
</t>
  </si>
  <si>
    <t>BUDOX-C-LIN GOLD 5G</t>
  </si>
  <si>
    <t>BUDOX-C-TRIN 5G</t>
  </si>
  <si>
    <t>BUDOXA-V 1KG</t>
  </si>
  <si>
    <t>BUDOXA-V 6G</t>
  </si>
  <si>
    <t>BUELEC-V 1KG</t>
  </si>
  <si>
    <t>BUELEC-V 6G</t>
  </si>
  <si>
    <t>BUIRON 100ML</t>
  </si>
  <si>
    <t>BUMULTI-AA 1KG</t>
  </si>
  <si>
    <t>BUMULTI-V 1KG</t>
  </si>
  <si>
    <t>BUMULTI-V 6G</t>
  </si>
  <si>
    <t xml:space="preserve">Multi-V 6Gx24
</t>
  </si>
  <si>
    <t>BUNORO 100ML</t>
  </si>
  <si>
    <t>BUNORO 10ML</t>
  </si>
  <si>
    <t>BUNORO 50ML</t>
  </si>
  <si>
    <t>BUPARA-V 1KG</t>
  </si>
  <si>
    <t>BUPARA-V 6G</t>
  </si>
  <si>
    <t>BUPMWORMSHOT</t>
  </si>
  <si>
    <t>Nutrichunks Wormshot (Antiparasitic) 30S</t>
  </si>
  <si>
    <t>BUPPG 1KG</t>
  </si>
  <si>
    <t xml:space="preserve">Protect Plus Gold Cannister
</t>
  </si>
  <si>
    <t>BUPPG 20G</t>
  </si>
  <si>
    <t xml:space="preserve">Protect Plus Gold 20G
</t>
  </si>
  <si>
    <t>BUPPLUS 100ML</t>
  </si>
  <si>
    <t xml:space="preserve">Protect Plus,100 ml
</t>
  </si>
  <si>
    <t>BUVIT ADE 1L</t>
  </si>
  <si>
    <t>Vitamins ADE Os 1L</t>
  </si>
  <si>
    <t>BUWORM-2</t>
  </si>
  <si>
    <t xml:space="preserve">B-Meg Integra Worm X
</t>
  </si>
  <si>
    <t>BUWORM-X MAXX</t>
  </si>
  <si>
    <t xml:space="preserve">Worm X, Maxx
</t>
  </si>
  <si>
    <t>testWORM-X MAXX</t>
  </si>
  <si>
    <t>18 GEN'S RICE AND FEEDS STORE</t>
  </si>
  <si>
    <t>3 U AGRIVET SUPPLY</t>
  </si>
  <si>
    <t>3S FEED VARIETY STORE</t>
  </si>
  <si>
    <t>605TH RICE AND FEEDS STORE</t>
  </si>
  <si>
    <t>7N1 STORE</t>
  </si>
  <si>
    <t>A&amp;T AGRIVET SUPPLIES</t>
  </si>
  <si>
    <t>ABALLE MINI STORE</t>
  </si>
  <si>
    <t>ABELLO STORE</t>
  </si>
  <si>
    <t>ABRIELLE RICE AND FEEDS STORE</t>
  </si>
  <si>
    <t>AFD BACKYARD PIGGERY</t>
  </si>
  <si>
    <t>AJA FARM</t>
  </si>
  <si>
    <t>ALBERTO MARKETING</t>
  </si>
  <si>
    <t>ALEX GAMEFARM</t>
  </si>
  <si>
    <t>ALGAR GAMEFARM</t>
  </si>
  <si>
    <t>AMERIDOT RICE, FEEDS &amp; POULTRY SUPPLY</t>
  </si>
  <si>
    <t>AMING' S STORE</t>
  </si>
  <si>
    <t>AMPIL BROS GAMEFARM</t>
  </si>
  <si>
    <t>ANGELA STORE</t>
  </si>
  <si>
    <t>ANJL ANIMAL FARM</t>
  </si>
  <si>
    <t>ATON SARI-SARI STORE</t>
  </si>
  <si>
    <t>AVIYA STORE</t>
  </si>
  <si>
    <t>B &amp; J FEEDS SUPPLY</t>
  </si>
  <si>
    <t>BAL FEEDS SUPPLY</t>
  </si>
  <si>
    <t>BARK AVENUE PET GROOMING SERVICES</t>
  </si>
  <si>
    <t>BARKING LOT ANIMAL CLINIC</t>
  </si>
  <si>
    <t>BJC GRAIN LANE</t>
  </si>
  <si>
    <t>BOB'S STORE</t>
  </si>
  <si>
    <t>BRAYD &amp; BRAYL GROCERY STORE</t>
  </si>
  <si>
    <t>BSJ FEEDS SUPPLY</t>
  </si>
  <si>
    <t>CALOY SARI-SARI STORE</t>
  </si>
  <si>
    <t>CAMJOSEN AGRI FARM</t>
  </si>
  <si>
    <t>CANNERS RICE TRADING</t>
  </si>
  <si>
    <t>CARBY CONVENIENCE STORE</t>
  </si>
  <si>
    <t>CHICK FACTORY</t>
  </si>
  <si>
    <t>CHRISLYN SARI-SARI STORE</t>
  </si>
  <si>
    <t>CHRISON HOG RAISER</t>
  </si>
  <si>
    <t>CJVA AGRIVET SUPPLY</t>
  </si>
  <si>
    <t>CORONEL FARMS AND ENTERPRISE CORPORATION</t>
  </si>
  <si>
    <t>COSTAN POULTRY FARM</t>
  </si>
  <si>
    <t>CRS AGRI MARKETING</t>
  </si>
  <si>
    <t>CT FEEDS SUPPLY</t>
  </si>
  <si>
    <t>DANA'S STORE/SALIMAR GRAVINO</t>
  </si>
  <si>
    <t>DANE'S P/SCLM F/S</t>
  </si>
  <si>
    <t>DAVID RICE &amp; FEEDS STORE</t>
  </si>
  <si>
    <t>DAX GAMEFARM</t>
  </si>
  <si>
    <t>DENISE SARI-SARI STORE</t>
  </si>
  <si>
    <t>D-GOLDENTAZZ AGRIVET SUPPLY</t>
  </si>
  <si>
    <t>DINI POULTRY FARM</t>
  </si>
  <si>
    <t>D'JADE MARKETING</t>
  </si>
  <si>
    <t>D'MJ FEED SUPPLY</t>
  </si>
  <si>
    <t>DNG RICE TRADING</t>
  </si>
  <si>
    <t>DODOY SARI-SARI STORE</t>
  </si>
  <si>
    <t>DOUBLE S AGRIVET SUPPLIES</t>
  </si>
  <si>
    <t>DUAREZ RICE AND FEEDS STORE</t>
  </si>
  <si>
    <t>DUCA BEVERAGE TRADING</t>
  </si>
  <si>
    <t>DUMBOS PET GROOMING SERVICES</t>
  </si>
  <si>
    <t>DURAN SARI-SARI STORE</t>
  </si>
  <si>
    <t>EDOL POULTRY SUPPLY</t>
  </si>
  <si>
    <t>EDRIN SARI-SARI STORE</t>
  </si>
  <si>
    <t>EFREN &amp; JOANNE FEEDS SUPPLY</t>
  </si>
  <si>
    <t>EJA'S AGRI SUPPLIES</t>
  </si>
  <si>
    <t>ELDRED STORE</t>
  </si>
  <si>
    <t>ENRIQUE TOROY</t>
  </si>
  <si>
    <t>EONGEL AGRIVET SUPPLY</t>
  </si>
  <si>
    <t>ER PLAZA RICE RETAILING</t>
  </si>
  <si>
    <t>EULA'S MEAT SHOP</t>
  </si>
  <si>
    <t>F.L.D. FEEDS SUPPLY</t>
  </si>
  <si>
    <t>FALCOR MARKETING CORPORATION</t>
  </si>
  <si>
    <t>FEEDTALES P/S- BRANCH 2</t>
  </si>
  <si>
    <t>FIONA'S STORE</t>
  </si>
  <si>
    <t>FM FEEDS CENTER</t>
  </si>
  <si>
    <t>FRANCIS GABIA</t>
  </si>
  <si>
    <t>GENEROSO AGRIVET TRADING</t>
  </si>
  <si>
    <t>GENXZAN SARI-SARI STORE</t>
  </si>
  <si>
    <t>GFARM</t>
  </si>
  <si>
    <t>GIELYNN'S MEATSHOP</t>
  </si>
  <si>
    <t>GIOCIL'S STORE</t>
  </si>
  <si>
    <t>GUZON SARI-SARI STORE</t>
  </si>
  <si>
    <t>HANN'S AGRI-VET SUPPLIES</t>
  </si>
  <si>
    <t>HASSI FEEDS SUPPLY</t>
  </si>
  <si>
    <t>HJ&amp;B RICE TRADING</t>
  </si>
  <si>
    <t>HUILAMS DISTRIBUTION INC.</t>
  </si>
  <si>
    <t>HUILAMS DISTRIBUTION INC.-GF</t>
  </si>
  <si>
    <t>HUILAMS DISTRIBUTION INC-1</t>
  </si>
  <si>
    <t>HUILAMS DISTRIBUTION INC-HOGS</t>
  </si>
  <si>
    <t>I.R.A.FEEDS AND POULTRY SUPPLIES</t>
  </si>
  <si>
    <t>J &amp; D STORE</t>
  </si>
  <si>
    <t>J&amp;J RICE &amp; FEEDS SUPPLY</t>
  </si>
  <si>
    <t>J.A BOYS GAMEFARM</t>
  </si>
  <si>
    <t>J.A.B.A. RICE &amp; FEEDS STORE</t>
  </si>
  <si>
    <t>J.E.M FEEDS SUPPLY</t>
  </si>
  <si>
    <t>JABD AGRICULTURAL AND POULTRY SUPPLY</t>
  </si>
  <si>
    <t>JAMZ AGRIVET SUPPLY</t>
  </si>
  <si>
    <t>JANVERR AGRI - POULTRY SUPPLY</t>
  </si>
  <si>
    <t>JAROLYN R. PABIANIA</t>
  </si>
  <si>
    <t>JASON SMALL PIGGERY</t>
  </si>
  <si>
    <t>JAY &amp; JIA STORE</t>
  </si>
  <si>
    <t>JAY V RICE AND FEEDS TRADING</t>
  </si>
  <si>
    <t>JCUAN AGRIVET SUPPLIES &amp;  EQUIP. CENTER</t>
  </si>
  <si>
    <t>JEANNE DURA OQUIANA</t>
  </si>
  <si>
    <t>JEO4 AGRIVET SUPPLIES</t>
  </si>
  <si>
    <t>JERMAG FARM</t>
  </si>
  <si>
    <t>JHASTINE STORE</t>
  </si>
  <si>
    <t>JHUNROSE FEEDS SUPPLY</t>
  </si>
  <si>
    <t>JIMMY'S HOG FARM</t>
  </si>
  <si>
    <t>JOE'WILLS POULTRY BUSINESS</t>
  </si>
  <si>
    <t>JOK-JOK FEEDS SUPPLY</t>
  </si>
  <si>
    <t>JOM'S POULTRY AND FEEDS SUPPLY</t>
  </si>
  <si>
    <t>JOSHNIK</t>
  </si>
  <si>
    <t>JOVER STORE</t>
  </si>
  <si>
    <t>JOY AGRIVET SUPPLY</t>
  </si>
  <si>
    <t>JOY FRANCIS MATULAC BROILER FARM</t>
  </si>
  <si>
    <t>JUANS CHOICE DRESSED CHICKEN &amp; MEATSHOP</t>
  </si>
  <si>
    <t>JULIBERT CHUA</t>
  </si>
  <si>
    <t>JULIUS STORE</t>
  </si>
  <si>
    <t>JU-MIL RICE AND FEEDS STORE</t>
  </si>
  <si>
    <t>JUVANE FEEDS SUPPLY STORE</t>
  </si>
  <si>
    <t>K&amp;K RICE &amp; FEEDS RETAILER</t>
  </si>
  <si>
    <t>KIMJE AGRIVET SUPPLY</t>
  </si>
  <si>
    <t>KK AND JK FEEDS STORE</t>
  </si>
  <si>
    <t>KK JEWEL SARI-SARI STORE</t>
  </si>
  <si>
    <t>KLOWIE SARI-SARI STORE</t>
  </si>
  <si>
    <t>KONG'S KITCHENETTE</t>
  </si>
  <si>
    <t>LAA FEED SUPPLY POULTRY FEEDS PRODUCTS</t>
  </si>
  <si>
    <t>LACKO AGRI DEVELOPMENT VENTURES CORPORATION</t>
  </si>
  <si>
    <t>LAGUNA FEEDS SUPPLY</t>
  </si>
  <si>
    <t>LAMBING'S PIGGERY</t>
  </si>
  <si>
    <t>LEAROA'S FEEDS SUPPLY</t>
  </si>
  <si>
    <t>LEGARIO STORE</t>
  </si>
  <si>
    <t>LIBIANO POULTRY AND FEEDS SUPPLY</t>
  </si>
  <si>
    <t>LITTLE PAWS PET SUPPLIES AND ACCESSORIES SHOP</t>
  </si>
  <si>
    <t>LUKE N JOY STORE</t>
  </si>
  <si>
    <t>LYKHEN AGRIVET SUPPLY</t>
  </si>
  <si>
    <t>MAB RICE AND FEEDS RETAILING</t>
  </si>
  <si>
    <t>MACALDE FARMS (ELMO)</t>
  </si>
  <si>
    <t>MACALDE FARMS (ILDEFONSO)</t>
  </si>
  <si>
    <t>MACALDE FARMS (JOE-AN)</t>
  </si>
  <si>
    <t>MAGNIFICIENT SEVEN AGRI-VET</t>
  </si>
  <si>
    <t>MAICA POULTRY FARM</t>
  </si>
  <si>
    <t>MAJILL GROCERY STORE</t>
  </si>
  <si>
    <t>MAJO STORE</t>
  </si>
  <si>
    <t>MANAPLA PETSHOP AND FEED SUPPLY</t>
  </si>
  <si>
    <t>MANG DORO STORE</t>
  </si>
  <si>
    <t xml:space="preserve">MARIBEL FEEDS &amp; POULTRY SUPPLIES </t>
  </si>
  <si>
    <t>MARICON PIGGERY</t>
  </si>
  <si>
    <t>MARKETING ONE UNLIMITED, INC.</t>
  </si>
  <si>
    <t>MARY ANN R. RIVAS</t>
  </si>
  <si>
    <t>MC LOUIE MKTG.</t>
  </si>
  <si>
    <t>MCR AGRI-VENTURE CORPORATION</t>
  </si>
  <si>
    <t>MELBA RICE AND FEEDS STORE</t>
  </si>
  <si>
    <t>MERCATO-LA-GRANJA RICE AND FEEDS RETAIL</t>
  </si>
  <si>
    <t>MG-KULOT GROCERY STORE</t>
  </si>
  <si>
    <t>MIGGY ENTERPRISES</t>
  </si>
  <si>
    <t>MIGSHELLE AGRIVET TRADING</t>
  </si>
  <si>
    <t>MILLENIUM AGRI RAISERS SUPPLY, INC.</t>
  </si>
  <si>
    <t>MISHAEL STORE</t>
  </si>
  <si>
    <t>MISSION RANCH STORE</t>
  </si>
  <si>
    <t>MJJ CALACAT FEEDS SUPPLY</t>
  </si>
  <si>
    <t>MLCA FEEDS &amp; RICE SUPPLY STORE</t>
  </si>
  <si>
    <t>MONTINOLA FARM</t>
  </si>
  <si>
    <t>N.L.A. RICE RETAILERS</t>
  </si>
  <si>
    <t>NEGROS AGRIVET SUPPLY</t>
  </si>
  <si>
    <t>NEGROS CV FREEDOM MARKETING, INC.</t>
  </si>
  <si>
    <t>NELLAMA SARI-SARI STORE</t>
  </si>
  <si>
    <t>NIETES SARI-SARI STORE</t>
  </si>
  <si>
    <t>NINETY THREE GROCERY</t>
  </si>
  <si>
    <t>NJ RICE FEEDS SUPPLY</t>
  </si>
  <si>
    <t>OQUIANA STORE</t>
  </si>
  <si>
    <t>ORION'S PAW ZONE AGRIVET SUPPLY</t>
  </si>
  <si>
    <t>OYET'S PIGGERY</t>
  </si>
  <si>
    <t>PACIFICA AGRIVET SUPPLIES INC.-MURCIA</t>
  </si>
  <si>
    <t>PACIFICA AGRIVET SUPPLY- SUM-AG</t>
  </si>
  <si>
    <t>PACIFICA AGRIVET SUPPLY- TALISAY BRANCH 2</t>
  </si>
  <si>
    <t>PACIFICA AGRIVET SUPPLY-AMELIA</t>
  </si>
  <si>
    <t>PACIFICA AGRIVET SUPPLY-BURGOS</t>
  </si>
  <si>
    <t>PACIFICA AGRIVET SUPPLY-CADIZ</t>
  </si>
  <si>
    <t>PACIFICA AGRIVET SUPPLY-MABINI</t>
  </si>
  <si>
    <t>PACIFICA AGRIVET SUPPLY-SILAY</t>
  </si>
  <si>
    <t>PACIFICA AGRIVET SUPPLY-TALISAY</t>
  </si>
  <si>
    <t>PACIFICA AGRIVET SUPPLY-VICTORIAS</t>
  </si>
  <si>
    <t>PAKZ EGG TRADING</t>
  </si>
  <si>
    <t>PETBARRACKS PET SUPPLIES AND ACCESSORIES TRADING</t>
  </si>
  <si>
    <t>PETWINS PET SUPPLIES AND ACCESSORIES SHOP</t>
  </si>
  <si>
    <t>PONS PET SHOP</t>
  </si>
  <si>
    <t>POWER SYSTEM INC.</t>
  </si>
  <si>
    <t>QUIÑONES MINIMART</t>
  </si>
  <si>
    <t>RA LAYER POULTRY</t>
  </si>
  <si>
    <t>RAMBOY RICE TRADING</t>
  </si>
  <si>
    <t>RAYMOND PAVER PULA</t>
  </si>
  <si>
    <t>RCL AND SONS, INC.</t>
  </si>
  <si>
    <t>REANZE'S GROCERY STORE</t>
  </si>
  <si>
    <t>REBOTON PET SHOP</t>
  </si>
  <si>
    <t>REYNALD MAGSICO</t>
  </si>
  <si>
    <t>RHIEN FEEDS SUPPLY</t>
  </si>
  <si>
    <t>RICE2GO RICE AND FEEDS STORE</t>
  </si>
  <si>
    <t>RICO ILDEFONSO GOMEZ</t>
  </si>
  <si>
    <t>RJG SARI-SARI STORE</t>
  </si>
  <si>
    <t>RJJ FEEDS SUPPLY</t>
  </si>
  <si>
    <t>RODAR AGRIVET SUPPLY</t>
  </si>
  <si>
    <t>ROSA FARM</t>
  </si>
  <si>
    <t>RR SARI-SARI STORE</t>
  </si>
  <si>
    <t>RRG STORE</t>
  </si>
  <si>
    <t>RRSD STORE</t>
  </si>
  <si>
    <t>RS JADE MARKETING INC.</t>
  </si>
  <si>
    <t>RVP RICE AND FEEDS STORE</t>
  </si>
  <si>
    <t>SANSON VITTLES &amp; BREWS CORP</t>
  </si>
  <si>
    <t>SMILE FOCUS DENTAL CLINIC</t>
  </si>
  <si>
    <t>STELARC FARMVET SUPPLY</t>
  </si>
  <si>
    <t>STEPHEN BERDON</t>
  </si>
  <si>
    <t>STO. NIÑO STORE</t>
  </si>
  <si>
    <t>TACKY-ANGEL FEED SUPPLY</t>
  </si>
  <si>
    <t>TEBS &amp; PIPS EST 2020 DRESSED CHICKEN</t>
  </si>
  <si>
    <t>THEO FEEDS STORE</t>
  </si>
  <si>
    <t>TIM SQUARED AGRIVET SUPPLY</t>
  </si>
  <si>
    <t>TIMY RICE &amp; FEEDS RETAILING</t>
  </si>
  <si>
    <t>TREARK GROCERY TRADING</t>
  </si>
  <si>
    <t>TREYES RICE &amp; FEEDS STORE</t>
  </si>
  <si>
    <t>TRIBACO RICE AND F/S</t>
  </si>
  <si>
    <t>TRIPLE C RICE &amp; FEEDS STORE</t>
  </si>
  <si>
    <t>TVC RICE AND FEEDS STORE</t>
  </si>
  <si>
    <t>TWIN-R STORE</t>
  </si>
  <si>
    <t>VACION RICE RETAILER</t>
  </si>
  <si>
    <t>VANRED RICE &amp; FEEDS STORE</t>
  </si>
  <si>
    <t>VARANT AGRI TRADING</t>
  </si>
  <si>
    <t>VILLAROSA RICE &amp; FEEDS SUPPLY</t>
  </si>
  <si>
    <t>VILLARUEL AGRIVET TRADING</t>
  </si>
  <si>
    <t>VINCE AGRIVET SUPPLY</t>
  </si>
  <si>
    <t>VINCE LUCKY FEEDS SUPPLY</t>
  </si>
  <si>
    <t>VRV SARI SARI STORE</t>
  </si>
  <si>
    <t>W.A.P AGRIVET SUPPLY</t>
  </si>
  <si>
    <t>WALK-IN CUSTOMER</t>
  </si>
  <si>
    <t>WAMIYA PET SHOP</t>
  </si>
  <si>
    <t>WILLEE AGRI FARM</t>
  </si>
  <si>
    <t>XEDRIC JAY ALEGADO</t>
  </si>
  <si>
    <t>XYMOND RICE AND FEEDS STORE</t>
  </si>
  <si>
    <t>YAY DOGFOOD AND ACCESSORIES SHOP</t>
  </si>
  <si>
    <t>YOUR DAILY MARKETING</t>
  </si>
  <si>
    <t>YRV RICE AND FEEDS STORE</t>
  </si>
  <si>
    <t>YU'S POULTRY FEEDS</t>
  </si>
  <si>
    <t>ZAG FEEDS SUPPLY</t>
  </si>
  <si>
    <t>ZANE'S RICE &amp; FEEDS</t>
  </si>
  <si>
    <t>CUSTOMER LIST</t>
  </si>
  <si>
    <t>Name</t>
  </si>
  <si>
    <t>Account Number</t>
  </si>
  <si>
    <t>Postal Address</t>
  </si>
  <si>
    <t>Delivery Route</t>
  </si>
  <si>
    <t>HDI10363</t>
  </si>
  <si>
    <t>BRGY MANSILINGAN, BACOLOD NEGROS OCCIDENTAL REGION 6</t>
  </si>
  <si>
    <t>C.O.D.</t>
  </si>
  <si>
    <t>RML INCLUSIVE</t>
  </si>
  <si>
    <t>BACOLOD</t>
  </si>
  <si>
    <t>AREA 1</t>
  </si>
  <si>
    <t>HDI10371</t>
  </si>
  <si>
    <t>PUROK ORARO DELA RAMA ST. ZONE V, MURCIA, NEGROS OCCIDENTAL, REGION 6, 6127</t>
  </si>
  <si>
    <t>MURCIA</t>
  </si>
  <si>
    <t>HDI10355</t>
  </si>
  <si>
    <t>HDA MANSIGUINON, BRGY GUIMBALA-ON, SILAY, BEGROS OCCIDENTAL, 3RD DISTRICT, REGION 6</t>
  </si>
  <si>
    <t>SILAY</t>
  </si>
  <si>
    <t>HDI10310</t>
  </si>
  <si>
    <t>SINGCANG AIRPORT BACOLOD CITY</t>
  </si>
  <si>
    <t>AREA 2</t>
  </si>
  <si>
    <t>BACOLOD 3</t>
  </si>
  <si>
    <t>BCA7N101</t>
  </si>
  <si>
    <t>CADIZ CITY</t>
  </si>
  <si>
    <t>Net 30 Days</t>
  </si>
  <si>
    <t>CADIZ</t>
  </si>
  <si>
    <t>AREA 5</t>
  </si>
  <si>
    <t>MANAPLA</t>
  </si>
  <si>
    <t>HDI10347</t>
  </si>
  <si>
    <t>GY BUILDING, MAGSAYSAY ST., BRGY, ZONE 3, CADIZ CITY, NEGROS OCCIDENTAL, REGION 6, 6127</t>
  </si>
  <si>
    <t>BBAABA02</t>
  </si>
  <si>
    <t xml:space="preserve">BLK. 21 LOT 21,LCC ROAD,TANGUB BACOLOD CITY, NEG. </t>
  </si>
  <si>
    <t>Net 15 Days</t>
  </si>
  <si>
    <t>BSIABE01</t>
  </si>
  <si>
    <t>CABRERA RICE MILL, TALIPAPA GUINHALARAN, SILAY CIT</t>
  </si>
  <si>
    <t>Due on Receipt</t>
  </si>
  <si>
    <t>AREA 3</t>
  </si>
  <si>
    <t>BBACHI01</t>
  </si>
  <si>
    <t>BANGA DAAN, BRGY XIII, VICTORIAS CITY,NEGROS OCCIDENTAL REGION 6, 6127</t>
  </si>
  <si>
    <t>AREA 4</t>
  </si>
  <si>
    <t>VICTORIAS</t>
  </si>
  <si>
    <t>BCAAFD01</t>
  </si>
  <si>
    <t>RANCHO VERDEM BRGY. CADUHA-AN, CADIZ CITY NEGROS OCCIDENTAL</t>
  </si>
  <si>
    <t>BMUAJA01</t>
  </si>
  <si>
    <t>L32, HACIENDA MAASIM, BRGY BLUMENTRIT, MURCIA</t>
  </si>
  <si>
    <t>BCAALB01</t>
  </si>
  <si>
    <t>CADIZ CITY NEGROS OCCIDENTAL</t>
  </si>
  <si>
    <t>BTAALE01</t>
  </si>
  <si>
    <t>SITIOCAMPUESTOHAN,TALISAY CITY NEGROS OCCIDENTAL</t>
  </si>
  <si>
    <t>Net 45 Days</t>
  </si>
  <si>
    <t>TALISAY</t>
  </si>
  <si>
    <t>BBAALG01</t>
  </si>
  <si>
    <t>SITIO CABUTONGAN, B, ALANGILAN BACOLOD CITY, NEGRO</t>
  </si>
  <si>
    <t>BACOLOD 2</t>
  </si>
  <si>
    <t>BBAAME01</t>
  </si>
  <si>
    <t>H&amp;L BUILDING, CORAZON C AQUINO DRIVE, PLEASANTVILL</t>
  </si>
  <si>
    <t>BMAAMI01</t>
  </si>
  <si>
    <t>MANAPLA PUBLIC MARKET NEGROS OCCIDENTAL</t>
  </si>
  <si>
    <t>BBAAMP01</t>
  </si>
  <si>
    <t>VICTORIA ST;. ERORECO SUBD. BACOLOD CITY</t>
  </si>
  <si>
    <t>BSIANG01</t>
  </si>
  <si>
    <t xml:space="preserve">SUNSHINE VILLAGE, PHASE 2
</t>
  </si>
  <si>
    <t>BMUANJ01</t>
  </si>
  <si>
    <t>BRGY TEODORA DANSITE, MURCIA NEGROS OCCIDENTAL</t>
  </si>
  <si>
    <t>BVIATO01</t>
  </si>
  <si>
    <t xml:space="preserve">HDA. CAPAWA, BRGY. 10, VICTORIAS CITY, NEGROS OCCIDENTAL, REGION 6, 6127
</t>
  </si>
  <si>
    <t>BCAAVI01</t>
  </si>
  <si>
    <t xml:space="preserve">PUROK NARRA,  BRGY. TINAMPA-AN
</t>
  </si>
  <si>
    <t>BCAB&amp;J01</t>
  </si>
  <si>
    <t>BRGY. BURGOS, CADIZ CITY NEGROS OCCIDENTAL</t>
  </si>
  <si>
    <t>BBABAL01</t>
  </si>
  <si>
    <t>BRGY. 2, BANAGO BACOLOD CITY</t>
  </si>
  <si>
    <t>HDI10346</t>
  </si>
  <si>
    <t>CARMELA STREET, ZONE 12A TALISAY CITY</t>
  </si>
  <si>
    <t>BBABAR01</t>
  </si>
  <si>
    <t>#21 2ND ROAD, FORTUNE TOWER BRGY. ESTEFANIA, BACOL</t>
  </si>
  <si>
    <t>BBAEBL01</t>
  </si>
  <si>
    <t>BURGOS PUBLIC MARKET HILADO ST BACOLOD CITY,. NEGR</t>
  </si>
  <si>
    <t>BBABOB01</t>
  </si>
  <si>
    <t>HANDUMANAN, BACOLOD CITY NEGROS OCCIDENTAL</t>
  </si>
  <si>
    <t>BACOLOD 1</t>
  </si>
  <si>
    <t>HDI10369</t>
  </si>
  <si>
    <t>PRK KITAHON, BANAGO, BACOLOD CITY,NEGROS OCCIDENTAL, REGION 6, 6100</t>
  </si>
  <si>
    <t>BBABSJ01</t>
  </si>
  <si>
    <t>TOTONG 4 BRGY. FELISA,BACOLOD CITY, NEGROS OCCIDENTAL, REGION 6, 6100</t>
  </si>
  <si>
    <t>BBACAL01</t>
  </si>
  <si>
    <t>JR. TORRES AVENUE, PRK ROSAL,SINGCANG, BACOLOD CITY, NEGROS OCCIDENTAL, REGION 6, 6127</t>
  </si>
  <si>
    <t>HDI10317</t>
  </si>
  <si>
    <t>BRGY 11, BUNCIO VICTORIAS</t>
  </si>
  <si>
    <t>VICTORIAS CITY</t>
  </si>
  <si>
    <t>HDI10325</t>
  </si>
  <si>
    <t>ZONE 5, MURCIA NEGROS OCCIDENTAL</t>
  </si>
  <si>
    <t>BBACAR1</t>
  </si>
  <si>
    <t>CIRCUMFERENTIAL ROAD EXT. BATA BACOLOD CITY, NEGRO</t>
  </si>
  <si>
    <t>HDI10312</t>
  </si>
  <si>
    <t>BACOLOD CITY</t>
  </si>
  <si>
    <t>BCACHR02</t>
  </si>
  <si>
    <t>BCACHR01</t>
  </si>
  <si>
    <t>BMUCJV01</t>
  </si>
  <si>
    <t>MURCIA ROAD, DOÑA  CARMEN AVE PANAAD, BACOLOD CITY</t>
  </si>
  <si>
    <t>HDI10344</t>
  </si>
  <si>
    <t>HACIENDA, SAN RAMON STREET, BARANGAY LUNA, CADIZ CITY</t>
  </si>
  <si>
    <t>HDI10377</t>
  </si>
  <si>
    <t>SITIO HAMBUGA-ONG, BRGY CADIZ, BACOLOD CITY, NEGROS OCCIDENTAL, REGION 6, 6100</t>
  </si>
  <si>
    <t>BTACRS02</t>
  </si>
  <si>
    <t>PRK KULITIS,BRGY. DOS HERMANAS TALISAY CITY, NEGROS OCCIDENTAL REGION 6, 6100</t>
  </si>
  <si>
    <t>Cash On Due Date-30 Days</t>
  </si>
  <si>
    <t>BTACTF01</t>
  </si>
  <si>
    <t>HDA. VIRGEN DEL PILAR 3, BRGY. EFIGENIO LIZARES, TALISAY, NEGROS OCCIDENTAL,REGION 6, 6127</t>
  </si>
  <si>
    <t>BMUDAN01</t>
  </si>
  <si>
    <t>BBADAN01</t>
  </si>
  <si>
    <t>BBADAVV01</t>
  </si>
  <si>
    <t xml:space="preserve">DCI REGENT PEARL, ALIJES,BACOLOD CITY
</t>
  </si>
  <si>
    <t>BMUDAK01</t>
  </si>
  <si>
    <t>BRGY. BLUMENTRIT, MURCIA NEGROS OCCIDENTAL</t>
  </si>
  <si>
    <t>BTADEN1</t>
  </si>
  <si>
    <t>ZONE 6, SITIO CATAMNAN, BRGY. CONCEPCION TALISAY CITY,NEGROS OCCIDEDENTAL, REGION 6, 6127</t>
  </si>
  <si>
    <t>BBAD-G01</t>
  </si>
  <si>
    <t>DORIDEE BLDG. BANGGA T FELISA, BACOLOD CITY</t>
  </si>
  <si>
    <t>HDI10327</t>
  </si>
  <si>
    <t>TOWN N COUNTRY, TALISAY CITY</t>
  </si>
  <si>
    <t>TALISAY CITY</t>
  </si>
  <si>
    <t>BBADJA01</t>
  </si>
  <si>
    <t>Net 7 Days</t>
  </si>
  <si>
    <t>BMUD'MJ01</t>
  </si>
  <si>
    <t>#33 DINSAY ST. BRGY. ZONE 4 MURCIA, NEGROS OCCIDEN</t>
  </si>
  <si>
    <t>HDI10358</t>
  </si>
  <si>
    <t>BS AQUINO DRIVE PUROK LUBI, BRGY 3, BACOLOD, NEGROS OCCIDENTAL, LOAN DISTRICT, REGION 6</t>
  </si>
  <si>
    <t>HDI10378</t>
  </si>
  <si>
    <t>PRK KAWAYAN, BRGY SAN FERNANDO, TALISAY NEGROS OCCIDENTAL, REGION 6, 6100</t>
  </si>
  <si>
    <t>HDI10384</t>
  </si>
  <si>
    <t>BURGOS BONIFACIO STREET, BRGY 2, SILAY CITY,NEGROS OCCIDENTAL, REGION 6, 6100</t>
  </si>
  <si>
    <t>HDI10370</t>
  </si>
  <si>
    <t>BUENRETIRO SUBD, BRGY BUBOG, TALISAY, NEGROS OCCIDENTAL, REGION 1, 6100</t>
  </si>
  <si>
    <t>BSIDUCA01</t>
  </si>
  <si>
    <t>BLISS PROJECT, BRGY. GUIMBALAON PROPER SILAY CITY, NEGROS OCCIDENTAL, REGION 6, 6127</t>
  </si>
  <si>
    <t>HDI10372</t>
  </si>
  <si>
    <t>4A-5A NVE BUILDING, TANGUB, BACOLOD NEGROS OCCIDENTAL, REGION 6, 6127</t>
  </si>
  <si>
    <t>HDI10351</t>
  </si>
  <si>
    <t>BLK 60, LOT 27, ZONE 3, VISTA ALEGRA, BACOLOD NEGROS OCCIDENTAL</t>
  </si>
  <si>
    <t>BMUEDO01</t>
  </si>
  <si>
    <t>PUROK BATO, BRGY. ALEGRIA MURCIA, NEGROS OCCIDENTA</t>
  </si>
  <si>
    <t>BBAEDR01</t>
  </si>
  <si>
    <t xml:space="preserve">B9 L1 VILLA NENA,VISTA ALEGRE
</t>
  </si>
  <si>
    <t>BSIEFR01</t>
  </si>
  <si>
    <t>GOMEZ ST. SILAY CITY NEGROS OCCIDENTAL</t>
  </si>
  <si>
    <t>BTAEJA01</t>
  </si>
  <si>
    <t>B38, CAPITAN SABI EXT. CVHS, TALISAY CITY NEGROS O</t>
  </si>
  <si>
    <t>HDI10326</t>
  </si>
  <si>
    <t>P-2 BRGY, MINOYAN, MURCIA NEGROS OCCIDENTAL</t>
  </si>
  <si>
    <t>HDI10388</t>
  </si>
  <si>
    <t>M.H DEL PILAR, PONTEVEDRA NEGROS OCCIDENTAL, DISTRICT 4, REGION 6, 6105</t>
  </si>
  <si>
    <t>EB MAGALONA</t>
  </si>
  <si>
    <t>HDI10338</t>
  </si>
  <si>
    <t>PRK PAGHIDAET, BRGY ZONE4, CADIZ CITY, NEGROS OCCIDENTAL, REGION 6, 6127</t>
  </si>
  <si>
    <t>HDI10334</t>
  </si>
  <si>
    <t>SHOPPING CENTER WEST, BRGY1, EB MAGALONA NEGROS OCCIDENTAL</t>
  </si>
  <si>
    <t xml:space="preserve">EB MAGALONA </t>
  </si>
  <si>
    <t>HDI10316</t>
  </si>
  <si>
    <t>PUROK MAABI-ABIHON, BRGY PUNTA TAYTAY, BACOLOD CITY</t>
  </si>
  <si>
    <t>HDI10356</t>
  </si>
  <si>
    <t>VILLA MARIA REYNA, MANSILINGAN, BACOLOD NEGROS OCCIDENTAL REGION 6</t>
  </si>
  <si>
    <t>HDI10385</t>
  </si>
  <si>
    <t>TINDALO AVENUE, BRGY 7,BACOLOD, NEGROS OCCIDENTAL,REGIO 6, 6100</t>
  </si>
  <si>
    <t>BBAFEE02</t>
  </si>
  <si>
    <t>SAN SEBASTIAN ST. BACOLOD CITY NEGROS OCCIDENTAL</t>
  </si>
  <si>
    <t>BBAFIO01</t>
  </si>
  <si>
    <t>BLK. 5 LOT 2, GRANADA HEIGHTS SUBDIVISION, BACOLOD</t>
  </si>
  <si>
    <t>BTAFMF01</t>
  </si>
  <si>
    <t>TALISAY PUBLIC MARKET NEGROS OCCIDENTAL</t>
  </si>
  <si>
    <t>HDI10390</t>
  </si>
  <si>
    <t>STO. TINIHAWAN, BUG-ANG TOBOSO, NEGROS OCCIDENTAL, DISTRICT 1, REGION 6, 6100</t>
  </si>
  <si>
    <t>HDI10307</t>
  </si>
  <si>
    <t>BLK 5, PHASE 2 MANAPLA, PUBLIC MARKET</t>
  </si>
  <si>
    <t>HDI10392</t>
  </si>
  <si>
    <t>HDA STA TERESITA,DOS HERMANAS, TALISAY CITY, NEGROS OCCIDENTAL, REGION 6,6115</t>
  </si>
  <si>
    <t>BMUGFA01</t>
  </si>
  <si>
    <t>BENARES CMD, BLUMENTRIT MURCIA, NEGROS OCCIDENTAL</t>
  </si>
  <si>
    <t>BMAGIE01</t>
  </si>
  <si>
    <t xml:space="preserve">LACSON  ST.BARANGAY II MANAPLA
</t>
  </si>
  <si>
    <t>BEBGIO01</t>
  </si>
  <si>
    <t>E.B. MAGALONA NEGROS OCCIDENTAL</t>
  </si>
  <si>
    <t>BBAGUZ01</t>
  </si>
  <si>
    <t>PUROK ROADSIDE 1, ALIJIS BACOLOD CITY, NEGROS OCC.</t>
  </si>
  <si>
    <t>BMUHAN01</t>
  </si>
  <si>
    <t>BBAHAS01</t>
  </si>
  <si>
    <t>RAMYLU DRIVE,  TANGUB BACOLOD CITY</t>
  </si>
  <si>
    <t>HDI10394</t>
  </si>
  <si>
    <t>DOOR 5, L8&amp;10 BL116 VICTORINA, MANSILINGAN, BACOLOD CITY, NEGROS OCCIDENTAL, REGION 6, 6100</t>
  </si>
  <si>
    <t>BBASAN01</t>
  </si>
  <si>
    <t>Huilams</t>
  </si>
  <si>
    <t>Office</t>
  </si>
  <si>
    <t>BBASAN02</t>
  </si>
  <si>
    <t>HDI10321</t>
  </si>
  <si>
    <t>AU &amp; SONS, BACOLOD</t>
  </si>
  <si>
    <t>BBASAN03</t>
  </si>
  <si>
    <t>BBAI.R01</t>
  </si>
  <si>
    <t>RAMYLU DRIVE, TANGUB BACOLOD CITY</t>
  </si>
  <si>
    <t>BBAJ &amp;01</t>
  </si>
  <si>
    <t>PUROK NAMI-NAMI, BANAGO, BACOLOD, NEGROS OCCIDENTAL DISTRICT 1, REGION 6, 6100</t>
  </si>
  <si>
    <t>BCAJ&amp;J01</t>
  </si>
  <si>
    <t>CADUHAAN, CADIZ CITY</t>
  </si>
  <si>
    <t>HDI10335</t>
  </si>
  <si>
    <t>SITIO KABAKAN, TALISAY CITY</t>
  </si>
  <si>
    <t>BBAJAB01</t>
  </si>
  <si>
    <t xml:space="preserve">CAR J BLDG. BANNGA CORY CIRCUMFERENTIAL ROAD BAC. </t>
  </si>
  <si>
    <t>BBAJEM01</t>
  </si>
  <si>
    <t>1st ROAD BANG-GA CORY, BRGY. TACULING BACOLOD CITY</t>
  </si>
  <si>
    <t>HDI10349</t>
  </si>
  <si>
    <t>PRK. BOUGAINVILLA CADUHA-AN 6121 CADIZ CITY, BEGROS OCCIDENTAL</t>
  </si>
  <si>
    <t>HDI10364</t>
  </si>
  <si>
    <t>ORARO STREET, ZONE V, MURCIA NEGROS OCCIDENTAL, REGION 6</t>
  </si>
  <si>
    <t>BCAJAN01</t>
  </si>
  <si>
    <t>MAGSAYSAY EXT. BRGY. ZONE 3 CADIZ CITY,NEGROS OCCIDENTAL, DISTRICT 1, REGION 1, 6127</t>
  </si>
  <si>
    <t>HDI10352</t>
  </si>
  <si>
    <t>PUROK VILLAMAR, ESTEFANIA, BACOLOD CITY NEGROS OCCIDENTAL REGION VI</t>
  </si>
  <si>
    <t>BBAJAS01</t>
  </si>
  <si>
    <t>PUROK 5, BARANGAY ALANGILAN, BACOLOD CITY</t>
  </si>
  <si>
    <t>BMAJAY01</t>
  </si>
  <si>
    <t xml:space="preserve">SO. PINANONGNAN, BRGY. PTA
</t>
  </si>
  <si>
    <t>BBAJAY01</t>
  </si>
  <si>
    <t>GRANADA, BACOLOD CITY, NEGROS OCCIDENTAL,REGION 6, 6127</t>
  </si>
  <si>
    <t>BBAJCU01</t>
  </si>
  <si>
    <t>#1 SOUTHERN PINE BLDG. HERNAEZ LIBERTAD EXT. BACOL</t>
  </si>
  <si>
    <t>HDI10319</t>
  </si>
  <si>
    <t>RELOTA VILLE, BRGY CABUG BCO</t>
  </si>
  <si>
    <t>BMUMEL01</t>
  </si>
  <si>
    <t>RIZAL ST. ZONE III,MURCIA NEGROS OCCIDENTAL REGION 5</t>
  </si>
  <si>
    <t>BSIJER01</t>
  </si>
  <si>
    <t xml:space="preserve">BRGY. LAS ALTAS, CAMPUESTOHAN
</t>
  </si>
  <si>
    <t>BBAJHA02</t>
  </si>
  <si>
    <t>ROSE LAWN ROAD, BRGY. BATA BACOLOD CITY</t>
  </si>
  <si>
    <t>BTAJHU01</t>
  </si>
  <si>
    <t>SAN ESTEBAN, ZONE 12-A (POB) TALISAY, NEGROS OCCID</t>
  </si>
  <si>
    <t>BBAJIM01</t>
  </si>
  <si>
    <t>BVIJOE01</t>
  </si>
  <si>
    <t>BBAJOK01</t>
  </si>
  <si>
    <t>PRK. 1 BRGY. ALANGILAN BACOLOD CITY</t>
  </si>
  <si>
    <t>HDI10336</t>
  </si>
  <si>
    <t>F&amp;D BUILDING, UNIT A1, BANGGA LOTTE, ALIJIS, BACOOD CITY</t>
  </si>
  <si>
    <t>BBAJOS01</t>
  </si>
  <si>
    <t>BLK. 3 LOT 39 P- CELINE HOMES BRGY. ESTEFANIA, BAC</t>
  </si>
  <si>
    <t>BVIJOV01</t>
  </si>
  <si>
    <t>BMAJOY01</t>
  </si>
  <si>
    <t>WINC-C TINABU-AY PUBLIC MARKET MURCIA, NEGROS OCC.</t>
  </si>
  <si>
    <t>HDI10376</t>
  </si>
  <si>
    <t>LOT 758, BRGY BURGOS, CADIZ CITY NEGROS OCCIDENTAL, REGION 6, 6100</t>
  </si>
  <si>
    <t>BTAJIJ01</t>
  </si>
  <si>
    <t>SEVERINO BLDG. RIZAL ST SILAY CITY</t>
  </si>
  <si>
    <t>HDI10389</t>
  </si>
  <si>
    <t>ZONE 12-A, TALISAY NEGROS OCCIDENTAL, DISTRICT 3, REGION 6, 6115</t>
  </si>
  <si>
    <t>BBAJUL01</t>
  </si>
  <si>
    <t>PUROK MATAHUM, DAMYLU VILLAGE BRGY. TANGUB, BACOLO</t>
  </si>
  <si>
    <t>HDI10350</t>
  </si>
  <si>
    <t>3RD ROAD FORTUNE, ESTEFANIA BACOLOD CITY NEGROS OCCIDENTAL</t>
  </si>
  <si>
    <t>HDI10375</t>
  </si>
  <si>
    <t>PUBLIC MARKET, CADUHAAN, CADIZ CITY, NEGROS OCCIDENTAL, REGION 6, 6127</t>
  </si>
  <si>
    <t>BCAK&amp;K01</t>
  </si>
  <si>
    <t>A-2-9 PUBLIC MARKET,CADIZ CITY NEGROS OCCIDENTAL</t>
  </si>
  <si>
    <t>HDI10300</t>
  </si>
  <si>
    <t>DE LEON ST, BRGY III VICTORIAS CITY, NEGROS OCCIDENTAL</t>
  </si>
  <si>
    <t>HDI10374</t>
  </si>
  <si>
    <t>PUROK VILLA, BRGY ESTEFANIA, BACOLOD, NEGROS OCCIDENTAL, REGION 6, 6127</t>
  </si>
  <si>
    <t>BBAKK 01</t>
  </si>
  <si>
    <t>PUROK VILLA, VILLETA,BRGY. ESTEFANIA, BACOLOD CITY NEGROS OCCIDENTAL REGION 6, 6127</t>
  </si>
  <si>
    <t>BBAKLO01</t>
  </si>
  <si>
    <t xml:space="preserve">CATLEYA ST. MANSILINGAN,BACOLOD CITY, NEG. OCC.
</t>
  </si>
  <si>
    <t>HDI10382</t>
  </si>
  <si>
    <t>2707 NARRA AVENUE SHOPPING VILLAMONTE, BACOLOD, NEGROS OCCIDENTAL, REGION 1, 6100</t>
  </si>
  <si>
    <t>BBALAA01</t>
  </si>
  <si>
    <t>#485 MALASPINA ST. VILLAMONTE
BACOLOD CITY, NEGROS OCCIDENTAL, REGION 6, 6100</t>
  </si>
  <si>
    <t>HDI10342</t>
  </si>
  <si>
    <t>2ND FLOOR, DOOR 2 LACKO BLDG TINDALO AVENUE VILLAMONTE BACOLOD CITY</t>
  </si>
  <si>
    <t>HDI10318</t>
  </si>
  <si>
    <t>LOT1A &amp; B CAPITOL VILLAGE,BRGY GRANADA BACOLOD CITY</t>
  </si>
  <si>
    <t>BEBLAM01</t>
  </si>
  <si>
    <t>PRK. MAINUSWAGON, BRGY TABIGUE EB MAGALONA, NEGROS OCCIDENTAL</t>
  </si>
  <si>
    <t>BMALEA01</t>
  </si>
  <si>
    <t>KALYE II, BRGY. 1-A, MANAPLA NEGROS OCCIDENTAL</t>
  </si>
  <si>
    <t>BBALEG01</t>
  </si>
  <si>
    <t>AKISHOLA VIL. BRGY. VILLAMONTE BACOLOD CITY, NEGRO</t>
  </si>
  <si>
    <t>BBALIB01</t>
  </si>
  <si>
    <t>PUROK 1, MONTELIBANO ST, DOOR 3 FRANKEN BLDG.,BRGY. GRANADA,BACOLOD CITY, NEGROS OCCIDENTAL,REGION 6, 6127</t>
  </si>
  <si>
    <t>BBAURB01</t>
  </si>
  <si>
    <t>UNIT F, SS BLDG ALIJIS ROAD, BACOLOD CITY, NEGROS OCCIDENTAL, REGION 6, 6127</t>
  </si>
  <si>
    <t>BCALUK01</t>
  </si>
  <si>
    <t>PUROK PROPER, BRGY. BURGOS CASIZ CITY, NEG. OCC.</t>
  </si>
  <si>
    <t>HDI10373</t>
  </si>
  <si>
    <t>TANALGO BUILDING, GATUSALAO ST., ZONE III POBLACION, MURCIA, NEGROS OCCIDENTAL, REGION 6, 6127</t>
  </si>
  <si>
    <t>BEBMAB01</t>
  </si>
  <si>
    <t>BRGY 3, EB MAGALONA</t>
  </si>
  <si>
    <t>HDI10360</t>
  </si>
  <si>
    <t>PUROK KABURIHAN, SICABA, CADIZ, NEGROS OCCIDENTAL REGION 6</t>
  </si>
  <si>
    <t>Net 40 Days</t>
  </si>
  <si>
    <t>HDI10361</t>
  </si>
  <si>
    <t>HDI10362</t>
  </si>
  <si>
    <t>BBAMAG01</t>
  </si>
  <si>
    <t>BANGGA SAWMILL BATA HIGHWAY BACOOD CITY</t>
  </si>
  <si>
    <t>BVIMAI01</t>
  </si>
  <si>
    <t>HDA TISON BRGY XI, VICTORIAS CITY</t>
  </si>
  <si>
    <t>HDI10332</t>
  </si>
  <si>
    <t>ST. MARTIN SUBD PHASE I, BARANGAY XXI, VICTORIAS CITY</t>
  </si>
  <si>
    <t>BMUMAJ01</t>
  </si>
  <si>
    <t>PUROK MALIPAYON, BRGY. ALEGRIA MURCIA, NEGROS OCCI</t>
  </si>
  <si>
    <t>BMAMAN03</t>
  </si>
  <si>
    <t>BTAMAN01</t>
  </si>
  <si>
    <t>CONCEPCIION PULIC MARKET TALISAY CITY, NEGROS OCC.</t>
  </si>
  <si>
    <t>HDI10380</t>
  </si>
  <si>
    <t>HDA MERCY SAN PABLO, MANAPLA, NEGROS OCCIDENTAL, REGION 6, 6100</t>
  </si>
  <si>
    <t>HDI10383</t>
  </si>
  <si>
    <t>BRGY. SAN PABLO, MANAPLA, NEGROS OCCIDENTAL REGION 6, 6127</t>
  </si>
  <si>
    <t>HDI10368</t>
  </si>
  <si>
    <t>BURGOS STREET, CORNER CARLOS HILADO, VILLAMONTE BACOLOD CITY</t>
  </si>
  <si>
    <t>BSIRIV01</t>
  </si>
  <si>
    <t xml:space="preserve">BRGY. BAGTIK 2, SILAY CITY
</t>
  </si>
  <si>
    <t>BEBMC 01</t>
  </si>
  <si>
    <t>EB MAGALONA, PUBLIC MARKET NEGROS OCCIDENTAL</t>
  </si>
  <si>
    <t>BLIMCR01</t>
  </si>
  <si>
    <t>DM2 MABINI-MARGARITA ST. LIBERTAD BACOLOD CITY</t>
  </si>
  <si>
    <t>HDI10333</t>
  </si>
  <si>
    <t>BS40, LOT 10 CHARITO HEIGHTS SUBD. GRANADA BACOLOD CITY</t>
  </si>
  <si>
    <t>BTAMER01</t>
  </si>
  <si>
    <t xml:space="preserve">ZONE 12-A, CARMELA VALLEY
</t>
  </si>
  <si>
    <t>BBAMG-01</t>
  </si>
  <si>
    <t>LOT 13,BLK16, DOÑA COCCORDIA-AZUCENA ST. BRGY.MANSILINGAN, BACOLOD, NEGROS OCCIDENTAL,DISTRICT 1,REGION 6,6100</t>
  </si>
  <si>
    <t>BTAMIG01</t>
  </si>
  <si>
    <t>L1-B MAGSAYSAY ST. ZONE 12 POBLACION TALISAY CITY NEGROS OCCIDENTAL,REGION 6, 6127</t>
  </si>
  <si>
    <t>BSIMIG01</t>
  </si>
  <si>
    <t>BBAMIL02</t>
  </si>
  <si>
    <t>DOOR #2 J&amp;L BLDG. LOPEZ JAENA BACOLOD CITY</t>
  </si>
  <si>
    <t>BBAMIS01</t>
  </si>
  <si>
    <t xml:space="preserve">PUROK ROSAL,SING-CANG AIRPORT BACOLOD CITY NEGROS </t>
  </si>
  <si>
    <t>HDI10367</t>
  </si>
  <si>
    <t>S.O SIBATO, SUMBALA-ON, SILAY CITY, NEGROS OCCIDENTAL, DISTRICT 2, REGION 6, 6100</t>
  </si>
  <si>
    <t>SILAY CITY</t>
  </si>
  <si>
    <t>BTAMIC01</t>
  </si>
  <si>
    <t>PUROK KULITIS,BRGY.DOS HERMANAS TALISAY, NEGROS OCCIDENTAL REGION 6, 6127</t>
  </si>
  <si>
    <t>BBAMLC01</t>
  </si>
  <si>
    <t xml:space="preserve">GILFREDO SANTIAGO JR. BLDG.,TORRES AVE. SINGCANG BAC. CITY
</t>
  </si>
  <si>
    <t>HDI10328</t>
  </si>
  <si>
    <t>PRK TORRES, BRGY ALICANTE, EB MAGALONA</t>
  </si>
  <si>
    <t>BBAN.L01</t>
  </si>
  <si>
    <t>ZONE 7 BRGY. HANDUMANAN SATELITE PUBLIC MARKET BAC</t>
  </si>
  <si>
    <t>BCANEG01</t>
  </si>
  <si>
    <t>PUBLIC MARKET, CADIZ CITY NEGROS OCCIDENTAL</t>
  </si>
  <si>
    <t>BBACV 01</t>
  </si>
  <si>
    <t>#770 B.S. AQUINO DRIVE, VILLAMONTE BACOLOD CITY</t>
  </si>
  <si>
    <t>BBANEL01</t>
  </si>
  <si>
    <t>PUROK KITAHANON, BRGY. BANAGO BACOLOD CITY</t>
  </si>
  <si>
    <t>BBANIE01</t>
  </si>
  <si>
    <t>MANSILILNGAN PUBLIC MARKET BACOLOD CITY</t>
  </si>
  <si>
    <t>BBANIN01</t>
  </si>
  <si>
    <t xml:space="preserve">#1 JJPL BUILDING, PUROK TUNAY
</t>
  </si>
  <si>
    <t>BBANJR01</t>
  </si>
  <si>
    <t>BANGGA PARI, MANSILINGAN BACOLOD CITY,NEGROS OCCID</t>
  </si>
  <si>
    <t>BBAOQU01</t>
  </si>
  <si>
    <t>SAN JUAN ST. SUM-AG BACOLOD CITY</t>
  </si>
  <si>
    <t>HDI10357</t>
  </si>
  <si>
    <t>VILLA MAGDALENA COMMERCIAL, MANSILINGAN, BACOLOD CITY, NEGROS OCCIDENTAL REGION 6</t>
  </si>
  <si>
    <t>BBAOYE01</t>
  </si>
  <si>
    <t>BRGY. CABUG, BACOLOD CITY NEGROS OCCIDENTAL</t>
  </si>
  <si>
    <t>BMUPAC01</t>
  </si>
  <si>
    <t>ARIMAS ST. BRGY.ZONE II,MURCIA NEGROS OCCIDENTAL</t>
  </si>
  <si>
    <t>SPECIAL OD</t>
  </si>
  <si>
    <t>BBAPAC05</t>
  </si>
  <si>
    <t>78 ARANETA ST. PRK. SANTAN VIL BRGY. SUM-AG BACOLO</t>
  </si>
  <si>
    <t>BBAPAC06</t>
  </si>
  <si>
    <t xml:space="preserve">MABINI ST. ZONE 1 TALISAY CITY,NEGROS OCCIDENTAL
</t>
  </si>
  <si>
    <t>BBAPAC02</t>
  </si>
  <si>
    <t>BBAPAC03</t>
  </si>
  <si>
    <t>BCAPAC01</t>
  </si>
  <si>
    <t>BBAPAC04</t>
  </si>
  <si>
    <t>BSIPAC01</t>
  </si>
  <si>
    <t>BTAPAC01</t>
  </si>
  <si>
    <t>BONIFACIO ST. TALISAY CITY NEGROS OCCIDENTAL</t>
  </si>
  <si>
    <t>BVIPAC01</t>
  </si>
  <si>
    <t>HDI10393</t>
  </si>
  <si>
    <t>PUBLIC MARKET, EB MAGALONA, NEGROS OCCIDENTAL, REGION 6, 6118</t>
  </si>
  <si>
    <t>HDI10343</t>
  </si>
  <si>
    <t>BRGY VILLAMONTE BACOLOD CITY</t>
  </si>
  <si>
    <t>HDI10379</t>
  </si>
  <si>
    <t>#9 CARNELIAN ST., CITY HEIGHTS SUBDIVISION, BRGY CACULING, BACOLOD CITY, NEGROS OCCIDENTAL, REGION 6, 6100</t>
  </si>
  <si>
    <t>BBAPON01</t>
  </si>
  <si>
    <t>BLOCK 2 LOT 28JESUSA HEIGHTS S BACOLOD CITY, NEGRO</t>
  </si>
  <si>
    <t>BBAPOW01</t>
  </si>
  <si>
    <t xml:space="preserve">BRGY. 2 BANAGO, BACOLOD CITY,
</t>
  </si>
  <si>
    <t>HDI10308</t>
  </si>
  <si>
    <t>HACIENDA PUSOD BRGY XX, VICTORIAS CITY</t>
  </si>
  <si>
    <t>BBARAL01</t>
  </si>
  <si>
    <t xml:space="preserve">PRK. BALABAG, BRGY. GRANADA
</t>
  </si>
  <si>
    <t xml:space="preserve"> BACOLOD 2</t>
  </si>
  <si>
    <t>BBARAM01</t>
  </si>
  <si>
    <t xml:space="preserve">FELIZA ROAD,MANSILINGAN
</t>
  </si>
  <si>
    <t>HDI10330</t>
  </si>
  <si>
    <t>HDA KAWAYKAWAY, BRGY TALOTOG, BACOLOD CITY</t>
  </si>
  <si>
    <t>BBARCL01</t>
  </si>
  <si>
    <t xml:space="preserve">BRGY. TANZA, E. MAGALONA,BACOLOD CITY, NEGROS OCC.
</t>
  </si>
  <si>
    <t>BEBREA01</t>
  </si>
  <si>
    <t>BANGGA 28, BRGY ALICANTE, EB MAGALONA, NEGROS OCCIDENTAL, REGION 6, 6127</t>
  </si>
  <si>
    <t>HDI10339</t>
  </si>
  <si>
    <t>SAN EUSEBIO SUBDIVISION, ZONE 2, CADIZ CITY</t>
  </si>
  <si>
    <t>HDI10386</t>
  </si>
  <si>
    <t>CONCEPCION, TALISAY NEGROS OCCIDENTAL, DISTRICT 3, REGION 6,6115</t>
  </si>
  <si>
    <t>BBARHI01</t>
  </si>
  <si>
    <t xml:space="preserve">4TH ROAD FUENTEBELLA SUBD.
</t>
  </si>
  <si>
    <t>HDI10381</t>
  </si>
  <si>
    <t>DOOR 4, SMCC EAST HOMES 4, MANSILINGAN, BACOLOD CITY NEGROS OCCIDENTAL, REGION 1, 6100</t>
  </si>
  <si>
    <t>SCRIG01</t>
  </si>
  <si>
    <t>HDI10315</t>
  </si>
  <si>
    <t>LACSON ST.,BRGY 11 POBLACION,MANAPLA, NEGROS OCCIDENTAL, REGION 6, 6127</t>
  </si>
  <si>
    <t>BTARJJ01</t>
  </si>
  <si>
    <t>HDA. BIRHEN 2, BRGY. EFEGENIO TALISAY CITY, NEGROS</t>
  </si>
  <si>
    <t>HDI10337</t>
  </si>
  <si>
    <t>OSMEÑA AVENUE, BRGY 2 VICTORIAS CITY</t>
  </si>
  <si>
    <t>HDI10303</t>
  </si>
  <si>
    <t>PUROK 8 BRGY MANTANGAN EB MAGALONA NEGROS OCCIDENTAL</t>
  </si>
  <si>
    <t>BBARRS01</t>
  </si>
  <si>
    <t xml:space="preserve">PRK. FATIMA, TOMARO ROAD
</t>
  </si>
  <si>
    <t>BEBRRG01</t>
  </si>
  <si>
    <t>BRGY. ALICANTE, EB MAGALONA NEGROS OCCIDENTAL</t>
  </si>
  <si>
    <t>HDI10365</t>
  </si>
  <si>
    <t>HDA ESTRELLA, BRGY 14, VICTORIAS NEGROS OCCIDENTAL, REGION 6</t>
  </si>
  <si>
    <t>BBARSJ01</t>
  </si>
  <si>
    <t>COR. LOCSIN, SAN SEBASTIAN ST BRGY. 15 BACOLOD CIT</t>
  </si>
  <si>
    <t>HDI10340</t>
  </si>
  <si>
    <t>PARKINGAN BACAYAN, BRGY XIII VICTORIAS CITY</t>
  </si>
  <si>
    <t>HDI10309</t>
  </si>
  <si>
    <t>#18 KANLANDOG AVE. MT VIEW SUBD, MANDALAGAN BACOLOD CITY</t>
  </si>
  <si>
    <t>HDI10341</t>
  </si>
  <si>
    <t>2906 GENERAL MALVAR STREET, GONZAGA SUBDIVISION BACOLOD CITY</t>
  </si>
  <si>
    <t>BVIVIC01</t>
  </si>
  <si>
    <t>STALL 39,VICTORIAS COM. CENTER VICTORIAS CITY, NEG</t>
  </si>
  <si>
    <t>HDI10387</t>
  </si>
  <si>
    <t>CONCEPCION, TALISAY, NEGROS OCCIDENTAL, DISTRICT 3,REGION 6, 6115</t>
  </si>
  <si>
    <t>ETOSTO01</t>
  </si>
  <si>
    <t xml:space="preserve">STO. NIÑO ST. BRGY. 1,BACOLOD CITY, NEGROS OCC.
</t>
  </si>
  <si>
    <t>BBATAC01</t>
  </si>
  <si>
    <t>PUROK MASINADYAHON, PAHANOKOY BACOLOD CITY, NEGROS</t>
  </si>
  <si>
    <t>BSITEB001</t>
  </si>
  <si>
    <t xml:space="preserve">CORNER GOMEZ ST. BRGY. IV
</t>
  </si>
  <si>
    <t>HDI10301</t>
  </si>
  <si>
    <t>PUROK DAISY, BRGY SAN MIGUEL MURCIA, NEGROS OCCIDENTAL</t>
  </si>
  <si>
    <t>BBATIM02</t>
  </si>
  <si>
    <t xml:space="preserve">DOOR 2, JE ARROZ BLDG, LOPEZ JAENA ST. BRGY. 31,BACOLOD CITY, NEGROS OCCIDENTAL REGION 6, 6127
</t>
  </si>
  <si>
    <t>BBATIM01</t>
  </si>
  <si>
    <t>MSL BLDG.ARANETA ST. PAHANOCOY BACOLOD CITY, NEGRO</t>
  </si>
  <si>
    <t>BBATRE01</t>
  </si>
  <si>
    <t>BLK.8,PRK. KATIPUNAN, ALICANTE, EB MAGALONA, NEGROS OCCIDENTAL, REGION 6, 6100</t>
  </si>
  <si>
    <t>BBATRE02</t>
  </si>
  <si>
    <t>BBATRI01</t>
  </si>
  <si>
    <t>BRGY. HANDUMANAN, PHASE 5 NEGROS OCCIDENTAL</t>
  </si>
  <si>
    <t>HDI10366</t>
  </si>
  <si>
    <t>CROSSING CARMEN, GRANADA BACOLOD CITY, NEGROS OCCIDENTAL, DISTRICT 1, REGION 6,6100</t>
  </si>
  <si>
    <t>HDI10354</t>
  </si>
  <si>
    <t>VILLA LUCASAN, MANDALAGAN, BACOLOD NEGROS OCCIDENTAL REGION 6</t>
  </si>
  <si>
    <t>BTATWI01</t>
  </si>
  <si>
    <t>TLISAY PUBLIC MARKET NEGROS OCCIDENTAL</t>
  </si>
  <si>
    <t>BBAVAC01</t>
  </si>
  <si>
    <t>CORNER SANMILL, BRGY. BATA BACOLOD CITY, NEGROS OC</t>
  </si>
  <si>
    <t>BCAVAN01</t>
  </si>
  <si>
    <t>PUROK 11KW BRGY. CADUHAAN CADIZ CITY</t>
  </si>
  <si>
    <t>BSIVAR01</t>
  </si>
  <si>
    <t xml:space="preserve">BLOCK 2&amp;3,ARLIKA BDG. GOMEZ ST BRGY 11, SILAY, NEGROS OCCIDENTAL,REGION 6, 6127
</t>
  </si>
  <si>
    <t>BBAVIL01</t>
  </si>
  <si>
    <t>CL MONTELIBANO ST. BRGY. MONTIVISTA, BACOLOD CITY</t>
  </si>
  <si>
    <t>BBAVIL02</t>
  </si>
  <si>
    <t>SANTIAGO REYES ST., BRGY 1 POBLACION,EB MAGALONA, NEGROS OCCIDENTAL, REGION 6, 6127</t>
  </si>
  <si>
    <t>BBAVIN01</t>
  </si>
  <si>
    <t>PUROK 2, BARANGAY ALANGILAN BACOLOD CITY, NEGROS OCCIDENTAL,REGION 6, 6127</t>
  </si>
  <si>
    <t>BMUVIN01</t>
  </si>
  <si>
    <t>GATUSLAO ST. MURCIA</t>
  </si>
  <si>
    <t>BBAVRV01</t>
  </si>
  <si>
    <t>BRGY. GRANADA, CROSSING CARMEN BACOLOD CITY</t>
  </si>
  <si>
    <t>BEBW.A01</t>
  </si>
  <si>
    <t xml:space="preserve">F. MARAVILLA ST. BRGY. II POBLACION,EB MAGALONA, NEGROS OCCIDENTAL,REGION 6, 6127
</t>
  </si>
  <si>
    <t>CASH</t>
  </si>
  <si>
    <t>BCAWAM01</t>
  </si>
  <si>
    <t xml:space="preserve">MAGSAYSAY STREET, BRGY ZONE 3, BACOLOD CITY, NEGROS OCCIDENTAL, REGION 1, 6100
</t>
  </si>
  <si>
    <t>BVILEE01</t>
  </si>
  <si>
    <t>B.O ESTADO, BRGY 10, VICTORIAS, NEGROS OCCIDENTAL REGION 6</t>
  </si>
  <si>
    <t>HDI10391</t>
  </si>
  <si>
    <t>STA CRUZ BUENAVISTA, ESCALANTE NEGROS OCCIDENTAL DISTRICT 1, REGION 6, 6124</t>
  </si>
  <si>
    <t>HDI10353</t>
  </si>
  <si>
    <t>PUROK BUSAY, CABUG, BACOLOD NEGROS OCCIDENTAL REGION VI</t>
  </si>
  <si>
    <t>HDI10331</t>
  </si>
  <si>
    <t xml:space="preserve">LAPAZ AGRO TRADING,BRGY 40 LA LIBERTAD, BACOLOD CITY, </t>
  </si>
  <si>
    <t>BBAYOU01</t>
  </si>
  <si>
    <t>VHAPEL VILLAGE,HIGHWAY TANGUB, BACOLOD CITY NEGROS</t>
  </si>
  <si>
    <t>BVIYRV01</t>
  </si>
  <si>
    <t xml:space="preserve">1ST STORE, BLOCK 44 VICTORIAS
</t>
  </si>
  <si>
    <t>BMUYU'01</t>
  </si>
  <si>
    <t>TINABUAY PUBLIC MARKET, MURCIA NEGROS OCCIDENTAL</t>
  </si>
  <si>
    <t>BBAZAG01</t>
  </si>
  <si>
    <t>BLL 11, LOT 1, ZONE 5, HANDUMANAN BACOLOD CITY, NEGROS OCCIDENTAL, REGION 6, 6127</t>
  </si>
  <si>
    <t>BBAZAN01</t>
  </si>
  <si>
    <t>#5 ABEGE BLDG.JAIME ST. MANSILINGAN, BACOLOD CITY</t>
  </si>
  <si>
    <t>DELIVER TO STORE-SILAY</t>
  </si>
  <si>
    <t>ACCOUNT RECEIVABLE</t>
  </si>
  <si>
    <t>BBAAMY01</t>
  </si>
  <si>
    <t>AMYNO RICE AND FEEDS RETAILING</t>
  </si>
  <si>
    <t>BBABOT01</t>
  </si>
  <si>
    <t>BOTING STORE</t>
  </si>
  <si>
    <t>BBACAV01</t>
  </si>
  <si>
    <t>CAV'SS AGRICULTURAL &amp; AGRIVET TRADING</t>
  </si>
  <si>
    <t>BBADUQ01</t>
  </si>
  <si>
    <t>DUQANRICE AND FEEDS STORE</t>
  </si>
  <si>
    <t>BBAETI01</t>
  </si>
  <si>
    <t>ETING'S SARI-SARI STORE</t>
  </si>
  <si>
    <t>BBAJOS02</t>
  </si>
  <si>
    <t>JOSEMARIA SARI-SARI STORE</t>
  </si>
  <si>
    <t>BBAK&amp;J01</t>
  </si>
  <si>
    <t>K AND J GAMEFARM</t>
  </si>
  <si>
    <t>BBAKAI01</t>
  </si>
  <si>
    <t>KAI&amp; KAI POULTRYAND FEEDS SUPPLY</t>
  </si>
  <si>
    <t>BBAMAR01</t>
  </si>
  <si>
    <t>MARKA PATO NOODLE MANUFACTURING CORP.</t>
  </si>
  <si>
    <t>BBAMIL01</t>
  </si>
  <si>
    <t>MILAGROSA STORE</t>
  </si>
  <si>
    <t>BBANAP01</t>
  </si>
  <si>
    <t>NAPDEL GAMEFARM</t>
  </si>
  <si>
    <t>BBANAT01</t>
  </si>
  <si>
    <t>NAT-OKI DOKI AGRIVET</t>
  </si>
  <si>
    <t>BBAOCE01</t>
  </si>
  <si>
    <t>OCEANRISEFEEDS RICE MARKETING</t>
  </si>
  <si>
    <t>BBARUI01</t>
  </si>
  <si>
    <t>RUIZ FARM</t>
  </si>
  <si>
    <t>BBASAL01</t>
  </si>
  <si>
    <t>SALAZAR ENTERPRISES</t>
  </si>
  <si>
    <t>BBATHR02</t>
  </si>
  <si>
    <t>THREE J-CUBE FEEDS SUPPLY</t>
  </si>
  <si>
    <t>BBAYAN01</t>
  </si>
  <si>
    <t>YANNAH FEEDS SUPPLY</t>
  </si>
  <si>
    <t>BEBTYA01</t>
  </si>
  <si>
    <t>NAYDA FEEDS RETAILER</t>
  </si>
  <si>
    <t>BMADEN01</t>
  </si>
  <si>
    <t>DEN-DEN STORE</t>
  </si>
  <si>
    <t>BMAGEM01</t>
  </si>
  <si>
    <t>GEMMA STORE &amp; FEEDS SUPPLY</t>
  </si>
  <si>
    <t>BMUCRI01</t>
  </si>
  <si>
    <t>CHRISJIN FEEDS STORE</t>
  </si>
  <si>
    <t>BMUJEN01</t>
  </si>
  <si>
    <t>5P BROTHERS STORE</t>
  </si>
  <si>
    <t>BMUMAH01</t>
  </si>
  <si>
    <t>MAHER AGRIVET SHOPPE</t>
  </si>
  <si>
    <t>BSIAND01</t>
  </si>
  <si>
    <t>ANDRE NORTH STAR FEEDS SUPPLY</t>
  </si>
  <si>
    <t>BSICAB01</t>
  </si>
  <si>
    <t>CABUGASAN RICE AND FEEDS STORE</t>
  </si>
  <si>
    <t>BSIPAG01</t>
  </si>
  <si>
    <t>PAG-INUPDANAY EMPLOYEES CREDIT COOP.</t>
  </si>
  <si>
    <t>BTAAN-01</t>
  </si>
  <si>
    <t>AN-TONY RICE FEEDS SUPPLY</t>
  </si>
  <si>
    <t>BTACJA01</t>
  </si>
  <si>
    <t>CJAZ AGRIVET TRADING</t>
  </si>
  <si>
    <t>BTAJAY01</t>
  </si>
  <si>
    <t>JAY BEE'S FEEDS SUPPLY</t>
  </si>
  <si>
    <t>BTAKUR01</t>
  </si>
  <si>
    <t>KURT GAMEFARM</t>
  </si>
  <si>
    <t>BTANOR01</t>
  </si>
  <si>
    <t>NORIAN STORE</t>
  </si>
  <si>
    <t>BVIF-F01</t>
  </si>
  <si>
    <t>F-FOUR J'S SARI-SARI STORE</t>
  </si>
  <si>
    <t>BVITON01</t>
  </si>
  <si>
    <t>TONY RICE &amp; F/S</t>
  </si>
  <si>
    <t>HDI10313</t>
  </si>
  <si>
    <t>NEGROS OCCIDENTAL HOG RAISER AGRICULTURE COOPERATIVE</t>
  </si>
  <si>
    <t>DOUBLE S AGRIVET TRADING</t>
  </si>
  <si>
    <t>HDI10395</t>
  </si>
  <si>
    <t>FEONA SARI-SARI STORE</t>
  </si>
  <si>
    <t>HDI10396</t>
  </si>
  <si>
    <t>ANDRADA POULTRY AND AGRICULTURAL SUPPLY</t>
  </si>
  <si>
    <t>HDI10397</t>
  </si>
  <si>
    <t>KG FEEDS SUPPLY</t>
  </si>
  <si>
    <t>HDI10398</t>
  </si>
  <si>
    <t>RS AGRIVET SUPPLIES</t>
  </si>
  <si>
    <t>Grand Total</t>
  </si>
  <si>
    <t>Requested Amt.</t>
  </si>
  <si>
    <t>ITEM LIST</t>
  </si>
  <si>
    <t>CONVERSION FACTOR</t>
  </si>
  <si>
    <t>REGULAR</t>
  </si>
  <si>
    <t>ITEM TYPE</t>
  </si>
  <si>
    <t>1</t>
  </si>
  <si>
    <t>IN</t>
  </si>
  <si>
    <t>0.5</t>
  </si>
  <si>
    <t>0.48</t>
  </si>
  <si>
    <t>2</t>
  </si>
  <si>
    <t>0.13</t>
  </si>
  <si>
    <t>Freight- Add on</t>
  </si>
  <si>
    <t>Frei-In</t>
  </si>
  <si>
    <t>NI</t>
  </si>
  <si>
    <t>% COD Discount</t>
  </si>
  <si>
    <t>Disc-COD</t>
  </si>
  <si>
    <t>Pick-up Discount</t>
  </si>
  <si>
    <t>Disc-PUP</t>
  </si>
  <si>
    <t>Promo Discount</t>
  </si>
  <si>
    <t>Disc-Promo</t>
  </si>
  <si>
    <t>Other Discount</t>
  </si>
  <si>
    <t>Disc-Others</t>
  </si>
  <si>
    <t>ITEMS AVAILABLE FOR SALE BY AREA</t>
  </si>
  <si>
    <t>NET QTY AVAILABLE FOR SALE</t>
  </si>
  <si>
    <t>Area 1</t>
  </si>
  <si>
    <t>Amount Committed</t>
  </si>
  <si>
    <t>As of Bal</t>
  </si>
  <si>
    <t>Factor</t>
  </si>
  <si>
    <t>Beg. Balance</t>
  </si>
  <si>
    <t>Committed Amount</t>
  </si>
  <si>
    <t>End Balance</t>
  </si>
  <si>
    <t>Total Requested Amt.</t>
  </si>
  <si>
    <t>(incl. this req)</t>
  </si>
  <si>
    <t>area 1</t>
  </si>
  <si>
    <t>area 2</t>
  </si>
  <si>
    <t>area 3</t>
  </si>
  <si>
    <t>area 4</t>
  </si>
  <si>
    <t>area 5</t>
  </si>
  <si>
    <t>area 6</t>
  </si>
  <si>
    <t>area 7</t>
  </si>
  <si>
    <t>area 8</t>
  </si>
  <si>
    <t>area 9</t>
  </si>
  <si>
    <t>area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</si>
</sst>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409]mmmm\ d\,\ yyyy;@"/>
    <numFmt numFmtId="166" formatCode="m/d/yy;@"/>
    <numFmt numFmtId="167" formatCode="_(* #,##0_);_(* \(#,##0\);_(* &quot;-&quot;??_);_(@_)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2"/>
      <color theme="2"/>
      <name val="Calibri"/>
      <family val="2"/>
      <scheme val="minor"/>
    </font>
    <font>
      <sz val="10"/>
      <name val="Arial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Segoe UI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3"/>
      </right>
      <top/>
      <bottom/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/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4" fillId="0" borderId="0"/>
    <xf numFmtId="164" fontId="5" fillId="0" borderId="0" applyFont="0" applyFill="0" applyBorder="0" applyAlignment="0" applyProtection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5" fillId="0" borderId="0">
      <alignment vertical="top"/>
    </xf>
    <xf numFmtId="3" fontId="5" fillId="0" borderId="0">
      <alignment vertical="top"/>
    </xf>
  </cellStyleXfs>
  <cellXfs count="13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/>
    <xf numFmtId="0" fontId="3" fillId="2" borderId="0" xfId="0" applyFont="1" applyFill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Continuous"/>
    </xf>
    <xf numFmtId="0" fontId="0" fillId="0" borderId="1" xfId="0" applyBorder="1" applyAlignment="1">
      <alignment horizontal="center" wrapText="1"/>
    </xf>
    <xf numFmtId="0" fontId="0" fillId="0" borderId="5" xfId="0" applyBorder="1"/>
    <xf numFmtId="0" fontId="0" fillId="0" borderId="1" xfId="0" applyBorder="1"/>
    <xf numFmtId="0" fontId="1" fillId="0" borderId="0" xfId="0" applyFont="1"/>
    <xf numFmtId="164" fontId="0" fillId="0" borderId="5" xfId="3" applyFont="1" applyBorder="1"/>
    <xf numFmtId="0" fontId="8" fillId="0" borderId="1" xfId="0" applyFont="1" applyBorder="1"/>
    <xf numFmtId="0" fontId="7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0" fillId="0" borderId="9" xfId="0" applyBorder="1"/>
    <xf numFmtId="0" fontId="0" fillId="0" borderId="11" xfId="0" applyBorder="1" applyAlignment="1">
      <alignment horizontal="center" wrapText="1"/>
    </xf>
    <xf numFmtId="164" fontId="0" fillId="0" borderId="0" xfId="3" applyFont="1" applyBorder="1"/>
    <xf numFmtId="164" fontId="0" fillId="0" borderId="10" xfId="3" applyFont="1" applyBorder="1"/>
    <xf numFmtId="0" fontId="0" fillId="0" borderId="12" xfId="0" applyBorder="1"/>
    <xf numFmtId="164" fontId="0" fillId="0" borderId="13" xfId="3" applyFont="1" applyBorder="1"/>
    <xf numFmtId="0" fontId="0" fillId="0" borderId="14" xfId="0" applyBorder="1"/>
    <xf numFmtId="164" fontId="0" fillId="0" borderId="14" xfId="3" applyFont="1" applyBorder="1"/>
    <xf numFmtId="164" fontId="0" fillId="0" borderId="15" xfId="3" applyFont="1" applyBorder="1"/>
    <xf numFmtId="0" fontId="0" fillId="0" borderId="16" xfId="0" applyBorder="1" applyAlignment="1">
      <alignment horizontal="center" wrapText="1"/>
    </xf>
    <xf numFmtId="165" fontId="0" fillId="0" borderId="0" xfId="0" applyNumberFormat="1" applyAlignment="1">
      <alignment horizontal="left"/>
    </xf>
    <xf numFmtId="0" fontId="9" fillId="3" borderId="17" xfId="0" applyFont="1" applyFill="1" applyBorder="1" applyAlignment="1">
      <alignment horizontal="center" wrapText="1"/>
    </xf>
    <xf numFmtId="0" fontId="9" fillId="3" borderId="17" xfId="0" applyFont="1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0" borderId="17" xfId="0" applyBorder="1"/>
    <xf numFmtId="166" fontId="0" fillId="0" borderId="17" xfId="0" applyNumberFormat="1" applyBorder="1"/>
    <xf numFmtId="9" fontId="0" fillId="0" borderId="17" xfId="4" applyFont="1" applyFill="1" applyBorder="1"/>
    <xf numFmtId="0" fontId="0" fillId="0" borderId="17" xfId="0" applyBorder="1" applyAlignment="1">
      <alignment horizontal="center"/>
    </xf>
    <xf numFmtId="166" fontId="0" fillId="0" borderId="18" xfId="0" applyNumberFormat="1" applyBorder="1"/>
    <xf numFmtId="167" fontId="0" fillId="0" borderId="0" xfId="3" applyNumberFormat="1" applyFont="1"/>
    <xf numFmtId="167" fontId="0" fillId="0" borderId="0" xfId="0" applyNumberFormat="1"/>
    <xf numFmtId="166" fontId="0" fillId="0" borderId="0" xfId="0" applyNumberFormat="1"/>
    <xf numFmtId="0" fontId="13" fillId="0" borderId="5" xfId="0" applyFont="1" applyBorder="1"/>
    <xf numFmtId="0" fontId="14" fillId="4" borderId="5" xfId="0" applyFont="1" applyFill="1" applyBorder="1" applyAlignment="1">
      <alignment horizontal="centerContinuous"/>
    </xf>
    <xf numFmtId="0" fontId="14" fillId="4" borderId="20" xfId="0" applyFont="1" applyFill="1" applyBorder="1" applyAlignment="1">
      <alignment horizontal="centerContinuous"/>
    </xf>
    <xf numFmtId="0" fontId="0" fillId="0" borderId="1" xfId="0" applyBorder="1" applyAlignment="1">
      <alignment horizontal="left"/>
    </xf>
    <xf numFmtId="0" fontId="0" fillId="0" borderId="17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Continuous" wrapText="1"/>
    </xf>
    <xf numFmtId="164" fontId="0" fillId="0" borderId="17" xfId="3" applyFont="1" applyBorder="1" applyAlignment="1">
      <alignment horizontal="center" wrapText="1"/>
    </xf>
    <xf numFmtId="164" fontId="0" fillId="0" borderId="21" xfId="3" applyFont="1" applyBorder="1"/>
    <xf numFmtId="14" fontId="0" fillId="0" borderId="1" xfId="0" applyNumberFormat="1" applyBorder="1"/>
    <xf numFmtId="0" fontId="0" fillId="5" borderId="17" xfId="0" applyFill="1" applyBorder="1" applyAlignment="1">
      <alignment horizontal="left"/>
    </xf>
    <xf numFmtId="0" fontId="0" fillId="6" borderId="0" xfId="0" applyFill="1"/>
    <xf numFmtId="0" fontId="16" fillId="0" borderId="22" xfId="1" applyFont="1" applyBorder="1" applyAlignment="1">
      <alignment horizontal="left" vertical="top"/>
    </xf>
    <xf numFmtId="0" fontId="17" fillId="2" borderId="0" xfId="1" applyFont="1" applyFill="1"/>
    <xf numFmtId="0" fontId="17" fillId="2" borderId="0" xfId="1" applyFont="1" applyFill="1" applyAlignment="1">
      <alignment horizontal="center"/>
    </xf>
    <xf numFmtId="0" fontId="18" fillId="0" borderId="0" xfId="1" applyFont="1"/>
    <xf numFmtId="0" fontId="16" fillId="7" borderId="23" xfId="1" applyFont="1" applyFill="1" applyBorder="1" applyAlignment="1">
      <alignment horizontal="center" vertical="top"/>
    </xf>
    <xf numFmtId="0" fontId="16" fillId="7" borderId="24" xfId="1" applyFont="1" applyFill="1" applyBorder="1" applyAlignment="1">
      <alignment horizontal="center" vertical="top"/>
    </xf>
    <xf numFmtId="0" fontId="16" fillId="7" borderId="25" xfId="1" applyFont="1" applyFill="1" applyBorder="1" applyAlignment="1">
      <alignment horizontal="center" vertical="top"/>
    </xf>
    <xf numFmtId="0" fontId="16" fillId="0" borderId="26" xfId="1" applyFont="1" applyBorder="1" applyAlignment="1">
      <alignment horizontal="left" vertical="top"/>
    </xf>
    <xf numFmtId="0" fontId="16" fillId="0" borderId="26" xfId="1" applyFont="1" applyBorder="1" applyAlignment="1">
      <alignment horizontal="center" vertical="top"/>
    </xf>
    <xf numFmtId="0" fontId="16" fillId="0" borderId="27" xfId="1" applyFont="1" applyBorder="1" applyAlignment="1">
      <alignment horizontal="left" vertical="top"/>
    </xf>
    <xf numFmtId="0" fontId="18" fillId="0" borderId="0" xfId="1" applyFont="1" applyAlignment="1">
      <alignment horizontal="center"/>
    </xf>
    <xf numFmtId="3" fontId="0" fillId="0" borderId="1" xfId="0" applyNumberFormat="1" applyBorder="1"/>
    <xf numFmtId="0" fontId="19" fillId="2" borderId="5" xfId="5" applyFont="1" applyFill="1" applyBorder="1" applyProtection="1">
      <alignment vertical="top"/>
      <protection locked="0"/>
    </xf>
    <xf numFmtId="0" fontId="20" fillId="2" borderId="5" xfId="5" applyFont="1" applyFill="1" applyBorder="1" applyProtection="1">
      <alignment vertical="top"/>
      <protection locked="0"/>
    </xf>
    <xf numFmtId="0" fontId="21" fillId="0" borderId="0" xfId="5" applyFont="1" applyProtection="1">
      <alignment vertical="top"/>
      <protection locked="0"/>
    </xf>
    <xf numFmtId="0" fontId="22" fillId="7" borderId="17" xfId="5" applyFont="1" applyFill="1" applyBorder="1" applyAlignment="1">
      <alignment horizontal="center" wrapText="1"/>
    </xf>
    <xf numFmtId="4" fontId="22" fillId="7" borderId="17" xfId="5" applyNumberFormat="1" applyFont="1" applyFill="1" applyBorder="1" applyAlignment="1">
      <alignment horizontal="center"/>
    </xf>
    <xf numFmtId="4" fontId="22" fillId="7" borderId="17" xfId="5" applyNumberFormat="1" applyFont="1" applyFill="1" applyBorder="1" applyAlignment="1">
      <alignment horizontal="center" wrapText="1"/>
    </xf>
    <xf numFmtId="0" fontId="23" fillId="0" borderId="17" xfId="5" applyFont="1" applyBorder="1" applyProtection="1">
      <alignment vertical="top"/>
      <protection locked="0"/>
    </xf>
    <xf numFmtId="4" fontId="23" fillId="0" borderId="17" xfId="5" applyNumberFormat="1" applyFont="1" applyBorder="1" applyProtection="1">
      <alignment vertical="top"/>
      <protection locked="0"/>
    </xf>
    <xf numFmtId="4" fontId="23" fillId="0" borderId="17" xfId="6" applyNumberFormat="1" applyFont="1" applyBorder="1">
      <alignment vertical="top"/>
    </xf>
    <xf numFmtId="0" fontId="23" fillId="0" borderId="0" xfId="5" applyFont="1" applyProtection="1">
      <alignment vertical="top"/>
      <protection locked="0"/>
    </xf>
    <xf numFmtId="4" fontId="0" fillId="0" borderId="1" xfId="0" applyNumberFormat="1" applyBorder="1"/>
    <xf numFmtId="0" fontId="24" fillId="0" borderId="1" xfId="0" applyFont="1" applyBorder="1"/>
    <xf numFmtId="0" fontId="0" fillId="0" borderId="28" xfId="0" applyBorder="1" applyAlignment="1">
      <alignment horizontal="centerContinuous" wrapText="1"/>
    </xf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164" fontId="0" fillId="0" borderId="0" xfId="3" applyFont="1"/>
    <xf numFmtId="0" fontId="1" fillId="0" borderId="0" xfId="0" applyFont="1" applyAlignment="1">
      <alignment horizontal="center"/>
    </xf>
    <xf numFmtId="0" fontId="16" fillId="8" borderId="23" xfId="1" applyFont="1" applyFill="1" applyBorder="1" applyAlignment="1">
      <alignment horizontal="center" vertical="top"/>
    </xf>
    <xf numFmtId="0" fontId="16" fillId="8" borderId="24" xfId="1" applyFont="1" applyFill="1" applyBorder="1" applyAlignment="1">
      <alignment horizontal="center" vertical="top"/>
    </xf>
    <xf numFmtId="0" fontId="16" fillId="8" borderId="25" xfId="1" applyFont="1" applyFill="1" applyBorder="1" applyAlignment="1">
      <alignment horizontal="center" vertical="top"/>
    </xf>
    <xf numFmtId="0" fontId="16" fillId="0" borderId="26" xfId="1" applyFont="1" applyBorder="1" applyAlignment="1">
      <alignment horizontal="right" vertical="top"/>
    </xf>
    <xf numFmtId="0" fontId="16" fillId="0" borderId="27" xfId="1" applyFont="1" applyBorder="1" applyAlignment="1">
      <alignment horizontal="right" vertical="top"/>
    </xf>
    <xf numFmtId="0" fontId="26" fillId="2" borderId="5" xfId="0" applyFont="1" applyFill="1" applyBorder="1"/>
    <xf numFmtId="0" fontId="27" fillId="2" borderId="5" xfId="0" applyFont="1" applyFill="1" applyBorder="1"/>
    <xf numFmtId="0" fontId="16" fillId="7" borderId="17" xfId="1" applyFont="1" applyFill="1" applyBorder="1" applyAlignment="1">
      <alignment horizontal="center" vertical="top" wrapText="1"/>
    </xf>
    <xf numFmtId="167" fontId="16" fillId="7" borderId="17" xfId="2" applyNumberFormat="1" applyFont="1" applyFill="1" applyBorder="1" applyAlignment="1">
      <alignment horizontal="center" vertical="top" wrapText="1"/>
    </xf>
    <xf numFmtId="14" fontId="0" fillId="5" borderId="0" xfId="0" applyNumberFormat="1" applyFill="1"/>
    <xf numFmtId="0" fontId="0" fillId="5" borderId="0" xfId="0" applyFill="1"/>
    <xf numFmtId="0" fontId="0" fillId="0" borderId="2" xfId="0" applyBorder="1" applyAlignment="1">
      <alignment horizontal="centerContinuous" wrapText="1"/>
    </xf>
    <xf numFmtId="0" fontId="0" fillId="0" borderId="17" xfId="0" applyBorder="1" applyAlignment="1">
      <alignment horizontal="centerContinuous" wrapText="1"/>
    </xf>
    <xf numFmtId="0" fontId="25" fillId="0" borderId="3" xfId="0" applyFont="1" applyBorder="1" applyAlignment="1">
      <alignment horizontal="left" wrapText="1"/>
    </xf>
    <xf numFmtId="40" fontId="0" fillId="0" borderId="17" xfId="0" applyNumberFormat="1" applyBorder="1" applyAlignment="1">
      <alignment horizontal="center" wrapText="1"/>
    </xf>
    <xf numFmtId="0" fontId="0" fillId="9" borderId="0" xfId="0" applyFill="1"/>
    <xf numFmtId="0" fontId="0" fillId="9" borderId="17" xfId="0" applyFill="1" applyBorder="1" applyAlignment="1">
      <alignment horizontal="center"/>
    </xf>
    <xf numFmtId="164" fontId="0" fillId="9" borderId="17" xfId="3" applyFont="1" applyFill="1" applyBorder="1" applyAlignment="1">
      <alignment horizontal="center"/>
    </xf>
    <xf numFmtId="164" fontId="28" fillId="0" borderId="17" xfId="3" applyFont="1" applyBorder="1"/>
    <xf numFmtId="0" fontId="0" fillId="0" borderId="29" xfId="0" applyBorder="1" applyAlignment="1">
      <alignment horizontal="center" wrapText="1"/>
    </xf>
    <xf numFmtId="164" fontId="0" fillId="0" borderId="1" xfId="0" applyNumberFormat="1" applyBorder="1" applyAlignment="1">
      <alignment horizontal="left"/>
    </xf>
    <xf numFmtId="164" fontId="29" fillId="0" borderId="1" xfId="0" quotePrefix="1" applyNumberFormat="1" applyFont="1" applyBorder="1"/>
    <xf numFmtId="0" fontId="14" fillId="0" borderId="9" xfId="0" applyFont="1" applyBorder="1" applyAlignment="1">
      <alignment horizontal="centerContinuous"/>
    </xf>
    <xf numFmtId="0" fontId="14" fillId="0" borderId="0" xfId="0" applyFont="1" applyAlignment="1">
      <alignment horizontal="centerContinuous"/>
    </xf>
    <xf numFmtId="0" fontId="14" fillId="0" borderId="10" xfId="0" applyFont="1" applyBorder="1" applyAlignment="1">
      <alignment horizontal="centerContinuous"/>
    </xf>
    <xf numFmtId="0" fontId="14" fillId="4" borderId="12" xfId="0" applyFont="1" applyFill="1" applyBorder="1" applyAlignment="1">
      <alignment horizontal="centerContinuous"/>
    </xf>
    <xf numFmtId="0" fontId="14" fillId="4" borderId="13" xfId="0" applyFont="1" applyFill="1" applyBorder="1" applyAlignment="1">
      <alignment horizontal="centerContinuous"/>
    </xf>
    <xf numFmtId="0" fontId="13" fillId="0" borderId="12" xfId="0" applyFont="1" applyBorder="1"/>
    <xf numFmtId="0" fontId="0" fillId="0" borderId="13" xfId="0" applyBorder="1"/>
    <xf numFmtId="0" fontId="0" fillId="0" borderId="9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6" xfId="0" applyBorder="1"/>
    <xf numFmtId="164" fontId="1" fillId="0" borderId="16" xfId="0" applyNumberFormat="1" applyFont="1" applyBorder="1"/>
    <xf numFmtId="0" fontId="0" fillId="0" borderId="11" xfId="0" applyBorder="1"/>
    <xf numFmtId="0" fontId="0" fillId="0" borderId="12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164" fontId="0" fillId="0" borderId="30" xfId="3" applyFont="1" applyBorder="1" applyAlignment="1">
      <alignment horizontal="center" wrapText="1"/>
    </xf>
    <xf numFmtId="164" fontId="0" fillId="0" borderId="31" xfId="3" applyFont="1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16" fillId="7" borderId="3" xfId="1" applyFont="1" applyFill="1" applyBorder="1" applyAlignment="1">
      <alignment horizontal="center" vertical="top" wrapText="1"/>
    </xf>
  </cellXfs>
  <cellStyles count="7">
    <cellStyle name="Comma" xfId="3" builtinId="3"/>
    <cellStyle name="Comma 2" xfId="2" xr:uid="{DC4B93F0-D0EF-4DB7-B1BF-542DA0F93BD7}"/>
    <cellStyle name="Comma 3" xfId="6" xr:uid="{0531D45B-D9DF-4104-B54B-F45D92D5B2A9}"/>
    <cellStyle name="Normal" xfId="0" builtinId="0"/>
    <cellStyle name="Normal 2" xfId="5" xr:uid="{24B57B7A-AD08-45EB-BB6A-93E6CE9CAC94}"/>
    <cellStyle name="Normal 2 2 2" xfId="1" xr:uid="{D2BE3967-92C9-45B8-BE5C-3B97464E83D8}"/>
    <cellStyle name="Percent" xfId="4" builtinId="5"/>
  </cellStyles>
  <dxfs count="4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3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3"/>
        </left>
        <right style="thin">
          <color indexed="63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3"/>
        </left>
        <right style="thin">
          <color indexed="63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3"/>
        </left>
        <right style="thin">
          <color indexed="63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indexed="63"/>
        </left>
        <right style="thin">
          <color indexed="63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3"/>
        </left>
        <right style="thin">
          <color indexed="63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3"/>
        </left>
        <right style="thin">
          <color indexed="63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3"/>
        </left>
        <right style="thin">
          <color indexed="63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3"/>
        </right>
        <top/>
        <bottom/>
        <vertical/>
        <horizontal/>
      </border>
    </dxf>
    <dxf>
      <border outline="0">
        <left style="thin">
          <color indexed="63"/>
        </left>
        <right style="thin">
          <color indexed="63"/>
        </right>
        <top style="thin">
          <color indexed="63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6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3"/>
        </left>
        <right style="thin">
          <color indexed="6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alignment horizontal="right" vertical="top" textRotation="0" wrapText="0" indent="0" justifyLastLine="0" shrinkToFit="0" readingOrder="0"/>
      <border diagonalUp="0" diagonalDown="0">
        <left style="thin">
          <color indexed="63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alignment horizontal="right" vertical="top" textRotation="0" wrapText="0" indent="0" justifyLastLine="0" shrinkToFit="0" readingOrder="0"/>
      <border diagonalUp="0" diagonalDown="0">
        <left style="thin">
          <color indexed="63"/>
        </left>
        <right style="thin">
          <color indexed="63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alignment horizontal="right" vertical="top" textRotation="0" wrapText="0" indent="0" justifyLastLine="0" shrinkToFit="0" readingOrder="0"/>
      <border diagonalUp="0" diagonalDown="0">
        <left style="thin">
          <color indexed="63"/>
        </left>
        <right style="thin">
          <color indexed="63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3"/>
        </left>
        <right style="thin">
          <color indexed="63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3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3"/>
        </left>
        <right style="thin">
          <color indexed="63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3"/>
        </right>
        <top/>
        <bottom/>
        <vertical/>
        <horizontal/>
      </border>
    </dxf>
    <dxf>
      <border outline="0">
        <left style="thin">
          <color indexed="63"/>
        </left>
        <right style="thin">
          <color indexed="63"/>
        </right>
        <top style="thin">
          <color indexed="63"/>
        </top>
      </border>
    </dxf>
    <dxf>
      <border outline="0">
        <bottom style="thin">
          <color indexed="6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3"/>
        </left>
        <right style="thin">
          <color indexed="63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778631</xdr:colOff>
      <xdr:row>11</xdr:row>
      <xdr:rowOff>83155</xdr:rowOff>
    </xdr:from>
    <xdr:to>
      <xdr:col>11</xdr:col>
      <xdr:colOff>30238</xdr:colOff>
      <xdr:row>22</xdr:row>
      <xdr:rowOff>90714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CE1343B-2F31-44BC-868D-08523F32D253}"/>
            </a:ext>
          </a:extLst>
        </xdr:cNvPr>
        <xdr:cNvCxnSpPr/>
      </xdr:nvCxnSpPr>
      <xdr:spPr>
        <a:xfrm flipH="1">
          <a:off x="4445000" y="2093988"/>
          <a:ext cx="2895298" cy="20032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846667</xdr:colOff>
      <xdr:row>10</xdr:row>
      <xdr:rowOff>52916</xdr:rowOff>
    </xdr:from>
    <xdr:to>
      <xdr:col>11</xdr:col>
      <xdr:colOff>45357</xdr:colOff>
      <xdr:row>21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F95F5B2-882C-4DD7-A415-FFAD970FE421}"/>
            </a:ext>
          </a:extLst>
        </xdr:cNvPr>
        <xdr:cNvCxnSpPr/>
      </xdr:nvCxnSpPr>
      <xdr:spPr>
        <a:xfrm flipH="1">
          <a:off x="4513036" y="1882321"/>
          <a:ext cx="3643690" cy="194279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521607</xdr:colOff>
      <xdr:row>30</xdr:row>
      <xdr:rowOff>83155</xdr:rowOff>
    </xdr:from>
    <xdr:to>
      <xdr:col>11</xdr:col>
      <xdr:colOff>15119</xdr:colOff>
      <xdr:row>41</xdr:row>
      <xdr:rowOff>113393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085AE3B-15C3-D388-4886-30DBC6DA1714}"/>
            </a:ext>
          </a:extLst>
        </xdr:cNvPr>
        <xdr:cNvCxnSpPr/>
      </xdr:nvCxnSpPr>
      <xdr:spPr>
        <a:xfrm flipV="1">
          <a:off x="4187976" y="5541131"/>
          <a:ext cx="3938512" cy="202595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5</xdr:row>
          <xdr:rowOff>95250</xdr:rowOff>
        </xdr:from>
        <xdr:to>
          <xdr:col>2</xdr:col>
          <xdr:colOff>704850</xdr:colOff>
          <xdr:row>5</xdr:row>
          <xdr:rowOff>295275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F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5</xdr:row>
          <xdr:rowOff>95250</xdr:rowOff>
        </xdr:from>
        <xdr:to>
          <xdr:col>2</xdr:col>
          <xdr:colOff>704850</xdr:colOff>
          <xdr:row>5</xdr:row>
          <xdr:rowOff>295275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F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5</xdr:row>
          <xdr:rowOff>95250</xdr:rowOff>
        </xdr:from>
        <xdr:to>
          <xdr:col>3</xdr:col>
          <xdr:colOff>704850</xdr:colOff>
          <xdr:row>5</xdr:row>
          <xdr:rowOff>295275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F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5</xdr:row>
          <xdr:rowOff>95250</xdr:rowOff>
        </xdr:from>
        <xdr:to>
          <xdr:col>5</xdr:col>
          <xdr:colOff>704850</xdr:colOff>
          <xdr:row>5</xdr:row>
          <xdr:rowOff>295275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F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5</xdr:row>
          <xdr:rowOff>95250</xdr:rowOff>
        </xdr:from>
        <xdr:to>
          <xdr:col>7</xdr:col>
          <xdr:colOff>114300</xdr:colOff>
          <xdr:row>5</xdr:row>
          <xdr:rowOff>295275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F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285750</xdr:colOff>
          <xdr:row>5</xdr:row>
          <xdr:rowOff>95250</xdr:rowOff>
        </xdr:from>
        <xdr:to>
          <xdr:col>8</xdr:col>
          <xdr:colOff>47625</xdr:colOff>
          <xdr:row>5</xdr:row>
          <xdr:rowOff>295275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F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285750</xdr:colOff>
          <xdr:row>5</xdr:row>
          <xdr:rowOff>95250</xdr:rowOff>
        </xdr:from>
        <xdr:to>
          <xdr:col>8</xdr:col>
          <xdr:colOff>704850</xdr:colOff>
          <xdr:row>5</xdr:row>
          <xdr:rowOff>295275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F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285750</xdr:colOff>
          <xdr:row>5</xdr:row>
          <xdr:rowOff>95250</xdr:rowOff>
        </xdr:from>
        <xdr:to>
          <xdr:col>10</xdr:col>
          <xdr:colOff>66675</xdr:colOff>
          <xdr:row>5</xdr:row>
          <xdr:rowOff>295275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F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6</xdr:row>
          <xdr:rowOff>95250</xdr:rowOff>
        </xdr:from>
        <xdr:to>
          <xdr:col>2</xdr:col>
          <xdr:colOff>704850</xdr:colOff>
          <xdr:row>6</xdr:row>
          <xdr:rowOff>295275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F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6</xdr:row>
          <xdr:rowOff>95250</xdr:rowOff>
        </xdr:from>
        <xdr:to>
          <xdr:col>2</xdr:col>
          <xdr:colOff>704850</xdr:colOff>
          <xdr:row>6</xdr:row>
          <xdr:rowOff>295275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F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6</xdr:row>
          <xdr:rowOff>95250</xdr:rowOff>
        </xdr:from>
        <xdr:to>
          <xdr:col>3</xdr:col>
          <xdr:colOff>704850</xdr:colOff>
          <xdr:row>6</xdr:row>
          <xdr:rowOff>295275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F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6</xdr:row>
          <xdr:rowOff>95250</xdr:rowOff>
        </xdr:from>
        <xdr:to>
          <xdr:col>5</xdr:col>
          <xdr:colOff>704850</xdr:colOff>
          <xdr:row>6</xdr:row>
          <xdr:rowOff>295275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F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6</xdr:row>
          <xdr:rowOff>95250</xdr:rowOff>
        </xdr:from>
        <xdr:to>
          <xdr:col>7</xdr:col>
          <xdr:colOff>114300</xdr:colOff>
          <xdr:row>6</xdr:row>
          <xdr:rowOff>295275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F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285750</xdr:colOff>
          <xdr:row>6</xdr:row>
          <xdr:rowOff>95250</xdr:rowOff>
        </xdr:from>
        <xdr:to>
          <xdr:col>8</xdr:col>
          <xdr:colOff>47625</xdr:colOff>
          <xdr:row>6</xdr:row>
          <xdr:rowOff>295275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F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285750</xdr:colOff>
          <xdr:row>6</xdr:row>
          <xdr:rowOff>95250</xdr:rowOff>
        </xdr:from>
        <xdr:to>
          <xdr:col>8</xdr:col>
          <xdr:colOff>704850</xdr:colOff>
          <xdr:row>6</xdr:row>
          <xdr:rowOff>295275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F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285750</xdr:colOff>
          <xdr:row>6</xdr:row>
          <xdr:rowOff>95250</xdr:rowOff>
        </xdr:from>
        <xdr:to>
          <xdr:col>10</xdr:col>
          <xdr:colOff>66675</xdr:colOff>
          <xdr:row>6</xdr:row>
          <xdr:rowOff>295275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F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7</xdr:row>
          <xdr:rowOff>95250</xdr:rowOff>
        </xdr:from>
        <xdr:to>
          <xdr:col>2</xdr:col>
          <xdr:colOff>704850</xdr:colOff>
          <xdr:row>7</xdr:row>
          <xdr:rowOff>295275</xdr:rowOff>
        </xdr:to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F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7</xdr:row>
          <xdr:rowOff>95250</xdr:rowOff>
        </xdr:from>
        <xdr:to>
          <xdr:col>2</xdr:col>
          <xdr:colOff>704850</xdr:colOff>
          <xdr:row>7</xdr:row>
          <xdr:rowOff>295275</xdr:rowOff>
        </xdr:to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F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7</xdr:row>
          <xdr:rowOff>95250</xdr:rowOff>
        </xdr:from>
        <xdr:to>
          <xdr:col>3</xdr:col>
          <xdr:colOff>704850</xdr:colOff>
          <xdr:row>7</xdr:row>
          <xdr:rowOff>295275</xdr:rowOff>
        </xdr:to>
        <xdr:sp macro="" textlink="">
          <xdr:nvSpPr>
            <xdr:cNvPr id="3091" name="Check Box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00000000-0008-0000-0F00-00001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7</xdr:row>
          <xdr:rowOff>95250</xdr:rowOff>
        </xdr:from>
        <xdr:to>
          <xdr:col>5</xdr:col>
          <xdr:colOff>704850</xdr:colOff>
          <xdr:row>7</xdr:row>
          <xdr:rowOff>295275</xdr:rowOff>
        </xdr:to>
        <xdr:sp macro="" textlink="">
          <xdr:nvSpPr>
            <xdr:cNvPr id="3092" name="Check Box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00000000-0008-0000-0F00-00001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7</xdr:row>
          <xdr:rowOff>95250</xdr:rowOff>
        </xdr:from>
        <xdr:to>
          <xdr:col>7</xdr:col>
          <xdr:colOff>114300</xdr:colOff>
          <xdr:row>7</xdr:row>
          <xdr:rowOff>295275</xdr:rowOff>
        </xdr:to>
        <xdr:sp macro="" textlink="">
          <xdr:nvSpPr>
            <xdr:cNvPr id="3093" name="Check Box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00000000-0008-0000-0F00-00001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285750</xdr:colOff>
          <xdr:row>7</xdr:row>
          <xdr:rowOff>95250</xdr:rowOff>
        </xdr:from>
        <xdr:to>
          <xdr:col>8</xdr:col>
          <xdr:colOff>47625</xdr:colOff>
          <xdr:row>7</xdr:row>
          <xdr:rowOff>295275</xdr:rowOff>
        </xdr:to>
        <xdr:sp macro="" textlink="">
          <xdr:nvSpPr>
            <xdr:cNvPr id="3094" name="Check Box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00000000-0008-0000-0F00-00001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285750</xdr:colOff>
          <xdr:row>7</xdr:row>
          <xdr:rowOff>95250</xdr:rowOff>
        </xdr:from>
        <xdr:to>
          <xdr:col>8</xdr:col>
          <xdr:colOff>704850</xdr:colOff>
          <xdr:row>7</xdr:row>
          <xdr:rowOff>295275</xdr:rowOff>
        </xdr:to>
        <xdr:sp macro="" textlink="">
          <xdr:nvSpPr>
            <xdr:cNvPr id="3095" name="Check Box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00000000-0008-0000-0F00-00001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285750</xdr:colOff>
          <xdr:row>7</xdr:row>
          <xdr:rowOff>95250</xdr:rowOff>
        </xdr:from>
        <xdr:to>
          <xdr:col>10</xdr:col>
          <xdr:colOff>66675</xdr:colOff>
          <xdr:row>7</xdr:row>
          <xdr:rowOff>295275</xdr:rowOff>
        </xdr:to>
        <xdr:sp macro="" textlink="">
          <xdr:nvSpPr>
            <xdr:cNvPr id="3096" name="Check Box 24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00000000-0008-0000-0F00-00001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285750</xdr:colOff>
          <xdr:row>6</xdr:row>
          <xdr:rowOff>95250</xdr:rowOff>
        </xdr:from>
        <xdr:to>
          <xdr:col>10</xdr:col>
          <xdr:colOff>66675</xdr:colOff>
          <xdr:row>6</xdr:row>
          <xdr:rowOff>295275</xdr:rowOff>
        </xdr:to>
        <xdr:sp macro="" textlink="">
          <xdr:nvSpPr>
            <xdr:cNvPr id="3097" name="Check Box 25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00000000-0008-0000-0F00-00001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285750</xdr:colOff>
          <xdr:row>7</xdr:row>
          <xdr:rowOff>95250</xdr:rowOff>
        </xdr:from>
        <xdr:to>
          <xdr:col>10</xdr:col>
          <xdr:colOff>66675</xdr:colOff>
          <xdr:row>7</xdr:row>
          <xdr:rowOff>295275</xdr:rowOff>
        </xdr:to>
        <xdr:sp macro="" textlink="">
          <xdr:nvSpPr>
            <xdr:cNvPr id="3098" name="Check Box 26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00000000-0008-0000-0F00-00001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5</xdr:row>
          <xdr:rowOff>95250</xdr:rowOff>
        </xdr:from>
        <xdr:to>
          <xdr:col>4</xdr:col>
          <xdr:colOff>704850</xdr:colOff>
          <xdr:row>5</xdr:row>
          <xdr:rowOff>295275</xdr:rowOff>
        </xdr:to>
        <xdr:sp macro="" textlink="">
          <xdr:nvSpPr>
            <xdr:cNvPr id="3099" name="Check Box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00000000-0008-0000-0F00-00001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6</xdr:row>
          <xdr:rowOff>95250</xdr:rowOff>
        </xdr:from>
        <xdr:to>
          <xdr:col>4</xdr:col>
          <xdr:colOff>704850</xdr:colOff>
          <xdr:row>6</xdr:row>
          <xdr:rowOff>295275</xdr:rowOff>
        </xdr:to>
        <xdr:sp macro="" textlink="">
          <xdr:nvSpPr>
            <xdr:cNvPr id="3100" name="Check Box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00000000-0008-0000-0F00-00001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7</xdr:row>
          <xdr:rowOff>95250</xdr:rowOff>
        </xdr:from>
        <xdr:to>
          <xdr:col>4</xdr:col>
          <xdr:colOff>704850</xdr:colOff>
          <xdr:row>7</xdr:row>
          <xdr:rowOff>295275</xdr:rowOff>
        </xdr:to>
        <xdr:sp macro="" textlink="">
          <xdr:nvSpPr>
            <xdr:cNvPr id="3101" name="Check Box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00000000-0008-0000-0F00-00001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5C1DE3-546B-4863-AA27-487BB2B2384B}" name="Table2" displayName="Table2" ref="B2:I187" totalsRowShown="0" headerRowDxfId="45" headerRowBorderDxfId="44" tableBorderDxfId="43" headerRowCellStyle="Normal 2 2 2">
  <sortState xmlns:xlrd2="http://schemas.microsoft.com/office/spreadsheetml/2017/richdata2" ref="B3:H182">
    <sortCondition ref="B3:B182"/>
    <sortCondition ref="D3:D182"/>
  </sortState>
  <tableColumns count="8">
    <tableColumn id="1" xr3:uid="{10906AFE-1C7C-477C-B957-1650EA37F5EF}" name="Product Group" dataDxfId="42" dataCellStyle="Normal 2 2 2"/>
    <tableColumn id="2" xr3:uid="{5C08842B-BC97-4A7B-A115-10CEC9F0C26F}" name="Description" dataDxfId="41" dataCellStyle="Normal 2 2 2"/>
    <tableColumn id="7" xr3:uid="{647EEA8B-37C0-4B66-B62F-662B7B80B6BD}" name="Item Code" dataDxfId="40" dataCellStyle="Normal 2 2 2"/>
    <tableColumn id="3" xr3:uid="{8515209C-5A5B-4ECB-BD4F-22C96CD2934B}" name="CONVERSION FACTOR" dataDxfId="39" dataCellStyle="Normal 2 2 2"/>
    <tableColumn id="4" xr3:uid="{588DE549-FEA4-4E22-84EE-61D0DE4D0622}" name="REGULAR" dataDxfId="38" dataCellStyle="Normal 2 2 2"/>
    <tableColumn id="5" xr3:uid="{670ED4BC-7D7C-4CD5-BA74-D86C564E056E}" name="RML INCLUSIVE" dataDxfId="37" dataCellStyle="Normal 2 2 2"/>
    <tableColumn id="6" xr3:uid="{11C74CB8-322A-48E8-B085-4CEF52E447DB}" name="SPECIAL OD" dataDxfId="36" dataCellStyle="Normal 2 2 2"/>
    <tableColumn id="8" xr3:uid="{32CFA263-AE67-4C3C-BAF9-D7D584D77E46}" name="ITEM TYPE" dataDxfId="35" dataCellStyle="Normal 2 2 2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B69BE7-6C5B-4B36-A6F1-26143F39BF45}" name="Table3" displayName="Table3" ref="B2:J243" totalsRowShown="0" headerRowDxfId="34" dataDxfId="32" headerRowBorderDxfId="33" tableBorderDxfId="31" headerRowCellStyle="Normal 2 2 2" dataCellStyle="Normal 2 2 2">
  <sortState xmlns:xlrd2="http://schemas.microsoft.com/office/spreadsheetml/2017/richdata2" ref="B3:J243">
    <sortCondition ref="B3:B243"/>
  </sortState>
  <tableColumns count="9">
    <tableColumn id="1" xr3:uid="{975F209A-FA73-4ED2-9CF1-6126DBDDCFD7}" name="Name" dataDxfId="30" dataCellStyle="Normal 2 2 2"/>
    <tableColumn id="2" xr3:uid="{F67261B0-F236-4BF4-944C-2B89C835B3DB}" name="Account Number" dataDxfId="29" dataCellStyle="Normal 2 2 2"/>
    <tableColumn id="3" xr3:uid="{95F03716-62CD-47F0-9006-B5E0890D099F}" name="Postal Address" dataDxfId="28" dataCellStyle="Normal 2 2 2"/>
    <tableColumn id="4" xr3:uid="{2BE52D26-C2E8-495C-9CB3-AF1DAD8B7743}" name="Pmt. Terms" dataDxfId="27" dataCellStyle="Normal 2 2 2"/>
    <tableColumn id="5" xr3:uid="{54472FE5-0ACB-42F2-932E-4365318050D1}" name="Credit Limit" dataDxfId="26" dataCellStyle="Normal 2 2 2"/>
    <tableColumn id="6" xr3:uid="{06A7433F-7792-4809-BF50-6C38254B0AC1}" name="Price Level" dataDxfId="25" dataCellStyle="Normal 2 2 2"/>
    <tableColumn id="7" xr3:uid="{CA5C268D-FD26-4AEE-94F9-0E530D7CAC7D}" name="Delivery Route" dataDxfId="24" dataCellStyle="Normal 2 2 2"/>
    <tableColumn id="8" xr3:uid="{2AF18145-4069-48E5-8498-16B77A43C614}" name="Area" dataDxfId="23" dataCellStyle="Normal 2 2 2"/>
    <tableColumn id="9" xr3:uid="{7D9D714E-46A2-4028-8967-252AEC9907E6}" name="Locality" dataDxfId="22" dataCellStyle="Normal 2 2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3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omments" Target="../comments3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B4D5D-FC7E-48DF-A155-4F6B7498135A}">
  <dimension ref="B2:Y67"/>
  <sheetViews>
    <sheetView showGridLines="0" topLeftCell="B1" zoomScale="68" zoomScaleNormal="97" workbookViewId="0">
      <selection activeCell="X62" sqref="X62"/>
    </sheetView>
  </sheetViews>
  <sheetFormatPr defaultRowHeight="15" x14ac:dyDescent="0.25"/>
  <cols>
    <col min="1" max="1" width="5.85546875" customWidth="1"/>
    <col min="2" max="2" width="23.140625" customWidth="1"/>
    <col min="3" max="3" width="2" customWidth="1"/>
    <col min="4" max="4" width="19.5703125" bestFit="1" customWidth="1"/>
    <col min="5" max="5" width="2" customWidth="1"/>
    <col min="6" max="6" width="22.28515625" bestFit="1" customWidth="1"/>
    <col min="7" max="7" width="2" customWidth="1"/>
    <col min="8" max="8" width="1.85546875" style="2" customWidth="1"/>
    <col min="9" max="9" width="6.140625" customWidth="1"/>
    <col min="10" max="10" width="28.85546875" bestFit="1" customWidth="1"/>
    <col min="11" max="11" width="2.28515625" customWidth="1"/>
    <col min="12" max="12" width="17.85546875" bestFit="1" customWidth="1"/>
    <col min="13" max="13" width="25.7109375" bestFit="1" customWidth="1"/>
    <col min="14" max="14" width="1.85546875" style="2" customWidth="1"/>
    <col min="15" max="15" width="6.140625" customWidth="1"/>
    <col min="16" max="16" width="22.42578125" bestFit="1" customWidth="1"/>
    <col min="17" max="17" width="29" customWidth="1"/>
    <col min="18" max="18" width="1.85546875" style="2" customWidth="1"/>
    <col min="19" max="19" width="5.28515625" customWidth="1"/>
    <col min="20" max="21" width="26.28515625" bestFit="1" customWidth="1"/>
    <col min="22" max="22" width="1.85546875" style="2" customWidth="1"/>
    <col min="23" max="23" width="5.28515625" customWidth="1"/>
    <col min="24" max="25" width="26.28515625" bestFit="1" customWidth="1"/>
  </cols>
  <sheetData>
    <row r="2" spans="2:25" ht="15.75" x14ac:dyDescent="0.25">
      <c r="B2" s="7" t="s">
        <v>12</v>
      </c>
      <c r="C2" s="6"/>
      <c r="D2" s="6"/>
      <c r="E2" s="6"/>
      <c r="F2" s="6"/>
      <c r="G2" s="6"/>
      <c r="J2" s="7" t="s">
        <v>36</v>
      </c>
      <c r="K2" s="6"/>
      <c r="L2" s="6"/>
      <c r="M2" s="6"/>
      <c r="P2" s="7" t="s">
        <v>88</v>
      </c>
      <c r="Q2" s="6"/>
      <c r="T2" s="7" t="s">
        <v>80</v>
      </c>
      <c r="U2" s="6"/>
      <c r="X2" s="7" t="s">
        <v>82</v>
      </c>
      <c r="Y2" s="6"/>
    </row>
    <row r="4" spans="2:25" s="5" customFormat="1" x14ac:dyDescent="0.25">
      <c r="B4" s="3" t="s">
        <v>0</v>
      </c>
      <c r="C4" s="3"/>
      <c r="D4" s="3" t="s">
        <v>17</v>
      </c>
      <c r="E4" s="3"/>
      <c r="F4" s="3" t="s">
        <v>1</v>
      </c>
      <c r="G4" s="3"/>
      <c r="H4" s="4"/>
      <c r="J4" s="3" t="s">
        <v>39</v>
      </c>
      <c r="K4" s="13"/>
      <c r="L4" s="3" t="s">
        <v>1</v>
      </c>
      <c r="M4" s="3" t="s">
        <v>63</v>
      </c>
      <c r="N4" s="4"/>
      <c r="P4" s="3" t="s">
        <v>1</v>
      </c>
      <c r="Q4" s="3" t="s">
        <v>63</v>
      </c>
      <c r="R4" s="4"/>
      <c r="T4" s="3" t="s">
        <v>1</v>
      </c>
      <c r="U4" s="3" t="s">
        <v>63</v>
      </c>
      <c r="V4" s="4"/>
      <c r="X4" s="3" t="s">
        <v>1</v>
      </c>
      <c r="Y4" s="3" t="s">
        <v>63</v>
      </c>
    </row>
    <row r="6" spans="2:25" x14ac:dyDescent="0.25">
      <c r="J6" t="s">
        <v>37</v>
      </c>
      <c r="L6" t="s">
        <v>38</v>
      </c>
      <c r="M6" t="s">
        <v>67</v>
      </c>
      <c r="P6" t="str">
        <f t="shared" ref="P6:Q9" si="0">L6</f>
        <v>Company Name</v>
      </c>
      <c r="Q6" t="str">
        <f t="shared" si="0"/>
        <v>text (12 characters)</v>
      </c>
    </row>
    <row r="7" spans="2:25" x14ac:dyDescent="0.25">
      <c r="J7" t="s">
        <v>47</v>
      </c>
      <c r="L7" t="s">
        <v>69</v>
      </c>
      <c r="M7" t="s">
        <v>70</v>
      </c>
      <c r="P7" t="str">
        <f t="shared" si="0"/>
        <v xml:space="preserve">SOR No. </v>
      </c>
      <c r="Q7" t="str">
        <f t="shared" si="0"/>
        <v>alpha numeric(25 characters)</v>
      </c>
      <c r="T7" t="str">
        <f>P7</f>
        <v xml:space="preserve">SOR No. </v>
      </c>
      <c r="U7" t="str">
        <f>Q7</f>
        <v>alpha numeric(25 characters)</v>
      </c>
      <c r="X7" t="str">
        <f>P7</f>
        <v xml:space="preserve">SOR No. </v>
      </c>
      <c r="Y7" t="str">
        <f>U7</f>
        <v>alpha numeric(25 characters)</v>
      </c>
    </row>
    <row r="8" spans="2:25" x14ac:dyDescent="0.25">
      <c r="J8" t="s">
        <v>41</v>
      </c>
      <c r="L8" t="s">
        <v>44</v>
      </c>
      <c r="M8" t="s">
        <v>65</v>
      </c>
      <c r="P8" t="str">
        <f t="shared" si="0"/>
        <v>Request Date</v>
      </c>
      <c r="Q8" t="str">
        <f t="shared" si="0"/>
        <v>date format</v>
      </c>
    </row>
    <row r="9" spans="2:25" x14ac:dyDescent="0.25">
      <c r="J9" t="s">
        <v>41</v>
      </c>
      <c r="L9" t="s">
        <v>45</v>
      </c>
      <c r="M9" t="s">
        <v>65</v>
      </c>
      <c r="P9" t="str">
        <f t="shared" si="0"/>
        <v>Dispactch Date</v>
      </c>
      <c r="Q9" t="str">
        <f t="shared" si="0"/>
        <v>date format</v>
      </c>
      <c r="T9" t="str">
        <f>P9</f>
        <v>Dispactch Date</v>
      </c>
      <c r="U9" t="str">
        <f>Q9</f>
        <v>date format</v>
      </c>
      <c r="X9" t="str">
        <f>P9</f>
        <v>Dispactch Date</v>
      </c>
      <c r="Y9" t="str">
        <f>Q9</f>
        <v>date format</v>
      </c>
    </row>
    <row r="11" spans="2:25" x14ac:dyDescent="0.25">
      <c r="B11" s="12" t="s">
        <v>4</v>
      </c>
      <c r="D11" s="10"/>
      <c r="F11" t="s">
        <v>23</v>
      </c>
      <c r="J11" t="s">
        <v>41</v>
      </c>
      <c r="L11" t="str">
        <f>F11</f>
        <v>Customer Name</v>
      </c>
      <c r="M11" t="s">
        <v>73</v>
      </c>
      <c r="P11" t="str">
        <f t="shared" ref="P11:P16" si="1">L11</f>
        <v>Customer Name</v>
      </c>
      <c r="Q11" t="str">
        <f t="shared" ref="Q11:Q16" si="2">M11</f>
        <v>text (25 characters)</v>
      </c>
      <c r="X11" t="str">
        <f>P11</f>
        <v>Customer Name</v>
      </c>
      <c r="Y11" t="str">
        <f>Q11</f>
        <v>text (25 characters)</v>
      </c>
    </row>
    <row r="12" spans="2:25" ht="30" x14ac:dyDescent="0.25">
      <c r="B12" s="12" t="s">
        <v>5</v>
      </c>
      <c r="D12" s="11" t="s">
        <v>16</v>
      </c>
      <c r="F12" t="s">
        <v>32</v>
      </c>
      <c r="J12" t="s">
        <v>40</v>
      </c>
      <c r="L12" t="str">
        <f>F12</f>
        <v>Customer ID</v>
      </c>
      <c r="M12" t="s">
        <v>64</v>
      </c>
      <c r="P12" t="str">
        <f t="shared" si="1"/>
        <v>Customer ID</v>
      </c>
      <c r="Q12" t="str">
        <f t="shared" si="2"/>
        <v>alpha numeric</v>
      </c>
      <c r="X12" t="str">
        <f>P12</f>
        <v>Customer ID</v>
      </c>
      <c r="Y12" t="str">
        <f>Q12</f>
        <v>alpha numeric</v>
      </c>
    </row>
    <row r="13" spans="2:25" x14ac:dyDescent="0.25">
      <c r="B13" s="12" t="s">
        <v>14</v>
      </c>
      <c r="D13" s="8"/>
      <c r="F13" t="s">
        <v>18</v>
      </c>
      <c r="J13" t="s">
        <v>40</v>
      </c>
      <c r="L13" t="str">
        <f t="shared" ref="L13" si="3">F13</f>
        <v>Pmt. Terms</v>
      </c>
      <c r="M13" t="s">
        <v>64</v>
      </c>
      <c r="P13" t="str">
        <f t="shared" si="1"/>
        <v>Pmt. Terms</v>
      </c>
      <c r="Q13" t="str">
        <f t="shared" si="2"/>
        <v>alpha numeric</v>
      </c>
    </row>
    <row r="14" spans="2:25" x14ac:dyDescent="0.25">
      <c r="B14" s="12" t="s">
        <v>15</v>
      </c>
      <c r="D14" s="8"/>
      <c r="F14" t="s">
        <v>19</v>
      </c>
      <c r="J14" t="s">
        <v>40</v>
      </c>
      <c r="L14" t="str">
        <f t="shared" ref="L14:L15" si="4">F14</f>
        <v>Credit Limit</v>
      </c>
      <c r="M14" t="s">
        <v>66</v>
      </c>
      <c r="P14" t="str">
        <f t="shared" si="1"/>
        <v>Credit Limit</v>
      </c>
      <c r="Q14" t="str">
        <f t="shared" si="2"/>
        <v>amount</v>
      </c>
    </row>
    <row r="15" spans="2:25" x14ac:dyDescent="0.25">
      <c r="D15" s="8"/>
      <c r="F15" t="s">
        <v>20</v>
      </c>
      <c r="J15" t="s">
        <v>40</v>
      </c>
      <c r="L15" t="str">
        <f t="shared" si="4"/>
        <v>Price Level</v>
      </c>
      <c r="M15" t="s">
        <v>67</v>
      </c>
      <c r="P15" t="str">
        <f t="shared" si="1"/>
        <v>Price Level</v>
      </c>
      <c r="Q15" t="str">
        <f t="shared" si="2"/>
        <v>text (12 characters)</v>
      </c>
    </row>
    <row r="16" spans="2:25" x14ac:dyDescent="0.25">
      <c r="D16" s="8"/>
      <c r="F16" t="s">
        <v>21</v>
      </c>
      <c r="J16" t="s">
        <v>40</v>
      </c>
      <c r="L16" t="str">
        <f>F16</f>
        <v>Area</v>
      </c>
      <c r="M16" t="s">
        <v>67</v>
      </c>
      <c r="P16" t="str">
        <f t="shared" si="1"/>
        <v>Area</v>
      </c>
      <c r="Q16" t="str">
        <f t="shared" si="2"/>
        <v>text (12 characters)</v>
      </c>
    </row>
    <row r="17" spans="4:25" x14ac:dyDescent="0.25">
      <c r="D17" s="8"/>
      <c r="F17" t="s">
        <v>22</v>
      </c>
    </row>
    <row r="18" spans="4:25" x14ac:dyDescent="0.25">
      <c r="D18" s="9"/>
      <c r="J18" t="s">
        <v>41</v>
      </c>
      <c r="L18" t="s">
        <v>42</v>
      </c>
      <c r="M18" t="s">
        <v>68</v>
      </c>
      <c r="P18" t="str">
        <f>L18</f>
        <v>Delivery  Instruction</v>
      </c>
      <c r="Q18" t="str">
        <f>M18</f>
        <v>test (25 characters)</v>
      </c>
    </row>
    <row r="22" spans="4:25" x14ac:dyDescent="0.25">
      <c r="D22" s="10"/>
      <c r="F22" t="s">
        <v>23</v>
      </c>
    </row>
    <row r="23" spans="4:25" x14ac:dyDescent="0.25">
      <c r="D23" s="11" t="s">
        <v>30</v>
      </c>
      <c r="F23" t="s">
        <v>32</v>
      </c>
    </row>
    <row r="24" spans="4:25" x14ac:dyDescent="0.25">
      <c r="D24" s="11" t="s">
        <v>31</v>
      </c>
      <c r="F24" t="s">
        <v>33</v>
      </c>
      <c r="J24" t="s">
        <v>40</v>
      </c>
      <c r="L24" t="s">
        <v>84</v>
      </c>
      <c r="M24" t="s">
        <v>71</v>
      </c>
      <c r="P24" t="str">
        <f t="shared" ref="P24:Q26" si="5">L24</f>
        <v>Account Bal-Beg</v>
      </c>
      <c r="Q24" t="str">
        <f t="shared" si="5"/>
        <v>amount (12 characters)</v>
      </c>
      <c r="X24" t="str">
        <f>P24</f>
        <v>Account Bal-Beg</v>
      </c>
      <c r="Y24" t="str">
        <f>Q24</f>
        <v>amount (12 characters)</v>
      </c>
    </row>
    <row r="25" spans="4:25" x14ac:dyDescent="0.25">
      <c r="D25" s="8"/>
      <c r="F25" t="s">
        <v>34</v>
      </c>
      <c r="J25" t="s">
        <v>40</v>
      </c>
      <c r="L25" t="str">
        <f t="shared" ref="L25:L26" si="6">F25</f>
        <v>Over 30 Days</v>
      </c>
      <c r="M25" t="s">
        <v>71</v>
      </c>
      <c r="P25" t="str">
        <f t="shared" si="5"/>
        <v>Over 30 Days</v>
      </c>
      <c r="Q25" t="str">
        <f t="shared" si="5"/>
        <v>amount (12 characters)</v>
      </c>
    </row>
    <row r="26" spans="4:25" x14ac:dyDescent="0.25">
      <c r="D26" s="9"/>
      <c r="F26" t="s">
        <v>35</v>
      </c>
      <c r="J26" t="s">
        <v>40</v>
      </c>
      <c r="L26" t="str">
        <f t="shared" si="6"/>
        <v>Unsecured</v>
      </c>
      <c r="M26" t="s">
        <v>71</v>
      </c>
      <c r="P26" t="str">
        <f t="shared" si="5"/>
        <v>Unsecured</v>
      </c>
      <c r="Q26" t="str">
        <f t="shared" si="5"/>
        <v>amount (12 characters)</v>
      </c>
    </row>
    <row r="28" spans="4:25" x14ac:dyDescent="0.25">
      <c r="J28" t="s">
        <v>47</v>
      </c>
      <c r="M28" t="s">
        <v>72</v>
      </c>
      <c r="P28" t="str">
        <f>FORM!B23</f>
        <v>Line no.</v>
      </c>
      <c r="Q28" t="str">
        <f>M28</f>
        <v>numeric (2 characters)</v>
      </c>
    </row>
    <row r="29" spans="4:25" x14ac:dyDescent="0.25">
      <c r="D29" s="10"/>
      <c r="F29" t="s">
        <v>6</v>
      </c>
      <c r="L29" s="14"/>
      <c r="M29" s="14"/>
    </row>
    <row r="30" spans="4:25" x14ac:dyDescent="0.25">
      <c r="D30" s="11" t="s">
        <v>13</v>
      </c>
      <c r="F30" t="s">
        <v>3</v>
      </c>
      <c r="J30" t="s">
        <v>40</v>
      </c>
      <c r="L30" t="str">
        <f t="shared" ref="L30:L31" si="7">F30</f>
        <v>Item Description</v>
      </c>
      <c r="M30" t="s">
        <v>73</v>
      </c>
      <c r="P30" t="str">
        <f t="shared" ref="P30:Q32" si="8">L30</f>
        <v>Item Description</v>
      </c>
      <c r="Q30" t="str">
        <f t="shared" si="8"/>
        <v>text (25 characters)</v>
      </c>
      <c r="T30" t="str">
        <f>P30</f>
        <v>Item Description</v>
      </c>
      <c r="U30" t="str">
        <f>Q30</f>
        <v>text (25 characters)</v>
      </c>
    </row>
    <row r="31" spans="4:25" x14ac:dyDescent="0.25">
      <c r="D31" s="11"/>
      <c r="F31" t="s">
        <v>2</v>
      </c>
      <c r="J31" t="s">
        <v>40</v>
      </c>
      <c r="L31" t="str">
        <f t="shared" si="7"/>
        <v>Item Code</v>
      </c>
      <c r="M31" t="s">
        <v>74</v>
      </c>
      <c r="P31" t="str">
        <f t="shared" si="8"/>
        <v>Item Code</v>
      </c>
      <c r="Q31" t="str">
        <f t="shared" si="8"/>
        <v>alpha numeric (10 characters)</v>
      </c>
      <c r="T31" t="str">
        <f>P31</f>
        <v>Item Code</v>
      </c>
      <c r="U31" t="str">
        <f>Q31</f>
        <v>alpha numeric (10 characters)</v>
      </c>
    </row>
    <row r="32" spans="4:25" x14ac:dyDescent="0.25">
      <c r="D32" s="8"/>
      <c r="F32" t="s">
        <v>7</v>
      </c>
      <c r="J32" t="s">
        <v>40</v>
      </c>
      <c r="L32" t="str">
        <f t="shared" ref="L32:L36" si="9">F32</f>
        <v>Conversion Factor</v>
      </c>
      <c r="M32" t="s">
        <v>75</v>
      </c>
      <c r="P32" t="str">
        <f t="shared" si="8"/>
        <v>Conversion Factor</v>
      </c>
      <c r="Q32" t="str">
        <f t="shared" si="8"/>
        <v>number</v>
      </c>
    </row>
    <row r="33" spans="2:21" x14ac:dyDescent="0.25">
      <c r="B33" s="1"/>
      <c r="D33" s="8"/>
      <c r="F33" t="s">
        <v>8</v>
      </c>
      <c r="J33" t="s">
        <v>48</v>
      </c>
      <c r="L33" t="str">
        <f t="shared" si="9"/>
        <v>Regular Price</v>
      </c>
      <c r="M33" t="s">
        <v>71</v>
      </c>
      <c r="P33" t="s">
        <v>81</v>
      </c>
      <c r="Q33" t="str">
        <f>M33</f>
        <v>amount (12 characters)</v>
      </c>
    </row>
    <row r="34" spans="2:21" x14ac:dyDescent="0.25">
      <c r="B34" s="1"/>
      <c r="D34" s="8"/>
      <c r="F34" t="s">
        <v>9</v>
      </c>
      <c r="J34" t="s">
        <v>48</v>
      </c>
      <c r="L34" t="str">
        <f t="shared" si="9"/>
        <v>RML Inclusive Price</v>
      </c>
      <c r="M34" t="s">
        <v>71</v>
      </c>
    </row>
    <row r="35" spans="2:21" x14ac:dyDescent="0.25">
      <c r="B35" s="1"/>
      <c r="D35" s="8"/>
      <c r="F35" t="s">
        <v>10</v>
      </c>
      <c r="J35" t="s">
        <v>48</v>
      </c>
      <c r="L35" t="str">
        <f t="shared" si="9"/>
        <v>Special OD Price</v>
      </c>
      <c r="M35" t="s">
        <v>71</v>
      </c>
    </row>
    <row r="36" spans="2:21" x14ac:dyDescent="0.25">
      <c r="D36" s="9"/>
      <c r="F36" t="s">
        <v>11</v>
      </c>
      <c r="J36" t="s">
        <v>40</v>
      </c>
      <c r="L36" t="str">
        <f t="shared" si="9"/>
        <v>Item Type</v>
      </c>
      <c r="M36" t="s">
        <v>76</v>
      </c>
      <c r="P36" t="str">
        <f>L36</f>
        <v>Item Type</v>
      </c>
      <c r="Q36" t="str">
        <f>M36</f>
        <v>text (2 characters)</v>
      </c>
    </row>
    <row r="39" spans="2:21" x14ac:dyDescent="0.25">
      <c r="D39" s="10"/>
      <c r="F39" t="s">
        <v>26</v>
      </c>
    </row>
    <row r="40" spans="2:21" x14ac:dyDescent="0.25">
      <c r="D40" s="11" t="s">
        <v>24</v>
      </c>
      <c r="F40" t="s">
        <v>21</v>
      </c>
    </row>
    <row r="41" spans="2:21" x14ac:dyDescent="0.25">
      <c r="D41" s="11" t="s">
        <v>25</v>
      </c>
      <c r="F41" t="s">
        <v>27</v>
      </c>
    </row>
    <row r="42" spans="2:21" x14ac:dyDescent="0.25">
      <c r="D42" s="8"/>
      <c r="F42" t="s">
        <v>28</v>
      </c>
    </row>
    <row r="43" spans="2:21" x14ac:dyDescent="0.25">
      <c r="D43" s="8"/>
      <c r="F43" t="s">
        <v>29</v>
      </c>
    </row>
    <row r="44" spans="2:21" x14ac:dyDescent="0.25">
      <c r="D44" s="9"/>
      <c r="F44" t="s">
        <v>83</v>
      </c>
      <c r="T44" t="s">
        <v>87</v>
      </c>
      <c r="U44" t="s">
        <v>77</v>
      </c>
    </row>
    <row r="46" spans="2:21" x14ac:dyDescent="0.25">
      <c r="J46" t="s">
        <v>52</v>
      </c>
      <c r="L46" t="s">
        <v>49</v>
      </c>
      <c r="M46" t="s">
        <v>77</v>
      </c>
      <c r="P46" t="str">
        <f t="shared" ref="P46:Q49" si="10">L46</f>
        <v>Requested Qty</v>
      </c>
      <c r="Q46" t="str">
        <f t="shared" si="10"/>
        <v>numeric (12 characters)</v>
      </c>
    </row>
    <row r="47" spans="2:21" x14ac:dyDescent="0.25">
      <c r="J47" t="s">
        <v>52</v>
      </c>
      <c r="L47" t="s">
        <v>132</v>
      </c>
      <c r="M47" t="s">
        <v>77</v>
      </c>
      <c r="P47" t="str">
        <f t="shared" si="10"/>
        <v>Committed Qty</v>
      </c>
      <c r="Q47" t="str">
        <f t="shared" si="10"/>
        <v>numeric (12 characters)</v>
      </c>
      <c r="T47" t="s">
        <v>132</v>
      </c>
      <c r="U47" t="str">
        <f t="shared" ref="T47:U49" si="11">Q47</f>
        <v>numeric (12 characters)</v>
      </c>
    </row>
    <row r="48" spans="2:21" x14ac:dyDescent="0.25">
      <c r="J48" t="s">
        <v>61</v>
      </c>
      <c r="L48" t="s">
        <v>51</v>
      </c>
      <c r="M48" t="s">
        <v>77</v>
      </c>
      <c r="P48" t="str">
        <f t="shared" si="10"/>
        <v>Price/Unit</v>
      </c>
      <c r="Q48" t="str">
        <f t="shared" si="10"/>
        <v>numeric (12 characters)</v>
      </c>
      <c r="T48" t="str">
        <f t="shared" si="11"/>
        <v>Price/Unit</v>
      </c>
      <c r="U48" t="str">
        <f t="shared" si="11"/>
        <v>numeric (12 characters)</v>
      </c>
    </row>
    <row r="49" spans="10:25" x14ac:dyDescent="0.25">
      <c r="J49" t="s">
        <v>62</v>
      </c>
      <c r="L49" t="s">
        <v>1306</v>
      </c>
      <c r="M49" t="s">
        <v>77</v>
      </c>
      <c r="P49" t="str">
        <f t="shared" si="10"/>
        <v>Amount Committed</v>
      </c>
      <c r="Q49" t="str">
        <f t="shared" si="10"/>
        <v>numeric (12 characters)</v>
      </c>
      <c r="T49" t="str">
        <f t="shared" si="11"/>
        <v>Amount Committed</v>
      </c>
      <c r="U49" t="str">
        <f t="shared" si="11"/>
        <v>numeric (12 characters)</v>
      </c>
      <c r="X49" t="str">
        <f>T49</f>
        <v>Amount Committed</v>
      </c>
      <c r="Y49" t="str">
        <f>U49</f>
        <v>numeric (12 characters)</v>
      </c>
    </row>
    <row r="51" spans="10:25" x14ac:dyDescent="0.25">
      <c r="J51" t="s">
        <v>43</v>
      </c>
      <c r="L51" t="s">
        <v>53</v>
      </c>
      <c r="M51" t="s">
        <v>77</v>
      </c>
      <c r="P51" t="str">
        <f>L51</f>
        <v>Unserved Qty</v>
      </c>
      <c r="Q51" t="str">
        <f>M51</f>
        <v>numeric (12 characters)</v>
      </c>
    </row>
    <row r="52" spans="10:25" x14ac:dyDescent="0.25">
      <c r="J52" t="s">
        <v>62</v>
      </c>
      <c r="L52" t="s">
        <v>54</v>
      </c>
      <c r="M52" t="s">
        <v>77</v>
      </c>
      <c r="P52" t="str">
        <f>L52</f>
        <v>Served/Std Qty</v>
      </c>
      <c r="Q52" t="str">
        <f>M52</f>
        <v>numeric (12 characters)</v>
      </c>
    </row>
    <row r="55" spans="10:25" x14ac:dyDescent="0.25">
      <c r="J55" t="s">
        <v>59</v>
      </c>
      <c r="L55" t="s">
        <v>55</v>
      </c>
      <c r="M55" t="s">
        <v>78</v>
      </c>
      <c r="P55" t="str">
        <f t="shared" ref="P55:Q58" si="12">L55</f>
        <v>Remarks 1</v>
      </c>
      <c r="Q55" t="str">
        <f t="shared" si="12"/>
        <v>text (5 characters)</v>
      </c>
    </row>
    <row r="56" spans="10:25" x14ac:dyDescent="0.25">
      <c r="J56" t="s">
        <v>60</v>
      </c>
      <c r="L56" t="s">
        <v>56</v>
      </c>
      <c r="M56" t="s">
        <v>67</v>
      </c>
      <c r="P56" t="str">
        <f t="shared" si="12"/>
        <v>Remarks 2</v>
      </c>
      <c r="Q56" t="str">
        <f t="shared" si="12"/>
        <v>text (12 characters)</v>
      </c>
    </row>
    <row r="57" spans="10:25" x14ac:dyDescent="0.25">
      <c r="J57" t="s">
        <v>41</v>
      </c>
      <c r="L57" t="s">
        <v>57</v>
      </c>
      <c r="M57" t="s">
        <v>79</v>
      </c>
      <c r="P57" t="str">
        <f t="shared" si="12"/>
        <v>Invoice No.</v>
      </c>
      <c r="Q57" t="str">
        <f t="shared" si="12"/>
        <v>alpha numeric (12 characters)</v>
      </c>
      <c r="T57" t="str">
        <f>P57</f>
        <v>Invoice No.</v>
      </c>
      <c r="U57" t="str">
        <f>Q57</f>
        <v>alpha numeric (12 characters)</v>
      </c>
    </row>
    <row r="58" spans="10:25" x14ac:dyDescent="0.25">
      <c r="J58" t="s">
        <v>41</v>
      </c>
      <c r="L58" t="s">
        <v>58</v>
      </c>
      <c r="M58" t="s">
        <v>65</v>
      </c>
      <c r="P58" t="str">
        <f t="shared" si="12"/>
        <v>Invoice Date</v>
      </c>
      <c r="Q58" t="str">
        <f t="shared" si="12"/>
        <v>date format</v>
      </c>
      <c r="T58" t="str">
        <f>P58</f>
        <v>Invoice Date</v>
      </c>
      <c r="U58" t="str">
        <f>Q58</f>
        <v>date format</v>
      </c>
    </row>
    <row r="60" spans="10:25" x14ac:dyDescent="0.25">
      <c r="T60" t="s">
        <v>86</v>
      </c>
      <c r="U60" t="s">
        <v>77</v>
      </c>
      <c r="X60" t="s">
        <v>85</v>
      </c>
      <c r="Y60" t="s">
        <v>77</v>
      </c>
    </row>
    <row r="62" spans="10:25" x14ac:dyDescent="0.25">
      <c r="J62" s="20" t="s">
        <v>103</v>
      </c>
      <c r="K62" s="17"/>
      <c r="L62" s="17"/>
      <c r="M62" s="17"/>
    </row>
    <row r="63" spans="10:25" x14ac:dyDescent="0.25">
      <c r="J63" s="21" t="s">
        <v>98</v>
      </c>
    </row>
    <row r="64" spans="10:25" x14ac:dyDescent="0.25">
      <c r="J64" s="21" t="s">
        <v>99</v>
      </c>
    </row>
    <row r="65" spans="10:10" x14ac:dyDescent="0.25">
      <c r="J65" s="21" t="s">
        <v>100</v>
      </c>
    </row>
    <row r="66" spans="10:10" x14ac:dyDescent="0.25">
      <c r="J66" s="21" t="s">
        <v>101</v>
      </c>
    </row>
    <row r="67" spans="10:10" x14ac:dyDescent="0.25">
      <c r="J67" s="21" t="s">
        <v>102</v>
      </c>
    </row>
  </sheetData>
  <conditionalFormatting sqref="J1:J1048576">
    <cfRule type="containsText" dxfId="21" priority="22" operator="containsText" text="input/validate">
      <formula>NOT(ISERROR(SEARCH("input/validate",J1)))</formula>
    </cfRule>
    <cfRule type="containsText" dxfId="20" priority="33" operator="containsText" text="calculated">
      <formula>NOT(ISERROR(SEARCH("calculated",J1)))</formula>
    </cfRule>
    <cfRule type="containsText" dxfId="19" priority="35" operator="containsText" text="Input">
      <formula>NOT(ISERROR(SEARCH("Input",J1)))</formula>
    </cfRule>
  </conditionalFormatting>
  <conditionalFormatting sqref="J7">
    <cfRule type="containsText" dxfId="18" priority="28" operator="containsText" text="series">
      <formula>NOT(ISERROR(SEARCH("series",J7)))</formula>
    </cfRule>
  </conditionalFormatting>
  <conditionalFormatting sqref="J28">
    <cfRule type="containsText" dxfId="17" priority="27" operator="containsText" text="series">
      <formula>NOT(ISERROR(SEARCH("series",J28)))</formula>
    </cfRule>
  </conditionalFormatting>
  <conditionalFormatting sqref="L7:M9 M11:M14">
    <cfRule type="containsText" dxfId="16" priority="34" operator="containsText" text="Input">
      <formula>NOT(ISERROR(SEARCH("Input",L7)))</formula>
    </cfRule>
  </conditionalFormatting>
  <conditionalFormatting sqref="L23:M23">
    <cfRule type="containsText" dxfId="15" priority="31" operator="containsText" text="calculated">
      <formula>NOT(ISERROR(SEARCH("calculated",L23)))</formula>
    </cfRule>
    <cfRule type="containsText" dxfId="14" priority="32" operator="containsText" text="Input">
      <formula>NOT(ISERROR(SEARCH("Input",L23)))</formula>
    </cfRule>
  </conditionalFormatting>
  <conditionalFormatting sqref="L46:M49">
    <cfRule type="containsText" dxfId="13" priority="23" operator="containsText" text="calculated">
      <formula>NOT(ISERROR(SEARCH("calculated",L46)))</formula>
    </cfRule>
    <cfRule type="containsText" dxfId="12" priority="24" operator="containsText" text="Input">
      <formula>NOT(ISERROR(SEARCH("Input",L46)))</formula>
    </cfRule>
  </conditionalFormatting>
  <conditionalFormatting sqref="L51:M52">
    <cfRule type="containsText" dxfId="11" priority="7" operator="containsText" text="calculated">
      <formula>NOT(ISERROR(SEARCH("calculated",L51)))</formula>
    </cfRule>
    <cfRule type="containsText" dxfId="10" priority="8" operator="containsText" text="Input">
      <formula>NOT(ISERROR(SEARCH("Input",L51)))</formula>
    </cfRule>
  </conditionalFormatting>
  <conditionalFormatting sqref="M18">
    <cfRule type="containsText" dxfId="9" priority="11" operator="containsText" text="Input">
      <formula>NOT(ISERROR(SEARCH("Input",M18)))</formula>
    </cfRule>
  </conditionalFormatting>
  <conditionalFormatting sqref="P2">
    <cfRule type="containsText" dxfId="8" priority="19" operator="containsText" text="input/validate">
      <formula>NOT(ISERROR(SEARCH("input/validate",P2)))</formula>
    </cfRule>
    <cfRule type="containsText" dxfId="7" priority="20" operator="containsText" text="calculated">
      <formula>NOT(ISERROR(SEARCH("calculated",P2)))</formula>
    </cfRule>
    <cfRule type="containsText" dxfId="6" priority="21" operator="containsText" text="Input">
      <formula>NOT(ISERROR(SEARCH("Input",P2)))</formula>
    </cfRule>
  </conditionalFormatting>
  <conditionalFormatting sqref="T2">
    <cfRule type="containsText" dxfId="5" priority="4" operator="containsText" text="input/validate">
      <formula>NOT(ISERROR(SEARCH("input/validate",T2)))</formula>
    </cfRule>
    <cfRule type="containsText" dxfId="4" priority="5" operator="containsText" text="calculated">
      <formula>NOT(ISERROR(SEARCH("calculated",T2)))</formula>
    </cfRule>
    <cfRule type="containsText" dxfId="3" priority="6" operator="containsText" text="Input">
      <formula>NOT(ISERROR(SEARCH("Input",T2)))</formula>
    </cfRule>
  </conditionalFormatting>
  <conditionalFormatting sqref="X2">
    <cfRule type="containsText" dxfId="2" priority="1" operator="containsText" text="input/validate">
      <formula>NOT(ISERROR(SEARCH("input/validate",X2)))</formula>
    </cfRule>
    <cfRule type="containsText" dxfId="1" priority="2" operator="containsText" text="calculated">
      <formula>NOT(ISERROR(SEARCH("calculated",X2)))</formula>
    </cfRule>
    <cfRule type="containsText" dxfId="0" priority="3" operator="containsText" text="Input">
      <formula>NOT(ISERROR(SEARCH("Input",X2)))</formula>
    </cfRule>
  </conditionalFormatting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AC9C-1D29-42AA-A9E5-3C70809F3678}">
  <sheetPr>
    <tabColor rgb="FF002060"/>
  </sheetPr>
  <dimension ref="B1:Q32"/>
  <sheetViews>
    <sheetView showGridLines="0" topLeftCell="A6" workbookViewId="0">
      <selection activeCell="D10" sqref="D10"/>
    </sheetView>
  </sheetViews>
  <sheetFormatPr defaultRowHeight="15" x14ac:dyDescent="0.25"/>
  <cols>
    <col min="2" max="2" width="6.28515625" customWidth="1"/>
    <col min="3" max="3" width="8.7109375" customWidth="1"/>
    <col min="4" max="4" width="15.7109375" customWidth="1"/>
    <col min="5" max="5" width="8.5703125" customWidth="1"/>
    <col min="6" max="6" width="7.5703125" customWidth="1"/>
    <col min="7" max="7" width="19.140625" customWidth="1"/>
    <col min="8" max="8" width="12.7109375" customWidth="1"/>
    <col min="9" max="9" width="10.140625" customWidth="1"/>
    <col min="11" max="11" width="12.28515625" bestFit="1" customWidth="1"/>
    <col min="12" max="12" width="13.140625" bestFit="1" customWidth="1"/>
    <col min="15" max="15" width="9.140625" style="108" bestFit="1" customWidth="1"/>
    <col min="16" max="16" width="13.5703125" style="108" bestFit="1" customWidth="1"/>
    <col min="17" max="17" width="10.42578125" style="108" bestFit="1" customWidth="1"/>
  </cols>
  <sheetData>
    <row r="1" spans="2:12" ht="15.75" thickBot="1" x14ac:dyDescent="0.3"/>
    <row r="2" spans="2:12" x14ac:dyDescent="0.25">
      <c r="B2" s="22"/>
      <c r="C2" s="23"/>
      <c r="D2" s="23"/>
      <c r="E2" s="23"/>
      <c r="F2" s="23"/>
      <c r="G2" s="23"/>
      <c r="H2" s="23"/>
      <c r="I2" s="23"/>
      <c r="J2" s="23"/>
      <c r="K2" s="23"/>
      <c r="L2" s="24"/>
    </row>
    <row r="3" spans="2:12" ht="15.75" x14ac:dyDescent="0.25">
      <c r="B3" s="115" t="s">
        <v>139</v>
      </c>
      <c r="C3" s="116"/>
      <c r="D3" s="116"/>
      <c r="E3" s="116"/>
      <c r="F3" s="116"/>
      <c r="G3" s="116"/>
      <c r="H3" s="116"/>
      <c r="I3" s="116"/>
      <c r="J3" s="116"/>
      <c r="K3" s="116"/>
      <c r="L3" s="117"/>
    </row>
    <row r="4" spans="2:12" ht="15.75" x14ac:dyDescent="0.25">
      <c r="B4" s="118" t="s">
        <v>129</v>
      </c>
      <c r="C4" s="50"/>
      <c r="D4" s="50"/>
      <c r="E4" s="50"/>
      <c r="F4" s="50"/>
      <c r="G4" s="50"/>
      <c r="H4" s="50"/>
      <c r="I4" s="50"/>
      <c r="J4" s="50"/>
      <c r="K4" s="51"/>
      <c r="L4" s="119"/>
    </row>
    <row r="5" spans="2:12" x14ac:dyDescent="0.25">
      <c r="B5" s="27"/>
      <c r="L5" s="26"/>
    </row>
    <row r="6" spans="2:12" x14ac:dyDescent="0.25">
      <c r="B6" s="120" t="s">
        <v>126</v>
      </c>
      <c r="C6" s="49"/>
      <c r="D6" s="16"/>
      <c r="E6" s="16"/>
      <c r="F6" s="16"/>
      <c r="G6" s="16"/>
      <c r="H6" s="16"/>
      <c r="I6" s="16"/>
      <c r="J6" s="16"/>
      <c r="K6" s="16"/>
      <c r="L6" s="121"/>
    </row>
    <row r="7" spans="2:12" x14ac:dyDescent="0.25">
      <c r="B7" s="27"/>
      <c r="L7" s="26"/>
    </row>
    <row r="8" spans="2:12" x14ac:dyDescent="0.25">
      <c r="B8" s="122" t="s">
        <v>138</v>
      </c>
      <c r="C8" s="123"/>
      <c r="D8" s="52" t="s">
        <v>137</v>
      </c>
      <c r="G8" t="s">
        <v>23</v>
      </c>
      <c r="H8" s="17" t="s">
        <v>642</v>
      </c>
      <c r="I8" s="17"/>
      <c r="J8" s="17"/>
      <c r="K8" s="17"/>
      <c r="L8" s="124"/>
    </row>
    <row r="9" spans="2:12" x14ac:dyDescent="0.25">
      <c r="B9" s="122" t="s">
        <v>69</v>
      </c>
      <c r="C9" s="123"/>
      <c r="D9" s="60" t="str">
        <f>CONCATENATE(D8,"-",TEXT(D10,"YY"),TEXT(D10,"mm"),TEXT(D10,"dd"),"-",RIGHT("000"&amp;ROW(A3),3))</f>
        <v>HDI1-250620-003</v>
      </c>
      <c r="G9" t="s">
        <v>32</v>
      </c>
      <c r="H9" s="17" t="str">
        <f>_xlfn.XLOOKUP(H8,Table3[Name],Table3[Account Number])</f>
        <v>BSIPAC01</v>
      </c>
      <c r="I9" s="17"/>
      <c r="J9" s="17"/>
      <c r="L9" s="26"/>
    </row>
    <row r="10" spans="2:12" x14ac:dyDescent="0.25">
      <c r="B10" s="122" t="s">
        <v>44</v>
      </c>
      <c r="C10" s="123"/>
      <c r="D10" s="59">
        <v>45828</v>
      </c>
      <c r="G10" t="s">
        <v>18</v>
      </c>
      <c r="H10" s="17" t="str">
        <f>_xlfn.XLOOKUP(H9,'customer master'!C:C,'customer master'!E:E)</f>
        <v>Net 45 Days</v>
      </c>
      <c r="I10" s="17"/>
      <c r="J10" s="17"/>
      <c r="L10" s="26"/>
    </row>
    <row r="11" spans="2:12" x14ac:dyDescent="0.25">
      <c r="B11" s="122" t="s">
        <v>45</v>
      </c>
      <c r="C11" s="123"/>
      <c r="D11" s="59">
        <f>D10+1</f>
        <v>45829</v>
      </c>
      <c r="G11" t="s">
        <v>19</v>
      </c>
      <c r="H11" s="73">
        <f>_xlfn.XLOOKUP(H9,'customer master'!C:C,'customer master'!F:F)</f>
        <v>1500000</v>
      </c>
      <c r="I11" s="73"/>
      <c r="J11" s="17"/>
      <c r="L11" s="26"/>
    </row>
    <row r="12" spans="2:12" x14ac:dyDescent="0.25">
      <c r="B12" s="27"/>
      <c r="G12" t="s">
        <v>20</v>
      </c>
      <c r="H12" s="17" t="str">
        <f>_xlfn.XLOOKUP(H9,'customer master'!C:C,'customer master'!G:G)</f>
        <v>SPECIAL OD</v>
      </c>
      <c r="I12" s="17"/>
      <c r="J12" s="17"/>
      <c r="L12" s="26"/>
    </row>
    <row r="13" spans="2:12" x14ac:dyDescent="0.25">
      <c r="B13" s="27"/>
      <c r="G13" t="s">
        <v>21</v>
      </c>
      <c r="H13" s="17" t="str">
        <f>_xlfn.XLOOKUP(H9,'customer master'!C:C,'customer master'!I:I)</f>
        <v>AREA 3</v>
      </c>
      <c r="I13" s="17"/>
      <c r="J13" s="17"/>
      <c r="L13" s="26"/>
    </row>
    <row r="14" spans="2:12" x14ac:dyDescent="0.25">
      <c r="B14" s="27"/>
      <c r="H14" s="17"/>
      <c r="I14" s="17"/>
      <c r="J14" s="17"/>
      <c r="L14" s="26"/>
    </row>
    <row r="15" spans="2:12" x14ac:dyDescent="0.25">
      <c r="B15" s="27" t="s">
        <v>128</v>
      </c>
      <c r="D15" s="17" t="s">
        <v>1201</v>
      </c>
      <c r="E15" s="17"/>
      <c r="F15" s="17"/>
      <c r="G15" s="17"/>
      <c r="H15" s="17"/>
      <c r="I15" s="17"/>
      <c r="J15" s="17"/>
      <c r="K15" s="17"/>
      <c r="L15" s="124"/>
    </row>
    <row r="16" spans="2:12" x14ac:dyDescent="0.25">
      <c r="B16" s="27"/>
      <c r="L16" s="26"/>
    </row>
    <row r="17" spans="2:17" x14ac:dyDescent="0.25">
      <c r="B17" s="27" t="s">
        <v>84</v>
      </c>
      <c r="D17" s="84">
        <f ca="1">SUMIF('acct recble'!B:D,FORM!H9,'acct recble'!D:D)</f>
        <v>1907862.42</v>
      </c>
      <c r="E17" s="17"/>
      <c r="G17" t="s">
        <v>1312</v>
      </c>
      <c r="H17" s="113">
        <f ca="1">SUMIF('ACCT LEDGER'!C:E,FORM!H9,'ACCT LEDGER'!E:E)</f>
        <v>384000</v>
      </c>
      <c r="I17" s="114" t="s">
        <v>1313</v>
      </c>
      <c r="J17" s="17"/>
      <c r="K17" s="17" t="s">
        <v>33</v>
      </c>
      <c r="L17" s="125">
        <f ca="1">D17+H17</f>
        <v>2291862.42</v>
      </c>
    </row>
    <row r="18" spans="2:17" x14ac:dyDescent="0.25">
      <c r="B18" s="27" t="s">
        <v>130</v>
      </c>
      <c r="D18" s="84">
        <f ca="1">SUMIF('acct recble'!B:E,FORM!H9,'acct recble'!E:E)</f>
        <v>60038.97</v>
      </c>
      <c r="E18" s="17"/>
      <c r="G18" t="s">
        <v>55</v>
      </c>
      <c r="H18" s="85" t="str">
        <f ca="1">IF(L17&gt;H11,"OCL-NEED APPROVAL","")</f>
        <v>OCL-NEED APPROVAL</v>
      </c>
      <c r="I18" s="85"/>
      <c r="J18" s="17"/>
      <c r="K18" s="17"/>
      <c r="L18" s="124"/>
    </row>
    <row r="19" spans="2:17" x14ac:dyDescent="0.25">
      <c r="B19" s="27" t="s">
        <v>131</v>
      </c>
      <c r="D19" s="84">
        <f ca="1">SUMIF('acct recble'!B:F,FORM!H9,'acct recble'!F:F)</f>
        <v>1849560.45</v>
      </c>
      <c r="E19" s="17"/>
      <c r="G19" t="s">
        <v>56</v>
      </c>
      <c r="H19" s="85" t="str">
        <f ca="1">IF(D18&gt;0,"SETTLE ACCOUNT",IF(D19&gt;0,"SETTLE ACCOUNT",""))</f>
        <v>SETTLE ACCOUNT</v>
      </c>
      <c r="I19" s="85"/>
      <c r="J19" s="17"/>
      <c r="K19" s="17"/>
      <c r="L19" s="124"/>
    </row>
    <row r="20" spans="2:17" x14ac:dyDescent="0.25">
      <c r="B20" s="126"/>
      <c r="C20" s="17"/>
      <c r="D20" s="17"/>
      <c r="E20" s="17"/>
      <c r="F20" s="17"/>
      <c r="G20" s="17"/>
      <c r="H20" s="17"/>
      <c r="I20" s="17"/>
      <c r="J20" s="17"/>
      <c r="K20" s="17"/>
      <c r="L20" s="124"/>
    </row>
    <row r="21" spans="2:17" x14ac:dyDescent="0.25">
      <c r="B21" s="120" t="s">
        <v>127</v>
      </c>
      <c r="C21" s="49"/>
      <c r="D21" s="16"/>
      <c r="E21" s="16"/>
      <c r="F21" s="16"/>
      <c r="G21" s="16"/>
      <c r="H21" s="16"/>
      <c r="I21" s="16"/>
      <c r="J21" s="16"/>
      <c r="K21" s="16"/>
      <c r="L21" s="121"/>
    </row>
    <row r="22" spans="2:17" x14ac:dyDescent="0.25">
      <c r="B22" s="27"/>
      <c r="L22" s="26"/>
    </row>
    <row r="23" spans="2:17" s="5" customFormat="1" ht="30" x14ac:dyDescent="0.25">
      <c r="B23" s="127" t="s">
        <v>46</v>
      </c>
      <c r="C23" s="55" t="s">
        <v>1308</v>
      </c>
      <c r="D23" s="44" t="s">
        <v>3</v>
      </c>
      <c r="E23" s="56" t="s">
        <v>2</v>
      </c>
      <c r="F23" s="56" t="s">
        <v>11</v>
      </c>
      <c r="G23" s="54" t="s">
        <v>49</v>
      </c>
      <c r="H23" s="53" t="s">
        <v>1307</v>
      </c>
      <c r="I23" s="53" t="s">
        <v>132</v>
      </c>
      <c r="J23" s="53" t="s">
        <v>81</v>
      </c>
      <c r="K23" s="53" t="s">
        <v>133</v>
      </c>
      <c r="L23" s="128" t="s">
        <v>134</v>
      </c>
      <c r="O23" s="109" t="s">
        <v>1284</v>
      </c>
      <c r="P23" s="109" t="s">
        <v>714</v>
      </c>
      <c r="Q23" s="109" t="s">
        <v>1068</v>
      </c>
    </row>
    <row r="24" spans="2:17" s="5" customFormat="1" ht="30" x14ac:dyDescent="0.25">
      <c r="B24" s="127">
        <v>1</v>
      </c>
      <c r="C24" s="112" t="str">
        <f>_xlfn.XLOOKUP(E24,'item master'!D:D,'item master'!E:E)</f>
        <v>1</v>
      </c>
      <c r="D24" s="106" t="s">
        <v>122</v>
      </c>
      <c r="E24" s="104" t="str">
        <f>_xlfn.XLOOKUP(D24,'item master'!C:C,'item master'!D:D)</f>
        <v>BI-2500 50KG</v>
      </c>
      <c r="F24" s="86" t="str">
        <f>_xlfn.XLOOKUP(D24,'item master'!C:C,'item master'!I:I)</f>
        <v>IN</v>
      </c>
      <c r="G24" s="54">
        <v>300</v>
      </c>
      <c r="H24" s="107">
        <f ca="1">SUMIF('ITEM LEDGER'!C:F,FORM!E24,'ITEM LEDGER'!F:F)</f>
        <v>10</v>
      </c>
      <c r="I24" s="107">
        <v>200</v>
      </c>
      <c r="J24" s="111">
        <f>IFERROR(IF(H12=O23,O24,IF(H12=P23,P24,IF(H12=Q23,Q24))),0)</f>
        <v>1920</v>
      </c>
      <c r="K24" s="57">
        <f>I24*J24</f>
        <v>384000</v>
      </c>
      <c r="L24" s="129">
        <f>C24*I24</f>
        <v>200</v>
      </c>
      <c r="O24" s="110">
        <f>_xlfn.XLOOKUP($E24,'item master'!$D:$D,'item master'!F:F)</f>
        <v>2025</v>
      </c>
      <c r="P24" s="110">
        <f>_xlfn.XLOOKUP($E24,'item master'!$D:$D,'item master'!G:G)</f>
        <v>1925</v>
      </c>
      <c r="Q24" s="110">
        <f>_xlfn.XLOOKUP($E24,'item master'!$D:$D,'item master'!H:H)-5</f>
        <v>1920</v>
      </c>
    </row>
    <row r="25" spans="2:17" s="5" customFormat="1" x14ac:dyDescent="0.25">
      <c r="B25" s="127">
        <v>2</v>
      </c>
      <c r="C25" s="55"/>
      <c r="D25" s="44"/>
      <c r="E25" s="105"/>
      <c r="F25" s="56"/>
      <c r="G25" s="54"/>
      <c r="H25" s="53"/>
      <c r="I25" s="107"/>
      <c r="J25" s="53"/>
      <c r="K25" s="57"/>
      <c r="L25" s="129"/>
      <c r="O25" s="110">
        <f>_xlfn.XLOOKUP($E25,'item master'!$D:$D,'item master'!F:F)</f>
        <v>0</v>
      </c>
      <c r="P25" s="110">
        <f>_xlfn.XLOOKUP($E25,'item master'!$D:$D,'item master'!G:G)</f>
        <v>0</v>
      </c>
      <c r="Q25" s="110">
        <f>_xlfn.XLOOKUP($E25,'item master'!$D:$D,'item master'!H:H)</f>
        <v>0</v>
      </c>
    </row>
    <row r="26" spans="2:17" s="5" customFormat="1" x14ac:dyDescent="0.25">
      <c r="B26" s="127">
        <v>3</v>
      </c>
      <c r="C26" s="55"/>
      <c r="D26" s="44"/>
      <c r="E26" s="105"/>
      <c r="F26" s="56"/>
      <c r="G26" s="54"/>
      <c r="H26" s="53"/>
      <c r="I26" s="107"/>
      <c r="J26" s="53"/>
      <c r="K26" s="57"/>
      <c r="L26" s="129"/>
      <c r="O26" s="110">
        <f>_xlfn.XLOOKUP($E26,'item master'!$D:$D,'item master'!F:F)</f>
        <v>0</v>
      </c>
      <c r="P26" s="110">
        <f>_xlfn.XLOOKUP($E26,'item master'!$D:$D,'item master'!G:G)</f>
        <v>0</v>
      </c>
      <c r="Q26" s="110">
        <f>_xlfn.XLOOKUP($E26,'item master'!$D:$D,'item master'!H:H)</f>
        <v>0</v>
      </c>
    </row>
    <row r="27" spans="2:17" s="5" customFormat="1" x14ac:dyDescent="0.25">
      <c r="B27" s="127">
        <v>4</v>
      </c>
      <c r="C27" s="55"/>
      <c r="D27" s="44"/>
      <c r="E27" s="105"/>
      <c r="F27" s="56"/>
      <c r="G27" s="54"/>
      <c r="H27" s="53"/>
      <c r="I27" s="107"/>
      <c r="J27" s="53"/>
      <c r="K27" s="57"/>
      <c r="L27" s="129"/>
      <c r="O27" s="110">
        <f>_xlfn.XLOOKUP($E27,'item master'!$D:$D,'item master'!F:F)</f>
        <v>0</v>
      </c>
      <c r="P27" s="110">
        <f>_xlfn.XLOOKUP($E27,'item master'!$D:$D,'item master'!G:G)</f>
        <v>0</v>
      </c>
      <c r="Q27" s="110">
        <f>_xlfn.XLOOKUP($E27,'item master'!$D:$D,'item master'!H:H)</f>
        <v>0</v>
      </c>
    </row>
    <row r="28" spans="2:17" ht="15.75" thickBot="1" x14ac:dyDescent="0.3">
      <c r="B28" s="27"/>
      <c r="K28" s="58">
        <f>SUM(K24:K27)</f>
        <v>384000</v>
      </c>
      <c r="L28" s="130">
        <f>SUM(L24:L27)</f>
        <v>200</v>
      </c>
    </row>
    <row r="29" spans="2:17" ht="15.75" thickTop="1" x14ac:dyDescent="0.25">
      <c r="B29" s="27"/>
      <c r="L29" s="26"/>
    </row>
    <row r="30" spans="2:17" x14ac:dyDescent="0.25">
      <c r="B30" s="27" t="s">
        <v>135</v>
      </c>
      <c r="D30" s="17"/>
      <c r="E30" s="17"/>
      <c r="F30" t="s">
        <v>136</v>
      </c>
      <c r="H30" s="17"/>
      <c r="I30" s="17"/>
      <c r="J30" s="17"/>
      <c r="L30" s="26"/>
    </row>
    <row r="31" spans="2:17" x14ac:dyDescent="0.25">
      <c r="B31" s="27"/>
      <c r="L31" s="26"/>
    </row>
    <row r="32" spans="2:17" ht="15.75" thickBot="1" x14ac:dyDescent="0.3"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3"/>
    </row>
  </sheetData>
  <phoneticPr fontId="15" type="noConversion"/>
  <dataValidations count="2">
    <dataValidation type="list" allowBlank="1" showInputMessage="1" sqref="H8:I8" xr:uid="{683DBFAD-BCF0-4DF7-A9B7-AFE9CF9D17C4}">
      <formula1>CUSTLIST</formula1>
    </dataValidation>
    <dataValidation type="list" allowBlank="1" showInputMessage="1" sqref="D24" xr:uid="{AC06BDA0-962B-4270-AE84-630A3952B329}">
      <formula1>ITEMSEARCH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E8A3E-8EE6-4002-8C79-DB5B7D74AEF8}">
  <sheetPr>
    <tabColor rgb="FF002060"/>
  </sheetPr>
  <dimension ref="B4:AC6"/>
  <sheetViews>
    <sheetView workbookViewId="0">
      <selection activeCell="C10" sqref="C10"/>
    </sheetView>
  </sheetViews>
  <sheetFormatPr defaultColWidth="8.7109375" defaultRowHeight="15" x14ac:dyDescent="0.25"/>
  <cols>
    <col min="2" max="2" width="13.5703125" bestFit="1" customWidth="1"/>
    <col min="3" max="3" width="15.28515625" bestFit="1" customWidth="1"/>
    <col min="4" max="4" width="11.85546875" bestFit="1" customWidth="1"/>
    <col min="5" max="5" width="13.28515625" bestFit="1" customWidth="1"/>
    <col min="6" max="6" width="27.85546875" bestFit="1" customWidth="1"/>
    <col min="7" max="7" width="11.28515625" bestFit="1" customWidth="1"/>
    <col min="8" max="9" width="10.28515625" bestFit="1" customWidth="1"/>
    <col min="10" max="10" width="10.42578125" bestFit="1" customWidth="1"/>
    <col min="11" max="11" width="6.7109375" bestFit="1" customWidth="1"/>
    <col min="12" max="12" width="21.7109375" bestFit="1" customWidth="1"/>
    <col min="13" max="13" width="14.28515625" bestFit="1" customWidth="1"/>
    <col min="14" max="14" width="15.140625" bestFit="1" customWidth="1"/>
    <col min="15" max="16" width="14.28515625" bestFit="1" customWidth="1"/>
    <col min="17" max="17" width="14.28515625" customWidth="1"/>
    <col min="18" max="18" width="18.7109375" bestFit="1" customWidth="1"/>
    <col min="19" max="19" width="15.28515625" bestFit="1" customWidth="1"/>
    <col min="20" max="20" width="7.28515625" bestFit="1" customWidth="1"/>
    <col min="21" max="21" width="7.28515625" customWidth="1"/>
    <col min="22" max="22" width="35.7109375" bestFit="1" customWidth="1"/>
    <col min="23" max="23" width="11.85546875" customWidth="1"/>
    <col min="24" max="24" width="14" customWidth="1"/>
    <col min="25" max="25" width="13.7109375" bestFit="1" customWidth="1"/>
    <col min="26" max="26" width="11.42578125" customWidth="1"/>
    <col min="27" max="27" width="11.140625" bestFit="1" customWidth="1"/>
    <col min="28" max="28" width="12.28515625" bestFit="1" customWidth="1"/>
  </cols>
  <sheetData>
    <row r="4" spans="2:29" s="92" customFormat="1" x14ac:dyDescent="0.25">
      <c r="B4" s="92" t="s">
        <v>138</v>
      </c>
      <c r="C4" s="92" t="s">
        <v>69</v>
      </c>
      <c r="D4" s="92" t="s">
        <v>44</v>
      </c>
      <c r="E4" s="92" t="s">
        <v>45</v>
      </c>
      <c r="F4" s="92" t="s">
        <v>23</v>
      </c>
      <c r="G4" s="92" t="s">
        <v>32</v>
      </c>
      <c r="H4" s="92" t="s">
        <v>18</v>
      </c>
      <c r="I4" s="92" t="s">
        <v>19</v>
      </c>
      <c r="J4" s="92" t="s">
        <v>20</v>
      </c>
      <c r="K4" s="92" t="s">
        <v>21</v>
      </c>
      <c r="L4" s="92" t="s">
        <v>128</v>
      </c>
      <c r="M4" s="92" t="s">
        <v>84</v>
      </c>
      <c r="N4" s="92" t="s">
        <v>130</v>
      </c>
      <c r="O4" s="92" t="s">
        <v>131</v>
      </c>
      <c r="P4" s="92" t="s">
        <v>1281</v>
      </c>
      <c r="Q4" s="92" t="s">
        <v>33</v>
      </c>
      <c r="R4" s="92" t="s">
        <v>55</v>
      </c>
      <c r="S4" s="92" t="s">
        <v>56</v>
      </c>
      <c r="T4" s="92" t="s">
        <v>46</v>
      </c>
      <c r="U4" s="92" t="s">
        <v>1308</v>
      </c>
      <c r="V4" s="92" t="s">
        <v>3</v>
      </c>
      <c r="W4" s="92" t="s">
        <v>2</v>
      </c>
      <c r="X4" s="92" t="s">
        <v>49</v>
      </c>
      <c r="Y4" s="92" t="s">
        <v>132</v>
      </c>
      <c r="Z4" s="92" t="s">
        <v>81</v>
      </c>
      <c r="AA4" s="92" t="s">
        <v>133</v>
      </c>
      <c r="AB4" s="92" t="s">
        <v>134</v>
      </c>
    </row>
    <row r="5" spans="2:29" s="92" customFormat="1" x14ac:dyDescent="0.25"/>
    <row r="6" spans="2:29" x14ac:dyDescent="0.25">
      <c r="B6" t="str">
        <f>FORM!D8</f>
        <v>HDI1</v>
      </c>
      <c r="C6" t="str">
        <f>FORM!D9</f>
        <v>HDI1-250620-003</v>
      </c>
      <c r="D6" s="87">
        <f>FORM!D10</f>
        <v>45828</v>
      </c>
      <c r="E6" s="87">
        <f>FORM!D11</f>
        <v>45829</v>
      </c>
      <c r="F6" t="str">
        <f>FORM!H8</f>
        <v>PACIFICA AGRIVET SUPPLY-SILAY</v>
      </c>
      <c r="G6" t="str">
        <f>FORM!H9</f>
        <v>BSIPAC01</v>
      </c>
      <c r="H6" t="str">
        <f>FORM!H10</f>
        <v>Net 45 Days</v>
      </c>
      <c r="I6" s="88">
        <f>FORM!H11</f>
        <v>1500000</v>
      </c>
      <c r="J6" t="str">
        <f>FORM!H12</f>
        <v>SPECIAL OD</v>
      </c>
      <c r="K6" t="str">
        <f>FORM!H13</f>
        <v>AREA 3</v>
      </c>
      <c r="L6" t="str">
        <f>FORM!D15</f>
        <v>DELIVER TO STORE-SILAY</v>
      </c>
      <c r="M6" s="89">
        <f ca="1">FORM!D17</f>
        <v>1907862.42</v>
      </c>
      <c r="N6" s="89">
        <f ca="1">FORM!D18</f>
        <v>60038.97</v>
      </c>
      <c r="O6" s="89">
        <f ca="1">FORM!D19</f>
        <v>1849560.45</v>
      </c>
      <c r="P6" s="90">
        <f ca="1">FORM!H17</f>
        <v>384000</v>
      </c>
      <c r="Q6" s="90">
        <f ca="1">FORM!L17</f>
        <v>2291862.42</v>
      </c>
      <c r="R6" t="str">
        <f ca="1">FORM!H18</f>
        <v>OCL-NEED APPROVAL</v>
      </c>
      <c r="S6" t="str">
        <f ca="1">FORM!H19</f>
        <v>SETTLE ACCOUNT</v>
      </c>
      <c r="T6">
        <f>FORM!B24</f>
        <v>1</v>
      </c>
      <c r="U6" t="str">
        <f>FORM!C24</f>
        <v>1</v>
      </c>
      <c r="V6" t="str">
        <f>FORM!D24</f>
        <v>B-Meg Integra 2500 50 Kg</v>
      </c>
      <c r="W6" t="str">
        <f>FORM!E24</f>
        <v>BI-2500 50KG</v>
      </c>
      <c r="X6" s="91">
        <f>FORM!G24</f>
        <v>300</v>
      </c>
      <c r="Y6" s="91">
        <f>FORM!I24</f>
        <v>200</v>
      </c>
      <c r="Z6" s="91">
        <f>FORM!J24</f>
        <v>1920</v>
      </c>
      <c r="AA6" s="91">
        <f>FORM!K24</f>
        <v>384000</v>
      </c>
      <c r="AB6" s="91">
        <f>FORM!L24</f>
        <v>200</v>
      </c>
      <c r="AC6" s="9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8026-7CE6-4C10-98A9-78E75EB31EDE}">
  <sheetPr>
    <tabColor rgb="FF002060"/>
  </sheetPr>
  <dimension ref="B1:G8"/>
  <sheetViews>
    <sheetView workbookViewId="0">
      <selection activeCell="N15" sqref="M15:N15"/>
    </sheetView>
  </sheetViews>
  <sheetFormatPr defaultRowHeight="15" x14ac:dyDescent="0.25"/>
  <cols>
    <col min="2" max="2" width="35.7109375" bestFit="1" customWidth="1"/>
    <col min="3" max="3" width="11.7109375" bestFit="1" customWidth="1"/>
    <col min="4" max="4" width="13.7109375" customWidth="1"/>
    <col min="5" max="5" width="13.5703125" bestFit="1" customWidth="1"/>
    <col min="6" max="6" width="15.28515625" customWidth="1"/>
  </cols>
  <sheetData>
    <row r="1" spans="2:7" x14ac:dyDescent="0.25">
      <c r="B1" t="s">
        <v>95</v>
      </c>
    </row>
    <row r="2" spans="2:7" x14ac:dyDescent="0.25">
      <c r="B2" s="18" t="s">
        <v>80</v>
      </c>
    </row>
    <row r="5" spans="2:7" s="5" customFormat="1" x14ac:dyDescent="0.25">
      <c r="B5" s="92" t="s">
        <v>3</v>
      </c>
      <c r="C5" s="92" t="s">
        <v>2</v>
      </c>
      <c r="D5" s="92" t="s">
        <v>87</v>
      </c>
      <c r="E5" s="92" t="s">
        <v>132</v>
      </c>
      <c r="F5" s="92" t="s">
        <v>86</v>
      </c>
    </row>
    <row r="7" spans="2:7" x14ac:dyDescent="0.25">
      <c r="B7" t="str">
        <f>DATABASE!V6</f>
        <v>B-Meg Integra 2500 50 Kg</v>
      </c>
      <c r="C7" t="str">
        <f>DATABASE!W6</f>
        <v>BI-2500 50KG</v>
      </c>
      <c r="D7" s="91">
        <f ca="1">SUMIF('items available'!E:G,'ITEM LEDGER'!C7,'items available'!G:G)</f>
        <v>210</v>
      </c>
      <c r="E7" s="91">
        <f ca="1">-SUMIF(DATABASE!W:Y,'ITEM LEDGER'!C7,DATABASE!Y:Y)</f>
        <v>-200</v>
      </c>
      <c r="F7" s="91">
        <f ca="1">D7+E7</f>
        <v>10</v>
      </c>
      <c r="G7" s="91"/>
    </row>
    <row r="8" spans="2:7" x14ac:dyDescent="0.25">
      <c r="D8" s="91"/>
      <c r="E8" s="91"/>
      <c r="F8" s="91"/>
      <c r="G8" s="9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73672-30E8-43FC-AD16-639C50166632}">
  <sheetPr>
    <tabColor rgb="FF002060"/>
  </sheetPr>
  <dimension ref="B1:G11"/>
  <sheetViews>
    <sheetView workbookViewId="0">
      <selection activeCell="F7" sqref="F7"/>
    </sheetView>
  </sheetViews>
  <sheetFormatPr defaultRowHeight="15" x14ac:dyDescent="0.25"/>
  <cols>
    <col min="2" max="2" width="27.28515625" customWidth="1"/>
    <col min="3" max="3" width="16.140625" customWidth="1"/>
    <col min="4" max="4" width="12.5703125" bestFit="1" customWidth="1"/>
    <col min="5" max="5" width="17.7109375" bestFit="1" customWidth="1"/>
    <col min="6" max="6" width="17.140625" customWidth="1"/>
  </cols>
  <sheetData>
    <row r="1" spans="2:7" x14ac:dyDescent="0.25">
      <c r="B1" t="s">
        <v>95</v>
      </c>
    </row>
    <row r="2" spans="2:7" x14ac:dyDescent="0.25">
      <c r="B2" s="18" t="s">
        <v>82</v>
      </c>
    </row>
    <row r="5" spans="2:7" x14ac:dyDescent="0.25">
      <c r="B5" s="3" t="s">
        <v>23</v>
      </c>
      <c r="C5" s="3" t="s">
        <v>32</v>
      </c>
      <c r="D5" s="3" t="s">
        <v>1309</v>
      </c>
      <c r="E5" s="3" t="s">
        <v>1310</v>
      </c>
      <c r="F5" s="3" t="s">
        <v>1311</v>
      </c>
    </row>
    <row r="7" spans="2:7" x14ac:dyDescent="0.25">
      <c r="B7" t="str">
        <f>DATABASE!F6</f>
        <v>PACIFICA AGRIVET SUPPLY-SILAY</v>
      </c>
      <c r="C7" t="str">
        <f>DATABASE!G6</f>
        <v>BSIPAC01</v>
      </c>
      <c r="D7" s="91">
        <f ca="1">SUMIF('acct recble'!B:D,'ACCT LEDGER'!C7,'acct recble'!D:D)</f>
        <v>1907862.42</v>
      </c>
      <c r="E7" s="91">
        <f ca="1">SUMIF(DATABASE!G:AA,'ACCT LEDGER'!C7,DATABASE!AA:AA)</f>
        <v>384000</v>
      </c>
      <c r="F7" s="91">
        <f ca="1">D7+E7</f>
        <v>2291862.42</v>
      </c>
      <c r="G7" s="91"/>
    </row>
    <row r="8" spans="2:7" x14ac:dyDescent="0.25">
      <c r="E8" s="91"/>
      <c r="F8" s="91"/>
      <c r="G8" s="91"/>
    </row>
    <row r="9" spans="2:7" x14ac:dyDescent="0.25">
      <c r="E9" s="91"/>
      <c r="F9" s="91"/>
      <c r="G9" s="91"/>
    </row>
    <row r="10" spans="2:7" x14ac:dyDescent="0.25">
      <c r="E10" s="91"/>
      <c r="F10" s="91"/>
      <c r="G10" s="91"/>
    </row>
    <row r="11" spans="2:7" x14ac:dyDescent="0.25">
      <c r="E11" s="91"/>
      <c r="F11" s="91"/>
      <c r="G11" s="9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BAFF6-AB78-4C40-9F3D-7FD2BD87FDCB}">
  <sheetPr>
    <tabColor rgb="FFFFFF00"/>
  </sheetPr>
  <dimension ref="A1"/>
  <sheetViews>
    <sheetView workbookViewId="0">
      <selection activeCell="D13" sqref="D13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10E41-E13A-4027-AD46-09C3651539E8}">
  <sheetPr>
    <tabColor theme="2" tint="-0.249977111117893"/>
  </sheetPr>
  <dimension ref="B1:F177"/>
  <sheetViews>
    <sheetView topLeftCell="C1" zoomScale="70" zoomScaleNormal="80" workbookViewId="0">
      <selection activeCell="D47" sqref="D47:F47"/>
    </sheetView>
  </sheetViews>
  <sheetFormatPr defaultRowHeight="15" x14ac:dyDescent="0.25"/>
  <cols>
    <col min="1" max="1" width="8.7109375" style="76"/>
    <col min="2" max="2" width="14.85546875" style="76" bestFit="1" customWidth="1"/>
    <col min="3" max="3" width="55.28515625" style="76" customWidth="1"/>
    <col min="4" max="4" width="17.7109375" style="76" bestFit="1" customWidth="1"/>
    <col min="5" max="6" width="16.42578125" style="76" bestFit="1" customWidth="1"/>
    <col min="7" max="253" width="8.7109375" style="76"/>
    <col min="254" max="254" width="15.28515625" style="76" bestFit="1" customWidth="1"/>
    <col min="255" max="255" width="55.28515625" style="76" customWidth="1"/>
    <col min="256" max="256" width="17.7109375" style="76" bestFit="1" customWidth="1"/>
    <col min="257" max="258" width="16.42578125" style="76" bestFit="1" customWidth="1"/>
    <col min="259" max="259" width="14" style="76" customWidth="1"/>
    <col min="260" max="260" width="16.28515625" style="76" customWidth="1"/>
    <col min="261" max="509" width="8.7109375" style="76"/>
    <col min="510" max="510" width="15.28515625" style="76" bestFit="1" customWidth="1"/>
    <col min="511" max="511" width="55.28515625" style="76" customWidth="1"/>
    <col min="512" max="512" width="17.7109375" style="76" bestFit="1" customWidth="1"/>
    <col min="513" max="514" width="16.42578125" style="76" bestFit="1" customWidth="1"/>
    <col min="515" max="515" width="14" style="76" customWidth="1"/>
    <col min="516" max="516" width="16.28515625" style="76" customWidth="1"/>
    <col min="517" max="765" width="8.7109375" style="76"/>
    <col min="766" max="766" width="15.28515625" style="76" bestFit="1" customWidth="1"/>
    <col min="767" max="767" width="55.28515625" style="76" customWidth="1"/>
    <col min="768" max="768" width="17.7109375" style="76" bestFit="1" customWidth="1"/>
    <col min="769" max="770" width="16.42578125" style="76" bestFit="1" customWidth="1"/>
    <col min="771" max="771" width="14" style="76" customWidth="1"/>
    <col min="772" max="772" width="16.28515625" style="76" customWidth="1"/>
    <col min="773" max="1021" width="8.7109375" style="76"/>
    <col min="1022" max="1022" width="15.28515625" style="76" bestFit="1" customWidth="1"/>
    <col min="1023" max="1023" width="55.28515625" style="76" customWidth="1"/>
    <col min="1024" max="1024" width="17.7109375" style="76" bestFit="1" customWidth="1"/>
    <col min="1025" max="1026" width="16.42578125" style="76" bestFit="1" customWidth="1"/>
    <col min="1027" max="1027" width="14" style="76" customWidth="1"/>
    <col min="1028" max="1028" width="16.28515625" style="76" customWidth="1"/>
    <col min="1029" max="1277" width="8.7109375" style="76"/>
    <col min="1278" max="1278" width="15.28515625" style="76" bestFit="1" customWidth="1"/>
    <col min="1279" max="1279" width="55.28515625" style="76" customWidth="1"/>
    <col min="1280" max="1280" width="17.7109375" style="76" bestFit="1" customWidth="1"/>
    <col min="1281" max="1282" width="16.42578125" style="76" bestFit="1" customWidth="1"/>
    <col min="1283" max="1283" width="14" style="76" customWidth="1"/>
    <col min="1284" max="1284" width="16.28515625" style="76" customWidth="1"/>
    <col min="1285" max="1533" width="8.7109375" style="76"/>
    <col min="1534" max="1534" width="15.28515625" style="76" bestFit="1" customWidth="1"/>
    <col min="1535" max="1535" width="55.28515625" style="76" customWidth="1"/>
    <col min="1536" max="1536" width="17.7109375" style="76" bestFit="1" customWidth="1"/>
    <col min="1537" max="1538" width="16.42578125" style="76" bestFit="1" customWidth="1"/>
    <col min="1539" max="1539" width="14" style="76" customWidth="1"/>
    <col min="1540" max="1540" width="16.28515625" style="76" customWidth="1"/>
    <col min="1541" max="1789" width="8.7109375" style="76"/>
    <col min="1790" max="1790" width="15.28515625" style="76" bestFit="1" customWidth="1"/>
    <col min="1791" max="1791" width="55.28515625" style="76" customWidth="1"/>
    <col min="1792" max="1792" width="17.7109375" style="76" bestFit="1" customWidth="1"/>
    <col min="1793" max="1794" width="16.42578125" style="76" bestFit="1" customWidth="1"/>
    <col min="1795" max="1795" width="14" style="76" customWidth="1"/>
    <col min="1796" max="1796" width="16.28515625" style="76" customWidth="1"/>
    <col min="1797" max="2045" width="8.7109375" style="76"/>
    <col min="2046" max="2046" width="15.28515625" style="76" bestFit="1" customWidth="1"/>
    <col min="2047" max="2047" width="55.28515625" style="76" customWidth="1"/>
    <col min="2048" max="2048" width="17.7109375" style="76" bestFit="1" customWidth="1"/>
    <col min="2049" max="2050" width="16.42578125" style="76" bestFit="1" customWidth="1"/>
    <col min="2051" max="2051" width="14" style="76" customWidth="1"/>
    <col min="2052" max="2052" width="16.28515625" style="76" customWidth="1"/>
    <col min="2053" max="2301" width="8.7109375" style="76"/>
    <col min="2302" max="2302" width="15.28515625" style="76" bestFit="1" customWidth="1"/>
    <col min="2303" max="2303" width="55.28515625" style="76" customWidth="1"/>
    <col min="2304" max="2304" width="17.7109375" style="76" bestFit="1" customWidth="1"/>
    <col min="2305" max="2306" width="16.42578125" style="76" bestFit="1" customWidth="1"/>
    <col min="2307" max="2307" width="14" style="76" customWidth="1"/>
    <col min="2308" max="2308" width="16.28515625" style="76" customWidth="1"/>
    <col min="2309" max="2557" width="8.7109375" style="76"/>
    <col min="2558" max="2558" width="15.28515625" style="76" bestFit="1" customWidth="1"/>
    <col min="2559" max="2559" width="55.28515625" style="76" customWidth="1"/>
    <col min="2560" max="2560" width="17.7109375" style="76" bestFit="1" customWidth="1"/>
    <col min="2561" max="2562" width="16.42578125" style="76" bestFit="1" customWidth="1"/>
    <col min="2563" max="2563" width="14" style="76" customWidth="1"/>
    <col min="2564" max="2564" width="16.28515625" style="76" customWidth="1"/>
    <col min="2565" max="2813" width="8.7109375" style="76"/>
    <col min="2814" max="2814" width="15.28515625" style="76" bestFit="1" customWidth="1"/>
    <col min="2815" max="2815" width="55.28515625" style="76" customWidth="1"/>
    <col min="2816" max="2816" width="17.7109375" style="76" bestFit="1" customWidth="1"/>
    <col min="2817" max="2818" width="16.42578125" style="76" bestFit="1" customWidth="1"/>
    <col min="2819" max="2819" width="14" style="76" customWidth="1"/>
    <col min="2820" max="2820" width="16.28515625" style="76" customWidth="1"/>
    <col min="2821" max="3069" width="8.7109375" style="76"/>
    <col min="3070" max="3070" width="15.28515625" style="76" bestFit="1" customWidth="1"/>
    <col min="3071" max="3071" width="55.28515625" style="76" customWidth="1"/>
    <col min="3072" max="3072" width="17.7109375" style="76" bestFit="1" customWidth="1"/>
    <col min="3073" max="3074" width="16.42578125" style="76" bestFit="1" customWidth="1"/>
    <col min="3075" max="3075" width="14" style="76" customWidth="1"/>
    <col min="3076" max="3076" width="16.28515625" style="76" customWidth="1"/>
    <col min="3077" max="3325" width="8.7109375" style="76"/>
    <col min="3326" max="3326" width="15.28515625" style="76" bestFit="1" customWidth="1"/>
    <col min="3327" max="3327" width="55.28515625" style="76" customWidth="1"/>
    <col min="3328" max="3328" width="17.7109375" style="76" bestFit="1" customWidth="1"/>
    <col min="3329" max="3330" width="16.42578125" style="76" bestFit="1" customWidth="1"/>
    <col min="3331" max="3331" width="14" style="76" customWidth="1"/>
    <col min="3332" max="3332" width="16.28515625" style="76" customWidth="1"/>
    <col min="3333" max="3581" width="8.7109375" style="76"/>
    <col min="3582" max="3582" width="15.28515625" style="76" bestFit="1" customWidth="1"/>
    <col min="3583" max="3583" width="55.28515625" style="76" customWidth="1"/>
    <col min="3584" max="3584" width="17.7109375" style="76" bestFit="1" customWidth="1"/>
    <col min="3585" max="3586" width="16.42578125" style="76" bestFit="1" customWidth="1"/>
    <col min="3587" max="3587" width="14" style="76" customWidth="1"/>
    <col min="3588" max="3588" width="16.28515625" style="76" customWidth="1"/>
    <col min="3589" max="3837" width="8.7109375" style="76"/>
    <col min="3838" max="3838" width="15.28515625" style="76" bestFit="1" customWidth="1"/>
    <col min="3839" max="3839" width="55.28515625" style="76" customWidth="1"/>
    <col min="3840" max="3840" width="17.7109375" style="76" bestFit="1" customWidth="1"/>
    <col min="3841" max="3842" width="16.42578125" style="76" bestFit="1" customWidth="1"/>
    <col min="3843" max="3843" width="14" style="76" customWidth="1"/>
    <col min="3844" max="3844" width="16.28515625" style="76" customWidth="1"/>
    <col min="3845" max="4093" width="8.7109375" style="76"/>
    <col min="4094" max="4094" width="15.28515625" style="76" bestFit="1" customWidth="1"/>
    <col min="4095" max="4095" width="55.28515625" style="76" customWidth="1"/>
    <col min="4096" max="4096" width="17.7109375" style="76" bestFit="1" customWidth="1"/>
    <col min="4097" max="4098" width="16.42578125" style="76" bestFit="1" customWidth="1"/>
    <col min="4099" max="4099" width="14" style="76" customWidth="1"/>
    <col min="4100" max="4100" width="16.28515625" style="76" customWidth="1"/>
    <col min="4101" max="4349" width="8.7109375" style="76"/>
    <col min="4350" max="4350" width="15.28515625" style="76" bestFit="1" customWidth="1"/>
    <col min="4351" max="4351" width="55.28515625" style="76" customWidth="1"/>
    <col min="4352" max="4352" width="17.7109375" style="76" bestFit="1" customWidth="1"/>
    <col min="4353" max="4354" width="16.42578125" style="76" bestFit="1" customWidth="1"/>
    <col min="4355" max="4355" width="14" style="76" customWidth="1"/>
    <col min="4356" max="4356" width="16.28515625" style="76" customWidth="1"/>
    <col min="4357" max="4605" width="8.7109375" style="76"/>
    <col min="4606" max="4606" width="15.28515625" style="76" bestFit="1" customWidth="1"/>
    <col min="4607" max="4607" width="55.28515625" style="76" customWidth="1"/>
    <col min="4608" max="4608" width="17.7109375" style="76" bestFit="1" customWidth="1"/>
    <col min="4609" max="4610" width="16.42578125" style="76" bestFit="1" customWidth="1"/>
    <col min="4611" max="4611" width="14" style="76" customWidth="1"/>
    <col min="4612" max="4612" width="16.28515625" style="76" customWidth="1"/>
    <col min="4613" max="4861" width="8.7109375" style="76"/>
    <col min="4862" max="4862" width="15.28515625" style="76" bestFit="1" customWidth="1"/>
    <col min="4863" max="4863" width="55.28515625" style="76" customWidth="1"/>
    <col min="4864" max="4864" width="17.7109375" style="76" bestFit="1" customWidth="1"/>
    <col min="4865" max="4866" width="16.42578125" style="76" bestFit="1" customWidth="1"/>
    <col min="4867" max="4867" width="14" style="76" customWidth="1"/>
    <col min="4868" max="4868" width="16.28515625" style="76" customWidth="1"/>
    <col min="4869" max="5117" width="8.7109375" style="76"/>
    <col min="5118" max="5118" width="15.28515625" style="76" bestFit="1" customWidth="1"/>
    <col min="5119" max="5119" width="55.28515625" style="76" customWidth="1"/>
    <col min="5120" max="5120" width="17.7109375" style="76" bestFit="1" customWidth="1"/>
    <col min="5121" max="5122" width="16.42578125" style="76" bestFit="1" customWidth="1"/>
    <col min="5123" max="5123" width="14" style="76" customWidth="1"/>
    <col min="5124" max="5124" width="16.28515625" style="76" customWidth="1"/>
    <col min="5125" max="5373" width="8.7109375" style="76"/>
    <col min="5374" max="5374" width="15.28515625" style="76" bestFit="1" customWidth="1"/>
    <col min="5375" max="5375" width="55.28515625" style="76" customWidth="1"/>
    <col min="5376" max="5376" width="17.7109375" style="76" bestFit="1" customWidth="1"/>
    <col min="5377" max="5378" width="16.42578125" style="76" bestFit="1" customWidth="1"/>
    <col min="5379" max="5379" width="14" style="76" customWidth="1"/>
    <col min="5380" max="5380" width="16.28515625" style="76" customWidth="1"/>
    <col min="5381" max="5629" width="8.7109375" style="76"/>
    <col min="5630" max="5630" width="15.28515625" style="76" bestFit="1" customWidth="1"/>
    <col min="5631" max="5631" width="55.28515625" style="76" customWidth="1"/>
    <col min="5632" max="5632" width="17.7109375" style="76" bestFit="1" customWidth="1"/>
    <col min="5633" max="5634" width="16.42578125" style="76" bestFit="1" customWidth="1"/>
    <col min="5635" max="5635" width="14" style="76" customWidth="1"/>
    <col min="5636" max="5636" width="16.28515625" style="76" customWidth="1"/>
    <col min="5637" max="5885" width="8.7109375" style="76"/>
    <col min="5886" max="5886" width="15.28515625" style="76" bestFit="1" customWidth="1"/>
    <col min="5887" max="5887" width="55.28515625" style="76" customWidth="1"/>
    <col min="5888" max="5888" width="17.7109375" style="76" bestFit="1" customWidth="1"/>
    <col min="5889" max="5890" width="16.42578125" style="76" bestFit="1" customWidth="1"/>
    <col min="5891" max="5891" width="14" style="76" customWidth="1"/>
    <col min="5892" max="5892" width="16.28515625" style="76" customWidth="1"/>
    <col min="5893" max="6141" width="8.7109375" style="76"/>
    <col min="6142" max="6142" width="15.28515625" style="76" bestFit="1" customWidth="1"/>
    <col min="6143" max="6143" width="55.28515625" style="76" customWidth="1"/>
    <col min="6144" max="6144" width="17.7109375" style="76" bestFit="1" customWidth="1"/>
    <col min="6145" max="6146" width="16.42578125" style="76" bestFit="1" customWidth="1"/>
    <col min="6147" max="6147" width="14" style="76" customWidth="1"/>
    <col min="6148" max="6148" width="16.28515625" style="76" customWidth="1"/>
    <col min="6149" max="6397" width="8.7109375" style="76"/>
    <col min="6398" max="6398" width="15.28515625" style="76" bestFit="1" customWidth="1"/>
    <col min="6399" max="6399" width="55.28515625" style="76" customWidth="1"/>
    <col min="6400" max="6400" width="17.7109375" style="76" bestFit="1" customWidth="1"/>
    <col min="6401" max="6402" width="16.42578125" style="76" bestFit="1" customWidth="1"/>
    <col min="6403" max="6403" width="14" style="76" customWidth="1"/>
    <col min="6404" max="6404" width="16.28515625" style="76" customWidth="1"/>
    <col min="6405" max="6653" width="8.7109375" style="76"/>
    <col min="6654" max="6654" width="15.28515625" style="76" bestFit="1" customWidth="1"/>
    <col min="6655" max="6655" width="55.28515625" style="76" customWidth="1"/>
    <col min="6656" max="6656" width="17.7109375" style="76" bestFit="1" customWidth="1"/>
    <col min="6657" max="6658" width="16.42578125" style="76" bestFit="1" customWidth="1"/>
    <col min="6659" max="6659" width="14" style="76" customWidth="1"/>
    <col min="6660" max="6660" width="16.28515625" style="76" customWidth="1"/>
    <col min="6661" max="6909" width="8.7109375" style="76"/>
    <col min="6910" max="6910" width="15.28515625" style="76" bestFit="1" customWidth="1"/>
    <col min="6911" max="6911" width="55.28515625" style="76" customWidth="1"/>
    <col min="6912" max="6912" width="17.7109375" style="76" bestFit="1" customWidth="1"/>
    <col min="6913" max="6914" width="16.42578125" style="76" bestFit="1" customWidth="1"/>
    <col min="6915" max="6915" width="14" style="76" customWidth="1"/>
    <col min="6916" max="6916" width="16.28515625" style="76" customWidth="1"/>
    <col min="6917" max="7165" width="8.7109375" style="76"/>
    <col min="7166" max="7166" width="15.28515625" style="76" bestFit="1" customWidth="1"/>
    <col min="7167" max="7167" width="55.28515625" style="76" customWidth="1"/>
    <col min="7168" max="7168" width="17.7109375" style="76" bestFit="1" customWidth="1"/>
    <col min="7169" max="7170" width="16.42578125" style="76" bestFit="1" customWidth="1"/>
    <col min="7171" max="7171" width="14" style="76" customWidth="1"/>
    <col min="7172" max="7172" width="16.28515625" style="76" customWidth="1"/>
    <col min="7173" max="7421" width="8.7109375" style="76"/>
    <col min="7422" max="7422" width="15.28515625" style="76" bestFit="1" customWidth="1"/>
    <col min="7423" max="7423" width="55.28515625" style="76" customWidth="1"/>
    <col min="7424" max="7424" width="17.7109375" style="76" bestFit="1" customWidth="1"/>
    <col min="7425" max="7426" width="16.42578125" style="76" bestFit="1" customWidth="1"/>
    <col min="7427" max="7427" width="14" style="76" customWidth="1"/>
    <col min="7428" max="7428" width="16.28515625" style="76" customWidth="1"/>
    <col min="7429" max="7677" width="8.7109375" style="76"/>
    <col min="7678" max="7678" width="15.28515625" style="76" bestFit="1" customWidth="1"/>
    <col min="7679" max="7679" width="55.28515625" style="76" customWidth="1"/>
    <col min="7680" max="7680" width="17.7109375" style="76" bestFit="1" customWidth="1"/>
    <col min="7681" max="7682" width="16.42578125" style="76" bestFit="1" customWidth="1"/>
    <col min="7683" max="7683" width="14" style="76" customWidth="1"/>
    <col min="7684" max="7684" width="16.28515625" style="76" customWidth="1"/>
    <col min="7685" max="7933" width="8.7109375" style="76"/>
    <col min="7934" max="7934" width="15.28515625" style="76" bestFit="1" customWidth="1"/>
    <col min="7935" max="7935" width="55.28515625" style="76" customWidth="1"/>
    <col min="7936" max="7936" width="17.7109375" style="76" bestFit="1" customWidth="1"/>
    <col min="7937" max="7938" width="16.42578125" style="76" bestFit="1" customWidth="1"/>
    <col min="7939" max="7939" width="14" style="76" customWidth="1"/>
    <col min="7940" max="7940" width="16.28515625" style="76" customWidth="1"/>
    <col min="7941" max="8189" width="8.7109375" style="76"/>
    <col min="8190" max="8190" width="15.28515625" style="76" bestFit="1" customWidth="1"/>
    <col min="8191" max="8191" width="55.28515625" style="76" customWidth="1"/>
    <col min="8192" max="8192" width="17.7109375" style="76" bestFit="1" customWidth="1"/>
    <col min="8193" max="8194" width="16.42578125" style="76" bestFit="1" customWidth="1"/>
    <col min="8195" max="8195" width="14" style="76" customWidth="1"/>
    <col min="8196" max="8196" width="16.28515625" style="76" customWidth="1"/>
    <col min="8197" max="8445" width="8.7109375" style="76"/>
    <col min="8446" max="8446" width="15.28515625" style="76" bestFit="1" customWidth="1"/>
    <col min="8447" max="8447" width="55.28515625" style="76" customWidth="1"/>
    <col min="8448" max="8448" width="17.7109375" style="76" bestFit="1" customWidth="1"/>
    <col min="8449" max="8450" width="16.42578125" style="76" bestFit="1" customWidth="1"/>
    <col min="8451" max="8451" width="14" style="76" customWidth="1"/>
    <col min="8452" max="8452" width="16.28515625" style="76" customWidth="1"/>
    <col min="8453" max="8701" width="8.7109375" style="76"/>
    <col min="8702" max="8702" width="15.28515625" style="76" bestFit="1" customWidth="1"/>
    <col min="8703" max="8703" width="55.28515625" style="76" customWidth="1"/>
    <col min="8704" max="8704" width="17.7109375" style="76" bestFit="1" customWidth="1"/>
    <col min="8705" max="8706" width="16.42578125" style="76" bestFit="1" customWidth="1"/>
    <col min="8707" max="8707" width="14" style="76" customWidth="1"/>
    <col min="8708" max="8708" width="16.28515625" style="76" customWidth="1"/>
    <col min="8709" max="8957" width="8.7109375" style="76"/>
    <col min="8958" max="8958" width="15.28515625" style="76" bestFit="1" customWidth="1"/>
    <col min="8959" max="8959" width="55.28515625" style="76" customWidth="1"/>
    <col min="8960" max="8960" width="17.7109375" style="76" bestFit="1" customWidth="1"/>
    <col min="8961" max="8962" width="16.42578125" style="76" bestFit="1" customWidth="1"/>
    <col min="8963" max="8963" width="14" style="76" customWidth="1"/>
    <col min="8964" max="8964" width="16.28515625" style="76" customWidth="1"/>
    <col min="8965" max="9213" width="8.7109375" style="76"/>
    <col min="9214" max="9214" width="15.28515625" style="76" bestFit="1" customWidth="1"/>
    <col min="9215" max="9215" width="55.28515625" style="76" customWidth="1"/>
    <col min="9216" max="9216" width="17.7109375" style="76" bestFit="1" customWidth="1"/>
    <col min="9217" max="9218" width="16.42578125" style="76" bestFit="1" customWidth="1"/>
    <col min="9219" max="9219" width="14" style="76" customWidth="1"/>
    <col min="9220" max="9220" width="16.28515625" style="76" customWidth="1"/>
    <col min="9221" max="9469" width="8.7109375" style="76"/>
    <col min="9470" max="9470" width="15.28515625" style="76" bestFit="1" customWidth="1"/>
    <col min="9471" max="9471" width="55.28515625" style="76" customWidth="1"/>
    <col min="9472" max="9472" width="17.7109375" style="76" bestFit="1" customWidth="1"/>
    <col min="9473" max="9474" width="16.42578125" style="76" bestFit="1" customWidth="1"/>
    <col min="9475" max="9475" width="14" style="76" customWidth="1"/>
    <col min="9476" max="9476" width="16.28515625" style="76" customWidth="1"/>
    <col min="9477" max="9725" width="8.7109375" style="76"/>
    <col min="9726" max="9726" width="15.28515625" style="76" bestFit="1" customWidth="1"/>
    <col min="9727" max="9727" width="55.28515625" style="76" customWidth="1"/>
    <col min="9728" max="9728" width="17.7109375" style="76" bestFit="1" customWidth="1"/>
    <col min="9729" max="9730" width="16.42578125" style="76" bestFit="1" customWidth="1"/>
    <col min="9731" max="9731" width="14" style="76" customWidth="1"/>
    <col min="9732" max="9732" width="16.28515625" style="76" customWidth="1"/>
    <col min="9733" max="9981" width="8.7109375" style="76"/>
    <col min="9982" max="9982" width="15.28515625" style="76" bestFit="1" customWidth="1"/>
    <col min="9983" max="9983" width="55.28515625" style="76" customWidth="1"/>
    <col min="9984" max="9984" width="17.7109375" style="76" bestFit="1" customWidth="1"/>
    <col min="9985" max="9986" width="16.42578125" style="76" bestFit="1" customWidth="1"/>
    <col min="9987" max="9987" width="14" style="76" customWidth="1"/>
    <col min="9988" max="9988" width="16.28515625" style="76" customWidth="1"/>
    <col min="9989" max="10237" width="8.7109375" style="76"/>
    <col min="10238" max="10238" width="15.28515625" style="76" bestFit="1" customWidth="1"/>
    <col min="10239" max="10239" width="55.28515625" style="76" customWidth="1"/>
    <col min="10240" max="10240" width="17.7109375" style="76" bestFit="1" customWidth="1"/>
    <col min="10241" max="10242" width="16.42578125" style="76" bestFit="1" customWidth="1"/>
    <col min="10243" max="10243" width="14" style="76" customWidth="1"/>
    <col min="10244" max="10244" width="16.28515625" style="76" customWidth="1"/>
    <col min="10245" max="10493" width="8.7109375" style="76"/>
    <col min="10494" max="10494" width="15.28515625" style="76" bestFit="1" customWidth="1"/>
    <col min="10495" max="10495" width="55.28515625" style="76" customWidth="1"/>
    <col min="10496" max="10496" width="17.7109375" style="76" bestFit="1" customWidth="1"/>
    <col min="10497" max="10498" width="16.42578125" style="76" bestFit="1" customWidth="1"/>
    <col min="10499" max="10499" width="14" style="76" customWidth="1"/>
    <col min="10500" max="10500" width="16.28515625" style="76" customWidth="1"/>
    <col min="10501" max="10749" width="8.7109375" style="76"/>
    <col min="10750" max="10750" width="15.28515625" style="76" bestFit="1" customWidth="1"/>
    <col min="10751" max="10751" width="55.28515625" style="76" customWidth="1"/>
    <col min="10752" max="10752" width="17.7109375" style="76" bestFit="1" customWidth="1"/>
    <col min="10753" max="10754" width="16.42578125" style="76" bestFit="1" customWidth="1"/>
    <col min="10755" max="10755" width="14" style="76" customWidth="1"/>
    <col min="10756" max="10756" width="16.28515625" style="76" customWidth="1"/>
    <col min="10757" max="11005" width="8.7109375" style="76"/>
    <col min="11006" max="11006" width="15.28515625" style="76" bestFit="1" customWidth="1"/>
    <col min="11007" max="11007" width="55.28515625" style="76" customWidth="1"/>
    <col min="11008" max="11008" width="17.7109375" style="76" bestFit="1" customWidth="1"/>
    <col min="11009" max="11010" width="16.42578125" style="76" bestFit="1" customWidth="1"/>
    <col min="11011" max="11011" width="14" style="76" customWidth="1"/>
    <col min="11012" max="11012" width="16.28515625" style="76" customWidth="1"/>
    <col min="11013" max="11261" width="8.7109375" style="76"/>
    <col min="11262" max="11262" width="15.28515625" style="76" bestFit="1" customWidth="1"/>
    <col min="11263" max="11263" width="55.28515625" style="76" customWidth="1"/>
    <col min="11264" max="11264" width="17.7109375" style="76" bestFit="1" customWidth="1"/>
    <col min="11265" max="11266" width="16.42578125" style="76" bestFit="1" customWidth="1"/>
    <col min="11267" max="11267" width="14" style="76" customWidth="1"/>
    <col min="11268" max="11268" width="16.28515625" style="76" customWidth="1"/>
    <col min="11269" max="11517" width="8.7109375" style="76"/>
    <col min="11518" max="11518" width="15.28515625" style="76" bestFit="1" customWidth="1"/>
    <col min="11519" max="11519" width="55.28515625" style="76" customWidth="1"/>
    <col min="11520" max="11520" width="17.7109375" style="76" bestFit="1" customWidth="1"/>
    <col min="11521" max="11522" width="16.42578125" style="76" bestFit="1" customWidth="1"/>
    <col min="11523" max="11523" width="14" style="76" customWidth="1"/>
    <col min="11524" max="11524" width="16.28515625" style="76" customWidth="1"/>
    <col min="11525" max="11773" width="8.7109375" style="76"/>
    <col min="11774" max="11774" width="15.28515625" style="76" bestFit="1" customWidth="1"/>
    <col min="11775" max="11775" width="55.28515625" style="76" customWidth="1"/>
    <col min="11776" max="11776" width="17.7109375" style="76" bestFit="1" customWidth="1"/>
    <col min="11777" max="11778" width="16.42578125" style="76" bestFit="1" customWidth="1"/>
    <col min="11779" max="11779" width="14" style="76" customWidth="1"/>
    <col min="11780" max="11780" width="16.28515625" style="76" customWidth="1"/>
    <col min="11781" max="12029" width="8.7109375" style="76"/>
    <col min="12030" max="12030" width="15.28515625" style="76" bestFit="1" customWidth="1"/>
    <col min="12031" max="12031" width="55.28515625" style="76" customWidth="1"/>
    <col min="12032" max="12032" width="17.7109375" style="76" bestFit="1" customWidth="1"/>
    <col min="12033" max="12034" width="16.42578125" style="76" bestFit="1" customWidth="1"/>
    <col min="12035" max="12035" width="14" style="76" customWidth="1"/>
    <col min="12036" max="12036" width="16.28515625" style="76" customWidth="1"/>
    <col min="12037" max="12285" width="8.7109375" style="76"/>
    <col min="12286" max="12286" width="15.28515625" style="76" bestFit="1" customWidth="1"/>
    <col min="12287" max="12287" width="55.28515625" style="76" customWidth="1"/>
    <col min="12288" max="12288" width="17.7109375" style="76" bestFit="1" customWidth="1"/>
    <col min="12289" max="12290" width="16.42578125" style="76" bestFit="1" customWidth="1"/>
    <col min="12291" max="12291" width="14" style="76" customWidth="1"/>
    <col min="12292" max="12292" width="16.28515625" style="76" customWidth="1"/>
    <col min="12293" max="12541" width="8.7109375" style="76"/>
    <col min="12542" max="12542" width="15.28515625" style="76" bestFit="1" customWidth="1"/>
    <col min="12543" max="12543" width="55.28515625" style="76" customWidth="1"/>
    <col min="12544" max="12544" width="17.7109375" style="76" bestFit="1" customWidth="1"/>
    <col min="12545" max="12546" width="16.42578125" style="76" bestFit="1" customWidth="1"/>
    <col min="12547" max="12547" width="14" style="76" customWidth="1"/>
    <col min="12548" max="12548" width="16.28515625" style="76" customWidth="1"/>
    <col min="12549" max="12797" width="8.7109375" style="76"/>
    <col min="12798" max="12798" width="15.28515625" style="76" bestFit="1" customWidth="1"/>
    <col min="12799" max="12799" width="55.28515625" style="76" customWidth="1"/>
    <col min="12800" max="12800" width="17.7109375" style="76" bestFit="1" customWidth="1"/>
    <col min="12801" max="12802" width="16.42578125" style="76" bestFit="1" customWidth="1"/>
    <col min="12803" max="12803" width="14" style="76" customWidth="1"/>
    <col min="12804" max="12804" width="16.28515625" style="76" customWidth="1"/>
    <col min="12805" max="13053" width="8.7109375" style="76"/>
    <col min="13054" max="13054" width="15.28515625" style="76" bestFit="1" customWidth="1"/>
    <col min="13055" max="13055" width="55.28515625" style="76" customWidth="1"/>
    <col min="13056" max="13056" width="17.7109375" style="76" bestFit="1" customWidth="1"/>
    <col min="13057" max="13058" width="16.42578125" style="76" bestFit="1" customWidth="1"/>
    <col min="13059" max="13059" width="14" style="76" customWidth="1"/>
    <col min="13060" max="13060" width="16.28515625" style="76" customWidth="1"/>
    <col min="13061" max="13309" width="8.7109375" style="76"/>
    <col min="13310" max="13310" width="15.28515625" style="76" bestFit="1" customWidth="1"/>
    <col min="13311" max="13311" width="55.28515625" style="76" customWidth="1"/>
    <col min="13312" max="13312" width="17.7109375" style="76" bestFit="1" customWidth="1"/>
    <col min="13313" max="13314" width="16.42578125" style="76" bestFit="1" customWidth="1"/>
    <col min="13315" max="13315" width="14" style="76" customWidth="1"/>
    <col min="13316" max="13316" width="16.28515625" style="76" customWidth="1"/>
    <col min="13317" max="13565" width="8.7109375" style="76"/>
    <col min="13566" max="13566" width="15.28515625" style="76" bestFit="1" customWidth="1"/>
    <col min="13567" max="13567" width="55.28515625" style="76" customWidth="1"/>
    <col min="13568" max="13568" width="17.7109375" style="76" bestFit="1" customWidth="1"/>
    <col min="13569" max="13570" width="16.42578125" style="76" bestFit="1" customWidth="1"/>
    <col min="13571" max="13571" width="14" style="76" customWidth="1"/>
    <col min="13572" max="13572" width="16.28515625" style="76" customWidth="1"/>
    <col min="13573" max="13821" width="8.7109375" style="76"/>
    <col min="13822" max="13822" width="15.28515625" style="76" bestFit="1" customWidth="1"/>
    <col min="13823" max="13823" width="55.28515625" style="76" customWidth="1"/>
    <col min="13824" max="13824" width="17.7109375" style="76" bestFit="1" customWidth="1"/>
    <col min="13825" max="13826" width="16.42578125" style="76" bestFit="1" customWidth="1"/>
    <col min="13827" max="13827" width="14" style="76" customWidth="1"/>
    <col min="13828" max="13828" width="16.28515625" style="76" customWidth="1"/>
    <col min="13829" max="14077" width="8.7109375" style="76"/>
    <col min="14078" max="14078" width="15.28515625" style="76" bestFit="1" customWidth="1"/>
    <col min="14079" max="14079" width="55.28515625" style="76" customWidth="1"/>
    <col min="14080" max="14080" width="17.7109375" style="76" bestFit="1" customWidth="1"/>
    <col min="14081" max="14082" width="16.42578125" style="76" bestFit="1" customWidth="1"/>
    <col min="14083" max="14083" width="14" style="76" customWidth="1"/>
    <col min="14084" max="14084" width="16.28515625" style="76" customWidth="1"/>
    <col min="14085" max="14333" width="8.7109375" style="76"/>
    <col min="14334" max="14334" width="15.28515625" style="76" bestFit="1" customWidth="1"/>
    <col min="14335" max="14335" width="55.28515625" style="76" customWidth="1"/>
    <col min="14336" max="14336" width="17.7109375" style="76" bestFit="1" customWidth="1"/>
    <col min="14337" max="14338" width="16.42578125" style="76" bestFit="1" customWidth="1"/>
    <col min="14339" max="14339" width="14" style="76" customWidth="1"/>
    <col min="14340" max="14340" width="16.28515625" style="76" customWidth="1"/>
    <col min="14341" max="14589" width="8.7109375" style="76"/>
    <col min="14590" max="14590" width="15.28515625" style="76" bestFit="1" customWidth="1"/>
    <col min="14591" max="14591" width="55.28515625" style="76" customWidth="1"/>
    <col min="14592" max="14592" width="17.7109375" style="76" bestFit="1" customWidth="1"/>
    <col min="14593" max="14594" width="16.42578125" style="76" bestFit="1" customWidth="1"/>
    <col min="14595" max="14595" width="14" style="76" customWidth="1"/>
    <col min="14596" max="14596" width="16.28515625" style="76" customWidth="1"/>
    <col min="14597" max="14845" width="8.7109375" style="76"/>
    <col min="14846" max="14846" width="15.28515625" style="76" bestFit="1" customWidth="1"/>
    <col min="14847" max="14847" width="55.28515625" style="76" customWidth="1"/>
    <col min="14848" max="14848" width="17.7109375" style="76" bestFit="1" customWidth="1"/>
    <col min="14849" max="14850" width="16.42578125" style="76" bestFit="1" customWidth="1"/>
    <col min="14851" max="14851" width="14" style="76" customWidth="1"/>
    <col min="14852" max="14852" width="16.28515625" style="76" customWidth="1"/>
    <col min="14853" max="15101" width="8.7109375" style="76"/>
    <col min="15102" max="15102" width="15.28515625" style="76" bestFit="1" customWidth="1"/>
    <col min="15103" max="15103" width="55.28515625" style="76" customWidth="1"/>
    <col min="15104" max="15104" width="17.7109375" style="76" bestFit="1" customWidth="1"/>
    <col min="15105" max="15106" width="16.42578125" style="76" bestFit="1" customWidth="1"/>
    <col min="15107" max="15107" width="14" style="76" customWidth="1"/>
    <col min="15108" max="15108" width="16.28515625" style="76" customWidth="1"/>
    <col min="15109" max="15357" width="8.7109375" style="76"/>
    <col min="15358" max="15358" width="15.28515625" style="76" bestFit="1" customWidth="1"/>
    <col min="15359" max="15359" width="55.28515625" style="76" customWidth="1"/>
    <col min="15360" max="15360" width="17.7109375" style="76" bestFit="1" customWidth="1"/>
    <col min="15361" max="15362" width="16.42578125" style="76" bestFit="1" customWidth="1"/>
    <col min="15363" max="15363" width="14" style="76" customWidth="1"/>
    <col min="15364" max="15364" width="16.28515625" style="76" customWidth="1"/>
    <col min="15365" max="15613" width="8.7109375" style="76"/>
    <col min="15614" max="15614" width="15.28515625" style="76" bestFit="1" customWidth="1"/>
    <col min="15615" max="15615" width="55.28515625" style="76" customWidth="1"/>
    <col min="15616" max="15616" width="17.7109375" style="76" bestFit="1" customWidth="1"/>
    <col min="15617" max="15618" width="16.42578125" style="76" bestFit="1" customWidth="1"/>
    <col min="15619" max="15619" width="14" style="76" customWidth="1"/>
    <col min="15620" max="15620" width="16.28515625" style="76" customWidth="1"/>
    <col min="15621" max="15869" width="8.7109375" style="76"/>
    <col min="15870" max="15870" width="15.28515625" style="76" bestFit="1" customWidth="1"/>
    <col min="15871" max="15871" width="55.28515625" style="76" customWidth="1"/>
    <col min="15872" max="15872" width="17.7109375" style="76" bestFit="1" customWidth="1"/>
    <col min="15873" max="15874" width="16.42578125" style="76" bestFit="1" customWidth="1"/>
    <col min="15875" max="15875" width="14" style="76" customWidth="1"/>
    <col min="15876" max="15876" width="16.28515625" style="76" customWidth="1"/>
    <col min="15877" max="16125" width="8.7109375" style="76"/>
    <col min="16126" max="16126" width="15.28515625" style="76" bestFit="1" customWidth="1"/>
    <col min="16127" max="16127" width="55.28515625" style="76" customWidth="1"/>
    <col min="16128" max="16128" width="17.7109375" style="76" bestFit="1" customWidth="1"/>
    <col min="16129" max="16130" width="16.42578125" style="76" bestFit="1" customWidth="1"/>
    <col min="16131" max="16131" width="14" style="76" customWidth="1"/>
    <col min="16132" max="16132" width="16.28515625" style="76" customWidth="1"/>
    <col min="16133" max="16384" width="8.7109375" style="76"/>
  </cols>
  <sheetData>
    <row r="1" spans="2:6" x14ac:dyDescent="0.25">
      <c r="B1" s="74" t="s">
        <v>1202</v>
      </c>
      <c r="C1" s="75"/>
      <c r="D1" s="75"/>
      <c r="E1" s="75"/>
      <c r="F1" s="75"/>
    </row>
    <row r="2" spans="2:6" ht="30" x14ac:dyDescent="0.2">
      <c r="B2" s="77" t="s">
        <v>32</v>
      </c>
      <c r="C2" s="77" t="s">
        <v>94</v>
      </c>
      <c r="D2" s="78" t="s">
        <v>33</v>
      </c>
      <c r="E2" s="79" t="s">
        <v>34</v>
      </c>
      <c r="F2" s="79" t="s">
        <v>35</v>
      </c>
    </row>
    <row r="3" spans="2:6" x14ac:dyDescent="0.25">
      <c r="B3" s="80" t="s">
        <v>756</v>
      </c>
      <c r="C3" s="80" t="s">
        <v>478</v>
      </c>
      <c r="D3" s="81">
        <v>1128372.7</v>
      </c>
      <c r="E3" s="81">
        <v>686967.5</v>
      </c>
      <c r="F3" s="81">
        <v>854473.6</v>
      </c>
    </row>
    <row r="4" spans="2:6" x14ac:dyDescent="0.25">
      <c r="B4" s="80" t="s">
        <v>759</v>
      </c>
      <c r="C4" s="80" t="s">
        <v>479</v>
      </c>
      <c r="D4" s="81">
        <v>1680</v>
      </c>
      <c r="E4" s="81">
        <v>1680</v>
      </c>
      <c r="F4" s="81">
        <v>0</v>
      </c>
    </row>
    <row r="5" spans="2:6" x14ac:dyDescent="0.25">
      <c r="B5" s="80" t="s">
        <v>763</v>
      </c>
      <c r="C5" s="80" t="s">
        <v>481</v>
      </c>
      <c r="D5" s="81">
        <v>444562</v>
      </c>
      <c r="E5" s="81">
        <v>195949</v>
      </c>
      <c r="F5" s="81">
        <v>435386</v>
      </c>
    </row>
    <row r="6" spans="2:6" x14ac:dyDescent="0.25">
      <c r="B6" s="80" t="s">
        <v>1203</v>
      </c>
      <c r="C6" s="80" t="s">
        <v>1204</v>
      </c>
      <c r="D6" s="81">
        <v>12945</v>
      </c>
      <c r="E6" s="81">
        <v>12945</v>
      </c>
      <c r="F6" s="81">
        <v>12945</v>
      </c>
    </row>
    <row r="7" spans="2:6" x14ac:dyDescent="0.25">
      <c r="B7" s="80" t="s">
        <v>775</v>
      </c>
      <c r="C7" s="80" t="s">
        <v>487</v>
      </c>
      <c r="D7" s="81">
        <v>908.32</v>
      </c>
      <c r="E7" s="81">
        <v>0</v>
      </c>
      <c r="F7" s="81">
        <v>908.32</v>
      </c>
    </row>
    <row r="8" spans="2:6" x14ac:dyDescent="0.25">
      <c r="B8" s="80" t="s">
        <v>1205</v>
      </c>
      <c r="C8" s="80" t="s">
        <v>1206</v>
      </c>
      <c r="D8" s="81">
        <v>3744.5</v>
      </c>
      <c r="E8" s="81">
        <v>3744.5</v>
      </c>
      <c r="F8" s="81">
        <v>3744.5</v>
      </c>
    </row>
    <row r="9" spans="2:6" x14ac:dyDescent="0.25">
      <c r="B9" s="80" t="s">
        <v>788</v>
      </c>
      <c r="C9" s="80" t="s">
        <v>493</v>
      </c>
      <c r="D9" s="81">
        <v>332483.3</v>
      </c>
      <c r="E9" s="81">
        <v>653.5</v>
      </c>
      <c r="F9" s="81">
        <v>70518.600000000006</v>
      </c>
    </row>
    <row r="10" spans="2:6" x14ac:dyDescent="0.25">
      <c r="B10" s="80" t="s">
        <v>790</v>
      </c>
      <c r="C10" s="80" t="s">
        <v>494</v>
      </c>
      <c r="D10" s="81">
        <v>27822</v>
      </c>
      <c r="E10" s="81">
        <v>0</v>
      </c>
      <c r="F10" s="81">
        <v>27822</v>
      </c>
    </row>
    <row r="11" spans="2:6" x14ac:dyDescent="0.25">
      <c r="B11" s="80" t="s">
        <v>1207</v>
      </c>
      <c r="C11" s="80" t="s">
        <v>1208</v>
      </c>
      <c r="D11" s="81">
        <v>1343987.55</v>
      </c>
      <c r="E11" s="81">
        <v>1343987.55</v>
      </c>
      <c r="F11" s="81">
        <v>1057180.05</v>
      </c>
    </row>
    <row r="12" spans="2:6" x14ac:dyDescent="0.25">
      <c r="B12" s="80" t="s">
        <v>742</v>
      </c>
      <c r="C12" s="80" t="s">
        <v>473</v>
      </c>
      <c r="D12" s="81">
        <v>16365</v>
      </c>
      <c r="E12" s="81">
        <v>0</v>
      </c>
      <c r="F12" s="81">
        <v>16365</v>
      </c>
    </row>
    <row r="13" spans="2:6" x14ac:dyDescent="0.25">
      <c r="B13" s="80" t="s">
        <v>1050</v>
      </c>
      <c r="C13" s="80" t="s">
        <v>627</v>
      </c>
      <c r="D13" s="81">
        <v>1744550.18</v>
      </c>
      <c r="E13" s="81">
        <v>5628.11</v>
      </c>
      <c r="F13" s="81">
        <v>176858.11</v>
      </c>
    </row>
    <row r="14" spans="2:6" x14ac:dyDescent="0.25">
      <c r="B14" s="80" t="s">
        <v>816</v>
      </c>
      <c r="C14" s="80" t="s">
        <v>508</v>
      </c>
      <c r="D14" s="81">
        <v>22523.14</v>
      </c>
      <c r="E14" s="81">
        <v>22523.14</v>
      </c>
      <c r="F14" s="81">
        <v>14830</v>
      </c>
    </row>
    <row r="15" spans="2:6" x14ac:dyDescent="0.25">
      <c r="B15" s="80" t="s">
        <v>822</v>
      </c>
      <c r="C15" s="80" t="s">
        <v>511</v>
      </c>
      <c r="D15" s="81">
        <v>124.5</v>
      </c>
      <c r="E15" s="81">
        <v>124.5</v>
      </c>
      <c r="F15" s="81">
        <v>124.5</v>
      </c>
    </row>
    <row r="16" spans="2:6" x14ac:dyDescent="0.25">
      <c r="B16" s="80" t="s">
        <v>827</v>
      </c>
      <c r="C16" s="80" t="s">
        <v>513</v>
      </c>
      <c r="D16" s="81">
        <v>1944351</v>
      </c>
      <c r="E16" s="81">
        <v>893</v>
      </c>
      <c r="F16" s="81">
        <v>1943458</v>
      </c>
    </row>
    <row r="17" spans="2:6" x14ac:dyDescent="0.25">
      <c r="B17" s="80" t="s">
        <v>1209</v>
      </c>
      <c r="C17" s="80" t="s">
        <v>1210</v>
      </c>
      <c r="D17" s="81">
        <v>23061.81</v>
      </c>
      <c r="E17" s="81">
        <v>23061.81</v>
      </c>
      <c r="F17" s="81">
        <v>23061.81</v>
      </c>
    </row>
    <row r="18" spans="2:6" x14ac:dyDescent="0.25">
      <c r="B18" s="80" t="s">
        <v>781</v>
      </c>
      <c r="C18" s="80" t="s">
        <v>490</v>
      </c>
      <c r="D18" s="81">
        <v>63332.800000000003</v>
      </c>
      <c r="E18" s="81">
        <v>0</v>
      </c>
      <c r="F18" s="81">
        <v>63332.800000000003</v>
      </c>
    </row>
    <row r="19" spans="2:6" x14ac:dyDescent="0.25">
      <c r="B19" s="80" t="s">
        <v>1211</v>
      </c>
      <c r="C19" s="80" t="s">
        <v>1212</v>
      </c>
      <c r="D19" s="81">
        <v>27652.2</v>
      </c>
      <c r="E19" s="81">
        <v>27652.2</v>
      </c>
      <c r="F19" s="81">
        <v>0</v>
      </c>
    </row>
    <row r="20" spans="2:6" x14ac:dyDescent="0.25">
      <c r="B20" s="80" t="s">
        <v>869</v>
      </c>
      <c r="C20" s="80" t="s">
        <v>533</v>
      </c>
      <c r="D20" s="81">
        <v>25215.3</v>
      </c>
      <c r="E20" s="81">
        <v>2240.5</v>
      </c>
      <c r="F20" s="81">
        <v>25215.3</v>
      </c>
    </row>
    <row r="21" spans="2:6" x14ac:dyDescent="0.25">
      <c r="B21" s="80" t="s">
        <v>890</v>
      </c>
      <c r="C21" s="80" t="s">
        <v>544</v>
      </c>
      <c r="D21" s="81">
        <v>1399.8</v>
      </c>
      <c r="E21" s="81">
        <v>1399.8</v>
      </c>
      <c r="F21" s="81">
        <v>0</v>
      </c>
    </row>
    <row r="22" spans="2:6" x14ac:dyDescent="0.25">
      <c r="B22" s="80" t="s">
        <v>901</v>
      </c>
      <c r="C22" s="80" t="s">
        <v>550</v>
      </c>
      <c r="D22" s="81">
        <v>18901.599999999999</v>
      </c>
      <c r="E22" s="81">
        <v>0</v>
      </c>
      <c r="F22" s="81">
        <v>18901.599999999999</v>
      </c>
    </row>
    <row r="23" spans="2:6" x14ac:dyDescent="0.25">
      <c r="B23" s="80" t="s">
        <v>903</v>
      </c>
      <c r="C23" s="80" t="s">
        <v>551</v>
      </c>
      <c r="D23" s="81">
        <v>9.5</v>
      </c>
      <c r="E23" s="81">
        <v>9.5</v>
      </c>
      <c r="F23" s="81">
        <v>0</v>
      </c>
    </row>
    <row r="24" spans="2:6" x14ac:dyDescent="0.25">
      <c r="B24" s="80" t="s">
        <v>909</v>
      </c>
      <c r="C24" s="80" t="s">
        <v>554</v>
      </c>
      <c r="D24" s="81">
        <v>41026</v>
      </c>
      <c r="E24" s="81">
        <v>0</v>
      </c>
      <c r="F24" s="81">
        <v>41026</v>
      </c>
    </row>
    <row r="25" spans="2:6" x14ac:dyDescent="0.25">
      <c r="B25" s="80" t="s">
        <v>925</v>
      </c>
      <c r="C25" s="80" t="s">
        <v>562</v>
      </c>
      <c r="D25" s="81">
        <v>0.4</v>
      </c>
      <c r="E25" s="81">
        <v>0</v>
      </c>
      <c r="F25" s="81">
        <v>0</v>
      </c>
    </row>
    <row r="26" spans="2:6" x14ac:dyDescent="0.25">
      <c r="B26" s="80" t="s">
        <v>927</v>
      </c>
      <c r="C26" s="80" t="s">
        <v>563</v>
      </c>
      <c r="D26" s="81">
        <v>56805.4</v>
      </c>
      <c r="E26" s="81">
        <v>19830</v>
      </c>
      <c r="F26" s="81">
        <v>56805.4</v>
      </c>
    </row>
    <row r="27" spans="2:6" x14ac:dyDescent="0.25">
      <c r="B27" s="80" t="s">
        <v>911</v>
      </c>
      <c r="C27" s="80" t="s">
        <v>555</v>
      </c>
      <c r="D27" s="81">
        <v>2801</v>
      </c>
      <c r="E27" s="81">
        <v>2801</v>
      </c>
      <c r="F27" s="81">
        <v>0</v>
      </c>
    </row>
    <row r="28" spans="2:6" x14ac:dyDescent="0.25">
      <c r="B28" s="80" t="s">
        <v>935</v>
      </c>
      <c r="C28" s="80" t="s">
        <v>567</v>
      </c>
      <c r="D28" s="81">
        <v>4544</v>
      </c>
      <c r="E28" s="81">
        <v>4544</v>
      </c>
      <c r="F28" s="81">
        <v>0</v>
      </c>
    </row>
    <row r="29" spans="2:6" x14ac:dyDescent="0.25">
      <c r="B29" s="80" t="s">
        <v>941</v>
      </c>
      <c r="C29" s="80" t="s">
        <v>571</v>
      </c>
      <c r="D29" s="81">
        <v>135346</v>
      </c>
      <c r="E29" s="81">
        <v>9376</v>
      </c>
      <c r="F29" s="81">
        <v>135346</v>
      </c>
    </row>
    <row r="30" spans="2:6" x14ac:dyDescent="0.25">
      <c r="B30" s="80" t="s">
        <v>945</v>
      </c>
      <c r="C30" s="80" t="s">
        <v>573</v>
      </c>
      <c r="D30" s="81">
        <v>65</v>
      </c>
      <c r="E30" s="81">
        <v>65</v>
      </c>
      <c r="F30" s="81">
        <v>0</v>
      </c>
    </row>
    <row r="31" spans="2:6" x14ac:dyDescent="0.25">
      <c r="B31" s="80" t="s">
        <v>1213</v>
      </c>
      <c r="C31" s="80" t="s">
        <v>1214</v>
      </c>
      <c r="D31" s="81">
        <v>1962.5</v>
      </c>
      <c r="E31" s="81">
        <v>1962.5</v>
      </c>
      <c r="F31" s="81">
        <v>1422.5</v>
      </c>
    </row>
    <row r="32" spans="2:6" x14ac:dyDescent="0.25">
      <c r="B32" s="80" t="s">
        <v>1215</v>
      </c>
      <c r="C32" s="80" t="s">
        <v>1216</v>
      </c>
      <c r="D32" s="81">
        <v>69452</v>
      </c>
      <c r="E32" s="81">
        <v>69452</v>
      </c>
      <c r="F32" s="81">
        <v>69452</v>
      </c>
    </row>
    <row r="33" spans="2:6" x14ac:dyDescent="0.25">
      <c r="B33" s="80" t="s">
        <v>1217</v>
      </c>
      <c r="C33" s="80" t="s">
        <v>1218</v>
      </c>
      <c r="D33" s="81">
        <v>59740</v>
      </c>
      <c r="E33" s="81">
        <v>59740</v>
      </c>
      <c r="F33" s="81">
        <v>59740</v>
      </c>
    </row>
    <row r="34" spans="2:6" x14ac:dyDescent="0.25">
      <c r="B34" s="80" t="s">
        <v>968</v>
      </c>
      <c r="C34" s="80" t="s">
        <v>585</v>
      </c>
      <c r="D34" s="81">
        <v>33349</v>
      </c>
      <c r="E34" s="81">
        <v>0</v>
      </c>
      <c r="F34" s="81">
        <v>33349</v>
      </c>
    </row>
    <row r="35" spans="2:6" x14ac:dyDescent="0.25">
      <c r="B35" s="80" t="s">
        <v>970</v>
      </c>
      <c r="C35" s="80" t="s">
        <v>586</v>
      </c>
      <c r="D35" s="81">
        <v>22735</v>
      </c>
      <c r="E35" s="81">
        <v>0</v>
      </c>
      <c r="F35" s="81">
        <v>22735</v>
      </c>
    </row>
    <row r="36" spans="2:6" x14ac:dyDescent="0.25">
      <c r="B36" s="80" t="s">
        <v>974</v>
      </c>
      <c r="C36" s="80" t="s">
        <v>588</v>
      </c>
      <c r="D36" s="81">
        <v>307258.59999999998</v>
      </c>
      <c r="E36" s="81">
        <v>0</v>
      </c>
      <c r="F36" s="81">
        <v>75300</v>
      </c>
    </row>
    <row r="37" spans="2:6" x14ac:dyDescent="0.25">
      <c r="B37" s="80" t="s">
        <v>984</v>
      </c>
      <c r="C37" s="80" t="s">
        <v>593</v>
      </c>
      <c r="D37" s="81">
        <v>4903.5</v>
      </c>
      <c r="E37" s="81">
        <v>4903.5</v>
      </c>
      <c r="F37" s="81">
        <v>0</v>
      </c>
    </row>
    <row r="38" spans="2:6" x14ac:dyDescent="0.25">
      <c r="B38" s="80" t="s">
        <v>986</v>
      </c>
      <c r="C38" s="80" t="s">
        <v>594</v>
      </c>
      <c r="D38" s="81">
        <v>57267</v>
      </c>
      <c r="E38" s="81">
        <v>0</v>
      </c>
      <c r="F38" s="81">
        <v>57267</v>
      </c>
    </row>
    <row r="39" spans="2:6" x14ac:dyDescent="0.25">
      <c r="B39" s="80" t="s">
        <v>1001</v>
      </c>
      <c r="C39" s="80" t="s">
        <v>602</v>
      </c>
      <c r="D39" s="81">
        <v>65803.8</v>
      </c>
      <c r="E39" s="81">
        <v>0</v>
      </c>
      <c r="F39" s="81">
        <v>65803.8</v>
      </c>
    </row>
    <row r="40" spans="2:6" x14ac:dyDescent="0.25">
      <c r="B40" s="80" t="s">
        <v>1219</v>
      </c>
      <c r="C40" s="80" t="s">
        <v>1220</v>
      </c>
      <c r="D40" s="81">
        <v>3390</v>
      </c>
      <c r="E40" s="81">
        <v>3390</v>
      </c>
      <c r="F40" s="81">
        <v>3390</v>
      </c>
    </row>
    <row r="41" spans="2:6" x14ac:dyDescent="0.25">
      <c r="B41" s="80" t="s">
        <v>1028</v>
      </c>
      <c r="C41" s="80" t="s">
        <v>616</v>
      </c>
      <c r="D41" s="81">
        <v>30345.1</v>
      </c>
      <c r="E41" s="81">
        <v>170</v>
      </c>
      <c r="F41" s="81">
        <v>30345.1</v>
      </c>
    </row>
    <row r="42" spans="2:6" x14ac:dyDescent="0.25">
      <c r="B42" s="80" t="s">
        <v>1221</v>
      </c>
      <c r="C42" s="80" t="s">
        <v>1222</v>
      </c>
      <c r="D42" s="81">
        <v>3633</v>
      </c>
      <c r="E42" s="81">
        <v>3633</v>
      </c>
      <c r="F42" s="81">
        <v>0</v>
      </c>
    </row>
    <row r="43" spans="2:6" x14ac:dyDescent="0.25">
      <c r="B43" s="80" t="s">
        <v>1035</v>
      </c>
      <c r="C43" s="80" t="s">
        <v>620</v>
      </c>
      <c r="D43" s="81">
        <v>15707</v>
      </c>
      <c r="E43" s="81">
        <v>15707</v>
      </c>
      <c r="F43" s="81">
        <v>15707</v>
      </c>
    </row>
    <row r="44" spans="2:6" x14ac:dyDescent="0.25">
      <c r="B44" s="80" t="s">
        <v>1042</v>
      </c>
      <c r="C44" s="80" t="s">
        <v>623</v>
      </c>
      <c r="D44" s="81">
        <v>14827.7</v>
      </c>
      <c r="E44" s="81">
        <v>1405.2</v>
      </c>
      <c r="F44" s="81">
        <v>13407.5</v>
      </c>
    </row>
    <row r="45" spans="2:6" x14ac:dyDescent="0.25">
      <c r="B45" s="80" t="s">
        <v>1223</v>
      </c>
      <c r="C45" s="80" t="s">
        <v>1224</v>
      </c>
      <c r="D45" s="81">
        <v>7760</v>
      </c>
      <c r="E45" s="81">
        <v>7760</v>
      </c>
      <c r="F45" s="81">
        <v>7760</v>
      </c>
    </row>
    <row r="46" spans="2:6" x14ac:dyDescent="0.25">
      <c r="B46" s="80" t="s">
        <v>1225</v>
      </c>
      <c r="C46" s="80" t="s">
        <v>1226</v>
      </c>
      <c r="D46" s="81">
        <v>15731</v>
      </c>
      <c r="E46" s="81">
        <v>15731</v>
      </c>
      <c r="F46" s="81">
        <v>15731</v>
      </c>
    </row>
    <row r="47" spans="2:6" x14ac:dyDescent="0.25">
      <c r="B47" s="80" t="s">
        <v>1054</v>
      </c>
      <c r="C47" s="80" t="s">
        <v>629</v>
      </c>
      <c r="D47" s="81">
        <v>2934</v>
      </c>
      <c r="E47" s="81">
        <v>0</v>
      </c>
      <c r="F47" s="81">
        <v>2934</v>
      </c>
    </row>
    <row r="48" spans="2:6" x14ac:dyDescent="0.25">
      <c r="B48" s="80" t="s">
        <v>1227</v>
      </c>
      <c r="C48" s="80" t="s">
        <v>1228</v>
      </c>
      <c r="D48" s="81">
        <v>15930</v>
      </c>
      <c r="E48" s="81">
        <v>15930</v>
      </c>
      <c r="F48" s="81">
        <v>15930</v>
      </c>
    </row>
    <row r="49" spans="2:6" x14ac:dyDescent="0.25">
      <c r="B49" s="80" t="s">
        <v>1073</v>
      </c>
      <c r="C49" s="80" t="s">
        <v>638</v>
      </c>
      <c r="D49" s="81">
        <v>1173680.29</v>
      </c>
      <c r="E49" s="81">
        <v>148440</v>
      </c>
      <c r="F49" s="81">
        <v>1124120.29</v>
      </c>
    </row>
    <row r="50" spans="2:6" x14ac:dyDescent="0.25">
      <c r="B50" s="80" t="s">
        <v>1074</v>
      </c>
      <c r="C50" s="80" t="s">
        <v>639</v>
      </c>
      <c r="D50" s="81">
        <v>2072277.4</v>
      </c>
      <c r="E50" s="81">
        <v>376413.9</v>
      </c>
      <c r="F50" s="81">
        <v>2064713.01</v>
      </c>
    </row>
    <row r="51" spans="2:6" x14ac:dyDescent="0.25">
      <c r="B51" s="80" t="s">
        <v>1076</v>
      </c>
      <c r="C51" s="80" t="s">
        <v>641</v>
      </c>
      <c r="D51" s="81">
        <v>896011.35000000009</v>
      </c>
      <c r="E51" s="81">
        <v>314321.84999999998</v>
      </c>
      <c r="F51" s="81">
        <v>896011.35000000009</v>
      </c>
    </row>
    <row r="52" spans="2:6" x14ac:dyDescent="0.25">
      <c r="B52" s="80" t="s">
        <v>1069</v>
      </c>
      <c r="C52" s="80" t="s">
        <v>636</v>
      </c>
      <c r="D52" s="81">
        <v>2119086.1</v>
      </c>
      <c r="E52" s="81">
        <v>55592</v>
      </c>
      <c r="F52" s="81">
        <v>2119086.1</v>
      </c>
    </row>
    <row r="53" spans="2:6" x14ac:dyDescent="0.25">
      <c r="B53" s="80" t="s">
        <v>1071</v>
      </c>
      <c r="C53" s="80" t="s">
        <v>637</v>
      </c>
      <c r="D53" s="81">
        <v>1451775.59</v>
      </c>
      <c r="E53" s="81">
        <v>52462.3</v>
      </c>
      <c r="F53" s="81">
        <v>1451775.59</v>
      </c>
    </row>
    <row r="54" spans="2:6" x14ac:dyDescent="0.25">
      <c r="B54" s="80" t="s">
        <v>1093</v>
      </c>
      <c r="C54" s="80" t="s">
        <v>651</v>
      </c>
      <c r="D54" s="81">
        <v>87210</v>
      </c>
      <c r="E54" s="81">
        <v>0</v>
      </c>
      <c r="F54" s="81">
        <v>87210</v>
      </c>
    </row>
    <row r="55" spans="2:6" x14ac:dyDescent="0.25">
      <c r="B55" s="80" t="s">
        <v>1108</v>
      </c>
      <c r="C55" s="80" t="s">
        <v>658</v>
      </c>
      <c r="D55" s="81">
        <v>5035</v>
      </c>
      <c r="E55" s="81">
        <v>0</v>
      </c>
      <c r="F55" s="81">
        <v>5035</v>
      </c>
    </row>
    <row r="56" spans="2:6" x14ac:dyDescent="0.25">
      <c r="B56" s="80" t="s">
        <v>1229</v>
      </c>
      <c r="C56" s="80" t="s">
        <v>1230</v>
      </c>
      <c r="D56" s="81">
        <v>66255</v>
      </c>
      <c r="E56" s="81">
        <v>66255</v>
      </c>
      <c r="F56" s="81">
        <v>610</v>
      </c>
    </row>
    <row r="57" spans="2:6" x14ac:dyDescent="0.25">
      <c r="B57" s="80" t="s">
        <v>1231</v>
      </c>
      <c r="C57" s="80" t="s">
        <v>1232</v>
      </c>
      <c r="D57" s="81">
        <v>6077.5</v>
      </c>
      <c r="E57" s="81">
        <v>6077.5</v>
      </c>
      <c r="F57" s="81">
        <v>6077.5</v>
      </c>
    </row>
    <row r="58" spans="2:6" x14ac:dyDescent="0.25">
      <c r="B58" s="80" t="s">
        <v>894</v>
      </c>
      <c r="C58" s="80" t="s">
        <v>546</v>
      </c>
      <c r="D58" s="81">
        <v>38100</v>
      </c>
      <c r="E58" s="81">
        <v>38100</v>
      </c>
      <c r="F58" s="81">
        <v>38100</v>
      </c>
    </row>
    <row r="59" spans="2:6" x14ac:dyDescent="0.25">
      <c r="B59" s="80" t="s">
        <v>897</v>
      </c>
      <c r="C59" s="80" t="s">
        <v>547</v>
      </c>
      <c r="D59" s="81">
        <v>4629151.9399999976</v>
      </c>
      <c r="E59" s="81">
        <v>4140344.9399999985</v>
      </c>
      <c r="F59" s="81">
        <v>3751029.4299999988</v>
      </c>
    </row>
    <row r="60" spans="2:6" x14ac:dyDescent="0.25">
      <c r="B60" s="80" t="s">
        <v>1141</v>
      </c>
      <c r="C60" s="80" t="s">
        <v>675</v>
      </c>
      <c r="D60" s="81">
        <v>38965</v>
      </c>
      <c r="E60" s="81">
        <v>38965</v>
      </c>
      <c r="F60" s="81">
        <v>37445</v>
      </c>
    </row>
    <row r="61" spans="2:6" x14ac:dyDescent="0.25">
      <c r="B61" s="80" t="s">
        <v>1233</v>
      </c>
      <c r="C61" s="80" t="s">
        <v>1234</v>
      </c>
      <c r="D61" s="81">
        <v>111885.5</v>
      </c>
      <c r="E61" s="81">
        <v>111885.5</v>
      </c>
      <c r="F61" s="81">
        <v>111448</v>
      </c>
    </row>
    <row r="62" spans="2:6" x14ac:dyDescent="0.25">
      <c r="B62" s="80" t="s">
        <v>1149</v>
      </c>
      <c r="C62" s="80" t="s">
        <v>679</v>
      </c>
      <c r="D62" s="81">
        <v>504415.78</v>
      </c>
      <c r="E62" s="81">
        <v>504415.78</v>
      </c>
      <c r="F62" s="81">
        <v>373244.7</v>
      </c>
    </row>
    <row r="63" spans="2:6" x14ac:dyDescent="0.25">
      <c r="B63" s="80" t="s">
        <v>1147</v>
      </c>
      <c r="C63" s="80" t="s">
        <v>678</v>
      </c>
      <c r="D63" s="81">
        <v>423185.8</v>
      </c>
      <c r="E63" s="81">
        <v>0</v>
      </c>
      <c r="F63" s="81">
        <v>0</v>
      </c>
    </row>
    <row r="64" spans="2:6" x14ac:dyDescent="0.25">
      <c r="B64" s="80" t="s">
        <v>1151</v>
      </c>
      <c r="C64" s="80" t="s">
        <v>680</v>
      </c>
      <c r="D64" s="81">
        <v>903460.39999999991</v>
      </c>
      <c r="E64" s="81">
        <v>8685</v>
      </c>
      <c r="F64" s="81">
        <v>8685</v>
      </c>
    </row>
    <row r="65" spans="2:6" x14ac:dyDescent="0.25">
      <c r="B65" s="80" t="s">
        <v>1153</v>
      </c>
      <c r="C65" s="80" t="s">
        <v>681</v>
      </c>
      <c r="D65" s="81">
        <v>3829.5</v>
      </c>
      <c r="E65" s="81">
        <v>3829.5</v>
      </c>
      <c r="F65" s="81">
        <v>3829.5</v>
      </c>
    </row>
    <row r="66" spans="2:6" x14ac:dyDescent="0.25">
      <c r="B66" s="80" t="s">
        <v>988</v>
      </c>
      <c r="C66" s="80" t="s">
        <v>595</v>
      </c>
      <c r="D66" s="81">
        <v>295107.59999999998</v>
      </c>
      <c r="E66" s="81">
        <v>10307.4</v>
      </c>
      <c r="F66" s="81">
        <v>76792</v>
      </c>
    </row>
    <row r="67" spans="2:6" x14ac:dyDescent="0.25">
      <c r="B67" s="80" t="s">
        <v>1162</v>
      </c>
      <c r="C67" s="80" t="s">
        <v>686</v>
      </c>
      <c r="D67" s="81">
        <v>123953</v>
      </c>
      <c r="E67" s="81">
        <v>0</v>
      </c>
      <c r="F67" s="81">
        <v>33160</v>
      </c>
    </row>
    <row r="68" spans="2:6" x14ac:dyDescent="0.25">
      <c r="B68" s="80" t="s">
        <v>1168</v>
      </c>
      <c r="C68" s="80" t="s">
        <v>689</v>
      </c>
      <c r="D68" s="81">
        <v>0.4</v>
      </c>
      <c r="E68" s="81">
        <v>0</v>
      </c>
      <c r="F68" s="81">
        <v>0</v>
      </c>
    </row>
    <row r="69" spans="2:6" x14ac:dyDescent="0.25">
      <c r="B69" s="80" t="s">
        <v>1170</v>
      </c>
      <c r="C69" s="80" t="s">
        <v>690</v>
      </c>
      <c r="D69" s="81">
        <v>420016</v>
      </c>
      <c r="E69" s="81">
        <v>0</v>
      </c>
      <c r="F69" s="81">
        <v>167528</v>
      </c>
    </row>
    <row r="70" spans="2:6" x14ac:dyDescent="0.25">
      <c r="B70" s="80" t="s">
        <v>1176</v>
      </c>
      <c r="C70" s="80" t="s">
        <v>693</v>
      </c>
      <c r="D70" s="81">
        <v>25000</v>
      </c>
      <c r="E70" s="81">
        <v>0</v>
      </c>
      <c r="F70" s="81">
        <v>0</v>
      </c>
    </row>
    <row r="71" spans="2:6" x14ac:dyDescent="0.25">
      <c r="B71" s="80" t="s">
        <v>1235</v>
      </c>
      <c r="C71" s="80" t="s">
        <v>1236</v>
      </c>
      <c r="D71" s="81">
        <v>409388.19999999995</v>
      </c>
      <c r="E71" s="81">
        <v>409388.19999999995</v>
      </c>
      <c r="F71" s="81">
        <v>409099.39999999997</v>
      </c>
    </row>
    <row r="72" spans="2:6" x14ac:dyDescent="0.25">
      <c r="B72" s="80" t="s">
        <v>1191</v>
      </c>
      <c r="C72" s="80" t="s">
        <v>701</v>
      </c>
      <c r="D72" s="81">
        <v>121819.29999999999</v>
      </c>
      <c r="E72" s="81">
        <v>0</v>
      </c>
      <c r="F72" s="81">
        <v>28457.1</v>
      </c>
    </row>
    <row r="73" spans="2:6" x14ac:dyDescent="0.25">
      <c r="B73" s="80" t="s">
        <v>1197</v>
      </c>
      <c r="C73" s="80" t="s">
        <v>704</v>
      </c>
      <c r="D73" s="81">
        <v>1257.5</v>
      </c>
      <c r="E73" s="81">
        <v>1257.5</v>
      </c>
      <c r="F73" s="81">
        <v>1257.5</v>
      </c>
    </row>
    <row r="74" spans="2:6" x14ac:dyDescent="0.25">
      <c r="B74" s="80" t="s">
        <v>727</v>
      </c>
      <c r="C74" s="80" t="s">
        <v>469</v>
      </c>
      <c r="D74" s="81">
        <v>356180</v>
      </c>
      <c r="E74" s="81">
        <v>5211</v>
      </c>
      <c r="F74" s="81">
        <v>52758</v>
      </c>
    </row>
    <row r="75" spans="2:6" x14ac:dyDescent="0.25">
      <c r="B75" s="80" t="s">
        <v>773</v>
      </c>
      <c r="C75" s="80" t="s">
        <v>486</v>
      </c>
      <c r="D75" s="81">
        <v>13694.6</v>
      </c>
      <c r="E75" s="81">
        <v>1248.2</v>
      </c>
      <c r="F75" s="81">
        <v>12446.4</v>
      </c>
    </row>
    <row r="76" spans="2:6" x14ac:dyDescent="0.25">
      <c r="B76" s="80" t="s">
        <v>801</v>
      </c>
      <c r="C76" s="80" t="s">
        <v>499</v>
      </c>
      <c r="D76" s="81">
        <v>3252</v>
      </c>
      <c r="E76" s="81">
        <v>3252</v>
      </c>
      <c r="F76" s="81">
        <v>3252</v>
      </c>
    </row>
    <row r="77" spans="2:6" x14ac:dyDescent="0.25">
      <c r="B77" s="80" t="s">
        <v>917</v>
      </c>
      <c r="C77" s="80" t="s">
        <v>558</v>
      </c>
      <c r="D77" s="81">
        <v>619570.30000000005</v>
      </c>
      <c r="E77" s="81">
        <v>20563</v>
      </c>
      <c r="F77" s="81">
        <v>159383</v>
      </c>
    </row>
    <row r="78" spans="2:6" x14ac:dyDescent="0.25">
      <c r="B78" s="80" t="s">
        <v>962</v>
      </c>
      <c r="C78" s="80" t="s">
        <v>582</v>
      </c>
      <c r="D78" s="81">
        <v>2244</v>
      </c>
      <c r="E78" s="81">
        <v>2244</v>
      </c>
      <c r="F78" s="81">
        <v>2244</v>
      </c>
    </row>
    <row r="79" spans="2:6" x14ac:dyDescent="0.25">
      <c r="B79" s="80" t="s">
        <v>990</v>
      </c>
      <c r="C79" s="80" t="s">
        <v>596</v>
      </c>
      <c r="D79" s="81">
        <v>10604</v>
      </c>
      <c r="E79" s="81">
        <v>0</v>
      </c>
      <c r="F79" s="81">
        <v>10604</v>
      </c>
    </row>
    <row r="80" spans="2:6" x14ac:dyDescent="0.25">
      <c r="B80" s="80" t="s">
        <v>1075</v>
      </c>
      <c r="C80" s="80" t="s">
        <v>640</v>
      </c>
      <c r="D80" s="81">
        <v>1073776</v>
      </c>
      <c r="E80" s="81">
        <v>12417</v>
      </c>
      <c r="F80" s="81">
        <v>1073776</v>
      </c>
    </row>
    <row r="81" spans="2:6" x14ac:dyDescent="0.25">
      <c r="B81" s="80" t="s">
        <v>1164</v>
      </c>
      <c r="C81" s="80" t="s">
        <v>687</v>
      </c>
      <c r="D81" s="81">
        <v>10580</v>
      </c>
      <c r="E81" s="81">
        <v>0</v>
      </c>
      <c r="F81" s="81">
        <v>10580</v>
      </c>
    </row>
    <row r="82" spans="2:6" x14ac:dyDescent="0.25">
      <c r="B82" s="80" t="s">
        <v>885</v>
      </c>
      <c r="C82" s="80" t="s">
        <v>541</v>
      </c>
      <c r="D82" s="81">
        <v>23112.19</v>
      </c>
      <c r="E82" s="81">
        <v>1632.69</v>
      </c>
      <c r="F82" s="81">
        <v>21472.5</v>
      </c>
    </row>
    <row r="83" spans="2:6" x14ac:dyDescent="0.25">
      <c r="B83" s="80" t="s">
        <v>980</v>
      </c>
      <c r="C83" s="80" t="s">
        <v>591</v>
      </c>
      <c r="D83" s="81">
        <v>326904</v>
      </c>
      <c r="E83" s="81">
        <v>0</v>
      </c>
      <c r="F83" s="81">
        <v>0</v>
      </c>
    </row>
    <row r="84" spans="2:6" x14ac:dyDescent="0.25">
      <c r="B84" s="80" t="s">
        <v>1102</v>
      </c>
      <c r="C84" s="80" t="s">
        <v>655</v>
      </c>
      <c r="D84" s="81">
        <v>160529.5</v>
      </c>
      <c r="E84" s="81">
        <v>0</v>
      </c>
      <c r="F84" s="81">
        <v>0</v>
      </c>
    </row>
    <row r="85" spans="2:6" x14ac:dyDescent="0.25">
      <c r="B85" s="80" t="s">
        <v>1237</v>
      </c>
      <c r="C85" s="80" t="s">
        <v>1238</v>
      </c>
      <c r="D85" s="81">
        <v>112300.32</v>
      </c>
      <c r="E85" s="81">
        <v>112300.32</v>
      </c>
      <c r="F85" s="81">
        <v>210</v>
      </c>
    </row>
    <row r="86" spans="2:6" x14ac:dyDescent="0.25">
      <c r="B86" s="80" t="s">
        <v>1178</v>
      </c>
      <c r="C86" s="80" t="s">
        <v>694</v>
      </c>
      <c r="D86" s="81">
        <v>83265</v>
      </c>
      <c r="E86" s="81">
        <v>0</v>
      </c>
      <c r="F86" s="81">
        <v>19202</v>
      </c>
    </row>
    <row r="87" spans="2:6" x14ac:dyDescent="0.25">
      <c r="B87" s="80" t="s">
        <v>1022</v>
      </c>
      <c r="C87" s="80" t="s">
        <v>613</v>
      </c>
      <c r="D87" s="81">
        <v>353</v>
      </c>
      <c r="E87" s="81">
        <v>0</v>
      </c>
      <c r="F87" s="81">
        <v>0</v>
      </c>
    </row>
    <row r="88" spans="2:6" x14ac:dyDescent="0.25">
      <c r="B88" s="80" t="s">
        <v>761</v>
      </c>
      <c r="C88" s="80" t="s">
        <v>480</v>
      </c>
      <c r="D88" s="81">
        <v>14868.4</v>
      </c>
      <c r="E88" s="81">
        <v>14868.4</v>
      </c>
      <c r="F88" s="81">
        <v>6216</v>
      </c>
    </row>
    <row r="89" spans="2:6" x14ac:dyDescent="0.25">
      <c r="B89" s="80" t="s">
        <v>1239</v>
      </c>
      <c r="C89" s="80" t="s">
        <v>1240</v>
      </c>
      <c r="D89" s="81">
        <v>9074.7199999999993</v>
      </c>
      <c r="E89" s="81">
        <v>9074.7199999999993</v>
      </c>
      <c r="F89" s="81">
        <v>0</v>
      </c>
    </row>
    <row r="90" spans="2:6" x14ac:dyDescent="0.25">
      <c r="B90" s="80" t="s">
        <v>1241</v>
      </c>
      <c r="C90" s="80" t="s">
        <v>1242</v>
      </c>
      <c r="D90" s="81">
        <v>67845</v>
      </c>
      <c r="E90" s="81">
        <v>67845</v>
      </c>
      <c r="F90" s="81">
        <v>67845</v>
      </c>
    </row>
    <row r="91" spans="2:6" x14ac:dyDescent="0.25">
      <c r="B91" s="80" t="s">
        <v>923</v>
      </c>
      <c r="C91" s="80" t="s">
        <v>561</v>
      </c>
      <c r="D91" s="81">
        <v>1313</v>
      </c>
      <c r="E91" s="81">
        <v>1313</v>
      </c>
      <c r="F91" s="81">
        <v>1313</v>
      </c>
    </row>
    <row r="92" spans="2:6" x14ac:dyDescent="0.25">
      <c r="B92" s="80" t="s">
        <v>948</v>
      </c>
      <c r="C92" s="80" t="s">
        <v>575</v>
      </c>
      <c r="D92" s="81">
        <v>276262</v>
      </c>
      <c r="E92" s="81">
        <v>231642</v>
      </c>
      <c r="F92" s="81">
        <v>276262</v>
      </c>
    </row>
    <row r="93" spans="2:6" x14ac:dyDescent="0.25">
      <c r="B93" s="80" t="s">
        <v>982</v>
      </c>
      <c r="C93" s="80" t="s">
        <v>592</v>
      </c>
      <c r="D93" s="81">
        <v>19762.77</v>
      </c>
      <c r="E93" s="81">
        <v>19762.77</v>
      </c>
      <c r="F93" s="81">
        <v>1504</v>
      </c>
    </row>
    <row r="94" spans="2:6" x14ac:dyDescent="0.25">
      <c r="B94" s="80" t="s">
        <v>803</v>
      </c>
      <c r="C94" s="80" t="s">
        <v>501</v>
      </c>
      <c r="D94" s="81">
        <v>301800</v>
      </c>
      <c r="E94" s="81">
        <v>0</v>
      </c>
      <c r="F94" s="81">
        <v>301800</v>
      </c>
    </row>
    <row r="95" spans="2:6" x14ac:dyDescent="0.25">
      <c r="B95" s="80" t="s">
        <v>1243</v>
      </c>
      <c r="C95" s="80" t="s">
        <v>1244</v>
      </c>
      <c r="D95" s="81">
        <v>89223</v>
      </c>
      <c r="E95" s="81">
        <v>89223</v>
      </c>
      <c r="F95" s="81">
        <v>83223</v>
      </c>
    </row>
    <row r="96" spans="2:6" x14ac:dyDescent="0.25">
      <c r="B96" s="80" t="s">
        <v>818</v>
      </c>
      <c r="C96" s="80" t="s">
        <v>509</v>
      </c>
      <c r="D96" s="81">
        <v>148064.79999999999</v>
      </c>
      <c r="E96" s="81">
        <v>0</v>
      </c>
      <c r="F96" s="81">
        <v>16132</v>
      </c>
    </row>
    <row r="97" spans="2:6" x14ac:dyDescent="0.25">
      <c r="B97" s="80" t="s">
        <v>814</v>
      </c>
      <c r="C97" s="80" t="s">
        <v>506</v>
      </c>
      <c r="D97" s="81">
        <v>309275</v>
      </c>
      <c r="E97" s="81">
        <v>0</v>
      </c>
      <c r="F97" s="81">
        <v>156063</v>
      </c>
    </row>
    <row r="98" spans="2:6" x14ac:dyDescent="0.25">
      <c r="B98" s="80" t="s">
        <v>881</v>
      </c>
      <c r="C98" s="80" t="s">
        <v>539</v>
      </c>
      <c r="D98" s="81">
        <v>47439.8</v>
      </c>
      <c r="E98" s="81">
        <v>47439.8</v>
      </c>
      <c r="F98" s="81">
        <v>30000</v>
      </c>
    </row>
    <row r="99" spans="2:6" x14ac:dyDescent="0.25">
      <c r="B99" s="80" t="s">
        <v>889</v>
      </c>
      <c r="C99" s="80" t="s">
        <v>543</v>
      </c>
      <c r="D99" s="81">
        <v>2018.5</v>
      </c>
      <c r="E99" s="81">
        <v>2018.5</v>
      </c>
      <c r="F99" s="81">
        <v>2018.5</v>
      </c>
    </row>
    <row r="100" spans="2:6" x14ac:dyDescent="0.25">
      <c r="B100" s="80" t="s">
        <v>1245</v>
      </c>
      <c r="C100" s="80" t="s">
        <v>1246</v>
      </c>
      <c r="D100" s="81">
        <v>50957.93</v>
      </c>
      <c r="E100" s="81">
        <v>50957.93</v>
      </c>
      <c r="F100" s="81">
        <v>50957.93</v>
      </c>
    </row>
    <row r="101" spans="2:6" x14ac:dyDescent="0.25">
      <c r="B101" s="80" t="s">
        <v>1247</v>
      </c>
      <c r="C101" s="80" t="s">
        <v>1248</v>
      </c>
      <c r="D101" s="81">
        <v>308421.25</v>
      </c>
      <c r="E101" s="81">
        <v>308421.25</v>
      </c>
      <c r="F101" s="81">
        <v>282455.3</v>
      </c>
    </row>
    <row r="102" spans="2:6" x14ac:dyDescent="0.25">
      <c r="B102" s="80" t="s">
        <v>1007</v>
      </c>
      <c r="C102" s="80" t="s">
        <v>605</v>
      </c>
      <c r="D102" s="81">
        <v>503.5</v>
      </c>
      <c r="E102" s="81">
        <v>503.5</v>
      </c>
      <c r="F102" s="81">
        <v>503.5</v>
      </c>
    </row>
    <row r="103" spans="2:6" x14ac:dyDescent="0.25">
      <c r="B103" s="80" t="s">
        <v>931</v>
      </c>
      <c r="C103" s="80" t="s">
        <v>565</v>
      </c>
      <c r="D103" s="81">
        <v>427112</v>
      </c>
      <c r="E103" s="81">
        <v>773</v>
      </c>
      <c r="F103" s="81">
        <v>199628</v>
      </c>
    </row>
    <row r="104" spans="2:6" x14ac:dyDescent="0.25">
      <c r="B104" s="80" t="s">
        <v>1066</v>
      </c>
      <c r="C104" s="80" t="s">
        <v>635</v>
      </c>
      <c r="D104" s="81">
        <v>1928197.39</v>
      </c>
      <c r="E104" s="81">
        <v>199223.39</v>
      </c>
      <c r="F104" s="81">
        <v>1925937.5</v>
      </c>
    </row>
    <row r="105" spans="2:6" x14ac:dyDescent="0.25">
      <c r="B105" s="80" t="s">
        <v>1174</v>
      </c>
      <c r="C105" s="80" t="s">
        <v>692</v>
      </c>
      <c r="D105" s="81">
        <v>4866</v>
      </c>
      <c r="E105" s="81">
        <v>4866</v>
      </c>
      <c r="F105" s="81">
        <v>4866</v>
      </c>
    </row>
    <row r="106" spans="2:6" x14ac:dyDescent="0.25">
      <c r="B106" s="80" t="s">
        <v>1195</v>
      </c>
      <c r="C106" s="80" t="s">
        <v>703</v>
      </c>
      <c r="D106" s="81">
        <v>3727</v>
      </c>
      <c r="E106" s="81">
        <v>1817</v>
      </c>
      <c r="F106" s="81">
        <v>2060</v>
      </c>
    </row>
    <row r="107" spans="2:6" x14ac:dyDescent="0.25">
      <c r="B107" s="80" t="s">
        <v>1249</v>
      </c>
      <c r="C107" s="80" t="s">
        <v>1250</v>
      </c>
      <c r="D107" s="81">
        <v>506570.71</v>
      </c>
      <c r="E107" s="81">
        <v>506570.71</v>
      </c>
      <c r="F107" s="81">
        <v>505388.9</v>
      </c>
    </row>
    <row r="108" spans="2:6" x14ac:dyDescent="0.25">
      <c r="B108" s="80" t="s">
        <v>1251</v>
      </c>
      <c r="C108" s="80" t="s">
        <v>1252</v>
      </c>
      <c r="D108" s="81">
        <v>3093</v>
      </c>
      <c r="E108" s="81">
        <v>3093</v>
      </c>
      <c r="F108" s="81">
        <v>0</v>
      </c>
    </row>
    <row r="109" spans="2:6" x14ac:dyDescent="0.25">
      <c r="B109" s="80" t="s">
        <v>839</v>
      </c>
      <c r="C109" s="80" t="s">
        <v>519</v>
      </c>
      <c r="D109" s="81">
        <v>546572.69999999995</v>
      </c>
      <c r="E109" s="81">
        <v>3538.7</v>
      </c>
      <c r="F109" s="81">
        <v>108498</v>
      </c>
    </row>
    <row r="110" spans="2:6" x14ac:dyDescent="0.25">
      <c r="B110" s="80" t="s">
        <v>849</v>
      </c>
      <c r="C110" s="80" t="s">
        <v>524</v>
      </c>
      <c r="D110" s="81">
        <v>504994.7</v>
      </c>
      <c r="E110" s="81">
        <v>504994.7</v>
      </c>
      <c r="F110" s="81">
        <v>279843.7</v>
      </c>
    </row>
    <row r="111" spans="2:6" x14ac:dyDescent="0.25">
      <c r="B111" s="80" t="s">
        <v>933</v>
      </c>
      <c r="C111" s="80" t="s">
        <v>566</v>
      </c>
      <c r="D111" s="81">
        <v>38512</v>
      </c>
      <c r="E111" s="81">
        <v>38512</v>
      </c>
      <c r="F111" s="81">
        <v>38512</v>
      </c>
    </row>
    <row r="112" spans="2:6" x14ac:dyDescent="0.25">
      <c r="B112" s="80" t="s">
        <v>1032</v>
      </c>
      <c r="C112" s="80" t="s">
        <v>618</v>
      </c>
      <c r="D112" s="81">
        <v>629168.80000000005</v>
      </c>
      <c r="E112" s="81">
        <v>629168.80000000005</v>
      </c>
      <c r="F112" s="81">
        <v>579905.80000000005</v>
      </c>
    </row>
    <row r="113" spans="2:6" x14ac:dyDescent="0.25">
      <c r="B113" s="80" t="s">
        <v>1077</v>
      </c>
      <c r="C113" s="80" t="s">
        <v>642</v>
      </c>
      <c r="D113" s="82">
        <v>1907862.42</v>
      </c>
      <c r="E113" s="82">
        <v>60038.97</v>
      </c>
      <c r="F113" s="82">
        <v>1849560.45</v>
      </c>
    </row>
    <row r="114" spans="2:6" s="83" customFormat="1" x14ac:dyDescent="0.25">
      <c r="B114" s="80" t="s">
        <v>1253</v>
      </c>
      <c r="C114" s="80" t="s">
        <v>1254</v>
      </c>
      <c r="D114" s="81">
        <v>1980.5</v>
      </c>
      <c r="E114" s="81">
        <v>1980.5</v>
      </c>
      <c r="F114" s="81">
        <v>1980.5</v>
      </c>
    </row>
    <row r="115" spans="2:6" x14ac:dyDescent="0.25">
      <c r="B115" s="80" t="s">
        <v>1166</v>
      </c>
      <c r="C115" s="80" t="s">
        <v>688</v>
      </c>
      <c r="D115" s="81">
        <v>419096</v>
      </c>
      <c r="E115" s="81">
        <v>12094</v>
      </c>
      <c r="F115" s="81">
        <v>139411</v>
      </c>
    </row>
    <row r="116" spans="2:6" x14ac:dyDescent="0.25">
      <c r="B116" s="80" t="s">
        <v>752</v>
      </c>
      <c r="C116" s="80" t="s">
        <v>477</v>
      </c>
      <c r="D116" s="81">
        <v>138096</v>
      </c>
      <c r="E116" s="81">
        <v>138096</v>
      </c>
      <c r="F116" s="81">
        <v>138096</v>
      </c>
    </row>
    <row r="117" spans="2:6" x14ac:dyDescent="0.25">
      <c r="B117" s="80" t="s">
        <v>1255</v>
      </c>
      <c r="C117" s="80" t="s">
        <v>1256</v>
      </c>
      <c r="D117" s="81">
        <v>3089.5</v>
      </c>
      <c r="E117" s="81">
        <v>3089.5</v>
      </c>
      <c r="F117" s="81">
        <v>3089.5</v>
      </c>
    </row>
    <row r="118" spans="2:6" x14ac:dyDescent="0.25">
      <c r="B118" s="80" t="s">
        <v>1257</v>
      </c>
      <c r="C118" s="80" t="s">
        <v>1258</v>
      </c>
      <c r="D118" s="81">
        <v>603</v>
      </c>
      <c r="E118" s="81">
        <v>603</v>
      </c>
      <c r="F118" s="81">
        <v>603</v>
      </c>
    </row>
    <row r="119" spans="2:6" x14ac:dyDescent="0.25">
      <c r="B119" s="80" t="s">
        <v>809</v>
      </c>
      <c r="C119" s="80" t="s">
        <v>504</v>
      </c>
      <c r="D119" s="81">
        <v>203303.5</v>
      </c>
      <c r="E119" s="81">
        <v>177116.5</v>
      </c>
      <c r="F119" s="81">
        <v>167210</v>
      </c>
    </row>
    <row r="120" spans="2:6" x14ac:dyDescent="0.25">
      <c r="B120" s="80" t="s">
        <v>812</v>
      </c>
      <c r="C120" s="80" t="s">
        <v>505</v>
      </c>
      <c r="D120" s="81">
        <v>31477</v>
      </c>
      <c r="E120" s="81">
        <v>2151</v>
      </c>
      <c r="F120" s="81">
        <v>31477</v>
      </c>
    </row>
    <row r="121" spans="2:6" x14ac:dyDescent="0.25">
      <c r="B121" s="80" t="s">
        <v>820</v>
      </c>
      <c r="C121" s="80" t="s">
        <v>510</v>
      </c>
      <c r="D121" s="81">
        <v>7640</v>
      </c>
      <c r="E121" s="81">
        <v>0</v>
      </c>
      <c r="F121" s="81">
        <v>7640</v>
      </c>
    </row>
    <row r="122" spans="2:6" x14ac:dyDescent="0.25">
      <c r="B122" s="80" t="s">
        <v>873</v>
      </c>
      <c r="C122" s="80" t="s">
        <v>535</v>
      </c>
      <c r="D122" s="81">
        <v>210365.2</v>
      </c>
      <c r="E122" s="81">
        <v>0</v>
      </c>
      <c r="F122" s="81">
        <v>56919</v>
      </c>
    </row>
    <row r="123" spans="2:6" x14ac:dyDescent="0.25">
      <c r="B123" s="80" t="s">
        <v>1259</v>
      </c>
      <c r="C123" s="80" t="s">
        <v>1260</v>
      </c>
      <c r="D123" s="81">
        <v>65000</v>
      </c>
      <c r="E123" s="81">
        <v>65000</v>
      </c>
      <c r="F123" s="81">
        <v>26004</v>
      </c>
    </row>
    <row r="124" spans="2:6" x14ac:dyDescent="0.25">
      <c r="B124" s="80" t="s">
        <v>952</v>
      </c>
      <c r="C124" s="80" t="s">
        <v>577</v>
      </c>
      <c r="D124" s="81">
        <v>62966</v>
      </c>
      <c r="E124" s="81">
        <v>62966</v>
      </c>
      <c r="F124" s="81">
        <v>12646</v>
      </c>
    </row>
    <row r="125" spans="2:6" x14ac:dyDescent="0.25">
      <c r="B125" s="80" t="s">
        <v>1261</v>
      </c>
      <c r="C125" s="80" t="s">
        <v>1262</v>
      </c>
      <c r="D125" s="81">
        <v>66630</v>
      </c>
      <c r="E125" s="81">
        <v>66630</v>
      </c>
      <c r="F125" s="81">
        <v>66630</v>
      </c>
    </row>
    <row r="126" spans="2:6" x14ac:dyDescent="0.25">
      <c r="B126" s="80" t="s">
        <v>1010</v>
      </c>
      <c r="C126" s="80" t="s">
        <v>607</v>
      </c>
      <c r="D126" s="81">
        <v>366811</v>
      </c>
      <c r="E126" s="81">
        <v>221858</v>
      </c>
      <c r="F126" s="81">
        <v>366811</v>
      </c>
    </row>
    <row r="127" spans="2:6" x14ac:dyDescent="0.25">
      <c r="B127" s="80" t="s">
        <v>1026</v>
      </c>
      <c r="C127" s="80" t="s">
        <v>615</v>
      </c>
      <c r="D127" s="81">
        <v>7060</v>
      </c>
      <c r="E127" s="81">
        <v>0</v>
      </c>
      <c r="F127" s="81">
        <v>7060</v>
      </c>
    </row>
    <row r="128" spans="2:6" x14ac:dyDescent="0.25">
      <c r="B128" s="80" t="s">
        <v>1040</v>
      </c>
      <c r="C128" s="80" t="s">
        <v>622</v>
      </c>
      <c r="D128" s="81">
        <v>116179.1</v>
      </c>
      <c r="E128" s="81">
        <v>0</v>
      </c>
      <c r="F128" s="81">
        <v>56174</v>
      </c>
    </row>
    <row r="129" spans="2:6" x14ac:dyDescent="0.25">
      <c r="B129" s="80" t="s">
        <v>1030</v>
      </c>
      <c r="C129" s="80" t="s">
        <v>617</v>
      </c>
      <c r="D129" s="81">
        <v>363173.9</v>
      </c>
      <c r="E129" s="81">
        <v>0</v>
      </c>
      <c r="F129" s="81">
        <v>66950.2</v>
      </c>
    </row>
    <row r="130" spans="2:6" x14ac:dyDescent="0.25">
      <c r="B130" s="80" t="s">
        <v>1263</v>
      </c>
      <c r="C130" s="80" t="s">
        <v>1264</v>
      </c>
      <c r="D130" s="81">
        <v>1990</v>
      </c>
      <c r="E130" s="81">
        <v>1990</v>
      </c>
      <c r="F130" s="81">
        <v>0</v>
      </c>
    </row>
    <row r="131" spans="2:6" x14ac:dyDescent="0.25">
      <c r="B131" s="80" t="s">
        <v>1078</v>
      </c>
      <c r="C131" s="80" t="s">
        <v>643</v>
      </c>
      <c r="D131" s="81">
        <v>1174906.3</v>
      </c>
      <c r="E131" s="81">
        <v>191550</v>
      </c>
      <c r="F131" s="81">
        <v>1145806.3</v>
      </c>
    </row>
    <row r="132" spans="2:6" x14ac:dyDescent="0.25">
      <c r="B132" s="80" t="s">
        <v>769</v>
      </c>
      <c r="C132" s="80" t="s">
        <v>484</v>
      </c>
      <c r="D132" s="81">
        <v>325060.09999999998</v>
      </c>
      <c r="E132" s="81">
        <v>1737</v>
      </c>
      <c r="F132" s="81">
        <v>135978.5</v>
      </c>
    </row>
    <row r="133" spans="2:6" x14ac:dyDescent="0.25">
      <c r="B133" s="80" t="s">
        <v>1265</v>
      </c>
      <c r="C133" s="80" t="s">
        <v>1266</v>
      </c>
      <c r="D133" s="81">
        <v>294448</v>
      </c>
      <c r="E133" s="81">
        <v>294448</v>
      </c>
      <c r="F133" s="81">
        <v>263742</v>
      </c>
    </row>
    <row r="134" spans="2:6" x14ac:dyDescent="0.25">
      <c r="B134" s="80" t="s">
        <v>947</v>
      </c>
      <c r="C134" s="80" t="s">
        <v>574</v>
      </c>
      <c r="D134" s="81">
        <v>197139.95</v>
      </c>
      <c r="E134" s="81">
        <v>21704</v>
      </c>
      <c r="F134" s="81">
        <v>197139.95</v>
      </c>
    </row>
    <row r="135" spans="2:6" x14ac:dyDescent="0.25">
      <c r="B135" s="80" t="s">
        <v>1003</v>
      </c>
      <c r="C135" s="80" t="s">
        <v>603</v>
      </c>
      <c r="D135" s="81">
        <v>396750.5</v>
      </c>
      <c r="E135" s="81">
        <v>186</v>
      </c>
      <c r="F135" s="81">
        <v>0</v>
      </c>
    </row>
    <row r="136" spans="2:6" x14ac:dyDescent="0.25">
      <c r="B136" s="80" t="s">
        <v>1080</v>
      </c>
      <c r="C136" s="80" t="s">
        <v>644</v>
      </c>
      <c r="D136" s="81">
        <v>2603287.2599999998</v>
      </c>
      <c r="E136" s="81">
        <v>122629.1</v>
      </c>
      <c r="F136" s="81">
        <v>2597111.1599999997</v>
      </c>
    </row>
    <row r="137" spans="2:6" x14ac:dyDescent="0.25">
      <c r="B137" s="80" t="s">
        <v>1267</v>
      </c>
      <c r="C137" s="80" t="s">
        <v>1268</v>
      </c>
      <c r="D137" s="81">
        <v>263440</v>
      </c>
      <c r="E137" s="81">
        <v>263440</v>
      </c>
      <c r="F137" s="81">
        <v>183165</v>
      </c>
    </row>
    <row r="138" spans="2:6" x14ac:dyDescent="0.25">
      <c r="B138" s="80" t="s">
        <v>1135</v>
      </c>
      <c r="C138" s="80" t="s">
        <v>672</v>
      </c>
      <c r="D138" s="81">
        <v>487651.08</v>
      </c>
      <c r="E138" s="81">
        <v>487651.08</v>
      </c>
      <c r="F138" s="81">
        <v>458366</v>
      </c>
    </row>
    <row r="139" spans="2:6" x14ac:dyDescent="0.25">
      <c r="B139" s="80" t="s">
        <v>1193</v>
      </c>
      <c r="C139" s="80" t="s">
        <v>702</v>
      </c>
      <c r="D139" s="81">
        <v>1737</v>
      </c>
      <c r="E139" s="81">
        <v>1737</v>
      </c>
      <c r="F139" s="81">
        <v>1737</v>
      </c>
    </row>
    <row r="140" spans="2:6" x14ac:dyDescent="0.25">
      <c r="B140" s="80" t="s">
        <v>1139</v>
      </c>
      <c r="C140" s="80" t="s">
        <v>674</v>
      </c>
      <c r="D140" s="81">
        <v>5302.5</v>
      </c>
      <c r="E140" s="81">
        <v>5302.5</v>
      </c>
      <c r="F140" s="81">
        <v>0</v>
      </c>
    </row>
    <row r="141" spans="2:6" x14ac:dyDescent="0.25">
      <c r="B141" s="80" t="s">
        <v>1145</v>
      </c>
      <c r="C141" s="80" t="s">
        <v>677</v>
      </c>
      <c r="D141" s="81">
        <v>422385</v>
      </c>
      <c r="E141" s="81">
        <v>422385</v>
      </c>
      <c r="F141" s="81">
        <v>310080</v>
      </c>
    </row>
    <row r="142" spans="2:6" x14ac:dyDescent="0.25">
      <c r="B142" s="80" t="s">
        <v>1119</v>
      </c>
      <c r="C142" s="80" t="s">
        <v>664</v>
      </c>
      <c r="D142" s="81">
        <v>42657</v>
      </c>
      <c r="E142" s="81">
        <v>3474</v>
      </c>
      <c r="F142" s="81">
        <v>42657</v>
      </c>
    </row>
    <row r="143" spans="2:6" x14ac:dyDescent="0.25">
      <c r="B143" s="80" t="s">
        <v>877</v>
      </c>
      <c r="C143" s="80" t="s">
        <v>537</v>
      </c>
      <c r="D143" s="81">
        <v>2970.7</v>
      </c>
      <c r="E143" s="81">
        <v>2970.7</v>
      </c>
      <c r="F143" s="81">
        <v>1737</v>
      </c>
    </row>
    <row r="144" spans="2:6" x14ac:dyDescent="0.25">
      <c r="B144" s="80" t="s">
        <v>723</v>
      </c>
      <c r="C144" s="80" t="s">
        <v>468</v>
      </c>
      <c r="D144" s="81">
        <v>3630</v>
      </c>
      <c r="E144" s="81">
        <v>0</v>
      </c>
      <c r="F144" s="81">
        <v>3630</v>
      </c>
    </row>
    <row r="145" spans="2:6" x14ac:dyDescent="0.25">
      <c r="B145" s="80" t="s">
        <v>799</v>
      </c>
      <c r="C145" s="80" t="s">
        <v>498</v>
      </c>
      <c r="D145" s="81">
        <v>41458</v>
      </c>
      <c r="E145" s="81">
        <v>0</v>
      </c>
      <c r="F145" s="81">
        <v>41458</v>
      </c>
    </row>
    <row r="146" spans="2:6" x14ac:dyDescent="0.25">
      <c r="B146" s="80" t="s">
        <v>1269</v>
      </c>
      <c r="C146" s="80" t="s">
        <v>1270</v>
      </c>
      <c r="D146" s="81">
        <v>8685</v>
      </c>
      <c r="E146" s="81">
        <v>8685</v>
      </c>
      <c r="F146" s="81">
        <v>8685</v>
      </c>
    </row>
    <row r="147" spans="2:6" x14ac:dyDescent="0.25">
      <c r="B147" s="80" t="s">
        <v>1113</v>
      </c>
      <c r="C147" s="80" t="s">
        <v>661</v>
      </c>
      <c r="D147" s="81">
        <v>1000</v>
      </c>
      <c r="E147" s="81">
        <v>1000</v>
      </c>
      <c r="F147" s="81">
        <v>0</v>
      </c>
    </row>
    <row r="148" spans="2:6" x14ac:dyDescent="0.25">
      <c r="B148" s="80" t="s">
        <v>863</v>
      </c>
      <c r="C148" s="80" t="s">
        <v>530</v>
      </c>
      <c r="D148" s="81">
        <v>19754</v>
      </c>
      <c r="E148" s="81">
        <v>19754</v>
      </c>
      <c r="F148" s="81">
        <v>14255</v>
      </c>
    </row>
    <row r="149" spans="2:6" x14ac:dyDescent="0.25">
      <c r="B149" s="80" t="s">
        <v>792</v>
      </c>
      <c r="C149" s="80" t="s">
        <v>495</v>
      </c>
      <c r="D149" s="81">
        <v>91047</v>
      </c>
      <c r="E149" s="81">
        <v>0</v>
      </c>
      <c r="F149" s="81">
        <v>0</v>
      </c>
    </row>
    <row r="150" spans="2:6" x14ac:dyDescent="0.25">
      <c r="B150" s="80" t="s">
        <v>929</v>
      </c>
      <c r="C150" s="80" t="s">
        <v>564</v>
      </c>
      <c r="D150" s="81">
        <v>29495</v>
      </c>
      <c r="E150" s="81">
        <v>1007</v>
      </c>
      <c r="F150" s="81">
        <v>29495</v>
      </c>
    </row>
    <row r="151" spans="2:6" x14ac:dyDescent="0.25">
      <c r="B151" s="80" t="s">
        <v>898</v>
      </c>
      <c r="C151" s="80" t="s">
        <v>548</v>
      </c>
      <c r="D151" s="81">
        <v>770022.99</v>
      </c>
      <c r="E151" s="81">
        <v>559583.99</v>
      </c>
      <c r="F151" s="81">
        <v>422604.18</v>
      </c>
    </row>
    <row r="152" spans="2:6" x14ac:dyDescent="0.25">
      <c r="B152" s="80" t="s">
        <v>824</v>
      </c>
      <c r="C152" s="80" t="s">
        <v>512</v>
      </c>
      <c r="D152" s="81">
        <v>275721.5</v>
      </c>
      <c r="E152" s="81">
        <v>0</v>
      </c>
      <c r="F152" s="81">
        <v>275721.5</v>
      </c>
    </row>
    <row r="153" spans="2:6" x14ac:dyDescent="0.25">
      <c r="B153" s="80" t="s">
        <v>860</v>
      </c>
      <c r="C153" s="80" t="s">
        <v>529</v>
      </c>
      <c r="D153" s="81">
        <v>6939</v>
      </c>
      <c r="E153" s="81">
        <v>0</v>
      </c>
      <c r="F153" s="81">
        <v>6939</v>
      </c>
    </row>
    <row r="154" spans="2:6" x14ac:dyDescent="0.25">
      <c r="B154" s="80" t="s">
        <v>907</v>
      </c>
      <c r="C154" s="80" t="s">
        <v>553</v>
      </c>
      <c r="D154" s="81">
        <v>65320</v>
      </c>
      <c r="E154" s="81">
        <v>0</v>
      </c>
      <c r="F154" s="81">
        <v>20842</v>
      </c>
    </row>
    <row r="155" spans="2:6" x14ac:dyDescent="0.25">
      <c r="B155" s="80" t="s">
        <v>858</v>
      </c>
      <c r="C155" s="80" t="s">
        <v>528</v>
      </c>
      <c r="D155" s="81">
        <v>52985</v>
      </c>
      <c r="E155" s="81">
        <v>0</v>
      </c>
      <c r="F155" s="81">
        <v>52985</v>
      </c>
    </row>
    <row r="156" spans="2:6" x14ac:dyDescent="0.25">
      <c r="B156" s="80" t="s">
        <v>1104</v>
      </c>
      <c r="C156" s="80" t="s">
        <v>656</v>
      </c>
      <c r="D156" s="81">
        <v>6990</v>
      </c>
      <c r="E156" s="81">
        <v>0</v>
      </c>
      <c r="F156" s="81">
        <v>6990</v>
      </c>
    </row>
    <row r="157" spans="2:6" x14ac:dyDescent="0.25">
      <c r="B157" s="80" t="s">
        <v>1129</v>
      </c>
      <c r="C157" s="80" t="s">
        <v>669</v>
      </c>
      <c r="D157" s="81">
        <v>1349</v>
      </c>
      <c r="E157" s="81">
        <v>1349</v>
      </c>
      <c r="F157" s="81">
        <v>0</v>
      </c>
    </row>
    <row r="158" spans="2:6" x14ac:dyDescent="0.25">
      <c r="B158" s="80" t="s">
        <v>1133</v>
      </c>
      <c r="C158" s="80" t="s">
        <v>671</v>
      </c>
      <c r="D158" s="81">
        <v>628</v>
      </c>
      <c r="E158" s="81">
        <v>628</v>
      </c>
      <c r="F158" s="81">
        <v>628</v>
      </c>
    </row>
    <row r="159" spans="2:6" x14ac:dyDescent="0.25">
      <c r="B159" s="80" t="s">
        <v>976</v>
      </c>
      <c r="C159" s="80" t="s">
        <v>589</v>
      </c>
      <c r="D159" s="81">
        <v>165156</v>
      </c>
      <c r="E159" s="81">
        <v>0</v>
      </c>
      <c r="F159" s="81">
        <v>160710</v>
      </c>
    </row>
    <row r="160" spans="2:6" x14ac:dyDescent="0.25">
      <c r="B160" s="80" t="s">
        <v>733</v>
      </c>
      <c r="C160" s="80" t="s">
        <v>470</v>
      </c>
      <c r="D160" s="81">
        <v>48851.130000000005</v>
      </c>
      <c r="E160" s="81">
        <v>0</v>
      </c>
      <c r="F160" s="81">
        <v>48851.130000000005</v>
      </c>
    </row>
    <row r="161" spans="2:6" x14ac:dyDescent="0.25">
      <c r="B161" s="80" t="s">
        <v>913</v>
      </c>
      <c r="C161" s="80" t="s">
        <v>556</v>
      </c>
      <c r="D161" s="81">
        <v>32851.550000000003</v>
      </c>
      <c r="E161" s="81">
        <v>0</v>
      </c>
      <c r="F161" s="81">
        <v>31060.05</v>
      </c>
    </row>
    <row r="162" spans="2:6" x14ac:dyDescent="0.25">
      <c r="B162" s="80" t="s">
        <v>843</v>
      </c>
      <c r="C162" s="80" t="s">
        <v>521</v>
      </c>
      <c r="D162" s="81">
        <v>21675</v>
      </c>
      <c r="E162" s="81">
        <v>0</v>
      </c>
      <c r="F162" s="81">
        <v>21675</v>
      </c>
    </row>
    <row r="163" spans="2:6" x14ac:dyDescent="0.25">
      <c r="B163" s="80" t="s">
        <v>1125</v>
      </c>
      <c r="C163" s="80" t="s">
        <v>667</v>
      </c>
      <c r="D163" s="81">
        <v>5659</v>
      </c>
      <c r="E163" s="81">
        <v>0</v>
      </c>
      <c r="F163" s="81">
        <v>5659</v>
      </c>
    </row>
    <row r="164" spans="2:6" x14ac:dyDescent="0.25">
      <c r="B164" s="80" t="s">
        <v>1156</v>
      </c>
      <c r="C164" s="80" t="s">
        <v>683</v>
      </c>
      <c r="D164" s="81">
        <v>6582.8</v>
      </c>
      <c r="E164" s="81">
        <v>0</v>
      </c>
      <c r="F164" s="81">
        <v>6582.8</v>
      </c>
    </row>
    <row r="165" spans="2:6" x14ac:dyDescent="0.25">
      <c r="B165" s="80" t="s">
        <v>717</v>
      </c>
      <c r="C165" s="80" t="s">
        <v>466</v>
      </c>
      <c r="D165" s="81">
        <v>116896.5</v>
      </c>
      <c r="E165" s="81">
        <v>70271.5</v>
      </c>
      <c r="F165" s="81">
        <v>116896.5</v>
      </c>
    </row>
    <row r="166" spans="2:6" x14ac:dyDescent="0.25">
      <c r="B166" s="80" t="s">
        <v>960</v>
      </c>
      <c r="C166" s="80" t="s">
        <v>581</v>
      </c>
      <c r="D166" s="81">
        <v>13808</v>
      </c>
      <c r="E166" s="81">
        <v>0</v>
      </c>
      <c r="F166" s="81">
        <v>13808</v>
      </c>
    </row>
    <row r="167" spans="2:6" x14ac:dyDescent="0.25">
      <c r="B167" s="80" t="s">
        <v>1085</v>
      </c>
      <c r="C167" s="80" t="s">
        <v>647</v>
      </c>
      <c r="D167" s="81">
        <v>112626.8</v>
      </c>
      <c r="E167" s="81">
        <v>0</v>
      </c>
      <c r="F167" s="81">
        <v>0</v>
      </c>
    </row>
    <row r="168" spans="2:6" x14ac:dyDescent="0.25">
      <c r="B168" s="80" t="s">
        <v>1012</v>
      </c>
      <c r="C168" s="80" t="s">
        <v>608</v>
      </c>
      <c r="D168" s="81">
        <v>26127</v>
      </c>
      <c r="E168" s="81">
        <v>0</v>
      </c>
      <c r="F168" s="81">
        <v>26127</v>
      </c>
    </row>
    <row r="169" spans="2:6" x14ac:dyDescent="0.25">
      <c r="B169" s="80" t="s">
        <v>835</v>
      </c>
      <c r="C169" s="80" t="s">
        <v>1271</v>
      </c>
      <c r="D169" s="81">
        <v>63083</v>
      </c>
      <c r="E169" s="81">
        <v>0</v>
      </c>
      <c r="F169" s="81">
        <v>63083</v>
      </c>
    </row>
    <row r="170" spans="2:6" x14ac:dyDescent="0.25">
      <c r="B170" s="80" t="s">
        <v>1137</v>
      </c>
      <c r="C170" s="80" t="s">
        <v>673</v>
      </c>
      <c r="D170" s="81">
        <v>57702.15</v>
      </c>
      <c r="E170" s="81">
        <v>57702.15</v>
      </c>
      <c r="F170" s="81">
        <v>57702.15</v>
      </c>
    </row>
    <row r="171" spans="2:6" x14ac:dyDescent="0.25">
      <c r="B171" s="80" t="s">
        <v>1185</v>
      </c>
      <c r="C171" s="80" t="s">
        <v>698</v>
      </c>
      <c r="D171" s="81">
        <v>9587.16</v>
      </c>
      <c r="E171" s="81">
        <v>9587.16</v>
      </c>
      <c r="F171" s="81">
        <v>9587.16</v>
      </c>
    </row>
    <row r="172" spans="2:6" x14ac:dyDescent="0.25">
      <c r="B172" s="80" t="s">
        <v>1081</v>
      </c>
      <c r="C172" s="80" t="s">
        <v>645</v>
      </c>
      <c r="D172" s="81">
        <v>952640</v>
      </c>
      <c r="E172" s="81">
        <v>952640</v>
      </c>
      <c r="F172" s="81">
        <v>950410</v>
      </c>
    </row>
    <row r="173" spans="2:6" x14ac:dyDescent="0.25">
      <c r="B173" s="80" t="s">
        <v>1272</v>
      </c>
      <c r="C173" s="80" t="s">
        <v>1273</v>
      </c>
      <c r="D173" s="81">
        <v>59753.4</v>
      </c>
      <c r="E173" s="81">
        <v>0</v>
      </c>
      <c r="F173" s="81">
        <v>59753.4</v>
      </c>
    </row>
    <row r="174" spans="2:6" x14ac:dyDescent="0.25">
      <c r="B174" s="80" t="s">
        <v>1274</v>
      </c>
      <c r="C174" s="80" t="s">
        <v>1275</v>
      </c>
      <c r="D174" s="81">
        <v>48450</v>
      </c>
      <c r="E174" s="81">
        <v>0</v>
      </c>
      <c r="F174" s="81">
        <v>48450</v>
      </c>
    </row>
    <row r="175" spans="2:6" x14ac:dyDescent="0.25">
      <c r="B175" s="80" t="s">
        <v>1276</v>
      </c>
      <c r="C175" s="80" t="s">
        <v>1277</v>
      </c>
      <c r="D175" s="81">
        <v>5</v>
      </c>
      <c r="E175" s="81">
        <v>5</v>
      </c>
      <c r="F175" s="81">
        <v>0</v>
      </c>
    </row>
    <row r="176" spans="2:6" x14ac:dyDescent="0.25">
      <c r="B176" s="80" t="s">
        <v>1278</v>
      </c>
      <c r="C176" s="80" t="s">
        <v>1279</v>
      </c>
      <c r="D176" s="81">
        <v>12414.8</v>
      </c>
      <c r="E176" s="81">
        <v>0</v>
      </c>
      <c r="F176" s="81">
        <v>12414</v>
      </c>
    </row>
    <row r="177" spans="2:6" x14ac:dyDescent="0.25">
      <c r="B177" s="80" t="s">
        <v>1280</v>
      </c>
      <c r="C177" s="80"/>
      <c r="D177" s="81">
        <f>SUM(D3:D176)</f>
        <v>46440214.519999988</v>
      </c>
      <c r="E177" s="81">
        <f>SUM(E3:E176)</f>
        <v>16062137.209999999</v>
      </c>
      <c r="F177" s="81">
        <f>SUM(F3:F176)</f>
        <v>35402935.419999979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5FE9A-E000-41B7-86B7-C59DE9442E4C}">
  <dimension ref="B1:R181"/>
  <sheetViews>
    <sheetView tabSelected="1" topLeftCell="E1" zoomScale="103" zoomScaleNormal="90" workbookViewId="0">
      <selection activeCell="I8" sqref="I8"/>
    </sheetView>
  </sheetViews>
  <sheetFormatPr defaultRowHeight="15" x14ac:dyDescent="0.25"/>
  <cols>
    <col min="1" max="1" width="5.7109375" customWidth="1"/>
    <col min="2" max="4" width="10.85546875" customWidth="1"/>
    <col min="5" max="5" width="20.85546875" bestFit="1" customWidth="1"/>
    <col min="6" max="6" width="52.5703125" bestFit="1" customWidth="1"/>
    <col min="7" max="7" width="16.28515625" customWidth="1"/>
  </cols>
  <sheetData>
    <row r="1" spans="2:18" x14ac:dyDescent="0.25">
      <c r="B1" s="98" t="s">
        <v>1303</v>
      </c>
      <c r="C1" s="98"/>
      <c r="D1" s="99"/>
      <c r="E1" s="99"/>
      <c r="F1" s="99"/>
      <c r="G1" s="99"/>
    </row>
    <row r="2" spans="2:18" ht="48" x14ac:dyDescent="0.25">
      <c r="B2" s="100" t="s">
        <v>26</v>
      </c>
      <c r="C2" s="100" t="s">
        <v>21</v>
      </c>
      <c r="D2" s="100" t="s">
        <v>6</v>
      </c>
      <c r="E2" s="100" t="s">
        <v>2</v>
      </c>
      <c r="F2" s="100" t="s">
        <v>29</v>
      </c>
      <c r="G2" s="101" t="s">
        <v>1304</v>
      </c>
      <c r="H2" s="101" t="s">
        <v>1304</v>
      </c>
      <c r="I2" s="134" t="s">
        <v>1314</v>
      </c>
      <c r="J2" s="134" t="s">
        <v>1315</v>
      </c>
      <c r="K2" s="134" t="s">
        <v>1316</v>
      </c>
      <c r="L2" s="134" t="s">
        <v>1317</v>
      </c>
      <c r="M2" s="134" t="s">
        <v>1318</v>
      </c>
      <c r="N2" s="134" t="s">
        <v>1319</v>
      </c>
      <c r="O2" s="134" t="s">
        <v>1320</v>
      </c>
      <c r="P2" s="134" t="s">
        <v>1321</v>
      </c>
      <c r="Q2" s="134" t="s">
        <v>1322</v>
      </c>
      <c r="R2" s="134" t="s">
        <v>1323</v>
      </c>
    </row>
    <row r="3" spans="2:18" x14ac:dyDescent="0.25">
      <c r="B3" s="87">
        <v>45792</v>
      </c>
      <c r="C3" t="s">
        <v>1305</v>
      </c>
      <c r="D3" t="s">
        <v>140</v>
      </c>
      <c r="E3" t="s">
        <v>141</v>
      </c>
      <c r="F3" t="s">
        <v>142</v>
      </c>
      <c r="G3">
        <v>122</v>
      </c>
      <c r="I3">
        <v>5</v>
      </c>
      <c r="J3">
        <v>12</v>
      </c>
      <c r="K3">
        <v>0</v>
      </c>
      <c r="L3">
        <v>5</v>
      </c>
      <c r="M3">
        <v>10</v>
      </c>
      <c r="N3">
        <v>12</v>
      </c>
      <c r="O3">
        <v>5</v>
      </c>
      <c r="P3">
        <v>5</v>
      </c>
      <c r="Q3">
        <v>1</v>
      </c>
      <c r="R3">
        <v>2</v>
      </c>
    </row>
    <row r="4" spans="2:18" x14ac:dyDescent="0.25">
      <c r="B4" s="87">
        <f>$B$3</f>
        <v>45792</v>
      </c>
      <c r="C4" t="s">
        <v>1305</v>
      </c>
      <c r="D4" t="s">
        <v>140</v>
      </c>
      <c r="E4" t="s">
        <v>143</v>
      </c>
      <c r="F4" t="s">
        <v>144</v>
      </c>
      <c r="G4">
        <v>306</v>
      </c>
    </row>
    <row r="5" spans="2:18" x14ac:dyDescent="0.25">
      <c r="B5" s="87">
        <f t="shared" ref="B5:B68" si="0">$B$3</f>
        <v>45792</v>
      </c>
      <c r="C5" t="s">
        <v>1305</v>
      </c>
      <c r="D5" t="s">
        <v>140</v>
      </c>
      <c r="E5" t="s">
        <v>121</v>
      </c>
      <c r="F5" t="s">
        <v>122</v>
      </c>
      <c r="G5">
        <v>210</v>
      </c>
    </row>
    <row r="6" spans="2:18" x14ac:dyDescent="0.25">
      <c r="B6" s="87">
        <f t="shared" si="0"/>
        <v>45792</v>
      </c>
      <c r="C6" t="s">
        <v>1305</v>
      </c>
      <c r="D6" t="s">
        <v>140</v>
      </c>
      <c r="E6" t="s">
        <v>145</v>
      </c>
      <c r="F6" t="s">
        <v>146</v>
      </c>
      <c r="G6">
        <v>1148</v>
      </c>
    </row>
    <row r="7" spans="2:18" x14ac:dyDescent="0.25">
      <c r="B7" s="87">
        <f t="shared" si="0"/>
        <v>45792</v>
      </c>
      <c r="C7" t="s">
        <v>1305</v>
      </c>
      <c r="D7" t="s">
        <v>140</v>
      </c>
      <c r="E7" t="s">
        <v>147</v>
      </c>
      <c r="F7" t="s">
        <v>148</v>
      </c>
      <c r="G7">
        <v>317</v>
      </c>
    </row>
    <row r="8" spans="2:18" x14ac:dyDescent="0.25">
      <c r="B8" s="87">
        <f t="shared" si="0"/>
        <v>45792</v>
      </c>
      <c r="C8" t="s">
        <v>1305</v>
      </c>
      <c r="D8" t="s">
        <v>140</v>
      </c>
      <c r="E8" t="s">
        <v>149</v>
      </c>
      <c r="F8" t="s">
        <v>150</v>
      </c>
      <c r="G8">
        <v>0</v>
      </c>
    </row>
    <row r="9" spans="2:18" x14ac:dyDescent="0.25">
      <c r="B9" s="87">
        <f t="shared" si="0"/>
        <v>45792</v>
      </c>
      <c r="C9" t="s">
        <v>1305</v>
      </c>
      <c r="D9" t="s">
        <v>140</v>
      </c>
      <c r="E9" t="s">
        <v>151</v>
      </c>
      <c r="F9" t="s">
        <v>152</v>
      </c>
      <c r="G9">
        <v>187</v>
      </c>
    </row>
    <row r="10" spans="2:18" x14ac:dyDescent="0.25">
      <c r="B10" s="87">
        <f t="shared" si="0"/>
        <v>45792</v>
      </c>
      <c r="C10" t="s">
        <v>1305</v>
      </c>
      <c r="D10" t="s">
        <v>140</v>
      </c>
      <c r="E10" t="s">
        <v>153</v>
      </c>
      <c r="F10" t="s">
        <v>154</v>
      </c>
      <c r="G10">
        <v>31</v>
      </c>
    </row>
    <row r="11" spans="2:18" x14ac:dyDescent="0.25">
      <c r="B11" s="87">
        <f t="shared" si="0"/>
        <v>45792</v>
      </c>
      <c r="C11" t="s">
        <v>1305</v>
      </c>
      <c r="D11" t="s">
        <v>140</v>
      </c>
      <c r="E11" t="s">
        <v>155</v>
      </c>
      <c r="F11" t="s">
        <v>156</v>
      </c>
      <c r="G11">
        <v>47</v>
      </c>
    </row>
    <row r="12" spans="2:18" x14ac:dyDescent="0.25">
      <c r="B12" s="87">
        <f t="shared" si="0"/>
        <v>45792</v>
      </c>
      <c r="C12" t="s">
        <v>1305</v>
      </c>
      <c r="D12" t="s">
        <v>140</v>
      </c>
      <c r="E12" t="s">
        <v>157</v>
      </c>
      <c r="F12" t="s">
        <v>158</v>
      </c>
      <c r="G12">
        <v>57</v>
      </c>
    </row>
    <row r="13" spans="2:18" x14ac:dyDescent="0.25">
      <c r="B13" s="87">
        <f t="shared" si="0"/>
        <v>45792</v>
      </c>
      <c r="C13" t="s">
        <v>1305</v>
      </c>
      <c r="D13" t="s">
        <v>140</v>
      </c>
      <c r="E13" t="s">
        <v>159</v>
      </c>
      <c r="F13" t="s">
        <v>160</v>
      </c>
      <c r="G13">
        <v>1</v>
      </c>
    </row>
    <row r="14" spans="2:18" x14ac:dyDescent="0.25">
      <c r="B14" s="87">
        <f t="shared" si="0"/>
        <v>45792</v>
      </c>
      <c r="C14" t="s">
        <v>1305</v>
      </c>
      <c r="D14" t="s">
        <v>140</v>
      </c>
      <c r="E14" t="s">
        <v>161</v>
      </c>
      <c r="F14" t="s">
        <v>162</v>
      </c>
      <c r="G14">
        <v>0</v>
      </c>
    </row>
    <row r="15" spans="2:18" x14ac:dyDescent="0.25">
      <c r="B15" s="87">
        <f t="shared" si="0"/>
        <v>45792</v>
      </c>
      <c r="C15" t="s">
        <v>1305</v>
      </c>
      <c r="D15" t="s">
        <v>140</v>
      </c>
      <c r="E15" t="s">
        <v>163</v>
      </c>
      <c r="F15" t="s">
        <v>164</v>
      </c>
      <c r="G15">
        <v>0</v>
      </c>
    </row>
    <row r="16" spans="2:18" x14ac:dyDescent="0.25">
      <c r="B16" s="87">
        <f t="shared" si="0"/>
        <v>45792</v>
      </c>
      <c r="C16" t="s">
        <v>1305</v>
      </c>
      <c r="D16" t="s">
        <v>140</v>
      </c>
      <c r="E16" t="s">
        <v>165</v>
      </c>
      <c r="F16" t="s">
        <v>166</v>
      </c>
      <c r="G16">
        <v>0</v>
      </c>
    </row>
    <row r="17" spans="2:7" x14ac:dyDescent="0.25">
      <c r="B17" s="87">
        <f t="shared" si="0"/>
        <v>45792</v>
      </c>
      <c r="C17" t="s">
        <v>1305</v>
      </c>
      <c r="D17" t="s">
        <v>140</v>
      </c>
      <c r="E17" t="s">
        <v>167</v>
      </c>
      <c r="F17" t="s">
        <v>168</v>
      </c>
      <c r="G17">
        <v>29</v>
      </c>
    </row>
    <row r="18" spans="2:7" x14ac:dyDescent="0.25">
      <c r="B18" s="87">
        <f t="shared" si="0"/>
        <v>45792</v>
      </c>
      <c r="C18" t="s">
        <v>1305</v>
      </c>
      <c r="D18" t="s">
        <v>140</v>
      </c>
      <c r="E18" t="s">
        <v>169</v>
      </c>
      <c r="F18" t="s">
        <v>170</v>
      </c>
      <c r="G18">
        <v>0</v>
      </c>
    </row>
    <row r="19" spans="2:7" x14ac:dyDescent="0.25">
      <c r="B19" s="87">
        <f t="shared" si="0"/>
        <v>45792</v>
      </c>
      <c r="C19" t="s">
        <v>1305</v>
      </c>
      <c r="D19" t="s">
        <v>140</v>
      </c>
      <c r="E19" t="s">
        <v>171</v>
      </c>
      <c r="F19" t="s">
        <v>172</v>
      </c>
      <c r="G19">
        <v>72</v>
      </c>
    </row>
    <row r="20" spans="2:7" x14ac:dyDescent="0.25">
      <c r="B20" s="87">
        <f t="shared" si="0"/>
        <v>45792</v>
      </c>
      <c r="C20" t="s">
        <v>1305</v>
      </c>
      <c r="D20" t="s">
        <v>140</v>
      </c>
      <c r="E20" t="s">
        <v>173</v>
      </c>
      <c r="F20" t="s">
        <v>174</v>
      </c>
      <c r="G20">
        <v>0</v>
      </c>
    </row>
    <row r="21" spans="2:7" x14ac:dyDescent="0.25">
      <c r="B21" s="87">
        <f t="shared" si="0"/>
        <v>45792</v>
      </c>
      <c r="C21" t="s">
        <v>1305</v>
      </c>
      <c r="D21" t="s">
        <v>140</v>
      </c>
      <c r="E21" t="s">
        <v>175</v>
      </c>
      <c r="F21" t="s">
        <v>176</v>
      </c>
      <c r="G21">
        <v>15</v>
      </c>
    </row>
    <row r="22" spans="2:7" x14ac:dyDescent="0.25">
      <c r="B22" s="87">
        <f t="shared" si="0"/>
        <v>45792</v>
      </c>
      <c r="C22" t="s">
        <v>1305</v>
      </c>
      <c r="D22" t="s">
        <v>140</v>
      </c>
      <c r="E22" t="s">
        <v>177</v>
      </c>
      <c r="F22" t="s">
        <v>178</v>
      </c>
      <c r="G22">
        <v>0</v>
      </c>
    </row>
    <row r="23" spans="2:7" x14ac:dyDescent="0.25">
      <c r="B23" s="87">
        <f t="shared" si="0"/>
        <v>45792</v>
      </c>
      <c r="C23" t="s">
        <v>1305</v>
      </c>
      <c r="D23" t="s">
        <v>140</v>
      </c>
      <c r="E23" t="s">
        <v>179</v>
      </c>
      <c r="F23" t="s">
        <v>180</v>
      </c>
      <c r="G23">
        <v>205</v>
      </c>
    </row>
    <row r="24" spans="2:7" x14ac:dyDescent="0.25">
      <c r="B24" s="87">
        <f t="shared" si="0"/>
        <v>45792</v>
      </c>
      <c r="C24" t="s">
        <v>1305</v>
      </c>
      <c r="D24" t="s">
        <v>181</v>
      </c>
      <c r="E24" t="s">
        <v>182</v>
      </c>
      <c r="F24" t="s">
        <v>183</v>
      </c>
      <c r="G24">
        <v>0</v>
      </c>
    </row>
    <row r="25" spans="2:7" x14ac:dyDescent="0.25">
      <c r="B25" s="87">
        <f t="shared" si="0"/>
        <v>45792</v>
      </c>
      <c r="C25" t="s">
        <v>1305</v>
      </c>
      <c r="D25" t="s">
        <v>181</v>
      </c>
      <c r="E25" t="s">
        <v>184</v>
      </c>
      <c r="F25" t="s">
        <v>185</v>
      </c>
      <c r="G25">
        <v>9</v>
      </c>
    </row>
    <row r="26" spans="2:7" x14ac:dyDescent="0.25">
      <c r="B26" s="87">
        <f t="shared" si="0"/>
        <v>45792</v>
      </c>
      <c r="C26" t="s">
        <v>1305</v>
      </c>
      <c r="D26" t="s">
        <v>181</v>
      </c>
      <c r="E26" t="s">
        <v>186</v>
      </c>
      <c r="F26" t="s">
        <v>187</v>
      </c>
      <c r="G26">
        <v>45</v>
      </c>
    </row>
    <row r="27" spans="2:7" x14ac:dyDescent="0.25">
      <c r="B27" s="87">
        <f t="shared" si="0"/>
        <v>45792</v>
      </c>
      <c r="C27" t="s">
        <v>1305</v>
      </c>
      <c r="D27" t="s">
        <v>181</v>
      </c>
      <c r="E27" t="s">
        <v>188</v>
      </c>
      <c r="F27" t="s">
        <v>189</v>
      </c>
      <c r="G27">
        <v>0</v>
      </c>
    </row>
    <row r="28" spans="2:7" x14ac:dyDescent="0.25">
      <c r="B28" s="87">
        <f t="shared" si="0"/>
        <v>45792</v>
      </c>
      <c r="C28" t="s">
        <v>1305</v>
      </c>
      <c r="D28" t="s">
        <v>181</v>
      </c>
      <c r="E28" t="s">
        <v>190</v>
      </c>
      <c r="F28" t="s">
        <v>191</v>
      </c>
      <c r="G28">
        <v>2</v>
      </c>
    </row>
    <row r="29" spans="2:7" x14ac:dyDescent="0.25">
      <c r="B29" s="87">
        <f t="shared" si="0"/>
        <v>45792</v>
      </c>
      <c r="C29" t="s">
        <v>1305</v>
      </c>
      <c r="D29" t="s">
        <v>181</v>
      </c>
      <c r="E29" t="s">
        <v>192</v>
      </c>
      <c r="F29" t="s">
        <v>193</v>
      </c>
      <c r="G29">
        <v>0</v>
      </c>
    </row>
    <row r="30" spans="2:7" x14ac:dyDescent="0.25">
      <c r="B30" s="87">
        <f t="shared" si="0"/>
        <v>45792</v>
      </c>
      <c r="C30" t="s">
        <v>1305</v>
      </c>
      <c r="D30" t="s">
        <v>181</v>
      </c>
      <c r="E30" t="s">
        <v>194</v>
      </c>
      <c r="F30" t="s">
        <v>195</v>
      </c>
      <c r="G30">
        <v>37</v>
      </c>
    </row>
    <row r="31" spans="2:7" x14ac:dyDescent="0.25">
      <c r="B31" s="87">
        <f t="shared" si="0"/>
        <v>45792</v>
      </c>
      <c r="C31" t="s">
        <v>1305</v>
      </c>
      <c r="D31" t="s">
        <v>181</v>
      </c>
      <c r="E31" t="s">
        <v>196</v>
      </c>
      <c r="F31" t="s">
        <v>197</v>
      </c>
      <c r="G31">
        <v>0</v>
      </c>
    </row>
    <row r="32" spans="2:7" x14ac:dyDescent="0.25">
      <c r="B32" s="87">
        <f t="shared" si="0"/>
        <v>45792</v>
      </c>
      <c r="C32" t="s">
        <v>1305</v>
      </c>
      <c r="D32" t="s">
        <v>181</v>
      </c>
      <c r="E32" t="s">
        <v>198</v>
      </c>
      <c r="F32" t="s">
        <v>199</v>
      </c>
      <c r="G32">
        <v>618</v>
      </c>
    </row>
    <row r="33" spans="2:7" x14ac:dyDescent="0.25">
      <c r="B33" s="87">
        <f t="shared" si="0"/>
        <v>45792</v>
      </c>
      <c r="C33" t="s">
        <v>1305</v>
      </c>
      <c r="D33" t="s">
        <v>181</v>
      </c>
      <c r="E33" t="s">
        <v>200</v>
      </c>
      <c r="F33" t="s">
        <v>201</v>
      </c>
      <c r="G33">
        <v>0</v>
      </c>
    </row>
    <row r="34" spans="2:7" x14ac:dyDescent="0.25">
      <c r="B34" s="87">
        <f t="shared" si="0"/>
        <v>45792</v>
      </c>
      <c r="C34" t="s">
        <v>1305</v>
      </c>
      <c r="D34" t="s">
        <v>181</v>
      </c>
      <c r="E34" t="s">
        <v>202</v>
      </c>
      <c r="F34" t="s">
        <v>203</v>
      </c>
      <c r="G34">
        <v>4</v>
      </c>
    </row>
    <row r="35" spans="2:7" s="103" customFormat="1" x14ac:dyDescent="0.25">
      <c r="B35" s="102">
        <f t="shared" si="0"/>
        <v>45792</v>
      </c>
      <c r="C35" s="103" t="s">
        <v>1305</v>
      </c>
      <c r="D35" s="103" t="s">
        <v>181</v>
      </c>
      <c r="E35" s="103" t="s">
        <v>204</v>
      </c>
      <c r="F35" s="103" t="s">
        <v>205</v>
      </c>
      <c r="G35" s="103">
        <v>515</v>
      </c>
    </row>
    <row r="36" spans="2:7" x14ac:dyDescent="0.25">
      <c r="B36" s="87">
        <f t="shared" si="0"/>
        <v>45792</v>
      </c>
      <c r="C36" t="s">
        <v>1305</v>
      </c>
      <c r="D36" t="s">
        <v>181</v>
      </c>
      <c r="E36" t="s">
        <v>123</v>
      </c>
      <c r="F36" t="s">
        <v>124</v>
      </c>
      <c r="G36">
        <v>4</v>
      </c>
    </row>
    <row r="37" spans="2:7" x14ac:dyDescent="0.25">
      <c r="B37" s="87">
        <f t="shared" si="0"/>
        <v>45792</v>
      </c>
      <c r="C37" t="s">
        <v>1305</v>
      </c>
      <c r="D37" t="s">
        <v>181</v>
      </c>
      <c r="E37" t="s">
        <v>206</v>
      </c>
      <c r="F37" t="s">
        <v>207</v>
      </c>
      <c r="G37">
        <v>0</v>
      </c>
    </row>
    <row r="38" spans="2:7" x14ac:dyDescent="0.25">
      <c r="B38" s="87">
        <f t="shared" si="0"/>
        <v>45792</v>
      </c>
      <c r="C38" t="s">
        <v>1305</v>
      </c>
      <c r="D38" t="s">
        <v>181</v>
      </c>
      <c r="E38" t="s">
        <v>208</v>
      </c>
      <c r="F38" t="s">
        <v>209</v>
      </c>
      <c r="G38">
        <v>195</v>
      </c>
    </row>
    <row r="39" spans="2:7" x14ac:dyDescent="0.25">
      <c r="B39" s="87">
        <f t="shared" si="0"/>
        <v>45792</v>
      </c>
      <c r="C39" t="s">
        <v>1305</v>
      </c>
      <c r="D39" t="s">
        <v>181</v>
      </c>
      <c r="E39" t="s">
        <v>210</v>
      </c>
      <c r="F39" t="s">
        <v>211</v>
      </c>
      <c r="G39">
        <v>0</v>
      </c>
    </row>
    <row r="40" spans="2:7" x14ac:dyDescent="0.25">
      <c r="B40" s="87">
        <f t="shared" si="0"/>
        <v>45792</v>
      </c>
      <c r="C40" t="s">
        <v>1305</v>
      </c>
      <c r="D40" t="s">
        <v>181</v>
      </c>
      <c r="E40" t="s">
        <v>212</v>
      </c>
      <c r="F40" t="s">
        <v>213</v>
      </c>
      <c r="G40">
        <v>0</v>
      </c>
    </row>
    <row r="41" spans="2:7" x14ac:dyDescent="0.25">
      <c r="B41" s="87">
        <f t="shared" si="0"/>
        <v>45792</v>
      </c>
      <c r="C41" t="s">
        <v>1305</v>
      </c>
      <c r="D41" t="s">
        <v>181</v>
      </c>
      <c r="E41" t="s">
        <v>214</v>
      </c>
      <c r="F41" t="s">
        <v>215</v>
      </c>
      <c r="G41">
        <v>17</v>
      </c>
    </row>
    <row r="42" spans="2:7" x14ac:dyDescent="0.25">
      <c r="B42" s="87">
        <f t="shared" si="0"/>
        <v>45792</v>
      </c>
      <c r="C42" t="s">
        <v>1305</v>
      </c>
      <c r="D42" t="s">
        <v>181</v>
      </c>
      <c r="E42" t="s">
        <v>216</v>
      </c>
      <c r="F42" t="s">
        <v>217</v>
      </c>
      <c r="G42">
        <v>0</v>
      </c>
    </row>
    <row r="43" spans="2:7" x14ac:dyDescent="0.25">
      <c r="B43" s="87">
        <f t="shared" si="0"/>
        <v>45792</v>
      </c>
      <c r="C43" t="s">
        <v>1305</v>
      </c>
      <c r="D43" t="s">
        <v>181</v>
      </c>
      <c r="E43" t="s">
        <v>218</v>
      </c>
      <c r="F43" t="s">
        <v>219</v>
      </c>
      <c r="G43">
        <v>224</v>
      </c>
    </row>
    <row r="44" spans="2:7" x14ac:dyDescent="0.25">
      <c r="B44" s="87">
        <f t="shared" si="0"/>
        <v>45792</v>
      </c>
      <c r="C44" t="s">
        <v>1305</v>
      </c>
      <c r="D44" t="s">
        <v>181</v>
      </c>
      <c r="E44" t="s">
        <v>220</v>
      </c>
      <c r="F44" t="s">
        <v>221</v>
      </c>
      <c r="G44">
        <v>88</v>
      </c>
    </row>
    <row r="45" spans="2:7" x14ac:dyDescent="0.25">
      <c r="B45" s="87">
        <f t="shared" si="0"/>
        <v>45792</v>
      </c>
      <c r="C45" t="s">
        <v>1305</v>
      </c>
      <c r="D45" t="s">
        <v>222</v>
      </c>
      <c r="E45" t="s">
        <v>223</v>
      </c>
      <c r="F45" t="s">
        <v>224</v>
      </c>
      <c r="G45">
        <v>51</v>
      </c>
    </row>
    <row r="46" spans="2:7" x14ac:dyDescent="0.25">
      <c r="B46" s="87">
        <f t="shared" si="0"/>
        <v>45792</v>
      </c>
      <c r="C46" t="s">
        <v>1305</v>
      </c>
      <c r="D46" t="s">
        <v>222</v>
      </c>
      <c r="E46" t="s">
        <v>225</v>
      </c>
      <c r="F46" t="s">
        <v>226</v>
      </c>
      <c r="G46">
        <v>42</v>
      </c>
    </row>
    <row r="47" spans="2:7" x14ac:dyDescent="0.25">
      <c r="B47" s="87">
        <f t="shared" si="0"/>
        <v>45792</v>
      </c>
      <c r="C47" t="s">
        <v>1305</v>
      </c>
      <c r="D47" t="s">
        <v>222</v>
      </c>
      <c r="E47" t="s">
        <v>227</v>
      </c>
      <c r="F47" t="s">
        <v>228</v>
      </c>
      <c r="G47">
        <v>40</v>
      </c>
    </row>
    <row r="48" spans="2:7" x14ac:dyDescent="0.25">
      <c r="B48" s="87">
        <f t="shared" si="0"/>
        <v>45792</v>
      </c>
      <c r="C48" t="s">
        <v>1305</v>
      </c>
      <c r="D48" t="s">
        <v>222</v>
      </c>
      <c r="E48" t="s">
        <v>229</v>
      </c>
      <c r="F48" t="s">
        <v>230</v>
      </c>
      <c r="G48">
        <v>0</v>
      </c>
    </row>
    <row r="49" spans="2:7" x14ac:dyDescent="0.25">
      <c r="B49" s="87">
        <f t="shared" si="0"/>
        <v>45792</v>
      </c>
      <c r="C49" t="s">
        <v>1305</v>
      </c>
      <c r="D49" t="s">
        <v>222</v>
      </c>
      <c r="E49" t="s">
        <v>231</v>
      </c>
      <c r="F49" t="s">
        <v>232</v>
      </c>
      <c r="G49">
        <v>129</v>
      </c>
    </row>
    <row r="50" spans="2:7" x14ac:dyDescent="0.25">
      <c r="B50" s="87">
        <f t="shared" si="0"/>
        <v>45792</v>
      </c>
      <c r="C50" t="s">
        <v>1305</v>
      </c>
      <c r="D50" t="s">
        <v>222</v>
      </c>
      <c r="E50" t="s">
        <v>233</v>
      </c>
      <c r="F50" t="s">
        <v>234</v>
      </c>
      <c r="G50">
        <v>0</v>
      </c>
    </row>
    <row r="51" spans="2:7" x14ac:dyDescent="0.25">
      <c r="B51" s="87">
        <f t="shared" si="0"/>
        <v>45792</v>
      </c>
      <c r="C51" t="s">
        <v>1305</v>
      </c>
      <c r="D51" t="s">
        <v>222</v>
      </c>
      <c r="E51" t="s">
        <v>235</v>
      </c>
      <c r="F51" t="s">
        <v>236</v>
      </c>
      <c r="G51">
        <v>106</v>
      </c>
    </row>
    <row r="52" spans="2:7" x14ac:dyDescent="0.25">
      <c r="B52" s="87">
        <f t="shared" si="0"/>
        <v>45792</v>
      </c>
      <c r="C52" t="s">
        <v>1305</v>
      </c>
      <c r="D52" t="s">
        <v>222</v>
      </c>
      <c r="E52" t="s">
        <v>237</v>
      </c>
      <c r="F52" t="s">
        <v>238</v>
      </c>
      <c r="G52">
        <v>5</v>
      </c>
    </row>
    <row r="53" spans="2:7" x14ac:dyDescent="0.25">
      <c r="B53" s="87">
        <f t="shared" si="0"/>
        <v>45792</v>
      </c>
      <c r="C53" t="s">
        <v>1305</v>
      </c>
      <c r="D53" t="s">
        <v>222</v>
      </c>
      <c r="E53" t="s">
        <v>239</v>
      </c>
      <c r="F53" t="s">
        <v>240</v>
      </c>
      <c r="G53">
        <v>46</v>
      </c>
    </row>
    <row r="54" spans="2:7" x14ac:dyDescent="0.25">
      <c r="B54" s="87">
        <f t="shared" si="0"/>
        <v>45792</v>
      </c>
      <c r="C54" t="s">
        <v>1305</v>
      </c>
      <c r="D54" t="s">
        <v>222</v>
      </c>
      <c r="E54" t="s">
        <v>241</v>
      </c>
      <c r="F54" t="s">
        <v>242</v>
      </c>
      <c r="G54">
        <v>0</v>
      </c>
    </row>
    <row r="55" spans="2:7" x14ac:dyDescent="0.25">
      <c r="B55" s="87">
        <f t="shared" si="0"/>
        <v>45792</v>
      </c>
      <c r="C55" t="s">
        <v>1305</v>
      </c>
      <c r="D55" t="s">
        <v>222</v>
      </c>
      <c r="E55" t="s">
        <v>243</v>
      </c>
      <c r="F55" t="s">
        <v>244</v>
      </c>
      <c r="G55">
        <v>22</v>
      </c>
    </row>
    <row r="56" spans="2:7" x14ac:dyDescent="0.25">
      <c r="B56" s="87">
        <f t="shared" si="0"/>
        <v>45792</v>
      </c>
      <c r="C56" t="s">
        <v>1305</v>
      </c>
      <c r="D56" t="s">
        <v>222</v>
      </c>
      <c r="E56" t="s">
        <v>245</v>
      </c>
      <c r="F56" t="s">
        <v>246</v>
      </c>
      <c r="G56">
        <v>120</v>
      </c>
    </row>
    <row r="57" spans="2:7" x14ac:dyDescent="0.25">
      <c r="B57" s="87">
        <f t="shared" si="0"/>
        <v>45792</v>
      </c>
      <c r="C57" t="s">
        <v>1305</v>
      </c>
      <c r="D57" t="s">
        <v>222</v>
      </c>
      <c r="E57" t="s">
        <v>247</v>
      </c>
      <c r="F57" t="s">
        <v>248</v>
      </c>
      <c r="G57">
        <v>0</v>
      </c>
    </row>
    <row r="58" spans="2:7" x14ac:dyDescent="0.25">
      <c r="B58" s="87">
        <f t="shared" si="0"/>
        <v>45792</v>
      </c>
      <c r="C58" t="s">
        <v>1305</v>
      </c>
      <c r="D58" t="s">
        <v>222</v>
      </c>
      <c r="E58" t="s">
        <v>249</v>
      </c>
      <c r="F58" t="s">
        <v>250</v>
      </c>
      <c r="G58">
        <v>39</v>
      </c>
    </row>
    <row r="59" spans="2:7" x14ac:dyDescent="0.25">
      <c r="B59" s="87">
        <f t="shared" si="0"/>
        <v>45792</v>
      </c>
      <c r="C59" t="s">
        <v>1305</v>
      </c>
      <c r="D59" t="s">
        <v>222</v>
      </c>
      <c r="E59" t="s">
        <v>251</v>
      </c>
      <c r="F59" t="s">
        <v>252</v>
      </c>
      <c r="G59">
        <v>32</v>
      </c>
    </row>
    <row r="60" spans="2:7" x14ac:dyDescent="0.25">
      <c r="B60" s="87">
        <f t="shared" si="0"/>
        <v>45792</v>
      </c>
      <c r="C60" t="s">
        <v>1305</v>
      </c>
      <c r="D60" t="s">
        <v>222</v>
      </c>
      <c r="E60" t="s">
        <v>253</v>
      </c>
      <c r="F60" t="s">
        <v>254</v>
      </c>
      <c r="G60">
        <v>0</v>
      </c>
    </row>
    <row r="61" spans="2:7" x14ac:dyDescent="0.25">
      <c r="B61" s="87">
        <f t="shared" si="0"/>
        <v>45792</v>
      </c>
      <c r="C61" t="s">
        <v>1305</v>
      </c>
      <c r="D61" t="s">
        <v>222</v>
      </c>
      <c r="E61" t="s">
        <v>255</v>
      </c>
      <c r="F61" t="s">
        <v>256</v>
      </c>
      <c r="G61">
        <v>0</v>
      </c>
    </row>
    <row r="62" spans="2:7" x14ac:dyDescent="0.25">
      <c r="B62" s="87">
        <f t="shared" si="0"/>
        <v>45792</v>
      </c>
      <c r="C62" t="s">
        <v>1305</v>
      </c>
      <c r="D62" t="s">
        <v>222</v>
      </c>
      <c r="E62" t="s">
        <v>257</v>
      </c>
      <c r="F62" t="s">
        <v>258</v>
      </c>
      <c r="G62">
        <v>0</v>
      </c>
    </row>
    <row r="63" spans="2:7" x14ac:dyDescent="0.25">
      <c r="B63" s="87">
        <f t="shared" si="0"/>
        <v>45792</v>
      </c>
      <c r="C63" t="s">
        <v>1305</v>
      </c>
      <c r="D63" t="s">
        <v>222</v>
      </c>
      <c r="E63" t="s">
        <v>259</v>
      </c>
      <c r="F63" t="s">
        <v>260</v>
      </c>
      <c r="G63">
        <v>0</v>
      </c>
    </row>
    <row r="64" spans="2:7" x14ac:dyDescent="0.25">
      <c r="B64" s="87">
        <f t="shared" si="0"/>
        <v>45792</v>
      </c>
      <c r="C64" t="s">
        <v>1305</v>
      </c>
      <c r="D64" t="s">
        <v>222</v>
      </c>
      <c r="E64" t="s">
        <v>261</v>
      </c>
      <c r="F64" t="s">
        <v>262</v>
      </c>
      <c r="G64">
        <v>23</v>
      </c>
    </row>
    <row r="65" spans="2:7" x14ac:dyDescent="0.25">
      <c r="B65" s="87">
        <f t="shared" si="0"/>
        <v>45792</v>
      </c>
      <c r="C65" t="s">
        <v>1305</v>
      </c>
      <c r="D65" t="s">
        <v>222</v>
      </c>
      <c r="E65" t="s">
        <v>263</v>
      </c>
      <c r="F65" t="s">
        <v>264</v>
      </c>
      <c r="G65">
        <v>24</v>
      </c>
    </row>
    <row r="66" spans="2:7" x14ac:dyDescent="0.25">
      <c r="B66" s="87">
        <f t="shared" si="0"/>
        <v>45792</v>
      </c>
      <c r="C66" t="s">
        <v>1305</v>
      </c>
      <c r="D66" t="s">
        <v>222</v>
      </c>
      <c r="E66" t="s">
        <v>265</v>
      </c>
      <c r="F66" t="s">
        <v>266</v>
      </c>
      <c r="G66">
        <v>10</v>
      </c>
    </row>
    <row r="67" spans="2:7" x14ac:dyDescent="0.25">
      <c r="B67" s="87">
        <f t="shared" si="0"/>
        <v>45792</v>
      </c>
      <c r="C67" t="s">
        <v>1305</v>
      </c>
      <c r="D67" t="s">
        <v>222</v>
      </c>
      <c r="E67" t="s">
        <v>267</v>
      </c>
      <c r="F67" t="s">
        <v>268</v>
      </c>
      <c r="G67">
        <v>0</v>
      </c>
    </row>
    <row r="68" spans="2:7" x14ac:dyDescent="0.25">
      <c r="B68" s="87">
        <f t="shared" si="0"/>
        <v>45792</v>
      </c>
      <c r="C68" t="s">
        <v>1305</v>
      </c>
      <c r="D68" t="s">
        <v>222</v>
      </c>
      <c r="E68" t="s">
        <v>269</v>
      </c>
      <c r="F68" t="s">
        <v>270</v>
      </c>
      <c r="G68">
        <v>0</v>
      </c>
    </row>
    <row r="69" spans="2:7" x14ac:dyDescent="0.25">
      <c r="B69" s="87">
        <f t="shared" ref="B69:B132" si="1">$B$3</f>
        <v>45792</v>
      </c>
      <c r="C69" t="s">
        <v>1305</v>
      </c>
      <c r="D69" t="s">
        <v>222</v>
      </c>
      <c r="E69" t="s">
        <v>271</v>
      </c>
      <c r="F69" t="s">
        <v>272</v>
      </c>
      <c r="G69">
        <v>0</v>
      </c>
    </row>
    <row r="70" spans="2:7" x14ac:dyDescent="0.25">
      <c r="B70" s="87">
        <f t="shared" si="1"/>
        <v>45792</v>
      </c>
      <c r="C70" t="s">
        <v>1305</v>
      </c>
      <c r="D70" t="s">
        <v>222</v>
      </c>
      <c r="E70" t="s">
        <v>273</v>
      </c>
      <c r="F70" t="s">
        <v>274</v>
      </c>
      <c r="G70">
        <v>0</v>
      </c>
    </row>
    <row r="71" spans="2:7" x14ac:dyDescent="0.25">
      <c r="B71" s="87">
        <f t="shared" si="1"/>
        <v>45792</v>
      </c>
      <c r="C71" t="s">
        <v>1305</v>
      </c>
      <c r="D71" t="s">
        <v>222</v>
      </c>
      <c r="E71" t="s">
        <v>275</v>
      </c>
      <c r="F71" t="s">
        <v>238</v>
      </c>
      <c r="G71">
        <v>0</v>
      </c>
    </row>
    <row r="72" spans="2:7" x14ac:dyDescent="0.25">
      <c r="B72" s="87">
        <f t="shared" si="1"/>
        <v>45792</v>
      </c>
      <c r="C72" t="s">
        <v>1305</v>
      </c>
      <c r="D72" t="s">
        <v>222</v>
      </c>
      <c r="E72" t="s">
        <v>276</v>
      </c>
      <c r="F72" t="s">
        <v>240</v>
      </c>
      <c r="G72">
        <v>0</v>
      </c>
    </row>
    <row r="73" spans="2:7" x14ac:dyDescent="0.25">
      <c r="B73" s="87">
        <f t="shared" si="1"/>
        <v>45792</v>
      </c>
      <c r="C73" t="s">
        <v>1305</v>
      </c>
      <c r="D73" t="s">
        <v>222</v>
      </c>
      <c r="E73" t="s">
        <v>277</v>
      </c>
      <c r="F73" t="s">
        <v>278</v>
      </c>
      <c r="G73">
        <v>0</v>
      </c>
    </row>
    <row r="74" spans="2:7" x14ac:dyDescent="0.25">
      <c r="B74" s="87">
        <f t="shared" si="1"/>
        <v>45792</v>
      </c>
      <c r="C74" t="s">
        <v>1305</v>
      </c>
      <c r="D74" t="s">
        <v>222</v>
      </c>
      <c r="E74" t="s">
        <v>279</v>
      </c>
      <c r="F74" t="s">
        <v>242</v>
      </c>
      <c r="G74">
        <v>0</v>
      </c>
    </row>
    <row r="75" spans="2:7" x14ac:dyDescent="0.25">
      <c r="B75" s="87">
        <f t="shared" si="1"/>
        <v>45792</v>
      </c>
      <c r="C75" t="s">
        <v>1305</v>
      </c>
      <c r="D75" t="s">
        <v>222</v>
      </c>
      <c r="E75" t="s">
        <v>280</v>
      </c>
      <c r="F75" t="s">
        <v>244</v>
      </c>
      <c r="G75">
        <v>0</v>
      </c>
    </row>
    <row r="76" spans="2:7" x14ac:dyDescent="0.25">
      <c r="B76" s="87">
        <f t="shared" si="1"/>
        <v>45792</v>
      </c>
      <c r="C76" t="s">
        <v>1305</v>
      </c>
      <c r="D76" t="s">
        <v>222</v>
      </c>
      <c r="E76" t="s">
        <v>281</v>
      </c>
      <c r="F76" t="s">
        <v>246</v>
      </c>
      <c r="G76">
        <v>0</v>
      </c>
    </row>
    <row r="77" spans="2:7" x14ac:dyDescent="0.25">
      <c r="B77" s="87">
        <f t="shared" si="1"/>
        <v>45792</v>
      </c>
      <c r="C77" t="s">
        <v>1305</v>
      </c>
      <c r="D77" t="s">
        <v>222</v>
      </c>
      <c r="E77" t="s">
        <v>282</v>
      </c>
      <c r="F77" t="s">
        <v>283</v>
      </c>
      <c r="G77">
        <v>0</v>
      </c>
    </row>
    <row r="78" spans="2:7" x14ac:dyDescent="0.25">
      <c r="B78" s="87">
        <f t="shared" si="1"/>
        <v>45792</v>
      </c>
      <c r="C78" t="s">
        <v>1305</v>
      </c>
      <c r="D78" t="s">
        <v>222</v>
      </c>
      <c r="E78" t="s">
        <v>284</v>
      </c>
      <c r="F78" t="s">
        <v>248</v>
      </c>
      <c r="G78">
        <v>0</v>
      </c>
    </row>
    <row r="79" spans="2:7" x14ac:dyDescent="0.25">
      <c r="B79" s="87">
        <f t="shared" si="1"/>
        <v>45792</v>
      </c>
      <c r="C79" t="s">
        <v>1305</v>
      </c>
      <c r="D79" t="s">
        <v>222</v>
      </c>
      <c r="E79" t="s">
        <v>285</v>
      </c>
      <c r="F79" t="s">
        <v>250</v>
      </c>
      <c r="G79">
        <v>0</v>
      </c>
    </row>
    <row r="80" spans="2:7" x14ac:dyDescent="0.25">
      <c r="B80" s="87">
        <f t="shared" si="1"/>
        <v>45792</v>
      </c>
      <c r="C80" t="s">
        <v>1305</v>
      </c>
      <c r="D80" t="s">
        <v>222</v>
      </c>
      <c r="E80" t="s">
        <v>286</v>
      </c>
      <c r="F80" t="s">
        <v>252</v>
      </c>
      <c r="G80">
        <v>0</v>
      </c>
    </row>
    <row r="81" spans="2:7" x14ac:dyDescent="0.25">
      <c r="B81" s="87">
        <f t="shared" si="1"/>
        <v>45792</v>
      </c>
      <c r="C81" t="s">
        <v>1305</v>
      </c>
      <c r="D81" t="s">
        <v>222</v>
      </c>
      <c r="E81" t="s">
        <v>287</v>
      </c>
      <c r="F81" t="s">
        <v>288</v>
      </c>
      <c r="G81">
        <v>0</v>
      </c>
    </row>
    <row r="82" spans="2:7" x14ac:dyDescent="0.25">
      <c r="B82" s="87">
        <f t="shared" si="1"/>
        <v>45792</v>
      </c>
      <c r="C82" t="s">
        <v>1305</v>
      </c>
      <c r="D82" t="s">
        <v>222</v>
      </c>
      <c r="E82" t="s">
        <v>289</v>
      </c>
      <c r="F82" t="s">
        <v>254</v>
      </c>
      <c r="G82">
        <v>0</v>
      </c>
    </row>
    <row r="83" spans="2:7" x14ac:dyDescent="0.25">
      <c r="B83" s="87">
        <f t="shared" si="1"/>
        <v>45792</v>
      </c>
      <c r="C83" t="s">
        <v>1305</v>
      </c>
      <c r="D83" t="s">
        <v>222</v>
      </c>
      <c r="E83" t="s">
        <v>290</v>
      </c>
      <c r="F83" t="s">
        <v>256</v>
      </c>
      <c r="G83">
        <v>0</v>
      </c>
    </row>
    <row r="84" spans="2:7" x14ac:dyDescent="0.25">
      <c r="B84" s="87">
        <f t="shared" si="1"/>
        <v>45792</v>
      </c>
      <c r="C84" t="s">
        <v>1305</v>
      </c>
      <c r="D84" t="s">
        <v>222</v>
      </c>
      <c r="E84" t="s">
        <v>291</v>
      </c>
      <c r="F84" t="s">
        <v>258</v>
      </c>
      <c r="G84">
        <v>0</v>
      </c>
    </row>
    <row r="85" spans="2:7" x14ac:dyDescent="0.25">
      <c r="B85" s="87">
        <f t="shared" si="1"/>
        <v>45792</v>
      </c>
      <c r="C85" t="s">
        <v>1305</v>
      </c>
      <c r="D85" t="s">
        <v>222</v>
      </c>
      <c r="E85" t="s">
        <v>292</v>
      </c>
      <c r="F85" t="s">
        <v>293</v>
      </c>
      <c r="G85">
        <v>0</v>
      </c>
    </row>
    <row r="86" spans="2:7" x14ac:dyDescent="0.25">
      <c r="B86" s="87">
        <f t="shared" si="1"/>
        <v>45792</v>
      </c>
      <c r="C86" t="s">
        <v>1305</v>
      </c>
      <c r="D86" t="s">
        <v>222</v>
      </c>
      <c r="E86" t="s">
        <v>294</v>
      </c>
      <c r="F86" t="s">
        <v>260</v>
      </c>
      <c r="G86">
        <v>0</v>
      </c>
    </row>
    <row r="87" spans="2:7" x14ac:dyDescent="0.25">
      <c r="B87" s="87">
        <f t="shared" si="1"/>
        <v>45792</v>
      </c>
      <c r="C87" t="s">
        <v>1305</v>
      </c>
      <c r="D87" t="s">
        <v>222</v>
      </c>
      <c r="E87" t="s">
        <v>295</v>
      </c>
      <c r="F87" t="s">
        <v>266</v>
      </c>
      <c r="G87">
        <v>0</v>
      </c>
    </row>
    <row r="88" spans="2:7" x14ac:dyDescent="0.25">
      <c r="B88" s="87">
        <f t="shared" si="1"/>
        <v>45792</v>
      </c>
      <c r="C88" t="s">
        <v>1305</v>
      </c>
      <c r="D88" t="s">
        <v>222</v>
      </c>
      <c r="E88" t="s">
        <v>296</v>
      </c>
      <c r="F88" t="s">
        <v>268</v>
      </c>
      <c r="G88">
        <v>0</v>
      </c>
    </row>
    <row r="89" spans="2:7" x14ac:dyDescent="0.25">
      <c r="B89" s="87">
        <f t="shared" si="1"/>
        <v>45792</v>
      </c>
      <c r="C89" t="s">
        <v>1305</v>
      </c>
      <c r="D89" t="s">
        <v>222</v>
      </c>
      <c r="E89" t="s">
        <v>297</v>
      </c>
      <c r="F89" t="s">
        <v>270</v>
      </c>
      <c r="G89">
        <v>0</v>
      </c>
    </row>
    <row r="90" spans="2:7" x14ac:dyDescent="0.25">
      <c r="B90" s="87">
        <f t="shared" si="1"/>
        <v>45792</v>
      </c>
      <c r="C90" t="s">
        <v>1305</v>
      </c>
      <c r="D90" t="s">
        <v>222</v>
      </c>
      <c r="E90" t="s">
        <v>298</v>
      </c>
      <c r="F90" t="s">
        <v>272</v>
      </c>
      <c r="G90">
        <v>0</v>
      </c>
    </row>
    <row r="91" spans="2:7" x14ac:dyDescent="0.25">
      <c r="B91" s="87">
        <f t="shared" si="1"/>
        <v>45792</v>
      </c>
      <c r="C91" t="s">
        <v>1305</v>
      </c>
      <c r="D91" t="s">
        <v>222</v>
      </c>
      <c r="E91" t="s">
        <v>299</v>
      </c>
      <c r="F91" t="s">
        <v>300</v>
      </c>
      <c r="G91">
        <v>0</v>
      </c>
    </row>
    <row r="92" spans="2:7" x14ac:dyDescent="0.25">
      <c r="B92" s="87">
        <f t="shared" si="1"/>
        <v>45792</v>
      </c>
      <c r="C92" t="s">
        <v>1305</v>
      </c>
      <c r="D92" t="s">
        <v>301</v>
      </c>
      <c r="E92" t="s">
        <v>302</v>
      </c>
      <c r="F92" t="s">
        <v>303</v>
      </c>
      <c r="G92">
        <v>416</v>
      </c>
    </row>
    <row r="93" spans="2:7" x14ac:dyDescent="0.25">
      <c r="B93" s="87">
        <f t="shared" si="1"/>
        <v>45792</v>
      </c>
      <c r="C93" t="s">
        <v>1305</v>
      </c>
      <c r="D93" t="s">
        <v>301</v>
      </c>
      <c r="E93" t="s">
        <v>304</v>
      </c>
      <c r="F93" t="s">
        <v>305</v>
      </c>
      <c r="G93">
        <v>0</v>
      </c>
    </row>
    <row r="94" spans="2:7" x14ac:dyDescent="0.25">
      <c r="B94" s="87">
        <f t="shared" si="1"/>
        <v>45792</v>
      </c>
      <c r="C94" t="s">
        <v>1305</v>
      </c>
      <c r="D94" t="s">
        <v>301</v>
      </c>
      <c r="E94" t="s">
        <v>306</v>
      </c>
      <c r="F94" t="s">
        <v>307</v>
      </c>
      <c r="G94">
        <v>223</v>
      </c>
    </row>
    <row r="95" spans="2:7" x14ac:dyDescent="0.25">
      <c r="B95" s="87">
        <f t="shared" si="1"/>
        <v>45792</v>
      </c>
      <c r="C95" t="s">
        <v>1305</v>
      </c>
      <c r="D95" t="s">
        <v>301</v>
      </c>
      <c r="E95" t="s">
        <v>308</v>
      </c>
      <c r="F95" t="s">
        <v>309</v>
      </c>
      <c r="G95">
        <v>0</v>
      </c>
    </row>
    <row r="96" spans="2:7" x14ac:dyDescent="0.25">
      <c r="B96" s="87">
        <f t="shared" si="1"/>
        <v>45792</v>
      </c>
      <c r="C96" t="s">
        <v>1305</v>
      </c>
      <c r="D96" t="s">
        <v>301</v>
      </c>
      <c r="E96" t="s">
        <v>310</v>
      </c>
      <c r="F96" t="s">
        <v>311</v>
      </c>
      <c r="G96">
        <v>0</v>
      </c>
    </row>
    <row r="97" spans="2:7" x14ac:dyDescent="0.25">
      <c r="B97" s="87">
        <f t="shared" si="1"/>
        <v>45792</v>
      </c>
      <c r="C97" t="s">
        <v>1305</v>
      </c>
      <c r="D97" t="s">
        <v>301</v>
      </c>
      <c r="E97" t="s">
        <v>312</v>
      </c>
      <c r="F97" t="s">
        <v>313</v>
      </c>
      <c r="G97">
        <v>0</v>
      </c>
    </row>
    <row r="98" spans="2:7" x14ac:dyDescent="0.25">
      <c r="B98" s="87">
        <f t="shared" si="1"/>
        <v>45792</v>
      </c>
      <c r="C98" t="s">
        <v>1305</v>
      </c>
      <c r="D98" t="s">
        <v>301</v>
      </c>
      <c r="E98" t="s">
        <v>314</v>
      </c>
      <c r="F98" t="s">
        <v>315</v>
      </c>
      <c r="G98">
        <v>54</v>
      </c>
    </row>
    <row r="99" spans="2:7" x14ac:dyDescent="0.25">
      <c r="B99" s="87">
        <f t="shared" si="1"/>
        <v>45792</v>
      </c>
      <c r="C99" t="s">
        <v>1305</v>
      </c>
      <c r="D99" t="s">
        <v>301</v>
      </c>
      <c r="E99" t="s">
        <v>316</v>
      </c>
      <c r="F99" t="s">
        <v>317</v>
      </c>
      <c r="G99">
        <v>91</v>
      </c>
    </row>
    <row r="100" spans="2:7" x14ac:dyDescent="0.25">
      <c r="B100" s="87">
        <f t="shared" si="1"/>
        <v>45792</v>
      </c>
      <c r="C100" t="s">
        <v>1305</v>
      </c>
      <c r="D100" t="s">
        <v>301</v>
      </c>
      <c r="E100" t="s">
        <v>318</v>
      </c>
      <c r="F100" t="s">
        <v>319</v>
      </c>
      <c r="G100">
        <v>144</v>
      </c>
    </row>
    <row r="101" spans="2:7" x14ac:dyDescent="0.25">
      <c r="B101" s="87">
        <f t="shared" si="1"/>
        <v>45792</v>
      </c>
      <c r="C101" t="s">
        <v>1305</v>
      </c>
      <c r="D101" t="s">
        <v>301</v>
      </c>
      <c r="E101" t="s">
        <v>320</v>
      </c>
      <c r="F101" t="s">
        <v>321</v>
      </c>
      <c r="G101">
        <v>233</v>
      </c>
    </row>
    <row r="102" spans="2:7" x14ac:dyDescent="0.25">
      <c r="B102" s="87">
        <f t="shared" si="1"/>
        <v>45792</v>
      </c>
      <c r="C102" t="s">
        <v>1305</v>
      </c>
      <c r="D102" t="s">
        <v>301</v>
      </c>
      <c r="E102" t="s">
        <v>322</v>
      </c>
      <c r="F102" t="s">
        <v>323</v>
      </c>
      <c r="G102">
        <v>0</v>
      </c>
    </row>
    <row r="103" spans="2:7" x14ac:dyDescent="0.25">
      <c r="B103" s="87">
        <f t="shared" si="1"/>
        <v>45792</v>
      </c>
      <c r="C103" t="s">
        <v>1305</v>
      </c>
      <c r="D103" t="s">
        <v>301</v>
      </c>
      <c r="E103" t="s">
        <v>324</v>
      </c>
      <c r="F103" t="s">
        <v>325</v>
      </c>
      <c r="G103">
        <v>111</v>
      </c>
    </row>
    <row r="104" spans="2:7" x14ac:dyDescent="0.25">
      <c r="B104" s="87">
        <f t="shared" si="1"/>
        <v>45792</v>
      </c>
      <c r="C104" t="s">
        <v>1305</v>
      </c>
      <c r="D104" t="s">
        <v>301</v>
      </c>
      <c r="E104" t="s">
        <v>326</v>
      </c>
      <c r="F104" t="s">
        <v>327</v>
      </c>
      <c r="G104">
        <v>125</v>
      </c>
    </row>
    <row r="105" spans="2:7" x14ac:dyDescent="0.25">
      <c r="B105" s="87">
        <f t="shared" si="1"/>
        <v>45792</v>
      </c>
      <c r="C105" t="s">
        <v>1305</v>
      </c>
      <c r="D105" t="s">
        <v>301</v>
      </c>
      <c r="E105" t="s">
        <v>328</v>
      </c>
      <c r="F105" t="s">
        <v>329</v>
      </c>
      <c r="G105">
        <v>0</v>
      </c>
    </row>
    <row r="106" spans="2:7" x14ac:dyDescent="0.25">
      <c r="B106" s="87">
        <f t="shared" si="1"/>
        <v>45792</v>
      </c>
      <c r="C106" t="s">
        <v>1305</v>
      </c>
      <c r="D106" t="s">
        <v>301</v>
      </c>
      <c r="E106" t="s">
        <v>330</v>
      </c>
      <c r="F106" t="s">
        <v>331</v>
      </c>
      <c r="G106">
        <v>0</v>
      </c>
    </row>
    <row r="107" spans="2:7" x14ac:dyDescent="0.25">
      <c r="B107" s="87">
        <f t="shared" si="1"/>
        <v>45792</v>
      </c>
      <c r="C107" t="s">
        <v>1305</v>
      </c>
      <c r="D107" t="s">
        <v>301</v>
      </c>
      <c r="E107" t="s">
        <v>332</v>
      </c>
      <c r="F107" t="s">
        <v>333</v>
      </c>
      <c r="G107">
        <v>137</v>
      </c>
    </row>
    <row r="108" spans="2:7" x14ac:dyDescent="0.25">
      <c r="B108" s="87">
        <f t="shared" si="1"/>
        <v>45792</v>
      </c>
      <c r="C108" t="s">
        <v>1305</v>
      </c>
      <c r="D108" t="s">
        <v>301</v>
      </c>
      <c r="E108" t="s">
        <v>334</v>
      </c>
      <c r="F108" t="s">
        <v>335</v>
      </c>
      <c r="G108">
        <v>119</v>
      </c>
    </row>
    <row r="109" spans="2:7" x14ac:dyDescent="0.25">
      <c r="B109" s="87">
        <f t="shared" si="1"/>
        <v>45792</v>
      </c>
      <c r="C109" t="s">
        <v>1305</v>
      </c>
      <c r="D109" t="s">
        <v>301</v>
      </c>
      <c r="E109" t="s">
        <v>336</v>
      </c>
      <c r="F109" t="s">
        <v>337</v>
      </c>
      <c r="G109">
        <v>0</v>
      </c>
    </row>
    <row r="110" spans="2:7" x14ac:dyDescent="0.25">
      <c r="B110" s="87">
        <f t="shared" si="1"/>
        <v>45792</v>
      </c>
      <c r="C110" t="s">
        <v>1305</v>
      </c>
      <c r="D110" t="s">
        <v>301</v>
      </c>
      <c r="E110" t="s">
        <v>338</v>
      </c>
      <c r="F110" t="s">
        <v>339</v>
      </c>
      <c r="G110">
        <v>26</v>
      </c>
    </row>
    <row r="111" spans="2:7" x14ac:dyDescent="0.25">
      <c r="B111" s="87">
        <f t="shared" si="1"/>
        <v>45792</v>
      </c>
      <c r="C111" t="s">
        <v>1305</v>
      </c>
      <c r="D111" t="s">
        <v>301</v>
      </c>
      <c r="E111" t="s">
        <v>340</v>
      </c>
      <c r="F111" t="s">
        <v>341</v>
      </c>
      <c r="G111">
        <v>133</v>
      </c>
    </row>
    <row r="112" spans="2:7" x14ac:dyDescent="0.25">
      <c r="B112" s="87">
        <f t="shared" si="1"/>
        <v>45792</v>
      </c>
      <c r="C112" t="s">
        <v>1305</v>
      </c>
      <c r="D112" t="s">
        <v>301</v>
      </c>
      <c r="E112" t="s">
        <v>342</v>
      </c>
      <c r="F112" t="s">
        <v>343</v>
      </c>
      <c r="G112">
        <v>76</v>
      </c>
    </row>
    <row r="113" spans="2:7" x14ac:dyDescent="0.25">
      <c r="B113" s="87">
        <f t="shared" si="1"/>
        <v>45792</v>
      </c>
      <c r="C113" t="s">
        <v>1305</v>
      </c>
      <c r="D113" t="s">
        <v>301</v>
      </c>
      <c r="E113" t="s">
        <v>344</v>
      </c>
      <c r="F113" t="s">
        <v>345</v>
      </c>
      <c r="G113">
        <v>0</v>
      </c>
    </row>
    <row r="114" spans="2:7" x14ac:dyDescent="0.25">
      <c r="B114" s="87">
        <f t="shared" si="1"/>
        <v>45792</v>
      </c>
      <c r="C114" t="s">
        <v>1305</v>
      </c>
      <c r="D114" t="s">
        <v>301</v>
      </c>
      <c r="E114" t="s">
        <v>346</v>
      </c>
      <c r="F114" t="s">
        <v>347</v>
      </c>
      <c r="G114">
        <v>20</v>
      </c>
    </row>
    <row r="115" spans="2:7" x14ac:dyDescent="0.25">
      <c r="B115" s="87">
        <f t="shared" si="1"/>
        <v>45792</v>
      </c>
      <c r="C115" t="s">
        <v>1305</v>
      </c>
      <c r="D115" t="s">
        <v>301</v>
      </c>
      <c r="E115" t="s">
        <v>348</v>
      </c>
      <c r="F115" t="s">
        <v>349</v>
      </c>
      <c r="G115">
        <v>105</v>
      </c>
    </row>
    <row r="116" spans="2:7" x14ac:dyDescent="0.25">
      <c r="B116" s="87">
        <f t="shared" si="1"/>
        <v>45792</v>
      </c>
      <c r="C116" t="s">
        <v>1305</v>
      </c>
      <c r="D116" t="s">
        <v>301</v>
      </c>
      <c r="E116" t="s">
        <v>350</v>
      </c>
      <c r="F116" t="s">
        <v>351</v>
      </c>
      <c r="G116">
        <v>229</v>
      </c>
    </row>
    <row r="117" spans="2:7" x14ac:dyDescent="0.25">
      <c r="B117" s="87">
        <f t="shared" si="1"/>
        <v>45792</v>
      </c>
      <c r="C117" t="s">
        <v>1305</v>
      </c>
      <c r="D117" t="s">
        <v>301</v>
      </c>
      <c r="E117" t="s">
        <v>352</v>
      </c>
      <c r="F117" t="s">
        <v>353</v>
      </c>
      <c r="G117">
        <v>200</v>
      </c>
    </row>
    <row r="118" spans="2:7" x14ac:dyDescent="0.25">
      <c r="B118" s="87">
        <f t="shared" si="1"/>
        <v>45792</v>
      </c>
      <c r="C118" t="s">
        <v>1305</v>
      </c>
      <c r="D118" t="s">
        <v>301</v>
      </c>
      <c r="E118" t="s">
        <v>354</v>
      </c>
      <c r="F118" t="s">
        <v>355</v>
      </c>
      <c r="G118">
        <v>35</v>
      </c>
    </row>
    <row r="119" spans="2:7" x14ac:dyDescent="0.25">
      <c r="B119" s="87">
        <f t="shared" si="1"/>
        <v>45792</v>
      </c>
      <c r="C119" t="s">
        <v>1305</v>
      </c>
      <c r="D119" t="s">
        <v>301</v>
      </c>
      <c r="E119" t="s">
        <v>356</v>
      </c>
      <c r="F119" t="s">
        <v>357</v>
      </c>
      <c r="G119">
        <v>17</v>
      </c>
    </row>
    <row r="120" spans="2:7" x14ac:dyDescent="0.25">
      <c r="B120" s="87">
        <f t="shared" si="1"/>
        <v>45792</v>
      </c>
      <c r="C120" t="s">
        <v>1305</v>
      </c>
      <c r="D120" t="s">
        <v>301</v>
      </c>
      <c r="E120" t="s">
        <v>358</v>
      </c>
      <c r="F120" t="s">
        <v>359</v>
      </c>
      <c r="G120">
        <v>305</v>
      </c>
    </row>
    <row r="121" spans="2:7" x14ac:dyDescent="0.25">
      <c r="B121" s="87">
        <f t="shared" si="1"/>
        <v>45792</v>
      </c>
      <c r="C121" t="s">
        <v>1305</v>
      </c>
      <c r="D121" t="s">
        <v>301</v>
      </c>
      <c r="E121" t="s">
        <v>360</v>
      </c>
      <c r="F121" t="s">
        <v>361</v>
      </c>
      <c r="G121">
        <v>0</v>
      </c>
    </row>
    <row r="122" spans="2:7" x14ac:dyDescent="0.25">
      <c r="B122" s="87">
        <f t="shared" si="1"/>
        <v>45792</v>
      </c>
      <c r="C122" t="s">
        <v>1305</v>
      </c>
      <c r="D122" t="s">
        <v>301</v>
      </c>
      <c r="E122" t="s">
        <v>362</v>
      </c>
      <c r="F122" t="s">
        <v>363</v>
      </c>
      <c r="G122">
        <v>0</v>
      </c>
    </row>
    <row r="123" spans="2:7" x14ac:dyDescent="0.25">
      <c r="B123" s="87">
        <f t="shared" si="1"/>
        <v>45792</v>
      </c>
      <c r="C123" t="s">
        <v>1305</v>
      </c>
      <c r="D123" t="s">
        <v>301</v>
      </c>
      <c r="E123" t="s">
        <v>364</v>
      </c>
      <c r="F123" t="s">
        <v>365</v>
      </c>
      <c r="G123">
        <v>0</v>
      </c>
    </row>
    <row r="124" spans="2:7" x14ac:dyDescent="0.25">
      <c r="B124" s="87">
        <f t="shared" si="1"/>
        <v>45792</v>
      </c>
      <c r="C124" t="s">
        <v>1305</v>
      </c>
      <c r="D124" t="s">
        <v>301</v>
      </c>
      <c r="E124" t="s">
        <v>366</v>
      </c>
      <c r="F124" t="s">
        <v>367</v>
      </c>
      <c r="G124">
        <v>294</v>
      </c>
    </row>
    <row r="125" spans="2:7" x14ac:dyDescent="0.25">
      <c r="B125" s="87">
        <f t="shared" si="1"/>
        <v>45792</v>
      </c>
      <c r="C125" t="s">
        <v>1305</v>
      </c>
      <c r="D125" t="s">
        <v>301</v>
      </c>
      <c r="E125" t="s">
        <v>368</v>
      </c>
      <c r="F125" t="s">
        <v>369</v>
      </c>
      <c r="G125">
        <v>163</v>
      </c>
    </row>
    <row r="126" spans="2:7" x14ac:dyDescent="0.25">
      <c r="B126" s="87">
        <f t="shared" si="1"/>
        <v>45792</v>
      </c>
      <c r="C126" t="s">
        <v>1305</v>
      </c>
      <c r="D126" t="s">
        <v>301</v>
      </c>
      <c r="E126" t="s">
        <v>370</v>
      </c>
      <c r="F126" t="s">
        <v>371</v>
      </c>
      <c r="G126">
        <v>181</v>
      </c>
    </row>
    <row r="127" spans="2:7" x14ac:dyDescent="0.25">
      <c r="B127" s="87">
        <f t="shared" si="1"/>
        <v>45792</v>
      </c>
      <c r="C127" t="s">
        <v>1305</v>
      </c>
      <c r="D127" t="s">
        <v>301</v>
      </c>
      <c r="E127" t="s">
        <v>372</v>
      </c>
      <c r="F127" t="s">
        <v>373</v>
      </c>
      <c r="G127">
        <v>11</v>
      </c>
    </row>
    <row r="128" spans="2:7" x14ac:dyDescent="0.25">
      <c r="B128" s="87">
        <f t="shared" si="1"/>
        <v>45792</v>
      </c>
      <c r="C128" t="s">
        <v>1305</v>
      </c>
      <c r="D128" t="s">
        <v>301</v>
      </c>
      <c r="E128" t="s">
        <v>374</v>
      </c>
      <c r="F128" t="s">
        <v>375</v>
      </c>
      <c r="G128">
        <v>191</v>
      </c>
    </row>
    <row r="129" spans="2:7" x14ac:dyDescent="0.25">
      <c r="B129" s="87">
        <f t="shared" si="1"/>
        <v>45792</v>
      </c>
      <c r="C129" t="s">
        <v>1305</v>
      </c>
      <c r="D129" t="s">
        <v>301</v>
      </c>
      <c r="E129" t="s">
        <v>376</v>
      </c>
      <c r="F129" t="s">
        <v>377</v>
      </c>
      <c r="G129">
        <v>0</v>
      </c>
    </row>
    <row r="130" spans="2:7" x14ac:dyDescent="0.25">
      <c r="B130" s="87">
        <f t="shared" si="1"/>
        <v>45792</v>
      </c>
      <c r="C130" t="s">
        <v>1305</v>
      </c>
      <c r="D130" t="s">
        <v>301</v>
      </c>
      <c r="E130" t="s">
        <v>378</v>
      </c>
      <c r="F130" t="s">
        <v>379</v>
      </c>
      <c r="G130">
        <v>0</v>
      </c>
    </row>
    <row r="131" spans="2:7" x14ac:dyDescent="0.25">
      <c r="B131" s="87">
        <f t="shared" si="1"/>
        <v>45792</v>
      </c>
      <c r="C131" t="s">
        <v>1305</v>
      </c>
      <c r="D131" t="s">
        <v>301</v>
      </c>
      <c r="E131" t="s">
        <v>380</v>
      </c>
      <c r="F131" t="s">
        <v>381</v>
      </c>
      <c r="G131">
        <v>26</v>
      </c>
    </row>
    <row r="132" spans="2:7" x14ac:dyDescent="0.25">
      <c r="B132" s="87">
        <f t="shared" si="1"/>
        <v>45792</v>
      </c>
      <c r="C132" t="s">
        <v>1305</v>
      </c>
      <c r="D132" t="s">
        <v>301</v>
      </c>
      <c r="E132" t="s">
        <v>382</v>
      </c>
      <c r="F132" t="s">
        <v>383</v>
      </c>
      <c r="G132">
        <v>54</v>
      </c>
    </row>
    <row r="133" spans="2:7" x14ac:dyDescent="0.25">
      <c r="B133" s="87">
        <f t="shared" ref="B133:B181" si="2">$B$3</f>
        <v>45792</v>
      </c>
      <c r="C133" t="s">
        <v>1305</v>
      </c>
      <c r="D133" t="s">
        <v>301</v>
      </c>
      <c r="E133" t="s">
        <v>384</v>
      </c>
      <c r="F133" t="s">
        <v>385</v>
      </c>
      <c r="G133">
        <v>4</v>
      </c>
    </row>
    <row r="134" spans="2:7" x14ac:dyDescent="0.25">
      <c r="B134" s="87">
        <f t="shared" si="2"/>
        <v>45792</v>
      </c>
      <c r="C134" t="s">
        <v>1305</v>
      </c>
      <c r="D134" t="s">
        <v>301</v>
      </c>
      <c r="E134" t="s">
        <v>386</v>
      </c>
      <c r="F134" t="s">
        <v>387</v>
      </c>
      <c r="G134">
        <v>1</v>
      </c>
    </row>
    <row r="135" spans="2:7" x14ac:dyDescent="0.25">
      <c r="B135" s="87">
        <f t="shared" si="2"/>
        <v>45792</v>
      </c>
      <c r="C135" t="s">
        <v>1305</v>
      </c>
      <c r="D135" t="s">
        <v>301</v>
      </c>
      <c r="E135" t="s">
        <v>388</v>
      </c>
      <c r="F135" t="s">
        <v>389</v>
      </c>
      <c r="G135">
        <v>0</v>
      </c>
    </row>
    <row r="136" spans="2:7" x14ac:dyDescent="0.25">
      <c r="B136" s="87">
        <f t="shared" si="2"/>
        <v>45792</v>
      </c>
      <c r="C136" t="s">
        <v>1305</v>
      </c>
      <c r="D136" t="s">
        <v>301</v>
      </c>
      <c r="E136" t="s">
        <v>390</v>
      </c>
      <c r="F136" t="s">
        <v>391</v>
      </c>
      <c r="G136">
        <v>0</v>
      </c>
    </row>
    <row r="137" spans="2:7" x14ac:dyDescent="0.25">
      <c r="B137" s="87">
        <f t="shared" si="2"/>
        <v>45792</v>
      </c>
      <c r="C137" t="s">
        <v>1305</v>
      </c>
      <c r="D137" t="s">
        <v>301</v>
      </c>
      <c r="E137" t="s">
        <v>392</v>
      </c>
      <c r="F137" t="s">
        <v>393</v>
      </c>
      <c r="G137">
        <v>0</v>
      </c>
    </row>
    <row r="138" spans="2:7" x14ac:dyDescent="0.25">
      <c r="B138" s="87">
        <f t="shared" si="2"/>
        <v>45792</v>
      </c>
      <c r="C138" t="s">
        <v>1305</v>
      </c>
      <c r="D138" t="s">
        <v>301</v>
      </c>
      <c r="E138" t="s">
        <v>394</v>
      </c>
      <c r="F138" t="s">
        <v>395</v>
      </c>
      <c r="G138">
        <v>16</v>
      </c>
    </row>
    <row r="139" spans="2:7" x14ac:dyDescent="0.25">
      <c r="B139" s="87">
        <f t="shared" si="2"/>
        <v>45792</v>
      </c>
      <c r="C139" t="s">
        <v>1305</v>
      </c>
      <c r="D139" t="s">
        <v>301</v>
      </c>
      <c r="E139" t="s">
        <v>396</v>
      </c>
      <c r="F139" t="s">
        <v>397</v>
      </c>
      <c r="G139">
        <v>0</v>
      </c>
    </row>
    <row r="140" spans="2:7" x14ac:dyDescent="0.25">
      <c r="B140" s="87">
        <f t="shared" si="2"/>
        <v>45792</v>
      </c>
      <c r="C140" t="s">
        <v>1305</v>
      </c>
      <c r="D140" t="s">
        <v>301</v>
      </c>
      <c r="E140" t="s">
        <v>398</v>
      </c>
      <c r="F140" t="s">
        <v>399</v>
      </c>
      <c r="G140">
        <v>5</v>
      </c>
    </row>
    <row r="141" spans="2:7" x14ac:dyDescent="0.25">
      <c r="B141" s="87">
        <f t="shared" si="2"/>
        <v>45792</v>
      </c>
      <c r="C141" t="s">
        <v>1305</v>
      </c>
      <c r="D141" t="s">
        <v>301</v>
      </c>
      <c r="E141" t="s">
        <v>400</v>
      </c>
      <c r="F141" t="s">
        <v>401</v>
      </c>
      <c r="G141">
        <v>466</v>
      </c>
    </row>
    <row r="142" spans="2:7" x14ac:dyDescent="0.25">
      <c r="B142" s="87">
        <f t="shared" si="2"/>
        <v>45792</v>
      </c>
      <c r="C142" t="s">
        <v>1305</v>
      </c>
      <c r="D142" t="s">
        <v>301</v>
      </c>
      <c r="E142" t="s">
        <v>402</v>
      </c>
      <c r="F142" t="s">
        <v>403</v>
      </c>
      <c r="G142">
        <v>0</v>
      </c>
    </row>
    <row r="143" spans="2:7" x14ac:dyDescent="0.25">
      <c r="B143" s="87">
        <f t="shared" si="2"/>
        <v>45792</v>
      </c>
      <c r="C143" t="s">
        <v>1305</v>
      </c>
      <c r="D143" t="s">
        <v>301</v>
      </c>
      <c r="E143" t="s">
        <v>404</v>
      </c>
      <c r="F143" t="s">
        <v>405</v>
      </c>
      <c r="G143">
        <v>394</v>
      </c>
    </row>
    <row r="144" spans="2:7" x14ac:dyDescent="0.25">
      <c r="B144" s="87">
        <f t="shared" si="2"/>
        <v>45792</v>
      </c>
      <c r="C144" t="s">
        <v>1305</v>
      </c>
      <c r="D144" t="s">
        <v>406</v>
      </c>
      <c r="E144" t="s">
        <v>407</v>
      </c>
      <c r="F144" t="s">
        <v>408</v>
      </c>
      <c r="G144">
        <v>0</v>
      </c>
    </row>
    <row r="145" spans="2:7" x14ac:dyDescent="0.25">
      <c r="B145" s="87">
        <f t="shared" si="2"/>
        <v>45792</v>
      </c>
      <c r="C145" t="s">
        <v>1305</v>
      </c>
      <c r="D145" t="s">
        <v>406</v>
      </c>
      <c r="E145" t="s">
        <v>409</v>
      </c>
      <c r="F145" t="s">
        <v>410</v>
      </c>
      <c r="G145">
        <v>0</v>
      </c>
    </row>
    <row r="146" spans="2:7" x14ac:dyDescent="0.25">
      <c r="B146" s="87">
        <f t="shared" si="2"/>
        <v>45792</v>
      </c>
      <c r="C146" t="s">
        <v>1305</v>
      </c>
      <c r="D146" t="s">
        <v>406</v>
      </c>
      <c r="E146" t="s">
        <v>411</v>
      </c>
      <c r="F146" t="s">
        <v>307</v>
      </c>
      <c r="G146">
        <v>0</v>
      </c>
    </row>
    <row r="147" spans="2:7" x14ac:dyDescent="0.25">
      <c r="B147" s="87">
        <f t="shared" si="2"/>
        <v>45792</v>
      </c>
      <c r="C147" t="s">
        <v>1305</v>
      </c>
      <c r="D147" t="s">
        <v>406</v>
      </c>
      <c r="E147" t="s">
        <v>412</v>
      </c>
      <c r="F147" t="s">
        <v>413</v>
      </c>
      <c r="G147">
        <v>0</v>
      </c>
    </row>
    <row r="148" spans="2:7" x14ac:dyDescent="0.25">
      <c r="B148" s="87">
        <f t="shared" si="2"/>
        <v>45792</v>
      </c>
      <c r="C148" t="s">
        <v>1305</v>
      </c>
      <c r="D148" t="s">
        <v>406</v>
      </c>
      <c r="E148" t="s">
        <v>414</v>
      </c>
      <c r="F148" t="s">
        <v>415</v>
      </c>
      <c r="G148">
        <v>0</v>
      </c>
    </row>
    <row r="149" spans="2:7" x14ac:dyDescent="0.25">
      <c r="B149" s="87">
        <f t="shared" si="2"/>
        <v>45792</v>
      </c>
      <c r="C149" t="s">
        <v>1305</v>
      </c>
      <c r="D149" t="s">
        <v>406</v>
      </c>
      <c r="E149" t="s">
        <v>416</v>
      </c>
      <c r="F149" t="s">
        <v>417</v>
      </c>
      <c r="G149">
        <v>0</v>
      </c>
    </row>
    <row r="150" spans="2:7" x14ac:dyDescent="0.25">
      <c r="B150" s="87">
        <f t="shared" si="2"/>
        <v>45792</v>
      </c>
      <c r="C150" t="s">
        <v>1305</v>
      </c>
      <c r="D150" t="s">
        <v>406</v>
      </c>
      <c r="E150" t="s">
        <v>418</v>
      </c>
      <c r="F150" t="s">
        <v>419</v>
      </c>
      <c r="G150">
        <v>0</v>
      </c>
    </row>
    <row r="151" spans="2:7" x14ac:dyDescent="0.25">
      <c r="B151" s="87">
        <f t="shared" si="2"/>
        <v>45792</v>
      </c>
      <c r="C151" t="s">
        <v>1305</v>
      </c>
      <c r="D151" t="s">
        <v>406</v>
      </c>
      <c r="E151" t="s">
        <v>420</v>
      </c>
      <c r="F151" t="s">
        <v>319</v>
      </c>
      <c r="G151">
        <v>0</v>
      </c>
    </row>
    <row r="152" spans="2:7" x14ac:dyDescent="0.25">
      <c r="B152" s="87">
        <f t="shared" si="2"/>
        <v>45792</v>
      </c>
      <c r="C152" t="s">
        <v>1305</v>
      </c>
      <c r="D152" t="s">
        <v>406</v>
      </c>
      <c r="E152" t="s">
        <v>421</v>
      </c>
      <c r="F152" t="s">
        <v>422</v>
      </c>
      <c r="G152">
        <v>0</v>
      </c>
    </row>
    <row r="153" spans="2:7" x14ac:dyDescent="0.25">
      <c r="B153" s="87">
        <f t="shared" si="2"/>
        <v>45792</v>
      </c>
      <c r="C153" t="s">
        <v>1305</v>
      </c>
      <c r="D153" t="s">
        <v>406</v>
      </c>
      <c r="E153" t="s">
        <v>423</v>
      </c>
      <c r="F153" t="s">
        <v>323</v>
      </c>
      <c r="G153">
        <v>0</v>
      </c>
    </row>
    <row r="154" spans="2:7" x14ac:dyDescent="0.25">
      <c r="B154" s="87">
        <f t="shared" si="2"/>
        <v>45792</v>
      </c>
      <c r="C154" t="s">
        <v>1305</v>
      </c>
      <c r="D154" t="s">
        <v>406</v>
      </c>
      <c r="E154" t="s">
        <v>424</v>
      </c>
      <c r="F154" t="s">
        <v>325</v>
      </c>
      <c r="G154">
        <v>0</v>
      </c>
    </row>
    <row r="155" spans="2:7" x14ac:dyDescent="0.25">
      <c r="B155" s="87">
        <f t="shared" si="2"/>
        <v>45792</v>
      </c>
      <c r="C155" t="s">
        <v>1305</v>
      </c>
      <c r="D155" t="s">
        <v>406</v>
      </c>
      <c r="E155" t="s">
        <v>425</v>
      </c>
      <c r="F155" t="s">
        <v>426</v>
      </c>
      <c r="G155">
        <v>0</v>
      </c>
    </row>
    <row r="156" spans="2:7" x14ac:dyDescent="0.25">
      <c r="B156" s="87">
        <f t="shared" si="2"/>
        <v>45792</v>
      </c>
      <c r="C156" t="s">
        <v>1305</v>
      </c>
      <c r="D156" t="s">
        <v>406</v>
      </c>
      <c r="E156" t="s">
        <v>427</v>
      </c>
      <c r="F156" t="s">
        <v>428</v>
      </c>
      <c r="G156">
        <v>0</v>
      </c>
    </row>
    <row r="157" spans="2:7" x14ac:dyDescent="0.25">
      <c r="B157" s="87">
        <f t="shared" si="2"/>
        <v>45792</v>
      </c>
      <c r="C157" t="s">
        <v>1305</v>
      </c>
      <c r="D157" t="s">
        <v>406</v>
      </c>
      <c r="E157" t="s">
        <v>429</v>
      </c>
      <c r="F157" t="s">
        <v>430</v>
      </c>
      <c r="G157">
        <v>0</v>
      </c>
    </row>
    <row r="158" spans="2:7" x14ac:dyDescent="0.25">
      <c r="B158" s="87">
        <f t="shared" si="2"/>
        <v>45792</v>
      </c>
      <c r="C158" t="s">
        <v>1305</v>
      </c>
      <c r="D158" t="s">
        <v>406</v>
      </c>
      <c r="E158" t="s">
        <v>431</v>
      </c>
      <c r="F158" t="s">
        <v>335</v>
      </c>
      <c r="G158">
        <v>0</v>
      </c>
    </row>
    <row r="159" spans="2:7" x14ac:dyDescent="0.25">
      <c r="B159" s="87">
        <f t="shared" si="2"/>
        <v>45792</v>
      </c>
      <c r="C159" t="s">
        <v>1305</v>
      </c>
      <c r="D159" t="s">
        <v>406</v>
      </c>
      <c r="E159" t="s">
        <v>432</v>
      </c>
      <c r="F159" t="s">
        <v>433</v>
      </c>
      <c r="G159">
        <v>0</v>
      </c>
    </row>
    <row r="160" spans="2:7" x14ac:dyDescent="0.25">
      <c r="B160" s="87">
        <f t="shared" si="2"/>
        <v>45792</v>
      </c>
      <c r="C160" t="s">
        <v>1305</v>
      </c>
      <c r="D160" t="s">
        <v>406</v>
      </c>
      <c r="E160" t="s">
        <v>434</v>
      </c>
      <c r="F160" t="s">
        <v>341</v>
      </c>
      <c r="G160">
        <v>0</v>
      </c>
    </row>
    <row r="161" spans="2:7" x14ac:dyDescent="0.25">
      <c r="B161" s="87">
        <f t="shared" si="2"/>
        <v>45792</v>
      </c>
      <c r="C161" t="s">
        <v>1305</v>
      </c>
      <c r="D161" t="s">
        <v>406</v>
      </c>
      <c r="E161" t="s">
        <v>435</v>
      </c>
      <c r="F161" t="s">
        <v>343</v>
      </c>
      <c r="G161">
        <v>0</v>
      </c>
    </row>
    <row r="162" spans="2:7" x14ac:dyDescent="0.25">
      <c r="B162" s="87">
        <f t="shared" si="2"/>
        <v>45792</v>
      </c>
      <c r="C162" t="s">
        <v>1305</v>
      </c>
      <c r="D162" t="s">
        <v>406</v>
      </c>
      <c r="E162" t="s">
        <v>436</v>
      </c>
      <c r="F162" t="s">
        <v>345</v>
      </c>
      <c r="G162">
        <v>0</v>
      </c>
    </row>
    <row r="163" spans="2:7" x14ac:dyDescent="0.25">
      <c r="B163" s="87">
        <f t="shared" si="2"/>
        <v>45792</v>
      </c>
      <c r="C163" t="s">
        <v>1305</v>
      </c>
      <c r="D163" t="s">
        <v>406</v>
      </c>
      <c r="E163" t="s">
        <v>437</v>
      </c>
      <c r="F163" t="s">
        <v>347</v>
      </c>
      <c r="G163">
        <v>0</v>
      </c>
    </row>
    <row r="164" spans="2:7" x14ac:dyDescent="0.25">
      <c r="B164" s="87">
        <f t="shared" si="2"/>
        <v>45792</v>
      </c>
      <c r="C164" t="s">
        <v>1305</v>
      </c>
      <c r="D164" t="s">
        <v>406</v>
      </c>
      <c r="E164" t="s">
        <v>438</v>
      </c>
      <c r="F164" t="s">
        <v>349</v>
      </c>
      <c r="G164">
        <v>0</v>
      </c>
    </row>
    <row r="165" spans="2:7" x14ac:dyDescent="0.25">
      <c r="B165" s="87">
        <f t="shared" si="2"/>
        <v>45792</v>
      </c>
      <c r="C165" t="s">
        <v>1305</v>
      </c>
      <c r="D165" t="s">
        <v>406</v>
      </c>
      <c r="E165" t="s">
        <v>439</v>
      </c>
      <c r="F165" t="s">
        <v>351</v>
      </c>
      <c r="G165">
        <v>0</v>
      </c>
    </row>
    <row r="166" spans="2:7" x14ac:dyDescent="0.25">
      <c r="B166" s="87">
        <f t="shared" si="2"/>
        <v>45792</v>
      </c>
      <c r="C166" t="s">
        <v>1305</v>
      </c>
      <c r="D166" t="s">
        <v>406</v>
      </c>
      <c r="E166" t="s">
        <v>440</v>
      </c>
      <c r="F166" t="s">
        <v>353</v>
      </c>
      <c r="G166">
        <v>0</v>
      </c>
    </row>
    <row r="167" spans="2:7" x14ac:dyDescent="0.25">
      <c r="B167" s="87">
        <f t="shared" si="2"/>
        <v>45792</v>
      </c>
      <c r="C167" t="s">
        <v>1305</v>
      </c>
      <c r="D167" t="s">
        <v>406</v>
      </c>
      <c r="E167" t="s">
        <v>441</v>
      </c>
      <c r="F167" t="s">
        <v>355</v>
      </c>
      <c r="G167">
        <v>0</v>
      </c>
    </row>
    <row r="168" spans="2:7" x14ac:dyDescent="0.25">
      <c r="B168" s="87">
        <f t="shared" si="2"/>
        <v>45792</v>
      </c>
      <c r="C168" t="s">
        <v>1305</v>
      </c>
      <c r="D168" t="s">
        <v>406</v>
      </c>
      <c r="E168" t="s">
        <v>442</v>
      </c>
      <c r="F168" t="s">
        <v>357</v>
      </c>
      <c r="G168">
        <v>0</v>
      </c>
    </row>
    <row r="169" spans="2:7" x14ac:dyDescent="0.25">
      <c r="B169" s="87">
        <f t="shared" si="2"/>
        <v>45792</v>
      </c>
      <c r="C169" t="s">
        <v>1305</v>
      </c>
      <c r="D169" t="s">
        <v>406</v>
      </c>
      <c r="E169" t="s">
        <v>443</v>
      </c>
      <c r="F169" t="s">
        <v>444</v>
      </c>
      <c r="G169">
        <v>0</v>
      </c>
    </row>
    <row r="170" spans="2:7" x14ac:dyDescent="0.25">
      <c r="B170" s="87">
        <f t="shared" si="2"/>
        <v>45792</v>
      </c>
      <c r="C170" t="s">
        <v>1305</v>
      </c>
      <c r="D170" t="s">
        <v>406</v>
      </c>
      <c r="E170" t="s">
        <v>445</v>
      </c>
      <c r="F170" t="s">
        <v>367</v>
      </c>
      <c r="G170">
        <v>0</v>
      </c>
    </row>
    <row r="171" spans="2:7" x14ac:dyDescent="0.25">
      <c r="B171" s="87">
        <f t="shared" si="2"/>
        <v>45792</v>
      </c>
      <c r="C171" t="s">
        <v>1305</v>
      </c>
      <c r="D171" t="s">
        <v>406</v>
      </c>
      <c r="E171" t="s">
        <v>446</v>
      </c>
      <c r="F171" t="s">
        <v>369</v>
      </c>
      <c r="G171">
        <v>0</v>
      </c>
    </row>
    <row r="172" spans="2:7" x14ac:dyDescent="0.25">
      <c r="B172" s="87">
        <f t="shared" si="2"/>
        <v>45792</v>
      </c>
      <c r="C172" t="s">
        <v>1305</v>
      </c>
      <c r="D172" t="s">
        <v>406</v>
      </c>
      <c r="E172" t="s">
        <v>447</v>
      </c>
      <c r="F172" t="s">
        <v>371</v>
      </c>
      <c r="G172">
        <v>0</v>
      </c>
    </row>
    <row r="173" spans="2:7" x14ac:dyDescent="0.25">
      <c r="B173" s="87">
        <f t="shared" si="2"/>
        <v>45792</v>
      </c>
      <c r="C173" t="s">
        <v>1305</v>
      </c>
      <c r="D173" t="s">
        <v>406</v>
      </c>
      <c r="E173" t="s">
        <v>448</v>
      </c>
      <c r="F173" t="s">
        <v>373</v>
      </c>
      <c r="G173">
        <v>0</v>
      </c>
    </row>
    <row r="174" spans="2:7" x14ac:dyDescent="0.25">
      <c r="B174" s="87">
        <f t="shared" si="2"/>
        <v>45792</v>
      </c>
      <c r="C174" t="s">
        <v>1305</v>
      </c>
      <c r="D174" t="s">
        <v>406</v>
      </c>
      <c r="E174" t="s">
        <v>449</v>
      </c>
      <c r="F174" t="s">
        <v>375</v>
      </c>
      <c r="G174">
        <v>0</v>
      </c>
    </row>
    <row r="175" spans="2:7" x14ac:dyDescent="0.25">
      <c r="B175" s="87">
        <f t="shared" si="2"/>
        <v>45792</v>
      </c>
      <c r="C175" t="s">
        <v>1305</v>
      </c>
      <c r="D175" t="s">
        <v>406</v>
      </c>
      <c r="E175" t="s">
        <v>450</v>
      </c>
      <c r="F175" t="s">
        <v>451</v>
      </c>
      <c r="G175">
        <v>0</v>
      </c>
    </row>
    <row r="176" spans="2:7" x14ac:dyDescent="0.25">
      <c r="B176" s="87">
        <f t="shared" si="2"/>
        <v>45792</v>
      </c>
      <c r="C176" t="s">
        <v>1305</v>
      </c>
      <c r="D176" t="s">
        <v>406</v>
      </c>
      <c r="E176" t="s">
        <v>452</v>
      </c>
      <c r="F176" t="s">
        <v>453</v>
      </c>
      <c r="G176">
        <v>0</v>
      </c>
    </row>
    <row r="177" spans="2:7" x14ac:dyDescent="0.25">
      <c r="B177" s="87">
        <f t="shared" si="2"/>
        <v>45792</v>
      </c>
      <c r="C177" t="s">
        <v>1305</v>
      </c>
      <c r="D177" t="s">
        <v>406</v>
      </c>
      <c r="E177" t="s">
        <v>454</v>
      </c>
      <c r="F177" t="s">
        <v>455</v>
      </c>
      <c r="G177">
        <v>0</v>
      </c>
    </row>
    <row r="178" spans="2:7" x14ac:dyDescent="0.25">
      <c r="B178" s="87">
        <f t="shared" si="2"/>
        <v>45792</v>
      </c>
      <c r="C178" t="s">
        <v>1305</v>
      </c>
      <c r="D178" t="s">
        <v>406</v>
      </c>
      <c r="E178" t="s">
        <v>456</v>
      </c>
      <c r="F178" t="s">
        <v>457</v>
      </c>
      <c r="G178">
        <v>0</v>
      </c>
    </row>
    <row r="179" spans="2:7" x14ac:dyDescent="0.25">
      <c r="B179" s="87">
        <f t="shared" si="2"/>
        <v>45792</v>
      </c>
      <c r="C179" t="s">
        <v>1305</v>
      </c>
      <c r="D179" t="s">
        <v>406</v>
      </c>
      <c r="E179" t="s">
        <v>458</v>
      </c>
      <c r="F179" t="s">
        <v>459</v>
      </c>
      <c r="G179">
        <v>0</v>
      </c>
    </row>
    <row r="180" spans="2:7" x14ac:dyDescent="0.25">
      <c r="B180" s="87">
        <f t="shared" si="2"/>
        <v>45792</v>
      </c>
      <c r="C180" t="s">
        <v>1305</v>
      </c>
      <c r="D180" t="s">
        <v>406</v>
      </c>
      <c r="E180" t="s">
        <v>460</v>
      </c>
      <c r="F180" t="s">
        <v>461</v>
      </c>
      <c r="G180">
        <v>170</v>
      </c>
    </row>
    <row r="181" spans="2:7" x14ac:dyDescent="0.25">
      <c r="B181" s="87">
        <f t="shared" si="2"/>
        <v>45792</v>
      </c>
      <c r="C181" t="s">
        <v>1305</v>
      </c>
      <c r="D181" t="s">
        <v>406</v>
      </c>
      <c r="E181" t="s">
        <v>462</v>
      </c>
      <c r="F181" t="s">
        <v>463</v>
      </c>
      <c r="G181">
        <v>160</v>
      </c>
    </row>
  </sheetData>
  <phoneticPr fontId="1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40583-97ED-4F3D-B26C-B4F16A7336AC}">
  <sheetPr>
    <tabColor theme="6" tint="-0.249977111117893"/>
  </sheetPr>
  <dimension ref="A2:G242"/>
  <sheetViews>
    <sheetView zoomScale="82" zoomScaleNormal="82" workbookViewId="0">
      <selection activeCell="F16" sqref="F16"/>
    </sheetView>
  </sheetViews>
  <sheetFormatPr defaultRowHeight="15" x14ac:dyDescent="0.25"/>
  <cols>
    <col min="1" max="1" width="26.28515625" bestFit="1" customWidth="1"/>
    <col min="2" max="2" width="5.28515625" customWidth="1"/>
    <col min="3" max="3" width="44" bestFit="1" customWidth="1"/>
    <col min="5" max="5" width="48.28515625" customWidth="1"/>
    <col min="6" max="6" width="4.7109375" customWidth="1"/>
    <col min="7" max="7" width="48.42578125" style="61" bestFit="1" customWidth="1"/>
  </cols>
  <sheetData>
    <row r="2" spans="1:7" x14ac:dyDescent="0.25">
      <c r="A2" t="str">
        <f>FORM!H8</f>
        <v>PACIFICA AGRIVET SUPPLY-SILAY</v>
      </c>
      <c r="B2">
        <f>IF(ISNUMBER(SEARCH($A$2,C2)),MAX($B$1:B1)+1,0)</f>
        <v>0</v>
      </c>
      <c r="C2" s="62" t="s">
        <v>465</v>
      </c>
      <c r="E2" t="str">
        <f>IFERROR(VLOOKUP(ROWS($E$1:E1),$B$2:$C$242,2,FALSE),"")</f>
        <v>PACIFICA AGRIVET SUPPLY-SILAY</v>
      </c>
      <c r="G2" s="61">
        <f>COUNTIF(E:E,"?*")</f>
        <v>1</v>
      </c>
    </row>
    <row r="3" spans="1:7" x14ac:dyDescent="0.25">
      <c r="B3">
        <f>IF(ISNUMBER(SEARCH($A$2,C3)),MAX($B$1:B2)+1,0)</f>
        <v>0</v>
      </c>
      <c r="C3" s="62" t="s">
        <v>466</v>
      </c>
      <c r="E3" t="str">
        <f>IFERROR(VLOOKUP(ROWS($E$1:E2),$B$2:$C$242,2,FALSE),"")</f>
        <v/>
      </c>
      <c r="G3" s="61" t="str" cm="1">
        <f t="array" aca="1" ref="G3" ca="1">OFFSET($E$2,0,0,COUNTIF(E:E,"?*"),1)</f>
        <v>PACIFICA AGRIVET SUPPLY-SILAY</v>
      </c>
    </row>
    <row r="4" spans="1:7" x14ac:dyDescent="0.25">
      <c r="B4">
        <f>IF(ISNUMBER(SEARCH($A$2,C4)),MAX($B$1:B3)+1,0)</f>
        <v>0</v>
      </c>
      <c r="C4" s="62" t="s">
        <v>467</v>
      </c>
      <c r="E4" t="str">
        <f>IFERROR(VLOOKUP(ROWS($E$1:E3),$B$2:$C$242,2,FALSE),"")</f>
        <v/>
      </c>
    </row>
    <row r="5" spans="1:7" x14ac:dyDescent="0.25">
      <c r="B5">
        <f>IF(ISNUMBER(SEARCH($A$2,C5)),MAX($B$1:B4)+1,0)</f>
        <v>0</v>
      </c>
      <c r="C5" s="62" t="s">
        <v>468</v>
      </c>
      <c r="E5" t="str">
        <f>IFERROR(VLOOKUP(ROWS($E$1:E4),$B$2:$C$242,2,FALSE),"")</f>
        <v/>
      </c>
    </row>
    <row r="6" spans="1:7" x14ac:dyDescent="0.25">
      <c r="B6">
        <f>IF(ISNUMBER(SEARCH($A$2,C6)),MAX($B$1:B5)+1,0)</f>
        <v>0</v>
      </c>
      <c r="C6" s="62" t="s">
        <v>469</v>
      </c>
      <c r="E6" t="str">
        <f>IFERROR(VLOOKUP(ROWS($E$1:E5),$B$2:$C$242,2,FALSE),"")</f>
        <v/>
      </c>
    </row>
    <row r="7" spans="1:7" x14ac:dyDescent="0.25">
      <c r="B7">
        <f>IF(ISNUMBER(SEARCH($A$2,C7)),MAX($B$1:B6)+1,0)</f>
        <v>0</v>
      </c>
      <c r="C7" s="62" t="s">
        <v>470</v>
      </c>
      <c r="E7" t="str">
        <f>IFERROR(VLOOKUP(ROWS($E$1:E6),$B$2:$C$242,2,FALSE),"")</f>
        <v/>
      </c>
    </row>
    <row r="8" spans="1:7" x14ac:dyDescent="0.25">
      <c r="B8">
        <f>IF(ISNUMBER(SEARCH($A$2,C8)),MAX($B$1:B7)+1,0)</f>
        <v>0</v>
      </c>
      <c r="C8" s="62" t="s">
        <v>471</v>
      </c>
      <c r="E8" t="str">
        <f>IFERROR(VLOOKUP(ROWS($E$1:E7),$B$2:$C$242,2,FALSE),"")</f>
        <v/>
      </c>
    </row>
    <row r="9" spans="1:7" x14ac:dyDescent="0.25">
      <c r="B9">
        <f>IF(ISNUMBER(SEARCH($A$2,C9)),MAX($B$1:B8)+1,0)</f>
        <v>0</v>
      </c>
      <c r="C9" s="62" t="s">
        <v>472</v>
      </c>
      <c r="E9" t="str">
        <f>IFERROR(VLOOKUP(ROWS($E$1:E8),$B$2:$C$242,2,FALSE),"")</f>
        <v/>
      </c>
    </row>
    <row r="10" spans="1:7" x14ac:dyDescent="0.25">
      <c r="B10">
        <f>IF(ISNUMBER(SEARCH($A$2,C10)),MAX($B$1:B9)+1,0)</f>
        <v>0</v>
      </c>
      <c r="C10" s="62" t="s">
        <v>473</v>
      </c>
      <c r="E10" t="str">
        <f>IFERROR(VLOOKUP(ROWS($E$1:E9),$B$2:$C$242,2,FALSE),"")</f>
        <v/>
      </c>
    </row>
    <row r="11" spans="1:7" x14ac:dyDescent="0.25">
      <c r="B11">
        <f>IF(ISNUMBER(SEARCH($A$2,C11)),MAX($B$1:B10)+1,0)</f>
        <v>0</v>
      </c>
      <c r="C11" s="62" t="s">
        <v>474</v>
      </c>
      <c r="E11" t="str">
        <f>IFERROR(VLOOKUP(ROWS($E$1:E10),$B$2:$C$242,2,FALSE),"")</f>
        <v/>
      </c>
    </row>
    <row r="12" spans="1:7" x14ac:dyDescent="0.25">
      <c r="B12">
        <f>IF(ISNUMBER(SEARCH($A$2,C12)),MAX($B$1:B11)+1,0)</f>
        <v>0</v>
      </c>
      <c r="C12" s="62" t="s">
        <v>475</v>
      </c>
      <c r="E12" t="str">
        <f>IFERROR(VLOOKUP(ROWS($E$1:E11),$B$2:$C$242,2,FALSE),"")</f>
        <v/>
      </c>
    </row>
    <row r="13" spans="1:7" x14ac:dyDescent="0.25">
      <c r="B13">
        <f>IF(ISNUMBER(SEARCH($A$2,C13)),MAX($B$1:B12)+1,0)</f>
        <v>0</v>
      </c>
      <c r="C13" s="62" t="s">
        <v>476</v>
      </c>
      <c r="E13" t="str">
        <f>IFERROR(VLOOKUP(ROWS($E$1:E12),$B$2:$C$242,2,FALSE),"")</f>
        <v/>
      </c>
    </row>
    <row r="14" spans="1:7" x14ac:dyDescent="0.25">
      <c r="B14">
        <f>IF(ISNUMBER(SEARCH($A$2,C14)),MAX($B$1:B13)+1,0)</f>
        <v>0</v>
      </c>
      <c r="C14" s="62" t="s">
        <v>477</v>
      </c>
      <c r="E14" t="str">
        <f>IFERROR(VLOOKUP(ROWS($E$1:E13),$B$2:$C$242,2,FALSE),"")</f>
        <v/>
      </c>
    </row>
    <row r="15" spans="1:7" x14ac:dyDescent="0.25">
      <c r="B15">
        <f>IF(ISNUMBER(SEARCH($A$2,C15)),MAX($B$1:B14)+1,0)</f>
        <v>0</v>
      </c>
      <c r="C15" s="62" t="s">
        <v>478</v>
      </c>
      <c r="E15" t="str">
        <f>IFERROR(VLOOKUP(ROWS($E$1:E14),$B$2:$C$242,2,FALSE),"")</f>
        <v/>
      </c>
    </row>
    <row r="16" spans="1:7" x14ac:dyDescent="0.25">
      <c r="B16">
        <f>IF(ISNUMBER(SEARCH($A$2,C16)),MAX($B$1:B15)+1,0)</f>
        <v>0</v>
      </c>
      <c r="C16" s="62" t="s">
        <v>479</v>
      </c>
      <c r="E16" t="str">
        <f>IFERROR(VLOOKUP(ROWS($E$1:E15),$B$2:$C$242,2,FALSE),"")</f>
        <v/>
      </c>
    </row>
    <row r="17" spans="2:5" x14ac:dyDescent="0.25">
      <c r="B17">
        <f>IF(ISNUMBER(SEARCH($A$2,C17)),MAX($B$1:B16)+1,0)</f>
        <v>0</v>
      </c>
      <c r="C17" s="62" t="s">
        <v>480</v>
      </c>
      <c r="E17" t="str">
        <f>IFERROR(VLOOKUP(ROWS($E$1:E16),$B$2:$C$242,2,FALSE),"")</f>
        <v/>
      </c>
    </row>
    <row r="18" spans="2:5" x14ac:dyDescent="0.25">
      <c r="B18">
        <f>IF(ISNUMBER(SEARCH($A$2,C18)),MAX($B$1:B17)+1,0)</f>
        <v>0</v>
      </c>
      <c r="C18" s="62" t="s">
        <v>481</v>
      </c>
      <c r="E18" t="str">
        <f>IFERROR(VLOOKUP(ROWS($E$1:E17),$B$2:$C$242,2,FALSE),"")</f>
        <v/>
      </c>
    </row>
    <row r="19" spans="2:5" x14ac:dyDescent="0.25">
      <c r="B19">
        <f>IF(ISNUMBER(SEARCH($A$2,C19)),MAX($B$1:B18)+1,0)</f>
        <v>0</v>
      </c>
      <c r="C19" s="62" t="s">
        <v>482</v>
      </c>
      <c r="E19" t="str">
        <f>IFERROR(VLOOKUP(ROWS($E$1:E18),$B$2:$C$242,2,FALSE),"")</f>
        <v/>
      </c>
    </row>
    <row r="20" spans="2:5" x14ac:dyDescent="0.25">
      <c r="B20">
        <f>IF(ISNUMBER(SEARCH($A$2,C20)),MAX($B$1:B19)+1,0)</f>
        <v>0</v>
      </c>
      <c r="C20" s="62" t="s">
        <v>483</v>
      </c>
      <c r="E20" t="str">
        <f>IFERROR(VLOOKUP(ROWS($E$1:E19),$B$2:$C$242,2,FALSE),"")</f>
        <v/>
      </c>
    </row>
    <row r="21" spans="2:5" x14ac:dyDescent="0.25">
      <c r="B21">
        <f>IF(ISNUMBER(SEARCH($A$2,C21)),MAX($B$1:B20)+1,0)</f>
        <v>0</v>
      </c>
      <c r="C21" s="62" t="s">
        <v>484</v>
      </c>
      <c r="E21" t="str">
        <f>IFERROR(VLOOKUP(ROWS($E$1:E20),$B$2:$C$242,2,FALSE),"")</f>
        <v/>
      </c>
    </row>
    <row r="22" spans="2:5" x14ac:dyDescent="0.25">
      <c r="B22">
        <f>IF(ISNUMBER(SEARCH($A$2,C22)),MAX($B$1:B21)+1,0)</f>
        <v>0</v>
      </c>
      <c r="C22" s="62" t="s">
        <v>485</v>
      </c>
      <c r="E22" t="str">
        <f>IFERROR(VLOOKUP(ROWS($E$1:E21),$B$2:$C$242,2,FALSE),"")</f>
        <v/>
      </c>
    </row>
    <row r="23" spans="2:5" x14ac:dyDescent="0.25">
      <c r="B23">
        <f>IF(ISNUMBER(SEARCH($A$2,C23)),MAX($B$1:B22)+1,0)</f>
        <v>0</v>
      </c>
      <c r="C23" s="62" t="s">
        <v>486</v>
      </c>
      <c r="E23" t="str">
        <f>IFERROR(VLOOKUP(ROWS($E$1:E22),$B$2:$C$242,2,FALSE),"")</f>
        <v/>
      </c>
    </row>
    <row r="24" spans="2:5" x14ac:dyDescent="0.25">
      <c r="B24">
        <f>IF(ISNUMBER(SEARCH($A$2,C24)),MAX($B$1:B23)+1,0)</f>
        <v>0</v>
      </c>
      <c r="C24" s="62" t="s">
        <v>487</v>
      </c>
      <c r="E24" t="str">
        <f>IFERROR(VLOOKUP(ROWS($E$1:E23),$B$2:$C$242,2,FALSE),"")</f>
        <v/>
      </c>
    </row>
    <row r="25" spans="2:5" x14ac:dyDescent="0.25">
      <c r="B25">
        <f>IF(ISNUMBER(SEARCH($A$2,C25)),MAX($B$1:B24)+1,0)</f>
        <v>0</v>
      </c>
      <c r="C25" s="62" t="s">
        <v>488</v>
      </c>
      <c r="E25" t="str">
        <f>IFERROR(VLOOKUP(ROWS($E$1:E24),$B$2:$C$242,2,FALSE),"")</f>
        <v/>
      </c>
    </row>
    <row r="26" spans="2:5" x14ac:dyDescent="0.25">
      <c r="B26">
        <f>IF(ISNUMBER(SEARCH($A$2,C26)),MAX($B$1:B25)+1,0)</f>
        <v>0</v>
      </c>
      <c r="C26" s="62" t="s">
        <v>489</v>
      </c>
      <c r="E26" t="str">
        <f>IFERROR(VLOOKUP(ROWS($E$1:E25),$B$2:$C$242,2,FALSE),"")</f>
        <v/>
      </c>
    </row>
    <row r="27" spans="2:5" x14ac:dyDescent="0.25">
      <c r="B27">
        <f>IF(ISNUMBER(SEARCH($A$2,C27)),MAX($B$1:B26)+1,0)</f>
        <v>0</v>
      </c>
      <c r="C27" s="62" t="s">
        <v>490</v>
      </c>
      <c r="E27" t="str">
        <f>IFERROR(VLOOKUP(ROWS($E$1:E26),$B$2:$C$242,2,FALSE),"")</f>
        <v/>
      </c>
    </row>
    <row r="28" spans="2:5" x14ac:dyDescent="0.25">
      <c r="B28">
        <f>IF(ISNUMBER(SEARCH($A$2,C28)),MAX($B$1:B27)+1,0)</f>
        <v>0</v>
      </c>
      <c r="C28" s="62" t="s">
        <v>491</v>
      </c>
      <c r="E28" t="str">
        <f>IFERROR(VLOOKUP(ROWS($E$1:E27),$B$2:$C$242,2,FALSE),"")</f>
        <v/>
      </c>
    </row>
    <row r="29" spans="2:5" x14ac:dyDescent="0.25">
      <c r="B29">
        <f>IF(ISNUMBER(SEARCH($A$2,C29)),MAX($B$1:B28)+1,0)</f>
        <v>0</v>
      </c>
      <c r="C29" s="62" t="s">
        <v>492</v>
      </c>
      <c r="E29" t="str">
        <f>IFERROR(VLOOKUP(ROWS($E$1:E28),$B$2:$C$242,2,FALSE),"")</f>
        <v/>
      </c>
    </row>
    <row r="30" spans="2:5" x14ac:dyDescent="0.25">
      <c r="B30">
        <f>IF(ISNUMBER(SEARCH($A$2,C30)),MAX($B$1:B29)+1,0)</f>
        <v>0</v>
      </c>
      <c r="C30" s="62" t="s">
        <v>493</v>
      </c>
      <c r="E30" t="str">
        <f>IFERROR(VLOOKUP(ROWS($E$1:E29),$B$2:$C$242,2,FALSE),"")</f>
        <v/>
      </c>
    </row>
    <row r="31" spans="2:5" x14ac:dyDescent="0.25">
      <c r="B31">
        <f>IF(ISNUMBER(SEARCH($A$2,C31)),MAX($B$1:B30)+1,0)</f>
        <v>0</v>
      </c>
      <c r="C31" s="62" t="s">
        <v>494</v>
      </c>
      <c r="E31" t="str">
        <f>IFERROR(VLOOKUP(ROWS($E$1:E30),$B$2:$C$242,2,FALSE),"")</f>
        <v/>
      </c>
    </row>
    <row r="32" spans="2:5" x14ac:dyDescent="0.25">
      <c r="B32">
        <f>IF(ISNUMBER(SEARCH($A$2,C32)),MAX($B$1:B31)+1,0)</f>
        <v>0</v>
      </c>
      <c r="C32" s="62" t="s">
        <v>495</v>
      </c>
      <c r="E32" t="str">
        <f>IFERROR(VLOOKUP(ROWS($E$1:E31),$B$2:$C$242,2,FALSE),"")</f>
        <v/>
      </c>
    </row>
    <row r="33" spans="2:5" x14ac:dyDescent="0.25">
      <c r="B33">
        <f>IF(ISNUMBER(SEARCH($A$2,C33)),MAX($B$1:B32)+1,0)</f>
        <v>0</v>
      </c>
      <c r="C33" s="62" t="s">
        <v>496</v>
      </c>
      <c r="E33" t="str">
        <f>IFERROR(VLOOKUP(ROWS($E$1:E32),$B$2:$C$242,2,FALSE),"")</f>
        <v/>
      </c>
    </row>
    <row r="34" spans="2:5" x14ac:dyDescent="0.25">
      <c r="B34">
        <f>IF(ISNUMBER(SEARCH($A$2,C34)),MAX($B$1:B33)+1,0)</f>
        <v>0</v>
      </c>
      <c r="C34" s="62" t="s">
        <v>497</v>
      </c>
      <c r="E34" t="str">
        <f>IFERROR(VLOOKUP(ROWS($E$1:E33),$B$2:$C$242,2,FALSE),"")</f>
        <v/>
      </c>
    </row>
    <row r="35" spans="2:5" x14ac:dyDescent="0.25">
      <c r="B35">
        <f>IF(ISNUMBER(SEARCH($A$2,C35)),MAX($B$1:B34)+1,0)</f>
        <v>0</v>
      </c>
      <c r="C35" s="62" t="s">
        <v>498</v>
      </c>
      <c r="E35" t="str">
        <f>IFERROR(VLOOKUP(ROWS($E$1:E34),$B$2:$C$242,2,FALSE),"")</f>
        <v/>
      </c>
    </row>
    <row r="36" spans="2:5" x14ac:dyDescent="0.25">
      <c r="B36">
        <f>IF(ISNUMBER(SEARCH($A$2,C36)),MAX($B$1:B35)+1,0)</f>
        <v>0</v>
      </c>
      <c r="C36" s="62" t="s">
        <v>499</v>
      </c>
      <c r="E36" t="str">
        <f>IFERROR(VLOOKUP(ROWS($E$1:E35),$B$2:$C$242,2,FALSE),"")</f>
        <v/>
      </c>
    </row>
    <row r="37" spans="2:5" x14ac:dyDescent="0.25">
      <c r="B37">
        <f>IF(ISNUMBER(SEARCH($A$2,C37)),MAX($B$1:B36)+1,0)</f>
        <v>0</v>
      </c>
      <c r="C37" s="62" t="s">
        <v>500</v>
      </c>
      <c r="E37" t="str">
        <f>IFERROR(VLOOKUP(ROWS($E$1:E36),$B$2:$C$242,2,FALSE),"")</f>
        <v/>
      </c>
    </row>
    <row r="38" spans="2:5" x14ac:dyDescent="0.25">
      <c r="B38">
        <f>IF(ISNUMBER(SEARCH($A$2,C38)),MAX($B$1:B37)+1,0)</f>
        <v>0</v>
      </c>
      <c r="C38" s="62" t="s">
        <v>501</v>
      </c>
      <c r="E38" t="str">
        <f>IFERROR(VLOOKUP(ROWS($E$1:E37),$B$2:$C$242,2,FALSE),"")</f>
        <v/>
      </c>
    </row>
    <row r="39" spans="2:5" x14ac:dyDescent="0.25">
      <c r="B39">
        <f>IF(ISNUMBER(SEARCH($A$2,C39)),MAX($B$1:B38)+1,0)</f>
        <v>0</v>
      </c>
      <c r="C39" s="62" t="s">
        <v>502</v>
      </c>
      <c r="E39" t="str">
        <f>IFERROR(VLOOKUP(ROWS($E$1:E38),$B$2:$C$242,2,FALSE),"")</f>
        <v/>
      </c>
    </row>
    <row r="40" spans="2:5" x14ac:dyDescent="0.25">
      <c r="B40">
        <f>IF(ISNUMBER(SEARCH($A$2,C40)),MAX($B$1:B39)+1,0)</f>
        <v>0</v>
      </c>
      <c r="C40" s="62" t="s">
        <v>503</v>
      </c>
      <c r="E40" t="str">
        <f>IFERROR(VLOOKUP(ROWS($E$1:E39),$B$2:$C$242,2,FALSE),"")</f>
        <v/>
      </c>
    </row>
    <row r="41" spans="2:5" x14ac:dyDescent="0.25">
      <c r="B41">
        <f>IF(ISNUMBER(SEARCH($A$2,C41)),MAX($B$1:B40)+1,0)</f>
        <v>0</v>
      </c>
      <c r="C41" s="62" t="s">
        <v>504</v>
      </c>
      <c r="E41" t="str">
        <f>IFERROR(VLOOKUP(ROWS($E$1:E40),$B$2:$C$242,2,FALSE),"")</f>
        <v/>
      </c>
    </row>
    <row r="42" spans="2:5" x14ac:dyDescent="0.25">
      <c r="B42">
        <f>IF(ISNUMBER(SEARCH($A$2,C42)),MAX($B$1:B41)+1,0)</f>
        <v>0</v>
      </c>
      <c r="C42" s="62" t="s">
        <v>505</v>
      </c>
      <c r="E42" t="str">
        <f>IFERROR(VLOOKUP(ROWS($E$1:E41),$B$2:$C$242,2,FALSE),"")</f>
        <v/>
      </c>
    </row>
    <row r="43" spans="2:5" x14ac:dyDescent="0.25">
      <c r="B43">
        <f>IF(ISNUMBER(SEARCH($A$2,C43)),MAX($B$1:B42)+1,0)</f>
        <v>0</v>
      </c>
      <c r="C43" s="62" t="s">
        <v>506</v>
      </c>
      <c r="E43" t="str">
        <f>IFERROR(VLOOKUP(ROWS($E$1:E42),$B$2:$C$242,2,FALSE),"")</f>
        <v/>
      </c>
    </row>
    <row r="44" spans="2:5" x14ac:dyDescent="0.25">
      <c r="B44">
        <f>IF(ISNUMBER(SEARCH($A$2,C44)),MAX($B$1:B43)+1,0)</f>
        <v>0</v>
      </c>
      <c r="C44" s="62" t="s">
        <v>507</v>
      </c>
      <c r="E44" t="str">
        <f>IFERROR(VLOOKUP(ROWS($E$1:E43),$B$2:$C$242,2,FALSE),"")</f>
        <v/>
      </c>
    </row>
    <row r="45" spans="2:5" x14ac:dyDescent="0.25">
      <c r="B45">
        <f>IF(ISNUMBER(SEARCH($A$2,C45)),MAX($B$1:B44)+1,0)</f>
        <v>0</v>
      </c>
      <c r="C45" s="62" t="s">
        <v>508</v>
      </c>
      <c r="E45" t="str">
        <f>IFERROR(VLOOKUP(ROWS($E$1:E44),$B$2:$C$242,2,FALSE),"")</f>
        <v/>
      </c>
    </row>
    <row r="46" spans="2:5" x14ac:dyDescent="0.25">
      <c r="B46">
        <f>IF(ISNUMBER(SEARCH($A$2,C46)),MAX($B$1:B45)+1,0)</f>
        <v>0</v>
      </c>
      <c r="C46" s="62" t="s">
        <v>509</v>
      </c>
      <c r="E46" t="str">
        <f>IFERROR(VLOOKUP(ROWS($E$1:E45),$B$2:$C$242,2,FALSE),"")</f>
        <v/>
      </c>
    </row>
    <row r="47" spans="2:5" x14ac:dyDescent="0.25">
      <c r="B47">
        <f>IF(ISNUMBER(SEARCH($A$2,C47)),MAX($B$1:B46)+1,0)</f>
        <v>0</v>
      </c>
      <c r="C47" s="62" t="s">
        <v>510</v>
      </c>
      <c r="E47" t="str">
        <f>IFERROR(VLOOKUP(ROWS($E$1:E46),$B$2:$C$242,2,FALSE),"")</f>
        <v/>
      </c>
    </row>
    <row r="48" spans="2:5" x14ac:dyDescent="0.25">
      <c r="B48">
        <f>IF(ISNUMBER(SEARCH($A$2,C48)),MAX($B$1:B47)+1,0)</f>
        <v>0</v>
      </c>
      <c r="C48" s="62" t="s">
        <v>511</v>
      </c>
      <c r="E48" t="str">
        <f>IFERROR(VLOOKUP(ROWS($E$1:E47),$B$2:$C$242,2,FALSE),"")</f>
        <v/>
      </c>
    </row>
    <row r="49" spans="2:5" x14ac:dyDescent="0.25">
      <c r="B49">
        <f>IF(ISNUMBER(SEARCH($A$2,C49)),MAX($B$1:B48)+1,0)</f>
        <v>0</v>
      </c>
      <c r="C49" s="62" t="s">
        <v>512</v>
      </c>
      <c r="E49" t="str">
        <f>IFERROR(VLOOKUP(ROWS($E$1:E48),$B$2:$C$242,2,FALSE),"")</f>
        <v/>
      </c>
    </row>
    <row r="50" spans="2:5" x14ac:dyDescent="0.25">
      <c r="B50">
        <f>IF(ISNUMBER(SEARCH($A$2,C50)),MAX($B$1:B49)+1,0)</f>
        <v>0</v>
      </c>
      <c r="C50" s="62" t="s">
        <v>513</v>
      </c>
      <c r="E50" t="str">
        <f>IFERROR(VLOOKUP(ROWS($E$1:E49),$B$2:$C$242,2,FALSE),"")</f>
        <v/>
      </c>
    </row>
    <row r="51" spans="2:5" x14ac:dyDescent="0.25">
      <c r="B51">
        <f>IF(ISNUMBER(SEARCH($A$2,C51)),MAX($B$1:B50)+1,0)</f>
        <v>0</v>
      </c>
      <c r="C51" s="62" t="s">
        <v>514</v>
      </c>
      <c r="E51" t="str">
        <f>IFERROR(VLOOKUP(ROWS($E$1:E50),$B$2:$C$242,2,FALSE),"")</f>
        <v/>
      </c>
    </row>
    <row r="52" spans="2:5" x14ac:dyDescent="0.25">
      <c r="B52">
        <f>IF(ISNUMBER(SEARCH($A$2,C52)),MAX($B$1:B51)+1,0)</f>
        <v>0</v>
      </c>
      <c r="C52" s="62" t="s">
        <v>515</v>
      </c>
      <c r="E52" t="str">
        <f>IFERROR(VLOOKUP(ROWS($E$1:E51),$B$2:$C$242,2,FALSE),"")</f>
        <v/>
      </c>
    </row>
    <row r="53" spans="2:5" x14ac:dyDescent="0.25">
      <c r="B53">
        <f>IF(ISNUMBER(SEARCH($A$2,C53)),MAX($B$1:B52)+1,0)</f>
        <v>0</v>
      </c>
      <c r="C53" s="62" t="s">
        <v>516</v>
      </c>
      <c r="E53" t="str">
        <f>IFERROR(VLOOKUP(ROWS($E$1:E52),$B$2:$C$242,2,FALSE),"")</f>
        <v/>
      </c>
    </row>
    <row r="54" spans="2:5" x14ac:dyDescent="0.25">
      <c r="B54">
        <f>IF(ISNUMBER(SEARCH($A$2,C54)),MAX($B$1:B53)+1,0)</f>
        <v>0</v>
      </c>
      <c r="C54" s="62" t="s">
        <v>517</v>
      </c>
      <c r="E54" t="str">
        <f>IFERROR(VLOOKUP(ROWS($E$1:E53),$B$2:$C$242,2,FALSE),"")</f>
        <v/>
      </c>
    </row>
    <row r="55" spans="2:5" x14ac:dyDescent="0.25">
      <c r="B55">
        <f>IF(ISNUMBER(SEARCH($A$2,C55)),MAX($B$1:B54)+1,0)</f>
        <v>0</v>
      </c>
      <c r="C55" s="62" t="s">
        <v>518</v>
      </c>
      <c r="E55" t="str">
        <f>IFERROR(VLOOKUP(ROWS($E$1:E54),$B$2:$C$242,2,FALSE),"")</f>
        <v/>
      </c>
    </row>
    <row r="56" spans="2:5" x14ac:dyDescent="0.25">
      <c r="B56">
        <f>IF(ISNUMBER(SEARCH($A$2,C56)),MAX($B$1:B55)+1,0)</f>
        <v>0</v>
      </c>
      <c r="C56" s="62" t="s">
        <v>519</v>
      </c>
      <c r="E56" t="str">
        <f>IFERROR(VLOOKUP(ROWS($E$1:E55),$B$2:$C$242,2,FALSE),"")</f>
        <v/>
      </c>
    </row>
    <row r="57" spans="2:5" x14ac:dyDescent="0.25">
      <c r="B57">
        <f>IF(ISNUMBER(SEARCH($A$2,C57)),MAX($B$1:B56)+1,0)</f>
        <v>0</v>
      </c>
      <c r="C57" s="62" t="s">
        <v>520</v>
      </c>
      <c r="E57" t="str">
        <f>IFERROR(VLOOKUP(ROWS($E$1:E56),$B$2:$C$242,2,FALSE),"")</f>
        <v/>
      </c>
    </row>
    <row r="58" spans="2:5" x14ac:dyDescent="0.25">
      <c r="B58">
        <f>IF(ISNUMBER(SEARCH($A$2,C58)),MAX($B$1:B57)+1,0)</f>
        <v>0</v>
      </c>
      <c r="C58" s="62" t="s">
        <v>521</v>
      </c>
      <c r="E58" t="str">
        <f>IFERROR(VLOOKUP(ROWS($E$1:E57),$B$2:$C$242,2,FALSE),"")</f>
        <v/>
      </c>
    </row>
    <row r="59" spans="2:5" x14ac:dyDescent="0.25">
      <c r="B59">
        <f>IF(ISNUMBER(SEARCH($A$2,C59)),MAX($B$1:B58)+1,0)</f>
        <v>0</v>
      </c>
      <c r="C59" s="62" t="s">
        <v>522</v>
      </c>
      <c r="E59" t="str">
        <f>IFERROR(VLOOKUP(ROWS($E$1:E58),$B$2:$C$242,2,FALSE),"")</f>
        <v/>
      </c>
    </row>
    <row r="60" spans="2:5" x14ac:dyDescent="0.25">
      <c r="B60">
        <f>IF(ISNUMBER(SEARCH($A$2,C60)),MAX($B$1:B59)+1,0)</f>
        <v>0</v>
      </c>
      <c r="C60" s="62" t="s">
        <v>523</v>
      </c>
      <c r="E60" t="str">
        <f>IFERROR(VLOOKUP(ROWS($E$1:E59),$B$2:$C$242,2,FALSE),"")</f>
        <v/>
      </c>
    </row>
    <row r="61" spans="2:5" x14ac:dyDescent="0.25">
      <c r="B61">
        <f>IF(ISNUMBER(SEARCH($A$2,C61)),MAX($B$1:B60)+1,0)</f>
        <v>0</v>
      </c>
      <c r="C61" s="62" t="s">
        <v>524</v>
      </c>
      <c r="E61" t="str">
        <f>IFERROR(VLOOKUP(ROWS($E$1:E60),$B$2:$C$242,2,FALSE),"")</f>
        <v/>
      </c>
    </row>
    <row r="62" spans="2:5" x14ac:dyDescent="0.25">
      <c r="B62">
        <f>IF(ISNUMBER(SEARCH($A$2,C62)),MAX($B$1:B61)+1,0)</f>
        <v>0</v>
      </c>
      <c r="C62" s="62" t="s">
        <v>525</v>
      </c>
      <c r="E62" t="str">
        <f>IFERROR(VLOOKUP(ROWS($E$1:E61),$B$2:$C$242,2,FALSE),"")</f>
        <v/>
      </c>
    </row>
    <row r="63" spans="2:5" x14ac:dyDescent="0.25">
      <c r="B63">
        <f>IF(ISNUMBER(SEARCH($A$2,C63)),MAX($B$1:B62)+1,0)</f>
        <v>0</v>
      </c>
      <c r="C63" s="62" t="s">
        <v>526</v>
      </c>
      <c r="E63" t="str">
        <f>IFERROR(VLOOKUP(ROWS($E$1:E62),$B$2:$C$242,2,FALSE),"")</f>
        <v/>
      </c>
    </row>
    <row r="64" spans="2:5" x14ac:dyDescent="0.25">
      <c r="B64">
        <f>IF(ISNUMBER(SEARCH($A$2,C64)),MAX($B$1:B63)+1,0)</f>
        <v>0</v>
      </c>
      <c r="C64" s="62" t="s">
        <v>527</v>
      </c>
      <c r="E64" t="str">
        <f>IFERROR(VLOOKUP(ROWS($E$1:E63),$B$2:$C$242,2,FALSE),"")</f>
        <v/>
      </c>
    </row>
    <row r="65" spans="2:5" x14ac:dyDescent="0.25">
      <c r="B65">
        <f>IF(ISNUMBER(SEARCH($A$2,C65)),MAX($B$1:B64)+1,0)</f>
        <v>0</v>
      </c>
      <c r="C65" s="62" t="s">
        <v>528</v>
      </c>
      <c r="E65" t="str">
        <f>IFERROR(VLOOKUP(ROWS($E$1:E64),$B$2:$C$242,2,FALSE),"")</f>
        <v/>
      </c>
    </row>
    <row r="66" spans="2:5" x14ac:dyDescent="0.25">
      <c r="B66">
        <f>IF(ISNUMBER(SEARCH($A$2,C66)),MAX($B$1:B65)+1,0)</f>
        <v>0</v>
      </c>
      <c r="C66" s="62" t="s">
        <v>529</v>
      </c>
      <c r="E66" t="str">
        <f>IFERROR(VLOOKUP(ROWS($E$1:E65),$B$2:$C$242,2,FALSE),"")</f>
        <v/>
      </c>
    </row>
    <row r="67" spans="2:5" x14ac:dyDescent="0.25">
      <c r="B67">
        <f>IF(ISNUMBER(SEARCH($A$2,C67)),MAX($B$1:B66)+1,0)</f>
        <v>0</v>
      </c>
      <c r="C67" s="62" t="s">
        <v>530</v>
      </c>
      <c r="E67" t="str">
        <f>IFERROR(VLOOKUP(ROWS($E$1:E66),$B$2:$C$242,2,FALSE),"")</f>
        <v/>
      </c>
    </row>
    <row r="68" spans="2:5" x14ac:dyDescent="0.25">
      <c r="B68">
        <f>IF(ISNUMBER(SEARCH($A$2,C68)),MAX($B$1:B67)+1,0)</f>
        <v>0</v>
      </c>
      <c r="C68" s="62" t="s">
        <v>531</v>
      </c>
      <c r="E68" t="str">
        <f>IFERROR(VLOOKUP(ROWS($E$1:E67),$B$2:$C$242,2,FALSE),"")</f>
        <v/>
      </c>
    </row>
    <row r="69" spans="2:5" x14ac:dyDescent="0.25">
      <c r="B69">
        <f>IF(ISNUMBER(SEARCH($A$2,C69)),MAX($B$1:B68)+1,0)</f>
        <v>0</v>
      </c>
      <c r="C69" s="62" t="s">
        <v>532</v>
      </c>
      <c r="E69" t="str">
        <f>IFERROR(VLOOKUP(ROWS($E$1:E68),$B$2:$C$242,2,FALSE),"")</f>
        <v/>
      </c>
    </row>
    <row r="70" spans="2:5" x14ac:dyDescent="0.25">
      <c r="B70">
        <f>IF(ISNUMBER(SEARCH($A$2,C70)),MAX($B$1:B69)+1,0)</f>
        <v>0</v>
      </c>
      <c r="C70" s="62" t="s">
        <v>533</v>
      </c>
      <c r="E70" t="str">
        <f>IFERROR(VLOOKUP(ROWS($E$1:E69),$B$2:$C$242,2,FALSE),"")</f>
        <v/>
      </c>
    </row>
    <row r="71" spans="2:5" x14ac:dyDescent="0.25">
      <c r="B71">
        <f>IF(ISNUMBER(SEARCH($A$2,C71)),MAX($B$1:B70)+1,0)</f>
        <v>0</v>
      </c>
      <c r="C71" s="62" t="s">
        <v>534</v>
      </c>
      <c r="E71" t="str">
        <f>IFERROR(VLOOKUP(ROWS($E$1:E70),$B$2:$C$242,2,FALSE),"")</f>
        <v/>
      </c>
    </row>
    <row r="72" spans="2:5" x14ac:dyDescent="0.25">
      <c r="B72">
        <f>IF(ISNUMBER(SEARCH($A$2,C72)),MAX($B$1:B71)+1,0)</f>
        <v>0</v>
      </c>
      <c r="C72" s="62" t="s">
        <v>535</v>
      </c>
      <c r="E72" t="str">
        <f>IFERROR(VLOOKUP(ROWS($E$1:E71),$B$2:$C$242,2,FALSE),"")</f>
        <v/>
      </c>
    </row>
    <row r="73" spans="2:5" x14ac:dyDescent="0.25">
      <c r="B73">
        <f>IF(ISNUMBER(SEARCH($A$2,C73)),MAX($B$1:B72)+1,0)</f>
        <v>0</v>
      </c>
      <c r="C73" s="62" t="s">
        <v>536</v>
      </c>
      <c r="E73" t="str">
        <f>IFERROR(VLOOKUP(ROWS($E$1:E72),$B$2:$C$242,2,FALSE),"")</f>
        <v/>
      </c>
    </row>
    <row r="74" spans="2:5" x14ac:dyDescent="0.25">
      <c r="B74">
        <f>IF(ISNUMBER(SEARCH($A$2,C74)),MAX($B$1:B73)+1,0)</f>
        <v>0</v>
      </c>
      <c r="C74" s="62" t="s">
        <v>537</v>
      </c>
      <c r="E74" t="str">
        <f>IFERROR(VLOOKUP(ROWS($E$1:E73),$B$2:$C$242,2,FALSE),"")</f>
        <v/>
      </c>
    </row>
    <row r="75" spans="2:5" x14ac:dyDescent="0.25">
      <c r="B75">
        <f>IF(ISNUMBER(SEARCH($A$2,C75)),MAX($B$1:B74)+1,0)</f>
        <v>0</v>
      </c>
      <c r="C75" s="62" t="s">
        <v>538</v>
      </c>
      <c r="E75" t="str">
        <f>IFERROR(VLOOKUP(ROWS($E$1:E74),$B$2:$C$242,2,FALSE),"")</f>
        <v/>
      </c>
    </row>
    <row r="76" spans="2:5" x14ac:dyDescent="0.25">
      <c r="B76">
        <f>IF(ISNUMBER(SEARCH($A$2,C76)),MAX($B$1:B75)+1,0)</f>
        <v>0</v>
      </c>
      <c r="C76" s="62" t="s">
        <v>539</v>
      </c>
      <c r="E76" t="str">
        <f>IFERROR(VLOOKUP(ROWS($E$1:E75),$B$2:$C$242,2,FALSE),"")</f>
        <v/>
      </c>
    </row>
    <row r="77" spans="2:5" x14ac:dyDescent="0.25">
      <c r="B77">
        <f>IF(ISNUMBER(SEARCH($A$2,C77)),MAX($B$1:B76)+1,0)</f>
        <v>0</v>
      </c>
      <c r="C77" s="62" t="s">
        <v>540</v>
      </c>
      <c r="E77" t="str">
        <f>IFERROR(VLOOKUP(ROWS($E$1:E76),$B$2:$C$242,2,FALSE),"")</f>
        <v/>
      </c>
    </row>
    <row r="78" spans="2:5" x14ac:dyDescent="0.25">
      <c r="B78">
        <f>IF(ISNUMBER(SEARCH($A$2,C78)),MAX($B$1:B77)+1,0)</f>
        <v>0</v>
      </c>
      <c r="C78" s="62" t="s">
        <v>541</v>
      </c>
      <c r="E78" t="str">
        <f>IFERROR(VLOOKUP(ROWS($E$1:E77),$B$2:$C$242,2,FALSE),"")</f>
        <v/>
      </c>
    </row>
    <row r="79" spans="2:5" x14ac:dyDescent="0.25">
      <c r="B79">
        <f>IF(ISNUMBER(SEARCH($A$2,C79)),MAX($B$1:B78)+1,0)</f>
        <v>0</v>
      </c>
      <c r="C79" s="62" t="s">
        <v>542</v>
      </c>
      <c r="E79" t="str">
        <f>IFERROR(VLOOKUP(ROWS($E$1:E78),$B$2:$C$242,2,FALSE),"")</f>
        <v/>
      </c>
    </row>
    <row r="80" spans="2:5" x14ac:dyDescent="0.25">
      <c r="B80">
        <f>IF(ISNUMBER(SEARCH($A$2,C80)),MAX($B$1:B79)+1,0)</f>
        <v>0</v>
      </c>
      <c r="C80" s="62" t="s">
        <v>543</v>
      </c>
      <c r="E80" t="str">
        <f>IFERROR(VLOOKUP(ROWS($E$1:E79),$B$2:$C$242,2,FALSE),"")</f>
        <v/>
      </c>
    </row>
    <row r="81" spans="2:5" x14ac:dyDescent="0.25">
      <c r="B81">
        <f>IF(ISNUMBER(SEARCH($A$2,C81)),MAX($B$1:B80)+1,0)</f>
        <v>0</v>
      </c>
      <c r="C81" s="62" t="s">
        <v>544</v>
      </c>
      <c r="E81" t="str">
        <f>IFERROR(VLOOKUP(ROWS($E$1:E80),$B$2:$C$242,2,FALSE),"")</f>
        <v/>
      </c>
    </row>
    <row r="82" spans="2:5" x14ac:dyDescent="0.25">
      <c r="B82">
        <f>IF(ISNUMBER(SEARCH($A$2,C82)),MAX($B$1:B81)+1,0)</f>
        <v>0</v>
      </c>
      <c r="C82" s="62" t="s">
        <v>545</v>
      </c>
      <c r="E82" t="str">
        <f>IFERROR(VLOOKUP(ROWS($E$1:E81),$B$2:$C$242,2,FALSE),"")</f>
        <v/>
      </c>
    </row>
    <row r="83" spans="2:5" x14ac:dyDescent="0.25">
      <c r="B83">
        <f>IF(ISNUMBER(SEARCH($A$2,C83)),MAX($B$1:B82)+1,0)</f>
        <v>0</v>
      </c>
      <c r="C83" s="62" t="s">
        <v>546</v>
      </c>
      <c r="E83" t="str">
        <f>IFERROR(VLOOKUP(ROWS($E$1:E82),$B$2:$C$242,2,FALSE),"")</f>
        <v/>
      </c>
    </row>
    <row r="84" spans="2:5" x14ac:dyDescent="0.25">
      <c r="B84">
        <f>IF(ISNUMBER(SEARCH($A$2,C84)),MAX($B$1:B83)+1,0)</f>
        <v>0</v>
      </c>
      <c r="C84" s="62" t="s">
        <v>547</v>
      </c>
      <c r="E84" t="str">
        <f>IFERROR(VLOOKUP(ROWS($E$1:E83),$B$2:$C$242,2,FALSE),"")</f>
        <v/>
      </c>
    </row>
    <row r="85" spans="2:5" x14ac:dyDescent="0.25">
      <c r="B85">
        <f>IF(ISNUMBER(SEARCH($A$2,C85)),MAX($B$1:B84)+1,0)</f>
        <v>0</v>
      </c>
      <c r="C85" s="62" t="s">
        <v>548</v>
      </c>
      <c r="E85" t="str">
        <f>IFERROR(VLOOKUP(ROWS($E$1:E84),$B$2:$C$242,2,FALSE),"")</f>
        <v/>
      </c>
    </row>
    <row r="86" spans="2:5" x14ac:dyDescent="0.25">
      <c r="B86">
        <f>IF(ISNUMBER(SEARCH($A$2,C86)),MAX($B$1:B85)+1,0)</f>
        <v>0</v>
      </c>
      <c r="C86" s="62" t="s">
        <v>549</v>
      </c>
      <c r="E86" t="str">
        <f>IFERROR(VLOOKUP(ROWS($E$1:E85),$B$2:$C$242,2,FALSE),"")</f>
        <v/>
      </c>
    </row>
    <row r="87" spans="2:5" x14ac:dyDescent="0.25">
      <c r="B87">
        <f>IF(ISNUMBER(SEARCH($A$2,C87)),MAX($B$1:B86)+1,0)</f>
        <v>0</v>
      </c>
      <c r="C87" s="62" t="s">
        <v>550</v>
      </c>
      <c r="E87" t="str">
        <f>IFERROR(VLOOKUP(ROWS($E$1:E86),$B$2:$C$242,2,FALSE),"")</f>
        <v/>
      </c>
    </row>
    <row r="88" spans="2:5" x14ac:dyDescent="0.25">
      <c r="B88">
        <f>IF(ISNUMBER(SEARCH($A$2,C88)),MAX($B$1:B87)+1,0)</f>
        <v>0</v>
      </c>
      <c r="C88" s="62" t="s">
        <v>551</v>
      </c>
      <c r="E88" t="str">
        <f>IFERROR(VLOOKUP(ROWS($E$1:E87),$B$2:$C$242,2,FALSE),"")</f>
        <v/>
      </c>
    </row>
    <row r="89" spans="2:5" x14ac:dyDescent="0.25">
      <c r="B89">
        <f>IF(ISNUMBER(SEARCH($A$2,C89)),MAX($B$1:B88)+1,0)</f>
        <v>0</v>
      </c>
      <c r="C89" s="62" t="s">
        <v>552</v>
      </c>
      <c r="E89" t="str">
        <f>IFERROR(VLOOKUP(ROWS($E$1:E88),$B$2:$C$242,2,FALSE),"")</f>
        <v/>
      </c>
    </row>
    <row r="90" spans="2:5" x14ac:dyDescent="0.25">
      <c r="B90">
        <f>IF(ISNUMBER(SEARCH($A$2,C90)),MAX($B$1:B89)+1,0)</f>
        <v>0</v>
      </c>
      <c r="C90" s="62" t="s">
        <v>553</v>
      </c>
      <c r="E90" t="str">
        <f>IFERROR(VLOOKUP(ROWS($E$1:E89),$B$2:$C$242,2,FALSE),"")</f>
        <v/>
      </c>
    </row>
    <row r="91" spans="2:5" x14ac:dyDescent="0.25">
      <c r="B91">
        <f>IF(ISNUMBER(SEARCH($A$2,C91)),MAX($B$1:B90)+1,0)</f>
        <v>0</v>
      </c>
      <c r="C91" s="62" t="s">
        <v>554</v>
      </c>
      <c r="E91" t="str">
        <f>IFERROR(VLOOKUP(ROWS($E$1:E90),$B$2:$C$242,2,FALSE),"")</f>
        <v/>
      </c>
    </row>
    <row r="92" spans="2:5" x14ac:dyDescent="0.25">
      <c r="B92">
        <f>IF(ISNUMBER(SEARCH($A$2,C92)),MAX($B$1:B91)+1,0)</f>
        <v>0</v>
      </c>
      <c r="C92" s="62" t="s">
        <v>555</v>
      </c>
      <c r="E92" t="str">
        <f>IFERROR(VLOOKUP(ROWS($E$1:E91),$B$2:$C$242,2,FALSE),"")</f>
        <v/>
      </c>
    </row>
    <row r="93" spans="2:5" x14ac:dyDescent="0.25">
      <c r="B93">
        <f>IF(ISNUMBER(SEARCH($A$2,C93)),MAX($B$1:B92)+1,0)</f>
        <v>0</v>
      </c>
      <c r="C93" s="62" t="s">
        <v>556</v>
      </c>
      <c r="E93" t="str">
        <f>IFERROR(VLOOKUP(ROWS($E$1:E92),$B$2:$C$242,2,FALSE),"")</f>
        <v/>
      </c>
    </row>
    <row r="94" spans="2:5" x14ac:dyDescent="0.25">
      <c r="B94">
        <f>IF(ISNUMBER(SEARCH($A$2,C94)),MAX($B$1:B93)+1,0)</f>
        <v>0</v>
      </c>
      <c r="C94" s="62" t="s">
        <v>557</v>
      </c>
      <c r="E94" t="str">
        <f>IFERROR(VLOOKUP(ROWS($E$1:E93),$B$2:$C$242,2,FALSE),"")</f>
        <v/>
      </c>
    </row>
    <row r="95" spans="2:5" x14ac:dyDescent="0.25">
      <c r="B95">
        <f>IF(ISNUMBER(SEARCH($A$2,C95)),MAX($B$1:B94)+1,0)</f>
        <v>0</v>
      </c>
      <c r="C95" s="62" t="s">
        <v>558</v>
      </c>
      <c r="E95" t="str">
        <f>IFERROR(VLOOKUP(ROWS($E$1:E94),$B$2:$C$242,2,FALSE),"")</f>
        <v/>
      </c>
    </row>
    <row r="96" spans="2:5" x14ac:dyDescent="0.25">
      <c r="B96">
        <f>IF(ISNUMBER(SEARCH($A$2,C96)),MAX($B$1:B95)+1,0)</f>
        <v>0</v>
      </c>
      <c r="C96" s="62" t="s">
        <v>559</v>
      </c>
      <c r="E96" t="str">
        <f>IFERROR(VLOOKUP(ROWS($E$1:E95),$B$2:$C$242,2,FALSE),"")</f>
        <v/>
      </c>
    </row>
    <row r="97" spans="2:5" x14ac:dyDescent="0.25">
      <c r="B97">
        <f>IF(ISNUMBER(SEARCH($A$2,C97)),MAX($B$1:B96)+1,0)</f>
        <v>0</v>
      </c>
      <c r="C97" s="62" t="s">
        <v>560</v>
      </c>
      <c r="E97" t="str">
        <f>IFERROR(VLOOKUP(ROWS($E$1:E96),$B$2:$C$242,2,FALSE),"")</f>
        <v/>
      </c>
    </row>
    <row r="98" spans="2:5" x14ac:dyDescent="0.25">
      <c r="B98">
        <f>IF(ISNUMBER(SEARCH($A$2,C98)),MAX($B$1:B97)+1,0)</f>
        <v>0</v>
      </c>
      <c r="C98" s="62" t="s">
        <v>561</v>
      </c>
      <c r="E98" t="str">
        <f>IFERROR(VLOOKUP(ROWS($E$1:E97),$B$2:$C$242,2,FALSE),"")</f>
        <v/>
      </c>
    </row>
    <row r="99" spans="2:5" x14ac:dyDescent="0.25">
      <c r="B99">
        <f>IF(ISNUMBER(SEARCH($A$2,C99)),MAX($B$1:B98)+1,0)</f>
        <v>0</v>
      </c>
      <c r="C99" s="62" t="s">
        <v>562</v>
      </c>
      <c r="E99" t="str">
        <f>IFERROR(VLOOKUP(ROWS($E$1:E98),$B$2:$C$242,2,FALSE),"")</f>
        <v/>
      </c>
    </row>
    <row r="100" spans="2:5" x14ac:dyDescent="0.25">
      <c r="B100">
        <f>IF(ISNUMBER(SEARCH($A$2,C100)),MAX($B$1:B99)+1,0)</f>
        <v>0</v>
      </c>
      <c r="C100" s="62" t="s">
        <v>563</v>
      </c>
      <c r="E100" t="str">
        <f>IFERROR(VLOOKUP(ROWS($E$1:E99),$B$2:$C$242,2,FALSE),"")</f>
        <v/>
      </c>
    </row>
    <row r="101" spans="2:5" x14ac:dyDescent="0.25">
      <c r="B101">
        <f>IF(ISNUMBER(SEARCH($A$2,C101)),MAX($B$1:B100)+1,0)</f>
        <v>0</v>
      </c>
      <c r="C101" s="62" t="s">
        <v>564</v>
      </c>
      <c r="E101" t="str">
        <f>IFERROR(VLOOKUP(ROWS($E$1:E100),$B$2:$C$242,2,FALSE),"")</f>
        <v/>
      </c>
    </row>
    <row r="102" spans="2:5" x14ac:dyDescent="0.25">
      <c r="B102">
        <f>IF(ISNUMBER(SEARCH($A$2,C102)),MAX($B$1:B101)+1,0)</f>
        <v>0</v>
      </c>
      <c r="C102" s="62" t="s">
        <v>565</v>
      </c>
      <c r="E102" t="str">
        <f>IFERROR(VLOOKUP(ROWS($E$1:E101),$B$2:$C$242,2,FALSE),"")</f>
        <v/>
      </c>
    </row>
    <row r="103" spans="2:5" x14ac:dyDescent="0.25">
      <c r="B103">
        <f>IF(ISNUMBER(SEARCH($A$2,C103)),MAX($B$1:B102)+1,0)</f>
        <v>0</v>
      </c>
      <c r="C103" s="62" t="s">
        <v>566</v>
      </c>
      <c r="E103" t="str">
        <f>IFERROR(VLOOKUP(ROWS($E$1:E102),$B$2:$C$242,2,FALSE),"")</f>
        <v/>
      </c>
    </row>
    <row r="104" spans="2:5" x14ac:dyDescent="0.25">
      <c r="B104">
        <f>IF(ISNUMBER(SEARCH($A$2,C104)),MAX($B$1:B103)+1,0)</f>
        <v>0</v>
      </c>
      <c r="C104" s="62" t="s">
        <v>567</v>
      </c>
      <c r="E104" t="str">
        <f>IFERROR(VLOOKUP(ROWS($E$1:E103),$B$2:$C$242,2,FALSE),"")</f>
        <v/>
      </c>
    </row>
    <row r="105" spans="2:5" x14ac:dyDescent="0.25">
      <c r="B105">
        <f>IF(ISNUMBER(SEARCH($A$2,C105)),MAX($B$1:B104)+1,0)</f>
        <v>0</v>
      </c>
      <c r="C105" s="62" t="s">
        <v>568</v>
      </c>
      <c r="E105" t="str">
        <f>IFERROR(VLOOKUP(ROWS($E$1:E104),$B$2:$C$242,2,FALSE),"")</f>
        <v/>
      </c>
    </row>
    <row r="106" spans="2:5" x14ac:dyDescent="0.25">
      <c r="B106">
        <f>IF(ISNUMBER(SEARCH($A$2,C106)),MAX($B$1:B105)+1,0)</f>
        <v>0</v>
      </c>
      <c r="C106" s="62" t="s">
        <v>569</v>
      </c>
      <c r="E106" t="str">
        <f>IFERROR(VLOOKUP(ROWS($E$1:E105),$B$2:$C$242,2,FALSE),"")</f>
        <v/>
      </c>
    </row>
    <row r="107" spans="2:5" x14ac:dyDescent="0.25">
      <c r="B107">
        <f>IF(ISNUMBER(SEARCH($A$2,C107)),MAX($B$1:B106)+1,0)</f>
        <v>0</v>
      </c>
      <c r="C107" s="62" t="s">
        <v>570</v>
      </c>
      <c r="E107" t="str">
        <f>IFERROR(VLOOKUP(ROWS($E$1:E106),$B$2:$C$242,2,FALSE),"")</f>
        <v/>
      </c>
    </row>
    <row r="108" spans="2:5" x14ac:dyDescent="0.25">
      <c r="B108">
        <f>IF(ISNUMBER(SEARCH($A$2,C108)),MAX($B$1:B107)+1,0)</f>
        <v>0</v>
      </c>
      <c r="C108" s="62" t="s">
        <v>571</v>
      </c>
      <c r="E108" t="str">
        <f>IFERROR(VLOOKUP(ROWS($E$1:E107),$B$2:$C$242,2,FALSE),"")</f>
        <v/>
      </c>
    </row>
    <row r="109" spans="2:5" x14ac:dyDescent="0.25">
      <c r="B109">
        <f>IF(ISNUMBER(SEARCH($A$2,C109)),MAX($B$1:B108)+1,0)</f>
        <v>0</v>
      </c>
      <c r="C109" s="62" t="s">
        <v>572</v>
      </c>
      <c r="E109" t="str">
        <f>IFERROR(VLOOKUP(ROWS($E$1:E108),$B$2:$C$242,2,FALSE),"")</f>
        <v/>
      </c>
    </row>
    <row r="110" spans="2:5" x14ac:dyDescent="0.25">
      <c r="B110">
        <f>IF(ISNUMBER(SEARCH($A$2,C110)),MAX($B$1:B109)+1,0)</f>
        <v>0</v>
      </c>
      <c r="C110" s="62" t="s">
        <v>573</v>
      </c>
      <c r="E110" t="str">
        <f>IFERROR(VLOOKUP(ROWS($E$1:E109),$B$2:$C$242,2,FALSE),"")</f>
        <v/>
      </c>
    </row>
    <row r="111" spans="2:5" x14ac:dyDescent="0.25">
      <c r="B111">
        <f>IF(ISNUMBER(SEARCH($A$2,C111)),MAX($B$1:B110)+1,0)</f>
        <v>0</v>
      </c>
      <c r="C111" s="62" t="s">
        <v>574</v>
      </c>
      <c r="E111" t="str">
        <f>IFERROR(VLOOKUP(ROWS($E$1:E110),$B$2:$C$242,2,FALSE),"")</f>
        <v/>
      </c>
    </row>
    <row r="112" spans="2:5" x14ac:dyDescent="0.25">
      <c r="B112">
        <f>IF(ISNUMBER(SEARCH($A$2,C112)),MAX($B$1:B111)+1,0)</f>
        <v>0</v>
      </c>
      <c r="C112" s="62" t="s">
        <v>575</v>
      </c>
      <c r="E112" t="str">
        <f>IFERROR(VLOOKUP(ROWS($E$1:E111),$B$2:$C$242,2,FALSE),"")</f>
        <v/>
      </c>
    </row>
    <row r="113" spans="2:5" x14ac:dyDescent="0.25">
      <c r="B113">
        <f>IF(ISNUMBER(SEARCH($A$2,C113)),MAX($B$1:B112)+1,0)</f>
        <v>0</v>
      </c>
      <c r="C113" s="62" t="s">
        <v>576</v>
      </c>
      <c r="E113" t="str">
        <f>IFERROR(VLOOKUP(ROWS($E$1:E112),$B$2:$C$242,2,FALSE),"")</f>
        <v/>
      </c>
    </row>
    <row r="114" spans="2:5" x14ac:dyDescent="0.25">
      <c r="B114">
        <f>IF(ISNUMBER(SEARCH($A$2,C114)),MAX($B$1:B113)+1,0)</f>
        <v>0</v>
      </c>
      <c r="C114" s="62" t="s">
        <v>577</v>
      </c>
      <c r="E114" t="str">
        <f>IFERROR(VLOOKUP(ROWS($E$1:E113),$B$2:$C$242,2,FALSE),"")</f>
        <v/>
      </c>
    </row>
    <row r="115" spans="2:5" x14ac:dyDescent="0.25">
      <c r="B115">
        <f>IF(ISNUMBER(SEARCH($A$2,C115)),MAX($B$1:B114)+1,0)</f>
        <v>0</v>
      </c>
      <c r="C115" s="62" t="s">
        <v>578</v>
      </c>
      <c r="E115" t="str">
        <f>IFERROR(VLOOKUP(ROWS($E$1:E114),$B$2:$C$242,2,FALSE),"")</f>
        <v/>
      </c>
    </row>
    <row r="116" spans="2:5" x14ac:dyDescent="0.25">
      <c r="B116">
        <f>IF(ISNUMBER(SEARCH($A$2,C116)),MAX($B$1:B115)+1,0)</f>
        <v>0</v>
      </c>
      <c r="C116" s="62" t="s">
        <v>579</v>
      </c>
      <c r="E116" t="str">
        <f>IFERROR(VLOOKUP(ROWS($E$1:E115),$B$2:$C$242,2,FALSE),"")</f>
        <v/>
      </c>
    </row>
    <row r="117" spans="2:5" x14ac:dyDescent="0.25">
      <c r="B117">
        <f>IF(ISNUMBER(SEARCH($A$2,C117)),MAX($B$1:B116)+1,0)</f>
        <v>0</v>
      </c>
      <c r="C117" s="62" t="s">
        <v>580</v>
      </c>
      <c r="E117" t="str">
        <f>IFERROR(VLOOKUP(ROWS($E$1:E116),$B$2:$C$242,2,FALSE),"")</f>
        <v/>
      </c>
    </row>
    <row r="118" spans="2:5" x14ac:dyDescent="0.25">
      <c r="B118">
        <f>IF(ISNUMBER(SEARCH($A$2,C118)),MAX($B$1:B117)+1,0)</f>
        <v>0</v>
      </c>
      <c r="C118" s="62" t="s">
        <v>581</v>
      </c>
      <c r="E118" t="str">
        <f>IFERROR(VLOOKUP(ROWS($E$1:E117),$B$2:$C$242,2,FALSE),"")</f>
        <v/>
      </c>
    </row>
    <row r="119" spans="2:5" x14ac:dyDescent="0.25">
      <c r="B119">
        <f>IF(ISNUMBER(SEARCH($A$2,C119)),MAX($B$1:B118)+1,0)</f>
        <v>0</v>
      </c>
      <c r="C119" s="62" t="s">
        <v>582</v>
      </c>
      <c r="E119" t="str">
        <f>IFERROR(VLOOKUP(ROWS($E$1:E118),$B$2:$C$242,2,FALSE),"")</f>
        <v/>
      </c>
    </row>
    <row r="120" spans="2:5" x14ac:dyDescent="0.25">
      <c r="B120">
        <f>IF(ISNUMBER(SEARCH($A$2,C120)),MAX($B$1:B119)+1,0)</f>
        <v>0</v>
      </c>
      <c r="C120" s="62" t="s">
        <v>583</v>
      </c>
      <c r="E120" t="str">
        <f>IFERROR(VLOOKUP(ROWS($E$1:E119),$B$2:$C$242,2,FALSE),"")</f>
        <v/>
      </c>
    </row>
    <row r="121" spans="2:5" x14ac:dyDescent="0.25">
      <c r="B121">
        <f>IF(ISNUMBER(SEARCH($A$2,C121)),MAX($B$1:B120)+1,0)</f>
        <v>0</v>
      </c>
      <c r="C121" s="62" t="s">
        <v>584</v>
      </c>
      <c r="E121" t="str">
        <f>IFERROR(VLOOKUP(ROWS($E$1:E120),$B$2:$C$242,2,FALSE),"")</f>
        <v/>
      </c>
    </row>
    <row r="122" spans="2:5" x14ac:dyDescent="0.25">
      <c r="B122">
        <f>IF(ISNUMBER(SEARCH($A$2,C122)),MAX($B$1:B121)+1,0)</f>
        <v>0</v>
      </c>
      <c r="C122" s="62" t="s">
        <v>585</v>
      </c>
      <c r="E122" t="str">
        <f>IFERROR(VLOOKUP(ROWS($E$1:E121),$B$2:$C$242,2,FALSE),"")</f>
        <v/>
      </c>
    </row>
    <row r="123" spans="2:5" x14ac:dyDescent="0.25">
      <c r="B123">
        <f>IF(ISNUMBER(SEARCH($A$2,C123)),MAX($B$1:B122)+1,0)</f>
        <v>0</v>
      </c>
      <c r="C123" s="62" t="s">
        <v>586</v>
      </c>
      <c r="E123" t="str">
        <f>IFERROR(VLOOKUP(ROWS($E$1:E122),$B$2:$C$242,2,FALSE),"")</f>
        <v/>
      </c>
    </row>
    <row r="124" spans="2:5" x14ac:dyDescent="0.25">
      <c r="B124">
        <f>IF(ISNUMBER(SEARCH($A$2,C124)),MAX($B$1:B123)+1,0)</f>
        <v>0</v>
      </c>
      <c r="C124" s="62" t="s">
        <v>587</v>
      </c>
      <c r="E124" t="str">
        <f>IFERROR(VLOOKUP(ROWS($E$1:E123),$B$2:$C$242,2,FALSE),"")</f>
        <v/>
      </c>
    </row>
    <row r="125" spans="2:5" x14ac:dyDescent="0.25">
      <c r="B125">
        <f>IF(ISNUMBER(SEARCH($A$2,C125)),MAX($B$1:B124)+1,0)</f>
        <v>0</v>
      </c>
      <c r="C125" s="62" t="s">
        <v>588</v>
      </c>
      <c r="E125" t="str">
        <f>IFERROR(VLOOKUP(ROWS($E$1:E124),$B$2:$C$242,2,FALSE),"")</f>
        <v/>
      </c>
    </row>
    <row r="126" spans="2:5" x14ac:dyDescent="0.25">
      <c r="B126">
        <f>IF(ISNUMBER(SEARCH($A$2,C126)),MAX($B$1:B125)+1,0)</f>
        <v>0</v>
      </c>
      <c r="C126" s="62" t="s">
        <v>589</v>
      </c>
      <c r="E126" t="str">
        <f>IFERROR(VLOOKUP(ROWS($E$1:E125),$B$2:$C$242,2,FALSE),"")</f>
        <v/>
      </c>
    </row>
    <row r="127" spans="2:5" x14ac:dyDescent="0.25">
      <c r="B127">
        <f>IF(ISNUMBER(SEARCH($A$2,C127)),MAX($B$1:B126)+1,0)</f>
        <v>0</v>
      </c>
      <c r="C127" s="62" t="s">
        <v>590</v>
      </c>
      <c r="E127" t="str">
        <f>IFERROR(VLOOKUP(ROWS($E$1:E126),$B$2:$C$242,2,FALSE),"")</f>
        <v/>
      </c>
    </row>
    <row r="128" spans="2:5" x14ac:dyDescent="0.25">
      <c r="B128">
        <f>IF(ISNUMBER(SEARCH($A$2,C128)),MAX($B$1:B127)+1,0)</f>
        <v>0</v>
      </c>
      <c r="C128" s="62" t="s">
        <v>591</v>
      </c>
      <c r="E128" t="str">
        <f>IFERROR(VLOOKUP(ROWS($E$1:E127),$B$2:$C$242,2,FALSE),"")</f>
        <v/>
      </c>
    </row>
    <row r="129" spans="2:5" x14ac:dyDescent="0.25">
      <c r="B129">
        <f>IF(ISNUMBER(SEARCH($A$2,C129)),MAX($B$1:B128)+1,0)</f>
        <v>0</v>
      </c>
      <c r="C129" s="62" t="s">
        <v>592</v>
      </c>
      <c r="E129" t="str">
        <f>IFERROR(VLOOKUP(ROWS($E$1:E128),$B$2:$C$242,2,FALSE),"")</f>
        <v/>
      </c>
    </row>
    <row r="130" spans="2:5" x14ac:dyDescent="0.25">
      <c r="B130">
        <f>IF(ISNUMBER(SEARCH($A$2,C130)),MAX($B$1:B129)+1,0)</f>
        <v>0</v>
      </c>
      <c r="C130" s="62" t="s">
        <v>593</v>
      </c>
      <c r="E130" t="str">
        <f>IFERROR(VLOOKUP(ROWS($E$1:E129),$B$2:$C$242,2,FALSE),"")</f>
        <v/>
      </c>
    </row>
    <row r="131" spans="2:5" x14ac:dyDescent="0.25">
      <c r="B131">
        <f>IF(ISNUMBER(SEARCH($A$2,C131)),MAX($B$1:B130)+1,0)</f>
        <v>0</v>
      </c>
      <c r="C131" s="62" t="s">
        <v>594</v>
      </c>
      <c r="E131" t="str">
        <f>IFERROR(VLOOKUP(ROWS($E$1:E130),$B$2:$C$242,2,FALSE),"")</f>
        <v/>
      </c>
    </row>
    <row r="132" spans="2:5" x14ac:dyDescent="0.25">
      <c r="B132">
        <f>IF(ISNUMBER(SEARCH($A$2,C132)),MAX($B$1:B131)+1,0)</f>
        <v>0</v>
      </c>
      <c r="C132" s="62" t="s">
        <v>595</v>
      </c>
      <c r="E132" t="str">
        <f>IFERROR(VLOOKUP(ROWS($E$1:E131),$B$2:$C$242,2,FALSE),"")</f>
        <v/>
      </c>
    </row>
    <row r="133" spans="2:5" x14ac:dyDescent="0.25">
      <c r="B133">
        <f>IF(ISNUMBER(SEARCH($A$2,C133)),MAX($B$1:B132)+1,0)</f>
        <v>0</v>
      </c>
      <c r="C133" s="62" t="s">
        <v>596</v>
      </c>
      <c r="E133" t="str">
        <f>IFERROR(VLOOKUP(ROWS($E$1:E132),$B$2:$C$242,2,FALSE),"")</f>
        <v/>
      </c>
    </row>
    <row r="134" spans="2:5" x14ac:dyDescent="0.25">
      <c r="B134">
        <f>IF(ISNUMBER(SEARCH($A$2,C134)),MAX($B$1:B133)+1,0)</f>
        <v>0</v>
      </c>
      <c r="C134" s="62" t="s">
        <v>597</v>
      </c>
      <c r="E134" t="str">
        <f>IFERROR(VLOOKUP(ROWS($E$1:E133),$B$2:$C$242,2,FALSE),"")</f>
        <v/>
      </c>
    </row>
    <row r="135" spans="2:5" x14ac:dyDescent="0.25">
      <c r="B135">
        <f>IF(ISNUMBER(SEARCH($A$2,C135)),MAX($B$1:B134)+1,0)</f>
        <v>0</v>
      </c>
      <c r="C135" s="62" t="s">
        <v>598</v>
      </c>
      <c r="E135" t="str">
        <f>IFERROR(VLOOKUP(ROWS($E$1:E134),$B$2:$C$242,2,FALSE),"")</f>
        <v/>
      </c>
    </row>
    <row r="136" spans="2:5" x14ac:dyDescent="0.25">
      <c r="B136">
        <f>IF(ISNUMBER(SEARCH($A$2,C136)),MAX($B$1:B135)+1,0)</f>
        <v>0</v>
      </c>
      <c r="C136" s="62" t="s">
        <v>599</v>
      </c>
      <c r="E136" t="str">
        <f>IFERROR(VLOOKUP(ROWS($E$1:E135),$B$2:$C$242,2,FALSE),"")</f>
        <v/>
      </c>
    </row>
    <row r="137" spans="2:5" x14ac:dyDescent="0.25">
      <c r="B137">
        <f>IF(ISNUMBER(SEARCH($A$2,C137)),MAX($B$1:B136)+1,0)</f>
        <v>0</v>
      </c>
      <c r="C137" s="62" t="s">
        <v>600</v>
      </c>
      <c r="E137" t="str">
        <f>IFERROR(VLOOKUP(ROWS($E$1:E136),$B$2:$C$242,2,FALSE),"")</f>
        <v/>
      </c>
    </row>
    <row r="138" spans="2:5" x14ac:dyDescent="0.25">
      <c r="B138">
        <f>IF(ISNUMBER(SEARCH($A$2,C138)),MAX($B$1:B137)+1,0)</f>
        <v>0</v>
      </c>
      <c r="C138" s="62" t="s">
        <v>601</v>
      </c>
      <c r="E138" t="str">
        <f>IFERROR(VLOOKUP(ROWS($E$1:E137),$B$2:$C$242,2,FALSE),"")</f>
        <v/>
      </c>
    </row>
    <row r="139" spans="2:5" x14ac:dyDescent="0.25">
      <c r="B139">
        <f>IF(ISNUMBER(SEARCH($A$2,C139)),MAX($B$1:B138)+1,0)</f>
        <v>0</v>
      </c>
      <c r="C139" s="62" t="s">
        <v>602</v>
      </c>
      <c r="E139" t="str">
        <f>IFERROR(VLOOKUP(ROWS($E$1:E138),$B$2:$C$242,2,FALSE),"")</f>
        <v/>
      </c>
    </row>
    <row r="140" spans="2:5" x14ac:dyDescent="0.25">
      <c r="B140">
        <f>IF(ISNUMBER(SEARCH($A$2,C140)),MAX($B$1:B139)+1,0)</f>
        <v>0</v>
      </c>
      <c r="C140" s="62" t="s">
        <v>603</v>
      </c>
      <c r="E140" t="str">
        <f>IFERROR(VLOOKUP(ROWS($E$1:E139),$B$2:$C$242,2,FALSE),"")</f>
        <v/>
      </c>
    </row>
    <row r="141" spans="2:5" x14ac:dyDescent="0.25">
      <c r="B141">
        <f>IF(ISNUMBER(SEARCH($A$2,C141)),MAX($B$1:B140)+1,0)</f>
        <v>0</v>
      </c>
      <c r="C141" s="62" t="s">
        <v>604</v>
      </c>
      <c r="E141" t="str">
        <f>IFERROR(VLOOKUP(ROWS($E$1:E140),$B$2:$C$242,2,FALSE),"")</f>
        <v/>
      </c>
    </row>
    <row r="142" spans="2:5" x14ac:dyDescent="0.25">
      <c r="B142">
        <f>IF(ISNUMBER(SEARCH($A$2,C142)),MAX($B$1:B141)+1,0)</f>
        <v>0</v>
      </c>
      <c r="C142" s="62" t="s">
        <v>605</v>
      </c>
      <c r="E142" t="str">
        <f>IFERROR(VLOOKUP(ROWS($E$1:E141),$B$2:$C$242,2,FALSE),"")</f>
        <v/>
      </c>
    </row>
    <row r="143" spans="2:5" x14ac:dyDescent="0.25">
      <c r="B143">
        <f>IF(ISNUMBER(SEARCH($A$2,C143)),MAX($B$1:B142)+1,0)</f>
        <v>0</v>
      </c>
      <c r="C143" s="62" t="s">
        <v>606</v>
      </c>
      <c r="E143" t="str">
        <f>IFERROR(VLOOKUP(ROWS($E$1:E142),$B$2:$C$242,2,FALSE),"")</f>
        <v/>
      </c>
    </row>
    <row r="144" spans="2:5" x14ac:dyDescent="0.25">
      <c r="B144">
        <f>IF(ISNUMBER(SEARCH($A$2,C144)),MAX($B$1:B143)+1,0)</f>
        <v>0</v>
      </c>
      <c r="C144" s="62" t="s">
        <v>607</v>
      </c>
      <c r="E144" t="str">
        <f>IFERROR(VLOOKUP(ROWS($E$1:E143),$B$2:$C$242,2,FALSE),"")</f>
        <v/>
      </c>
    </row>
    <row r="145" spans="2:5" x14ac:dyDescent="0.25">
      <c r="B145">
        <f>IF(ISNUMBER(SEARCH($A$2,C145)),MAX($B$1:B144)+1,0)</f>
        <v>0</v>
      </c>
      <c r="C145" s="62" t="s">
        <v>608</v>
      </c>
      <c r="E145" t="str">
        <f>IFERROR(VLOOKUP(ROWS($E$1:E144),$B$2:$C$242,2,FALSE),"")</f>
        <v/>
      </c>
    </row>
    <row r="146" spans="2:5" x14ac:dyDescent="0.25">
      <c r="B146">
        <f>IF(ISNUMBER(SEARCH($A$2,C146)),MAX($B$1:B145)+1,0)</f>
        <v>0</v>
      </c>
      <c r="C146" s="62" t="s">
        <v>609</v>
      </c>
      <c r="E146" t="str">
        <f>IFERROR(VLOOKUP(ROWS($E$1:E145),$B$2:$C$242,2,FALSE),"")</f>
        <v/>
      </c>
    </row>
    <row r="147" spans="2:5" x14ac:dyDescent="0.25">
      <c r="B147">
        <f>IF(ISNUMBER(SEARCH($A$2,C147)),MAX($B$1:B146)+1,0)</f>
        <v>0</v>
      </c>
      <c r="C147" s="62" t="s">
        <v>610</v>
      </c>
      <c r="E147" t="str">
        <f>IFERROR(VLOOKUP(ROWS($E$1:E146),$B$2:$C$242,2,FALSE),"")</f>
        <v/>
      </c>
    </row>
    <row r="148" spans="2:5" x14ac:dyDescent="0.25">
      <c r="B148">
        <f>IF(ISNUMBER(SEARCH($A$2,C148)),MAX($B$1:B147)+1,0)</f>
        <v>0</v>
      </c>
      <c r="C148" s="62" t="s">
        <v>611</v>
      </c>
      <c r="E148" t="str">
        <f>IFERROR(VLOOKUP(ROWS($E$1:E147),$B$2:$C$242,2,FALSE),"")</f>
        <v/>
      </c>
    </row>
    <row r="149" spans="2:5" x14ac:dyDescent="0.25">
      <c r="B149">
        <f>IF(ISNUMBER(SEARCH($A$2,C149)),MAX($B$1:B148)+1,0)</f>
        <v>0</v>
      </c>
      <c r="C149" s="62" t="s">
        <v>612</v>
      </c>
      <c r="E149" t="str">
        <f>IFERROR(VLOOKUP(ROWS($E$1:E148),$B$2:$C$242,2,FALSE),"")</f>
        <v/>
      </c>
    </row>
    <row r="150" spans="2:5" x14ac:dyDescent="0.25">
      <c r="B150">
        <f>IF(ISNUMBER(SEARCH($A$2,C150)),MAX($B$1:B149)+1,0)</f>
        <v>0</v>
      </c>
      <c r="C150" s="62" t="s">
        <v>613</v>
      </c>
      <c r="E150" t="str">
        <f>IFERROR(VLOOKUP(ROWS($E$1:E149),$B$2:$C$242,2,FALSE),"")</f>
        <v/>
      </c>
    </row>
    <row r="151" spans="2:5" x14ac:dyDescent="0.25">
      <c r="B151">
        <f>IF(ISNUMBER(SEARCH($A$2,C151)),MAX($B$1:B150)+1,0)</f>
        <v>0</v>
      </c>
      <c r="C151" s="62" t="s">
        <v>614</v>
      </c>
      <c r="E151" t="str">
        <f>IFERROR(VLOOKUP(ROWS($E$1:E150),$B$2:$C$242,2,FALSE),"")</f>
        <v/>
      </c>
    </row>
    <row r="152" spans="2:5" x14ac:dyDescent="0.25">
      <c r="B152">
        <f>IF(ISNUMBER(SEARCH($A$2,C152)),MAX($B$1:B151)+1,0)</f>
        <v>0</v>
      </c>
      <c r="C152" s="62" t="s">
        <v>615</v>
      </c>
      <c r="E152" t="str">
        <f>IFERROR(VLOOKUP(ROWS($E$1:E151),$B$2:$C$242,2,FALSE),"")</f>
        <v/>
      </c>
    </row>
    <row r="153" spans="2:5" x14ac:dyDescent="0.25">
      <c r="B153">
        <f>IF(ISNUMBER(SEARCH($A$2,C153)),MAX($B$1:B152)+1,0)</f>
        <v>0</v>
      </c>
      <c r="C153" s="62" t="s">
        <v>616</v>
      </c>
      <c r="E153" t="str">
        <f>IFERROR(VLOOKUP(ROWS($E$1:E152),$B$2:$C$242,2,FALSE),"")</f>
        <v/>
      </c>
    </row>
    <row r="154" spans="2:5" x14ac:dyDescent="0.25">
      <c r="B154">
        <f>IF(ISNUMBER(SEARCH($A$2,C154)),MAX($B$1:B153)+1,0)</f>
        <v>0</v>
      </c>
      <c r="C154" s="62" t="s">
        <v>617</v>
      </c>
      <c r="E154" t="str">
        <f>IFERROR(VLOOKUP(ROWS($E$1:E153),$B$2:$C$242,2,FALSE),"")</f>
        <v/>
      </c>
    </row>
    <row r="155" spans="2:5" x14ac:dyDescent="0.25">
      <c r="B155">
        <f>IF(ISNUMBER(SEARCH($A$2,C155)),MAX($B$1:B154)+1,0)</f>
        <v>0</v>
      </c>
      <c r="C155" s="62" t="s">
        <v>618</v>
      </c>
      <c r="E155" t="str">
        <f>IFERROR(VLOOKUP(ROWS($E$1:E154),$B$2:$C$242,2,FALSE),"")</f>
        <v/>
      </c>
    </row>
    <row r="156" spans="2:5" x14ac:dyDescent="0.25">
      <c r="B156">
        <f>IF(ISNUMBER(SEARCH($A$2,C156)),MAX($B$1:B155)+1,0)</f>
        <v>0</v>
      </c>
      <c r="C156" s="62" t="s">
        <v>619</v>
      </c>
      <c r="E156" t="str">
        <f>IFERROR(VLOOKUP(ROWS($E$1:E155),$B$2:$C$242,2,FALSE),"")</f>
        <v/>
      </c>
    </row>
    <row r="157" spans="2:5" x14ac:dyDescent="0.25">
      <c r="B157">
        <f>IF(ISNUMBER(SEARCH($A$2,C157)),MAX($B$1:B156)+1,0)</f>
        <v>0</v>
      </c>
      <c r="C157" s="62" t="s">
        <v>620</v>
      </c>
      <c r="E157" t="str">
        <f>IFERROR(VLOOKUP(ROWS($E$1:E156),$B$2:$C$242,2,FALSE),"")</f>
        <v/>
      </c>
    </row>
    <row r="158" spans="2:5" x14ac:dyDescent="0.25">
      <c r="B158">
        <f>IF(ISNUMBER(SEARCH($A$2,C158)),MAX($B$1:B157)+1,0)</f>
        <v>0</v>
      </c>
      <c r="C158" s="62" t="s">
        <v>621</v>
      </c>
      <c r="E158" t="str">
        <f>IFERROR(VLOOKUP(ROWS($E$1:E157),$B$2:$C$242,2,FALSE),"")</f>
        <v/>
      </c>
    </row>
    <row r="159" spans="2:5" x14ac:dyDescent="0.25">
      <c r="B159">
        <f>IF(ISNUMBER(SEARCH($A$2,C159)),MAX($B$1:B158)+1,0)</f>
        <v>0</v>
      </c>
      <c r="C159" s="62" t="s">
        <v>622</v>
      </c>
      <c r="E159" t="str">
        <f>IFERROR(VLOOKUP(ROWS($E$1:E158),$B$2:$C$242,2,FALSE),"")</f>
        <v/>
      </c>
    </row>
    <row r="160" spans="2:5" x14ac:dyDescent="0.25">
      <c r="B160">
        <f>IF(ISNUMBER(SEARCH($A$2,C160)),MAX($B$1:B159)+1,0)</f>
        <v>0</v>
      </c>
      <c r="C160" s="62" t="s">
        <v>623</v>
      </c>
      <c r="E160" t="str">
        <f>IFERROR(VLOOKUP(ROWS($E$1:E159),$B$2:$C$242,2,FALSE),"")</f>
        <v/>
      </c>
    </row>
    <row r="161" spans="2:5" x14ac:dyDescent="0.25">
      <c r="B161">
        <f>IF(ISNUMBER(SEARCH($A$2,C161)),MAX($B$1:B160)+1,0)</f>
        <v>0</v>
      </c>
      <c r="C161" s="62" t="s">
        <v>624</v>
      </c>
      <c r="E161" t="str">
        <f>IFERROR(VLOOKUP(ROWS($E$1:E160),$B$2:$C$242,2,FALSE),"")</f>
        <v/>
      </c>
    </row>
    <row r="162" spans="2:5" x14ac:dyDescent="0.25">
      <c r="B162">
        <f>IF(ISNUMBER(SEARCH($A$2,C162)),MAX($B$1:B161)+1,0)</f>
        <v>0</v>
      </c>
      <c r="C162" s="62" t="s">
        <v>625</v>
      </c>
      <c r="E162" t="str">
        <f>IFERROR(VLOOKUP(ROWS($E$1:E161),$B$2:$C$242,2,FALSE),"")</f>
        <v/>
      </c>
    </row>
    <row r="163" spans="2:5" x14ac:dyDescent="0.25">
      <c r="B163">
        <f>IF(ISNUMBER(SEARCH($A$2,C163)),MAX($B$1:B162)+1,0)</f>
        <v>0</v>
      </c>
      <c r="C163" s="62" t="s">
        <v>626</v>
      </c>
      <c r="E163" t="str">
        <f>IFERROR(VLOOKUP(ROWS($E$1:E162),$B$2:$C$242,2,FALSE),"")</f>
        <v/>
      </c>
    </row>
    <row r="164" spans="2:5" x14ac:dyDescent="0.25">
      <c r="B164">
        <f>IF(ISNUMBER(SEARCH($A$2,C164)),MAX($B$1:B163)+1,0)</f>
        <v>0</v>
      </c>
      <c r="C164" s="62" t="s">
        <v>627</v>
      </c>
      <c r="E164" t="str">
        <f>IFERROR(VLOOKUP(ROWS($E$1:E163),$B$2:$C$242,2,FALSE),"")</f>
        <v/>
      </c>
    </row>
    <row r="165" spans="2:5" x14ac:dyDescent="0.25">
      <c r="B165">
        <f>IF(ISNUMBER(SEARCH($A$2,C165)),MAX($B$1:B164)+1,0)</f>
        <v>0</v>
      </c>
      <c r="C165" s="62" t="s">
        <v>628</v>
      </c>
      <c r="E165" t="str">
        <f>IFERROR(VLOOKUP(ROWS($E$1:E164),$B$2:$C$242,2,FALSE),"")</f>
        <v/>
      </c>
    </row>
    <row r="166" spans="2:5" x14ac:dyDescent="0.25">
      <c r="B166">
        <f>IF(ISNUMBER(SEARCH($A$2,C166)),MAX($B$1:B165)+1,0)</f>
        <v>0</v>
      </c>
      <c r="C166" s="62" t="s">
        <v>629</v>
      </c>
      <c r="E166" t="str">
        <f>IFERROR(VLOOKUP(ROWS($E$1:E165),$B$2:$C$242,2,FALSE),"")</f>
        <v/>
      </c>
    </row>
    <row r="167" spans="2:5" x14ac:dyDescent="0.25">
      <c r="B167">
        <f>IF(ISNUMBER(SEARCH($A$2,C167)),MAX($B$1:B166)+1,0)</f>
        <v>0</v>
      </c>
      <c r="C167" s="62" t="s">
        <v>630</v>
      </c>
      <c r="E167" t="str">
        <f>IFERROR(VLOOKUP(ROWS($E$1:E166),$B$2:$C$242,2,FALSE),"")</f>
        <v/>
      </c>
    </row>
    <row r="168" spans="2:5" x14ac:dyDescent="0.25">
      <c r="B168">
        <f>IF(ISNUMBER(SEARCH($A$2,C168)),MAX($B$1:B167)+1,0)</f>
        <v>0</v>
      </c>
      <c r="C168" s="62" t="s">
        <v>631</v>
      </c>
      <c r="E168" t="str">
        <f>IFERROR(VLOOKUP(ROWS($E$1:E167),$B$2:$C$242,2,FALSE),"")</f>
        <v/>
      </c>
    </row>
    <row r="169" spans="2:5" x14ac:dyDescent="0.25">
      <c r="B169">
        <f>IF(ISNUMBER(SEARCH($A$2,C169)),MAX($B$1:B168)+1,0)</f>
        <v>0</v>
      </c>
      <c r="C169" s="62" t="s">
        <v>632</v>
      </c>
      <c r="E169" t="str">
        <f>IFERROR(VLOOKUP(ROWS($E$1:E168),$B$2:$C$242,2,FALSE),"")</f>
        <v/>
      </c>
    </row>
    <row r="170" spans="2:5" x14ac:dyDescent="0.25">
      <c r="B170">
        <f>IF(ISNUMBER(SEARCH($A$2,C170)),MAX($B$1:B169)+1,0)</f>
        <v>0</v>
      </c>
      <c r="C170" s="62" t="s">
        <v>633</v>
      </c>
      <c r="E170" t="str">
        <f>IFERROR(VLOOKUP(ROWS($E$1:E169),$B$2:$C$242,2,FALSE),"")</f>
        <v/>
      </c>
    </row>
    <row r="171" spans="2:5" x14ac:dyDescent="0.25">
      <c r="B171">
        <f>IF(ISNUMBER(SEARCH($A$2,C171)),MAX($B$1:B170)+1,0)</f>
        <v>0</v>
      </c>
      <c r="C171" s="62" t="s">
        <v>634</v>
      </c>
      <c r="E171" t="str">
        <f>IFERROR(VLOOKUP(ROWS($E$1:E170),$B$2:$C$242,2,FALSE),"")</f>
        <v/>
      </c>
    </row>
    <row r="172" spans="2:5" x14ac:dyDescent="0.25">
      <c r="B172">
        <f>IF(ISNUMBER(SEARCH($A$2,C172)),MAX($B$1:B171)+1,0)</f>
        <v>0</v>
      </c>
      <c r="C172" s="62" t="s">
        <v>635</v>
      </c>
      <c r="E172" t="str">
        <f>IFERROR(VLOOKUP(ROWS($E$1:E171),$B$2:$C$242,2,FALSE),"")</f>
        <v/>
      </c>
    </row>
    <row r="173" spans="2:5" x14ac:dyDescent="0.25">
      <c r="B173">
        <f>IF(ISNUMBER(SEARCH($A$2,C173)),MAX($B$1:B172)+1,0)</f>
        <v>0</v>
      </c>
      <c r="C173" s="62" t="s">
        <v>636</v>
      </c>
      <c r="E173" t="str">
        <f>IFERROR(VLOOKUP(ROWS($E$1:E172),$B$2:$C$242,2,FALSE),"")</f>
        <v/>
      </c>
    </row>
    <row r="174" spans="2:5" x14ac:dyDescent="0.25">
      <c r="B174">
        <f>IF(ISNUMBER(SEARCH($A$2,C174)),MAX($B$1:B173)+1,0)</f>
        <v>0</v>
      </c>
      <c r="C174" s="62" t="s">
        <v>637</v>
      </c>
      <c r="E174" t="str">
        <f>IFERROR(VLOOKUP(ROWS($E$1:E173),$B$2:$C$242,2,FALSE),"")</f>
        <v/>
      </c>
    </row>
    <row r="175" spans="2:5" x14ac:dyDescent="0.25">
      <c r="B175">
        <f>IF(ISNUMBER(SEARCH($A$2,C175)),MAX($B$1:B174)+1,0)</f>
        <v>0</v>
      </c>
      <c r="C175" s="62" t="s">
        <v>638</v>
      </c>
      <c r="E175" t="str">
        <f>IFERROR(VLOOKUP(ROWS($E$1:E174),$B$2:$C$242,2,FALSE),"")</f>
        <v/>
      </c>
    </row>
    <row r="176" spans="2:5" x14ac:dyDescent="0.25">
      <c r="B176">
        <f>IF(ISNUMBER(SEARCH($A$2,C176)),MAX($B$1:B175)+1,0)</f>
        <v>0</v>
      </c>
      <c r="C176" s="62" t="s">
        <v>639</v>
      </c>
      <c r="E176" t="str">
        <f>IFERROR(VLOOKUP(ROWS($E$1:E175),$B$2:$C$242,2,FALSE),"")</f>
        <v/>
      </c>
    </row>
    <row r="177" spans="2:5" x14ac:dyDescent="0.25">
      <c r="B177">
        <f>IF(ISNUMBER(SEARCH($A$2,C177)),MAX($B$1:B176)+1,0)</f>
        <v>0</v>
      </c>
      <c r="C177" s="62" t="s">
        <v>640</v>
      </c>
      <c r="E177" t="str">
        <f>IFERROR(VLOOKUP(ROWS($E$1:E176),$B$2:$C$242,2,FALSE),"")</f>
        <v/>
      </c>
    </row>
    <row r="178" spans="2:5" x14ac:dyDescent="0.25">
      <c r="B178">
        <f>IF(ISNUMBER(SEARCH($A$2,C178)),MAX($B$1:B177)+1,0)</f>
        <v>0</v>
      </c>
      <c r="C178" s="62" t="s">
        <v>641</v>
      </c>
      <c r="E178" t="str">
        <f>IFERROR(VLOOKUP(ROWS($E$1:E177),$B$2:$C$242,2,FALSE),"")</f>
        <v/>
      </c>
    </row>
    <row r="179" spans="2:5" x14ac:dyDescent="0.25">
      <c r="B179">
        <f>IF(ISNUMBER(SEARCH($A$2,C179)),MAX($B$1:B178)+1,0)</f>
        <v>1</v>
      </c>
      <c r="C179" s="62" t="s">
        <v>642</v>
      </c>
      <c r="E179" t="str">
        <f>IFERROR(VLOOKUP(ROWS($E$1:E178),$B$2:$C$242,2,FALSE),"")</f>
        <v/>
      </c>
    </row>
    <row r="180" spans="2:5" x14ac:dyDescent="0.25">
      <c r="B180">
        <f>IF(ISNUMBER(SEARCH($A$2,C180)),MAX($B$1:B179)+1,0)</f>
        <v>0</v>
      </c>
      <c r="C180" s="62" t="s">
        <v>643</v>
      </c>
      <c r="E180" t="str">
        <f>IFERROR(VLOOKUP(ROWS($E$1:E179),$B$2:$C$242,2,FALSE),"")</f>
        <v/>
      </c>
    </row>
    <row r="181" spans="2:5" x14ac:dyDescent="0.25">
      <c r="B181">
        <f>IF(ISNUMBER(SEARCH($A$2,C181)),MAX($B$1:B180)+1,0)</f>
        <v>0</v>
      </c>
      <c r="C181" s="62" t="s">
        <v>644</v>
      </c>
      <c r="E181" t="str">
        <f>IFERROR(VLOOKUP(ROWS($E$1:E180),$B$2:$C$242,2,FALSE),"")</f>
        <v/>
      </c>
    </row>
    <row r="182" spans="2:5" x14ac:dyDescent="0.25">
      <c r="B182">
        <f>IF(ISNUMBER(SEARCH($A$2,C182)),MAX($B$1:B181)+1,0)</f>
        <v>0</v>
      </c>
      <c r="C182" s="62" t="s">
        <v>645</v>
      </c>
      <c r="E182" t="str">
        <f>IFERROR(VLOOKUP(ROWS($E$1:E181),$B$2:$C$242,2,FALSE),"")</f>
        <v/>
      </c>
    </row>
    <row r="183" spans="2:5" x14ac:dyDescent="0.25">
      <c r="B183">
        <f>IF(ISNUMBER(SEARCH($A$2,C183)),MAX($B$1:B182)+1,0)</f>
        <v>0</v>
      </c>
      <c r="C183" s="62" t="s">
        <v>646</v>
      </c>
      <c r="E183" t="str">
        <f>IFERROR(VLOOKUP(ROWS($E$1:E182),$B$2:$C$242,2,FALSE),"")</f>
        <v/>
      </c>
    </row>
    <row r="184" spans="2:5" x14ac:dyDescent="0.25">
      <c r="B184">
        <f>IF(ISNUMBER(SEARCH($A$2,C184)),MAX($B$1:B183)+1,0)</f>
        <v>0</v>
      </c>
      <c r="C184" s="62" t="s">
        <v>647</v>
      </c>
      <c r="E184" t="str">
        <f>IFERROR(VLOOKUP(ROWS($E$1:E183),$B$2:$C$242,2,FALSE),"")</f>
        <v/>
      </c>
    </row>
    <row r="185" spans="2:5" x14ac:dyDescent="0.25">
      <c r="B185">
        <f>IF(ISNUMBER(SEARCH($A$2,C185)),MAX($B$1:B184)+1,0)</f>
        <v>0</v>
      </c>
      <c r="C185" s="62" t="s">
        <v>648</v>
      </c>
      <c r="E185" t="str">
        <f>IFERROR(VLOOKUP(ROWS($E$1:E184),$B$2:$C$242,2,FALSE),"")</f>
        <v/>
      </c>
    </row>
    <row r="186" spans="2:5" x14ac:dyDescent="0.25">
      <c r="B186">
        <f>IF(ISNUMBER(SEARCH($A$2,C186)),MAX($B$1:B185)+1,0)</f>
        <v>0</v>
      </c>
      <c r="C186" s="62" t="s">
        <v>649</v>
      </c>
      <c r="E186" t="str">
        <f>IFERROR(VLOOKUP(ROWS($E$1:E185),$B$2:$C$242,2,FALSE),"")</f>
        <v/>
      </c>
    </row>
    <row r="187" spans="2:5" x14ac:dyDescent="0.25">
      <c r="B187">
        <f>IF(ISNUMBER(SEARCH($A$2,C187)),MAX($B$1:B186)+1,0)</f>
        <v>0</v>
      </c>
      <c r="C187" s="62" t="s">
        <v>650</v>
      </c>
      <c r="E187" t="str">
        <f>IFERROR(VLOOKUP(ROWS($E$1:E186),$B$2:$C$242,2,FALSE),"")</f>
        <v/>
      </c>
    </row>
    <row r="188" spans="2:5" x14ac:dyDescent="0.25">
      <c r="B188">
        <f>IF(ISNUMBER(SEARCH($A$2,C188)),MAX($B$1:B187)+1,0)</f>
        <v>0</v>
      </c>
      <c r="C188" s="62" t="s">
        <v>651</v>
      </c>
      <c r="E188" t="str">
        <f>IFERROR(VLOOKUP(ROWS($E$1:E187),$B$2:$C$242,2,FALSE),"")</f>
        <v/>
      </c>
    </row>
    <row r="189" spans="2:5" x14ac:dyDescent="0.25">
      <c r="B189">
        <f>IF(ISNUMBER(SEARCH($A$2,C189)),MAX($B$1:B188)+1,0)</f>
        <v>0</v>
      </c>
      <c r="C189" s="62" t="s">
        <v>652</v>
      </c>
      <c r="E189" t="str">
        <f>IFERROR(VLOOKUP(ROWS($E$1:E188),$B$2:$C$242,2,FALSE),"")</f>
        <v/>
      </c>
    </row>
    <row r="190" spans="2:5" x14ac:dyDescent="0.25">
      <c r="B190">
        <f>IF(ISNUMBER(SEARCH($A$2,C190)),MAX($B$1:B189)+1,0)</f>
        <v>0</v>
      </c>
      <c r="C190" s="62" t="s">
        <v>653</v>
      </c>
      <c r="E190" t="str">
        <f>IFERROR(VLOOKUP(ROWS($E$1:E189),$B$2:$C$242,2,FALSE),"")</f>
        <v/>
      </c>
    </row>
    <row r="191" spans="2:5" x14ac:dyDescent="0.25">
      <c r="B191">
        <f>IF(ISNUMBER(SEARCH($A$2,C191)),MAX($B$1:B190)+1,0)</f>
        <v>0</v>
      </c>
      <c r="C191" s="62" t="s">
        <v>654</v>
      </c>
      <c r="E191" t="str">
        <f>IFERROR(VLOOKUP(ROWS($E$1:E190),$B$2:$C$242,2,FALSE),"")</f>
        <v/>
      </c>
    </row>
    <row r="192" spans="2:5" x14ac:dyDescent="0.25">
      <c r="B192">
        <f>IF(ISNUMBER(SEARCH($A$2,C192)),MAX($B$1:B191)+1,0)</f>
        <v>0</v>
      </c>
      <c r="C192" s="62" t="s">
        <v>655</v>
      </c>
      <c r="E192" t="str">
        <f>IFERROR(VLOOKUP(ROWS($E$1:E191),$B$2:$C$242,2,FALSE),"")</f>
        <v/>
      </c>
    </row>
    <row r="193" spans="2:5" x14ac:dyDescent="0.25">
      <c r="B193">
        <f>IF(ISNUMBER(SEARCH($A$2,C193)),MAX($B$1:B192)+1,0)</f>
        <v>0</v>
      </c>
      <c r="C193" s="62" t="s">
        <v>656</v>
      </c>
      <c r="E193" t="str">
        <f>IFERROR(VLOOKUP(ROWS($E$1:E192),$B$2:$C$242,2,FALSE),"")</f>
        <v/>
      </c>
    </row>
    <row r="194" spans="2:5" x14ac:dyDescent="0.25">
      <c r="B194">
        <f>IF(ISNUMBER(SEARCH($A$2,C194)),MAX($B$1:B193)+1,0)</f>
        <v>0</v>
      </c>
      <c r="C194" s="62" t="s">
        <v>657</v>
      </c>
      <c r="E194" t="str">
        <f>IFERROR(VLOOKUP(ROWS($E$1:E193),$B$2:$C$242,2,FALSE),"")</f>
        <v/>
      </c>
    </row>
    <row r="195" spans="2:5" x14ac:dyDescent="0.25">
      <c r="B195">
        <f>IF(ISNUMBER(SEARCH($A$2,C195)),MAX($B$1:B194)+1,0)</f>
        <v>0</v>
      </c>
      <c r="C195" s="62" t="s">
        <v>658</v>
      </c>
      <c r="E195" t="str">
        <f>IFERROR(VLOOKUP(ROWS($E$1:E194),$B$2:$C$242,2,FALSE),"")</f>
        <v/>
      </c>
    </row>
    <row r="196" spans="2:5" x14ac:dyDescent="0.25">
      <c r="B196">
        <f>IF(ISNUMBER(SEARCH($A$2,C196)),MAX($B$1:B195)+1,0)</f>
        <v>0</v>
      </c>
      <c r="C196" s="62" t="s">
        <v>659</v>
      </c>
      <c r="E196" t="str">
        <f>IFERROR(VLOOKUP(ROWS($E$1:E195),$B$2:$C$242,2,FALSE),"")</f>
        <v/>
      </c>
    </row>
    <row r="197" spans="2:5" x14ac:dyDescent="0.25">
      <c r="B197">
        <f>IF(ISNUMBER(SEARCH($A$2,C197)),MAX($B$1:B196)+1,0)</f>
        <v>0</v>
      </c>
      <c r="C197" s="62" t="s">
        <v>660</v>
      </c>
      <c r="E197" t="str">
        <f>IFERROR(VLOOKUP(ROWS($E$1:E196),$B$2:$C$242,2,FALSE),"")</f>
        <v/>
      </c>
    </row>
    <row r="198" spans="2:5" x14ac:dyDescent="0.25">
      <c r="B198">
        <f>IF(ISNUMBER(SEARCH($A$2,C198)),MAX($B$1:B197)+1,0)</f>
        <v>0</v>
      </c>
      <c r="C198" s="62" t="s">
        <v>661</v>
      </c>
      <c r="E198" t="str">
        <f>IFERROR(VLOOKUP(ROWS($E$1:E197),$B$2:$C$242,2,FALSE),"")</f>
        <v/>
      </c>
    </row>
    <row r="199" spans="2:5" x14ac:dyDescent="0.25">
      <c r="B199">
        <f>IF(ISNUMBER(SEARCH($A$2,C199)),MAX($B$1:B198)+1,0)</f>
        <v>0</v>
      </c>
      <c r="C199" s="62" t="s">
        <v>662</v>
      </c>
      <c r="E199" t="str">
        <f>IFERROR(VLOOKUP(ROWS($E$1:E198),$B$2:$C$242,2,FALSE),"")</f>
        <v/>
      </c>
    </row>
    <row r="200" spans="2:5" x14ac:dyDescent="0.25">
      <c r="B200">
        <f>IF(ISNUMBER(SEARCH($A$2,C200)),MAX($B$1:B199)+1,0)</f>
        <v>0</v>
      </c>
      <c r="C200" s="62" t="s">
        <v>663</v>
      </c>
      <c r="E200" t="str">
        <f>IFERROR(VLOOKUP(ROWS($E$1:E199),$B$2:$C$242,2,FALSE),"")</f>
        <v/>
      </c>
    </row>
    <row r="201" spans="2:5" x14ac:dyDescent="0.25">
      <c r="B201">
        <f>IF(ISNUMBER(SEARCH($A$2,C201)),MAX($B$1:B200)+1,0)</f>
        <v>0</v>
      </c>
      <c r="C201" s="62" t="s">
        <v>664</v>
      </c>
      <c r="E201" t="str">
        <f>IFERROR(VLOOKUP(ROWS($E$1:E200),$B$2:$C$242,2,FALSE),"")</f>
        <v/>
      </c>
    </row>
    <row r="202" spans="2:5" x14ac:dyDescent="0.25">
      <c r="B202">
        <f>IF(ISNUMBER(SEARCH($A$2,C202)),MAX($B$1:B201)+1,0)</f>
        <v>0</v>
      </c>
      <c r="C202" s="62" t="s">
        <v>665</v>
      </c>
      <c r="E202" t="str">
        <f>IFERROR(VLOOKUP(ROWS($E$1:E201),$B$2:$C$242,2,FALSE),"")</f>
        <v/>
      </c>
    </row>
    <row r="203" spans="2:5" x14ac:dyDescent="0.25">
      <c r="B203">
        <f>IF(ISNUMBER(SEARCH($A$2,C203)),MAX($B$1:B202)+1,0)</f>
        <v>0</v>
      </c>
      <c r="C203" s="62" t="s">
        <v>666</v>
      </c>
      <c r="E203" t="str">
        <f>IFERROR(VLOOKUP(ROWS($E$1:E202),$B$2:$C$242,2,FALSE),"")</f>
        <v/>
      </c>
    </row>
    <row r="204" spans="2:5" x14ac:dyDescent="0.25">
      <c r="B204">
        <f>IF(ISNUMBER(SEARCH($A$2,C204)),MAX($B$1:B203)+1,0)</f>
        <v>0</v>
      </c>
      <c r="C204" s="62" t="s">
        <v>667</v>
      </c>
      <c r="E204" t="str">
        <f>IFERROR(VLOOKUP(ROWS($E$1:E203),$B$2:$C$242,2,FALSE),"")</f>
        <v/>
      </c>
    </row>
    <row r="205" spans="2:5" x14ac:dyDescent="0.25">
      <c r="B205">
        <f>IF(ISNUMBER(SEARCH($A$2,C205)),MAX($B$1:B204)+1,0)</f>
        <v>0</v>
      </c>
      <c r="C205" s="62" t="s">
        <v>668</v>
      </c>
      <c r="E205" t="str">
        <f>IFERROR(VLOOKUP(ROWS($E$1:E204),$B$2:$C$242,2,FALSE),"")</f>
        <v/>
      </c>
    </row>
    <row r="206" spans="2:5" x14ac:dyDescent="0.25">
      <c r="B206">
        <f>IF(ISNUMBER(SEARCH($A$2,C206)),MAX($B$1:B205)+1,0)</f>
        <v>0</v>
      </c>
      <c r="C206" s="62" t="s">
        <v>669</v>
      </c>
      <c r="E206" t="str">
        <f>IFERROR(VLOOKUP(ROWS($E$1:E205),$B$2:$C$242,2,FALSE),"")</f>
        <v/>
      </c>
    </row>
    <row r="207" spans="2:5" x14ac:dyDescent="0.25">
      <c r="B207">
        <f>IF(ISNUMBER(SEARCH($A$2,C207)),MAX($B$1:B206)+1,0)</f>
        <v>0</v>
      </c>
      <c r="C207" s="62" t="s">
        <v>670</v>
      </c>
      <c r="E207" t="str">
        <f>IFERROR(VLOOKUP(ROWS($E$1:E206),$B$2:$C$242,2,FALSE),"")</f>
        <v/>
      </c>
    </row>
    <row r="208" spans="2:5" x14ac:dyDescent="0.25">
      <c r="B208">
        <f>IF(ISNUMBER(SEARCH($A$2,C208)),MAX($B$1:B207)+1,0)</f>
        <v>0</v>
      </c>
      <c r="C208" s="62" t="s">
        <v>671</v>
      </c>
      <c r="E208" t="str">
        <f>IFERROR(VLOOKUP(ROWS($E$1:E207),$B$2:$C$242,2,FALSE),"")</f>
        <v/>
      </c>
    </row>
    <row r="209" spans="2:5" x14ac:dyDescent="0.25">
      <c r="B209">
        <f>IF(ISNUMBER(SEARCH($A$2,C209)),MAX($B$1:B208)+1,0)</f>
        <v>0</v>
      </c>
      <c r="C209" s="62" t="s">
        <v>672</v>
      </c>
      <c r="E209" t="str">
        <f>IFERROR(VLOOKUP(ROWS($E$1:E208),$B$2:$C$242,2,FALSE),"")</f>
        <v/>
      </c>
    </row>
    <row r="210" spans="2:5" x14ac:dyDescent="0.25">
      <c r="B210">
        <f>IF(ISNUMBER(SEARCH($A$2,C210)),MAX($B$1:B209)+1,0)</f>
        <v>0</v>
      </c>
      <c r="C210" s="62" t="s">
        <v>673</v>
      </c>
      <c r="E210" t="str">
        <f>IFERROR(VLOOKUP(ROWS($E$1:E209),$B$2:$C$242,2,FALSE),"")</f>
        <v/>
      </c>
    </row>
    <row r="211" spans="2:5" x14ac:dyDescent="0.25">
      <c r="B211">
        <f>IF(ISNUMBER(SEARCH($A$2,C211)),MAX($B$1:B210)+1,0)</f>
        <v>0</v>
      </c>
      <c r="C211" s="62" t="s">
        <v>674</v>
      </c>
      <c r="E211" t="str">
        <f>IFERROR(VLOOKUP(ROWS($E$1:E210),$B$2:$C$242,2,FALSE),"")</f>
        <v/>
      </c>
    </row>
    <row r="212" spans="2:5" x14ac:dyDescent="0.25">
      <c r="B212">
        <f>IF(ISNUMBER(SEARCH($A$2,C212)),MAX($B$1:B211)+1,0)</f>
        <v>0</v>
      </c>
      <c r="C212" s="62" t="s">
        <v>675</v>
      </c>
      <c r="E212" t="str">
        <f>IFERROR(VLOOKUP(ROWS($E$1:E211),$B$2:$C$242,2,FALSE),"")</f>
        <v/>
      </c>
    </row>
    <row r="213" spans="2:5" x14ac:dyDescent="0.25">
      <c r="B213">
        <f>IF(ISNUMBER(SEARCH($A$2,C213)),MAX($B$1:B212)+1,0)</f>
        <v>0</v>
      </c>
      <c r="C213" s="62" t="s">
        <v>676</v>
      </c>
      <c r="E213" t="str">
        <f>IFERROR(VLOOKUP(ROWS($E$1:E212),$B$2:$C$242,2,FALSE),"")</f>
        <v/>
      </c>
    </row>
    <row r="214" spans="2:5" x14ac:dyDescent="0.25">
      <c r="B214">
        <f>IF(ISNUMBER(SEARCH($A$2,C214)),MAX($B$1:B213)+1,0)</f>
        <v>0</v>
      </c>
      <c r="C214" s="62" t="s">
        <v>677</v>
      </c>
      <c r="E214" t="str">
        <f>IFERROR(VLOOKUP(ROWS($E$1:E213),$B$2:$C$242,2,FALSE),"")</f>
        <v/>
      </c>
    </row>
    <row r="215" spans="2:5" x14ac:dyDescent="0.25">
      <c r="B215">
        <f>IF(ISNUMBER(SEARCH($A$2,C215)),MAX($B$1:B214)+1,0)</f>
        <v>0</v>
      </c>
      <c r="C215" s="62" t="s">
        <v>678</v>
      </c>
      <c r="E215" t="str">
        <f>IFERROR(VLOOKUP(ROWS($E$1:E214),$B$2:$C$242,2,FALSE),"")</f>
        <v/>
      </c>
    </row>
    <row r="216" spans="2:5" x14ac:dyDescent="0.25">
      <c r="B216">
        <f>IF(ISNUMBER(SEARCH($A$2,C216)),MAX($B$1:B215)+1,0)</f>
        <v>0</v>
      </c>
      <c r="C216" s="62" t="s">
        <v>679</v>
      </c>
      <c r="E216" t="str">
        <f>IFERROR(VLOOKUP(ROWS($E$1:E215),$B$2:$C$242,2,FALSE),"")</f>
        <v/>
      </c>
    </row>
    <row r="217" spans="2:5" x14ac:dyDescent="0.25">
      <c r="B217">
        <f>IF(ISNUMBER(SEARCH($A$2,C217)),MAX($B$1:B216)+1,0)</f>
        <v>0</v>
      </c>
      <c r="C217" s="62" t="s">
        <v>680</v>
      </c>
      <c r="E217" t="str">
        <f>IFERROR(VLOOKUP(ROWS($E$1:E216),$B$2:$C$242,2,FALSE),"")</f>
        <v/>
      </c>
    </row>
    <row r="218" spans="2:5" x14ac:dyDescent="0.25">
      <c r="B218">
        <f>IF(ISNUMBER(SEARCH($A$2,C218)),MAX($B$1:B217)+1,0)</f>
        <v>0</v>
      </c>
      <c r="C218" s="62" t="s">
        <v>681</v>
      </c>
      <c r="E218" t="str">
        <f>IFERROR(VLOOKUP(ROWS($E$1:E217),$B$2:$C$242,2,FALSE),"")</f>
        <v/>
      </c>
    </row>
    <row r="219" spans="2:5" x14ac:dyDescent="0.25">
      <c r="B219">
        <f>IF(ISNUMBER(SEARCH($A$2,C219)),MAX($B$1:B218)+1,0)</f>
        <v>0</v>
      </c>
      <c r="C219" s="62" t="s">
        <v>682</v>
      </c>
      <c r="E219" t="str">
        <f>IFERROR(VLOOKUP(ROWS($E$1:E218),$B$2:$C$242,2,FALSE),"")</f>
        <v/>
      </c>
    </row>
    <row r="220" spans="2:5" x14ac:dyDescent="0.25">
      <c r="B220">
        <f>IF(ISNUMBER(SEARCH($A$2,C220)),MAX($B$1:B219)+1,0)</f>
        <v>0</v>
      </c>
      <c r="C220" s="62" t="s">
        <v>683</v>
      </c>
      <c r="E220" t="str">
        <f>IFERROR(VLOOKUP(ROWS($E$1:E219),$B$2:$C$242,2,FALSE),"")</f>
        <v/>
      </c>
    </row>
    <row r="221" spans="2:5" x14ac:dyDescent="0.25">
      <c r="B221">
        <f>IF(ISNUMBER(SEARCH($A$2,C221)),MAX($B$1:B220)+1,0)</f>
        <v>0</v>
      </c>
      <c r="C221" s="62" t="s">
        <v>684</v>
      </c>
      <c r="E221" t="str">
        <f>IFERROR(VLOOKUP(ROWS($E$1:E220),$B$2:$C$242,2,FALSE),"")</f>
        <v/>
      </c>
    </row>
    <row r="222" spans="2:5" x14ac:dyDescent="0.25">
      <c r="B222">
        <f>IF(ISNUMBER(SEARCH($A$2,C222)),MAX($B$1:B221)+1,0)</f>
        <v>0</v>
      </c>
      <c r="C222" s="62" t="s">
        <v>685</v>
      </c>
      <c r="E222" t="str">
        <f>IFERROR(VLOOKUP(ROWS($E$1:E221),$B$2:$C$242,2,FALSE),"")</f>
        <v/>
      </c>
    </row>
    <row r="223" spans="2:5" x14ac:dyDescent="0.25">
      <c r="B223">
        <f>IF(ISNUMBER(SEARCH($A$2,C223)),MAX($B$1:B222)+1,0)</f>
        <v>0</v>
      </c>
      <c r="C223" s="62" t="s">
        <v>686</v>
      </c>
      <c r="E223" t="str">
        <f>IFERROR(VLOOKUP(ROWS($E$1:E222),$B$2:$C$242,2,FALSE),"")</f>
        <v/>
      </c>
    </row>
    <row r="224" spans="2:5" x14ac:dyDescent="0.25">
      <c r="B224">
        <f>IF(ISNUMBER(SEARCH($A$2,C224)),MAX($B$1:B223)+1,0)</f>
        <v>0</v>
      </c>
      <c r="C224" s="62" t="s">
        <v>687</v>
      </c>
      <c r="E224" t="str">
        <f>IFERROR(VLOOKUP(ROWS($E$1:E223),$B$2:$C$242,2,FALSE),"")</f>
        <v/>
      </c>
    </row>
    <row r="225" spans="2:5" x14ac:dyDescent="0.25">
      <c r="B225">
        <f>IF(ISNUMBER(SEARCH($A$2,C225)),MAX($B$1:B224)+1,0)</f>
        <v>0</v>
      </c>
      <c r="C225" s="62" t="s">
        <v>688</v>
      </c>
      <c r="E225" t="str">
        <f>IFERROR(VLOOKUP(ROWS($E$1:E224),$B$2:$C$242,2,FALSE),"")</f>
        <v/>
      </c>
    </row>
    <row r="226" spans="2:5" x14ac:dyDescent="0.25">
      <c r="B226">
        <f>IF(ISNUMBER(SEARCH($A$2,C226)),MAX($B$1:B225)+1,0)</f>
        <v>0</v>
      </c>
      <c r="C226" s="62" t="s">
        <v>689</v>
      </c>
      <c r="E226" t="str">
        <f>IFERROR(VLOOKUP(ROWS($E$1:E225),$B$2:$C$242,2,FALSE),"")</f>
        <v/>
      </c>
    </row>
    <row r="227" spans="2:5" x14ac:dyDescent="0.25">
      <c r="B227">
        <f>IF(ISNUMBER(SEARCH($A$2,C227)),MAX($B$1:B226)+1,0)</f>
        <v>0</v>
      </c>
      <c r="C227" s="62" t="s">
        <v>690</v>
      </c>
      <c r="E227" t="str">
        <f>IFERROR(VLOOKUP(ROWS($E$1:E226),$B$2:$C$242,2,FALSE),"")</f>
        <v/>
      </c>
    </row>
    <row r="228" spans="2:5" x14ac:dyDescent="0.25">
      <c r="B228">
        <f>IF(ISNUMBER(SEARCH($A$2,C228)),MAX($B$1:B227)+1,0)</f>
        <v>0</v>
      </c>
      <c r="C228" s="62" t="s">
        <v>691</v>
      </c>
      <c r="E228" t="str">
        <f>IFERROR(VLOOKUP(ROWS($E$1:E227),$B$2:$C$242,2,FALSE),"")</f>
        <v/>
      </c>
    </row>
    <row r="229" spans="2:5" x14ac:dyDescent="0.25">
      <c r="B229">
        <f>IF(ISNUMBER(SEARCH($A$2,C229)),MAX($B$1:B228)+1,0)</f>
        <v>0</v>
      </c>
      <c r="C229" s="62" t="s">
        <v>692</v>
      </c>
      <c r="E229" t="str">
        <f>IFERROR(VLOOKUP(ROWS($E$1:E228),$B$2:$C$242,2,FALSE),"")</f>
        <v/>
      </c>
    </row>
    <row r="230" spans="2:5" x14ac:dyDescent="0.25">
      <c r="B230">
        <f>IF(ISNUMBER(SEARCH($A$2,C230)),MAX($B$1:B229)+1,0)</f>
        <v>0</v>
      </c>
      <c r="C230" s="62" t="s">
        <v>693</v>
      </c>
      <c r="E230" t="str">
        <f>IFERROR(VLOOKUP(ROWS($E$1:E229),$B$2:$C$242,2,FALSE),"")</f>
        <v/>
      </c>
    </row>
    <row r="231" spans="2:5" x14ac:dyDescent="0.25">
      <c r="B231">
        <f>IF(ISNUMBER(SEARCH($A$2,C231)),MAX($B$1:B230)+1,0)</f>
        <v>0</v>
      </c>
      <c r="C231" s="62" t="s">
        <v>694</v>
      </c>
      <c r="E231" t="str">
        <f>IFERROR(VLOOKUP(ROWS($E$1:E230),$B$2:$C$242,2,FALSE),"")</f>
        <v/>
      </c>
    </row>
    <row r="232" spans="2:5" x14ac:dyDescent="0.25">
      <c r="B232">
        <f>IF(ISNUMBER(SEARCH($A$2,C232)),MAX($B$1:B231)+1,0)</f>
        <v>0</v>
      </c>
      <c r="C232" s="62" t="s">
        <v>695</v>
      </c>
      <c r="E232" t="str">
        <f>IFERROR(VLOOKUP(ROWS($E$1:E231),$B$2:$C$242,2,FALSE),"")</f>
        <v/>
      </c>
    </row>
    <row r="233" spans="2:5" x14ac:dyDescent="0.25">
      <c r="B233">
        <f>IF(ISNUMBER(SEARCH($A$2,C233)),MAX($B$1:B232)+1,0)</f>
        <v>0</v>
      </c>
      <c r="C233" s="62" t="s">
        <v>696</v>
      </c>
      <c r="E233" t="str">
        <f>IFERROR(VLOOKUP(ROWS($E$1:E232),$B$2:$C$242,2,FALSE),"")</f>
        <v/>
      </c>
    </row>
    <row r="234" spans="2:5" x14ac:dyDescent="0.25">
      <c r="B234">
        <f>IF(ISNUMBER(SEARCH($A$2,C234)),MAX($B$1:B233)+1,0)</f>
        <v>0</v>
      </c>
      <c r="C234" s="62" t="s">
        <v>697</v>
      </c>
      <c r="E234" t="str">
        <f>IFERROR(VLOOKUP(ROWS($E$1:E233),$B$2:$C$242,2,FALSE),"")</f>
        <v/>
      </c>
    </row>
    <row r="235" spans="2:5" x14ac:dyDescent="0.25">
      <c r="B235">
        <f>IF(ISNUMBER(SEARCH($A$2,C235)),MAX($B$1:B234)+1,0)</f>
        <v>0</v>
      </c>
      <c r="C235" s="62" t="s">
        <v>698</v>
      </c>
      <c r="E235" t="str">
        <f>IFERROR(VLOOKUP(ROWS($E$1:E234),$B$2:$C$242,2,FALSE),"")</f>
        <v/>
      </c>
    </row>
    <row r="236" spans="2:5" x14ac:dyDescent="0.25">
      <c r="B236">
        <f>IF(ISNUMBER(SEARCH($A$2,C236)),MAX($B$1:B235)+1,0)</f>
        <v>0</v>
      </c>
      <c r="C236" s="62" t="s">
        <v>699</v>
      </c>
      <c r="E236" t="str">
        <f>IFERROR(VLOOKUP(ROWS($E$1:E235),$B$2:$C$242,2,FALSE),"")</f>
        <v/>
      </c>
    </row>
    <row r="237" spans="2:5" x14ac:dyDescent="0.25">
      <c r="B237">
        <f>IF(ISNUMBER(SEARCH($A$2,C237)),MAX($B$1:B236)+1,0)</f>
        <v>0</v>
      </c>
      <c r="C237" s="62" t="s">
        <v>700</v>
      </c>
      <c r="E237" t="str">
        <f>IFERROR(VLOOKUP(ROWS($E$1:E236),$B$2:$C$242,2,FALSE),"")</f>
        <v/>
      </c>
    </row>
    <row r="238" spans="2:5" x14ac:dyDescent="0.25">
      <c r="B238">
        <f>IF(ISNUMBER(SEARCH($A$2,C238)),MAX($B$1:B237)+1,0)</f>
        <v>0</v>
      </c>
      <c r="C238" s="62" t="s">
        <v>701</v>
      </c>
      <c r="E238" t="str">
        <f>IFERROR(VLOOKUP(ROWS($E$1:E237),$B$2:$C$242,2,FALSE),"")</f>
        <v/>
      </c>
    </row>
    <row r="239" spans="2:5" x14ac:dyDescent="0.25">
      <c r="B239">
        <f>IF(ISNUMBER(SEARCH($A$2,C239)),MAX($B$1:B238)+1,0)</f>
        <v>0</v>
      </c>
      <c r="C239" s="62" t="s">
        <v>702</v>
      </c>
      <c r="E239" t="str">
        <f>IFERROR(VLOOKUP(ROWS($E$1:E238),$B$2:$C$242,2,FALSE),"")</f>
        <v/>
      </c>
    </row>
    <row r="240" spans="2:5" x14ac:dyDescent="0.25">
      <c r="B240">
        <f>IF(ISNUMBER(SEARCH($A$2,C240)),MAX($B$1:B239)+1,0)</f>
        <v>0</v>
      </c>
      <c r="C240" s="62" t="s">
        <v>703</v>
      </c>
      <c r="E240" t="str">
        <f>IFERROR(VLOOKUP(ROWS($E$1:E239),$B$2:$C$242,2,FALSE),"")</f>
        <v/>
      </c>
    </row>
    <row r="241" spans="2:5" x14ac:dyDescent="0.25">
      <c r="B241">
        <f>IF(ISNUMBER(SEARCH($A$2,C241)),MAX($B$1:B240)+1,0)</f>
        <v>0</v>
      </c>
      <c r="C241" s="62" t="s">
        <v>704</v>
      </c>
      <c r="E241" t="str">
        <f>IFERROR(VLOOKUP(ROWS($E$1:E240),$B$2:$C$242,2,FALSE),"")</f>
        <v/>
      </c>
    </row>
    <row r="242" spans="2:5" x14ac:dyDescent="0.25">
      <c r="B242">
        <f>IF(ISNUMBER(SEARCH($A$2,C242)),MAX($B$1:B241)+1,0)</f>
        <v>0</v>
      </c>
      <c r="C242" s="62" t="s">
        <v>705</v>
      </c>
      <c r="E242" t="str">
        <f>IFERROR(VLOOKUP(ROWS($E$1:E241),$B$2:$C$242,2,FALSE),"")</f>
        <v/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5A49-3C35-4AFE-96E4-9B39257D0F6F}">
  <dimension ref="B1:I187"/>
  <sheetViews>
    <sheetView showGridLines="0" zoomScale="121" workbookViewId="0">
      <selection activeCell="I21" sqref="I21"/>
    </sheetView>
  </sheetViews>
  <sheetFormatPr defaultColWidth="8.7109375" defaultRowHeight="15" x14ac:dyDescent="0.25"/>
  <cols>
    <col min="1" max="1" width="6.7109375" style="65" customWidth="1"/>
    <col min="2" max="2" width="12.28515625" style="65" bestFit="1" customWidth="1"/>
    <col min="3" max="3" width="47" bestFit="1" customWidth="1"/>
    <col min="4" max="4" width="18.85546875" style="65" bestFit="1" customWidth="1"/>
    <col min="5" max="5" width="18.42578125" style="65" bestFit="1" customWidth="1"/>
    <col min="6" max="6" width="8.7109375" style="65" bestFit="1" customWidth="1"/>
    <col min="7" max="7" width="13.140625" style="65" bestFit="1" customWidth="1"/>
    <col min="8" max="8" width="10.140625" style="65" bestFit="1" customWidth="1"/>
    <col min="9" max="9" width="9.28515625" style="72" bestFit="1" customWidth="1"/>
    <col min="10" max="16384" width="8.7109375" style="65"/>
  </cols>
  <sheetData>
    <row r="1" spans="2:9" ht="12.75" x14ac:dyDescent="0.2">
      <c r="B1" s="63" t="s">
        <v>1282</v>
      </c>
      <c r="C1" s="63"/>
      <c r="D1" s="63"/>
      <c r="E1" s="63"/>
      <c r="F1" s="63"/>
      <c r="G1" s="63"/>
      <c r="H1" s="63"/>
      <c r="I1" s="64"/>
    </row>
    <row r="2" spans="2:9" ht="12.75" x14ac:dyDescent="0.2">
      <c r="B2" s="93" t="s">
        <v>6</v>
      </c>
      <c r="C2" s="94" t="s">
        <v>29</v>
      </c>
      <c r="D2" s="93" t="s">
        <v>2</v>
      </c>
      <c r="E2" s="94" t="s">
        <v>1283</v>
      </c>
      <c r="F2" s="94" t="s">
        <v>1284</v>
      </c>
      <c r="G2" s="94" t="s">
        <v>714</v>
      </c>
      <c r="H2" s="95" t="s">
        <v>1068</v>
      </c>
      <c r="I2" s="94" t="s">
        <v>1285</v>
      </c>
    </row>
    <row r="3" spans="2:9" ht="12.75" x14ac:dyDescent="0.2">
      <c r="B3" s="62" t="s">
        <v>406</v>
      </c>
      <c r="C3" s="69" t="s">
        <v>408</v>
      </c>
      <c r="D3" s="62" t="s">
        <v>407</v>
      </c>
      <c r="E3" s="69" t="s">
        <v>1286</v>
      </c>
      <c r="F3" s="96"/>
      <c r="G3" s="96"/>
      <c r="H3" s="97"/>
      <c r="I3" s="72" t="s">
        <v>1287</v>
      </c>
    </row>
    <row r="4" spans="2:9" ht="12.75" x14ac:dyDescent="0.2">
      <c r="B4" s="62" t="s">
        <v>406</v>
      </c>
      <c r="C4" s="69" t="s">
        <v>410</v>
      </c>
      <c r="D4" s="62" t="s">
        <v>409</v>
      </c>
      <c r="E4" s="69" t="s">
        <v>1286</v>
      </c>
      <c r="F4" s="96"/>
      <c r="G4" s="96"/>
      <c r="H4" s="97"/>
      <c r="I4" s="72" t="s">
        <v>1287</v>
      </c>
    </row>
    <row r="5" spans="2:9" ht="12.75" x14ac:dyDescent="0.2">
      <c r="B5" s="62" t="s">
        <v>406</v>
      </c>
      <c r="C5" s="69" t="s">
        <v>307</v>
      </c>
      <c r="D5" s="62" t="s">
        <v>411</v>
      </c>
      <c r="E5" s="69" t="s">
        <v>1286</v>
      </c>
      <c r="F5" s="96"/>
      <c r="G5" s="96"/>
      <c r="H5" s="97"/>
      <c r="I5" s="72" t="s">
        <v>1287</v>
      </c>
    </row>
    <row r="6" spans="2:9" ht="12.75" x14ac:dyDescent="0.2">
      <c r="B6" s="62" t="s">
        <v>406</v>
      </c>
      <c r="C6" s="69" t="s">
        <v>413</v>
      </c>
      <c r="D6" s="62" t="s">
        <v>412</v>
      </c>
      <c r="E6" s="69" t="s">
        <v>1286</v>
      </c>
      <c r="F6" s="96"/>
      <c r="G6" s="96"/>
      <c r="H6" s="97"/>
      <c r="I6" s="72" t="s">
        <v>1287</v>
      </c>
    </row>
    <row r="7" spans="2:9" ht="12.75" x14ac:dyDescent="0.2">
      <c r="B7" s="62" t="s">
        <v>406</v>
      </c>
      <c r="C7" s="69" t="s">
        <v>415</v>
      </c>
      <c r="D7" s="62" t="s">
        <v>414</v>
      </c>
      <c r="E7" s="69" t="s">
        <v>1286</v>
      </c>
      <c r="F7" s="96"/>
      <c r="G7" s="96"/>
      <c r="H7" s="97"/>
      <c r="I7" s="72" t="s">
        <v>1287</v>
      </c>
    </row>
    <row r="8" spans="2:9" ht="12.75" x14ac:dyDescent="0.2">
      <c r="B8" s="62" t="s">
        <v>406</v>
      </c>
      <c r="C8" s="69" t="s">
        <v>417</v>
      </c>
      <c r="D8" s="62" t="s">
        <v>416</v>
      </c>
      <c r="E8" s="69" t="s">
        <v>1286</v>
      </c>
      <c r="F8" s="96"/>
      <c r="G8" s="96"/>
      <c r="H8" s="97"/>
      <c r="I8" s="72" t="s">
        <v>1287</v>
      </c>
    </row>
    <row r="9" spans="2:9" ht="12.75" x14ac:dyDescent="0.2">
      <c r="B9" s="62" t="s">
        <v>406</v>
      </c>
      <c r="C9" s="69" t="s">
        <v>419</v>
      </c>
      <c r="D9" s="62" t="s">
        <v>418</v>
      </c>
      <c r="E9" s="69" t="s">
        <v>1286</v>
      </c>
      <c r="F9" s="96"/>
      <c r="G9" s="96"/>
      <c r="H9" s="97"/>
      <c r="I9" s="72" t="s">
        <v>1287</v>
      </c>
    </row>
    <row r="10" spans="2:9" ht="12.75" x14ac:dyDescent="0.2">
      <c r="B10" s="62" t="s">
        <v>406</v>
      </c>
      <c r="C10" s="69" t="s">
        <v>319</v>
      </c>
      <c r="D10" s="62" t="s">
        <v>420</v>
      </c>
      <c r="E10" s="69" t="s">
        <v>1286</v>
      </c>
      <c r="F10" s="96"/>
      <c r="G10" s="96"/>
      <c r="H10" s="97"/>
      <c r="I10" s="72" t="s">
        <v>1287</v>
      </c>
    </row>
    <row r="11" spans="2:9" ht="12.75" x14ac:dyDescent="0.2">
      <c r="B11" s="62" t="s">
        <v>406</v>
      </c>
      <c r="C11" s="69" t="s">
        <v>422</v>
      </c>
      <c r="D11" s="62" t="s">
        <v>421</v>
      </c>
      <c r="E11" s="69" t="s">
        <v>1286</v>
      </c>
      <c r="F11" s="96">
        <v>80</v>
      </c>
      <c r="G11" s="96">
        <v>65</v>
      </c>
      <c r="H11" s="97"/>
      <c r="I11" s="72" t="s">
        <v>1287</v>
      </c>
    </row>
    <row r="12" spans="2:9" ht="12.75" x14ac:dyDescent="0.2">
      <c r="B12" s="62" t="s">
        <v>406</v>
      </c>
      <c r="C12" s="69" t="s">
        <v>323</v>
      </c>
      <c r="D12" s="62" t="s">
        <v>423</v>
      </c>
      <c r="E12" s="69" t="s">
        <v>1286</v>
      </c>
      <c r="F12" s="96"/>
      <c r="G12" s="96"/>
      <c r="H12" s="97"/>
      <c r="I12" s="72" t="s">
        <v>1287</v>
      </c>
    </row>
    <row r="13" spans="2:9" ht="12.75" x14ac:dyDescent="0.2">
      <c r="B13" s="62" t="s">
        <v>406</v>
      </c>
      <c r="C13" s="69" t="s">
        <v>325</v>
      </c>
      <c r="D13" s="62" t="s">
        <v>424</v>
      </c>
      <c r="E13" s="69" t="s">
        <v>1286</v>
      </c>
      <c r="F13" s="96"/>
      <c r="G13" s="96"/>
      <c r="H13" s="97"/>
      <c r="I13" s="72" t="s">
        <v>1287</v>
      </c>
    </row>
    <row r="14" spans="2:9" ht="12.75" x14ac:dyDescent="0.2">
      <c r="B14" s="62" t="s">
        <v>406</v>
      </c>
      <c r="C14" s="69" t="s">
        <v>426</v>
      </c>
      <c r="D14" s="62" t="s">
        <v>425</v>
      </c>
      <c r="E14" s="69" t="s">
        <v>1286</v>
      </c>
      <c r="F14" s="96"/>
      <c r="G14" s="96"/>
      <c r="H14" s="97"/>
      <c r="I14" s="72" t="s">
        <v>1287</v>
      </c>
    </row>
    <row r="15" spans="2:9" ht="12.75" x14ac:dyDescent="0.2">
      <c r="B15" s="62" t="s">
        <v>406</v>
      </c>
      <c r="C15" s="69" t="s">
        <v>428</v>
      </c>
      <c r="D15" s="62" t="s">
        <v>427</v>
      </c>
      <c r="E15" s="69" t="s">
        <v>1286</v>
      </c>
      <c r="F15" s="96"/>
      <c r="G15" s="96"/>
      <c r="H15" s="97"/>
      <c r="I15" s="72" t="s">
        <v>1287</v>
      </c>
    </row>
    <row r="16" spans="2:9" ht="12.75" x14ac:dyDescent="0.2">
      <c r="B16" s="62" t="s">
        <v>406</v>
      </c>
      <c r="C16" s="69" t="s">
        <v>430</v>
      </c>
      <c r="D16" s="62" t="s">
        <v>429</v>
      </c>
      <c r="E16" s="69" t="s">
        <v>1286</v>
      </c>
      <c r="F16" s="96"/>
      <c r="G16" s="96"/>
      <c r="H16" s="97"/>
      <c r="I16" s="72" t="s">
        <v>1287</v>
      </c>
    </row>
    <row r="17" spans="2:9" ht="12.75" x14ac:dyDescent="0.2">
      <c r="B17" s="62" t="s">
        <v>406</v>
      </c>
      <c r="C17" s="69" t="s">
        <v>335</v>
      </c>
      <c r="D17" s="62" t="s">
        <v>431</v>
      </c>
      <c r="E17" s="69" t="s">
        <v>1286</v>
      </c>
      <c r="F17" s="96"/>
      <c r="G17" s="96"/>
      <c r="H17" s="97"/>
      <c r="I17" s="72" t="s">
        <v>1287</v>
      </c>
    </row>
    <row r="18" spans="2:9" ht="12.75" x14ac:dyDescent="0.2">
      <c r="B18" s="62" t="s">
        <v>406</v>
      </c>
      <c r="C18" s="69" t="s">
        <v>345</v>
      </c>
      <c r="D18" s="62" t="s">
        <v>436</v>
      </c>
      <c r="E18" s="69" t="s">
        <v>1286</v>
      </c>
      <c r="F18" s="96">
        <v>2380</v>
      </c>
      <c r="G18" s="96">
        <v>2380</v>
      </c>
      <c r="H18" s="97"/>
      <c r="I18" s="72" t="s">
        <v>1287</v>
      </c>
    </row>
    <row r="19" spans="2:9" ht="12.75" x14ac:dyDescent="0.2">
      <c r="B19" s="62" t="s">
        <v>406</v>
      </c>
      <c r="C19" s="69" t="s">
        <v>347</v>
      </c>
      <c r="D19" s="62" t="s">
        <v>437</v>
      </c>
      <c r="E19" s="69" t="s">
        <v>1286</v>
      </c>
      <c r="F19" s="96"/>
      <c r="G19" s="96"/>
      <c r="H19" s="97"/>
      <c r="I19" s="72" t="s">
        <v>1287</v>
      </c>
    </row>
    <row r="20" spans="2:9" ht="12.75" x14ac:dyDescent="0.2">
      <c r="B20" s="62" t="s">
        <v>406</v>
      </c>
      <c r="C20" s="69" t="s">
        <v>433</v>
      </c>
      <c r="D20" s="62" t="s">
        <v>432</v>
      </c>
      <c r="E20" s="69" t="s">
        <v>1286</v>
      </c>
      <c r="F20" s="96"/>
      <c r="G20" s="96"/>
      <c r="H20" s="97"/>
      <c r="I20" s="72" t="s">
        <v>1287</v>
      </c>
    </row>
    <row r="21" spans="2:9" ht="12.75" x14ac:dyDescent="0.2">
      <c r="B21" s="62" t="s">
        <v>406</v>
      </c>
      <c r="C21" s="69" t="s">
        <v>341</v>
      </c>
      <c r="D21" s="62" t="s">
        <v>434</v>
      </c>
      <c r="E21" s="69" t="s">
        <v>1286</v>
      </c>
      <c r="F21" s="96"/>
      <c r="G21" s="96"/>
      <c r="H21" s="97"/>
      <c r="I21" s="72" t="s">
        <v>1287</v>
      </c>
    </row>
    <row r="22" spans="2:9" ht="12.75" x14ac:dyDescent="0.2">
      <c r="B22" s="62" t="s">
        <v>406</v>
      </c>
      <c r="C22" s="69" t="s">
        <v>343</v>
      </c>
      <c r="D22" s="62" t="s">
        <v>435</v>
      </c>
      <c r="E22" s="69" t="s">
        <v>1286</v>
      </c>
      <c r="F22" s="96"/>
      <c r="G22" s="96"/>
      <c r="H22" s="97"/>
      <c r="I22" s="72" t="s">
        <v>1287</v>
      </c>
    </row>
    <row r="23" spans="2:9" ht="12.75" x14ac:dyDescent="0.2">
      <c r="B23" s="62" t="s">
        <v>406</v>
      </c>
      <c r="C23" s="69" t="s">
        <v>349</v>
      </c>
      <c r="D23" s="62" t="s">
        <v>438</v>
      </c>
      <c r="E23" s="69" t="s">
        <v>1286</v>
      </c>
      <c r="F23" s="96"/>
      <c r="G23" s="96"/>
      <c r="H23" s="97"/>
      <c r="I23" s="72" t="s">
        <v>1287</v>
      </c>
    </row>
    <row r="24" spans="2:9" ht="12.75" x14ac:dyDescent="0.2">
      <c r="B24" s="62" t="s">
        <v>406</v>
      </c>
      <c r="C24" s="69" t="s">
        <v>351</v>
      </c>
      <c r="D24" s="62" t="s">
        <v>439</v>
      </c>
      <c r="E24" s="69" t="s">
        <v>1286</v>
      </c>
      <c r="F24" s="96"/>
      <c r="G24" s="96"/>
      <c r="H24" s="97"/>
      <c r="I24" s="72" t="s">
        <v>1287</v>
      </c>
    </row>
    <row r="25" spans="2:9" ht="12.75" x14ac:dyDescent="0.2">
      <c r="B25" s="62" t="s">
        <v>406</v>
      </c>
      <c r="C25" s="69" t="s">
        <v>353</v>
      </c>
      <c r="D25" s="62" t="s">
        <v>440</v>
      </c>
      <c r="E25" s="69" t="s">
        <v>1286</v>
      </c>
      <c r="F25" s="96"/>
      <c r="G25" s="96"/>
      <c r="H25" s="97"/>
      <c r="I25" s="72" t="s">
        <v>1287</v>
      </c>
    </row>
    <row r="26" spans="2:9" ht="12.75" x14ac:dyDescent="0.2">
      <c r="B26" s="62" t="s">
        <v>406</v>
      </c>
      <c r="C26" s="69" t="s">
        <v>355</v>
      </c>
      <c r="D26" s="62" t="s">
        <v>441</v>
      </c>
      <c r="E26" s="69" t="s">
        <v>1286</v>
      </c>
      <c r="F26" s="96"/>
      <c r="G26" s="96"/>
      <c r="H26" s="97"/>
      <c r="I26" s="72" t="s">
        <v>1287</v>
      </c>
    </row>
    <row r="27" spans="2:9" ht="12.75" x14ac:dyDescent="0.2">
      <c r="B27" s="62" t="s">
        <v>406</v>
      </c>
      <c r="C27" s="69" t="s">
        <v>357</v>
      </c>
      <c r="D27" s="62" t="s">
        <v>442</v>
      </c>
      <c r="E27" s="69" t="s">
        <v>1286</v>
      </c>
      <c r="F27" s="96"/>
      <c r="G27" s="96"/>
      <c r="H27" s="97"/>
      <c r="I27" s="72" t="s">
        <v>1287</v>
      </c>
    </row>
    <row r="28" spans="2:9" ht="12.75" x14ac:dyDescent="0.2">
      <c r="B28" s="62" t="s">
        <v>406</v>
      </c>
      <c r="C28" s="69" t="s">
        <v>444</v>
      </c>
      <c r="D28" s="62" t="s">
        <v>443</v>
      </c>
      <c r="E28" s="69" t="s">
        <v>1286</v>
      </c>
      <c r="F28" s="96"/>
      <c r="G28" s="96"/>
      <c r="H28" s="97"/>
      <c r="I28" s="72" t="s">
        <v>1287</v>
      </c>
    </row>
    <row r="29" spans="2:9" ht="12.75" x14ac:dyDescent="0.2">
      <c r="B29" s="62" t="s">
        <v>406</v>
      </c>
      <c r="C29" s="69" t="s">
        <v>367</v>
      </c>
      <c r="D29" s="62" t="s">
        <v>445</v>
      </c>
      <c r="E29" s="69" t="s">
        <v>1286</v>
      </c>
      <c r="F29" s="96"/>
      <c r="G29" s="96"/>
      <c r="H29" s="97"/>
      <c r="I29" s="72" t="s">
        <v>1287</v>
      </c>
    </row>
    <row r="30" spans="2:9" ht="12.75" x14ac:dyDescent="0.2">
      <c r="B30" s="62" t="s">
        <v>406</v>
      </c>
      <c r="C30" s="69" t="s">
        <v>369</v>
      </c>
      <c r="D30" s="62" t="s">
        <v>446</v>
      </c>
      <c r="E30" s="69" t="s">
        <v>1286</v>
      </c>
      <c r="F30" s="96"/>
      <c r="G30" s="96"/>
      <c r="H30" s="97"/>
      <c r="I30" s="72" t="s">
        <v>1287</v>
      </c>
    </row>
    <row r="31" spans="2:9" ht="12.75" x14ac:dyDescent="0.2">
      <c r="B31" s="62" t="s">
        <v>406</v>
      </c>
      <c r="C31" s="69" t="s">
        <v>371</v>
      </c>
      <c r="D31" s="62" t="s">
        <v>447</v>
      </c>
      <c r="E31" s="69" t="s">
        <v>1286</v>
      </c>
      <c r="F31" s="96"/>
      <c r="G31" s="96"/>
      <c r="H31" s="97"/>
      <c r="I31" s="72" t="s">
        <v>1287</v>
      </c>
    </row>
    <row r="32" spans="2:9" ht="12.75" x14ac:dyDescent="0.2">
      <c r="B32" s="62" t="s">
        <v>406</v>
      </c>
      <c r="C32" s="69" t="s">
        <v>373</v>
      </c>
      <c r="D32" s="62" t="s">
        <v>448</v>
      </c>
      <c r="E32" s="69" t="s">
        <v>1286</v>
      </c>
      <c r="F32" s="96"/>
      <c r="G32" s="96"/>
      <c r="H32" s="97"/>
      <c r="I32" s="72" t="s">
        <v>1287</v>
      </c>
    </row>
    <row r="33" spans="2:9" ht="12.75" x14ac:dyDescent="0.2">
      <c r="B33" s="62" t="s">
        <v>406</v>
      </c>
      <c r="C33" s="69" t="s">
        <v>375</v>
      </c>
      <c r="D33" s="62" t="s">
        <v>449</v>
      </c>
      <c r="E33" s="69" t="s">
        <v>1286</v>
      </c>
      <c r="F33" s="96"/>
      <c r="G33" s="96"/>
      <c r="H33" s="97"/>
      <c r="I33" s="72" t="s">
        <v>1287</v>
      </c>
    </row>
    <row r="34" spans="2:9" ht="12.75" x14ac:dyDescent="0.2">
      <c r="B34" s="62" t="s">
        <v>406</v>
      </c>
      <c r="C34" s="69" t="s">
        <v>451</v>
      </c>
      <c r="D34" s="62" t="s">
        <v>450</v>
      </c>
      <c r="E34" s="69" t="s">
        <v>1286</v>
      </c>
      <c r="F34" s="96">
        <v>750</v>
      </c>
      <c r="G34" s="96">
        <v>750</v>
      </c>
      <c r="H34" s="97"/>
      <c r="I34" s="72" t="s">
        <v>1287</v>
      </c>
    </row>
    <row r="35" spans="2:9" ht="12.75" x14ac:dyDescent="0.2">
      <c r="B35" s="62" t="s">
        <v>406</v>
      </c>
      <c r="C35" s="69" t="s">
        <v>453</v>
      </c>
      <c r="D35" s="62" t="s">
        <v>452</v>
      </c>
      <c r="E35" s="69" t="s">
        <v>1286</v>
      </c>
      <c r="F35" s="96"/>
      <c r="G35" s="96"/>
      <c r="H35" s="97"/>
      <c r="I35" s="72" t="s">
        <v>1287</v>
      </c>
    </row>
    <row r="36" spans="2:9" ht="12.75" x14ac:dyDescent="0.2">
      <c r="B36" s="62" t="s">
        <v>406</v>
      </c>
      <c r="C36" s="69" t="s">
        <v>455</v>
      </c>
      <c r="D36" s="62" t="s">
        <v>454</v>
      </c>
      <c r="E36" s="69" t="s">
        <v>1286</v>
      </c>
      <c r="F36" s="96"/>
      <c r="G36" s="96"/>
      <c r="H36" s="97"/>
      <c r="I36" s="72" t="s">
        <v>1287</v>
      </c>
    </row>
    <row r="37" spans="2:9" ht="12.75" x14ac:dyDescent="0.2">
      <c r="B37" s="62" t="s">
        <v>406</v>
      </c>
      <c r="C37" s="69" t="s">
        <v>457</v>
      </c>
      <c r="D37" s="62" t="s">
        <v>456</v>
      </c>
      <c r="E37" s="69" t="s">
        <v>1286</v>
      </c>
      <c r="F37" s="96"/>
      <c r="G37" s="96"/>
      <c r="H37" s="97"/>
      <c r="I37" s="72" t="s">
        <v>1287</v>
      </c>
    </row>
    <row r="38" spans="2:9" ht="12.75" x14ac:dyDescent="0.2">
      <c r="B38" s="62" t="s">
        <v>406</v>
      </c>
      <c r="C38" s="69" t="s">
        <v>459</v>
      </c>
      <c r="D38" s="62" t="s">
        <v>458</v>
      </c>
      <c r="E38" s="69" t="s">
        <v>1286</v>
      </c>
      <c r="F38" s="96"/>
      <c r="G38" s="96"/>
      <c r="H38" s="97"/>
      <c r="I38" s="72" t="s">
        <v>1287</v>
      </c>
    </row>
    <row r="39" spans="2:9" ht="12.75" x14ac:dyDescent="0.2">
      <c r="B39" s="62" t="s">
        <v>406</v>
      </c>
      <c r="C39" s="69" t="s">
        <v>461</v>
      </c>
      <c r="D39" s="62" t="s">
        <v>460</v>
      </c>
      <c r="E39" s="69" t="s">
        <v>1286</v>
      </c>
      <c r="F39" s="96"/>
      <c r="G39" s="96"/>
      <c r="H39" s="97"/>
      <c r="I39" s="72" t="s">
        <v>1287</v>
      </c>
    </row>
    <row r="40" spans="2:9" ht="12.75" x14ac:dyDescent="0.2">
      <c r="B40" s="62" t="s">
        <v>406</v>
      </c>
      <c r="C40" s="69" t="s">
        <v>463</v>
      </c>
      <c r="D40" s="62" t="s">
        <v>462</v>
      </c>
      <c r="E40" s="69" t="s">
        <v>1286</v>
      </c>
      <c r="F40" s="96"/>
      <c r="G40" s="96"/>
      <c r="H40" s="97"/>
      <c r="I40" s="72" t="s">
        <v>1287</v>
      </c>
    </row>
    <row r="41" spans="2:9" ht="12.75" x14ac:dyDescent="0.2">
      <c r="B41" s="62" t="s">
        <v>406</v>
      </c>
      <c r="C41" s="69" t="s">
        <v>463</v>
      </c>
      <c r="D41" s="62" t="s">
        <v>464</v>
      </c>
      <c r="E41" s="69" t="s">
        <v>1286</v>
      </c>
      <c r="F41" s="96"/>
      <c r="G41" s="96"/>
      <c r="H41" s="97"/>
      <c r="I41" s="72" t="s">
        <v>1287</v>
      </c>
    </row>
    <row r="42" spans="2:9" ht="12.75" x14ac:dyDescent="0.2">
      <c r="B42" s="62" t="s">
        <v>140</v>
      </c>
      <c r="C42" s="69" t="s">
        <v>142</v>
      </c>
      <c r="D42" s="62" t="s">
        <v>141</v>
      </c>
      <c r="E42" s="69" t="s">
        <v>1286</v>
      </c>
      <c r="F42" s="96">
        <v>2140</v>
      </c>
      <c r="G42" s="96">
        <v>2040</v>
      </c>
      <c r="H42" s="97">
        <v>2040</v>
      </c>
      <c r="I42" s="72" t="s">
        <v>1287</v>
      </c>
    </row>
    <row r="43" spans="2:9" ht="12.75" x14ac:dyDescent="0.2">
      <c r="B43" s="62" t="s">
        <v>140</v>
      </c>
      <c r="C43" s="69" t="s">
        <v>144</v>
      </c>
      <c r="D43" s="62" t="s">
        <v>143</v>
      </c>
      <c r="E43" s="69" t="s">
        <v>1286</v>
      </c>
      <c r="F43" s="96">
        <v>1840</v>
      </c>
      <c r="G43" s="96">
        <v>1840</v>
      </c>
      <c r="H43" s="97">
        <v>1840</v>
      </c>
      <c r="I43" s="72" t="s">
        <v>1287</v>
      </c>
    </row>
    <row r="44" spans="2:9" ht="12.75" x14ac:dyDescent="0.2">
      <c r="B44" s="62" t="s">
        <v>140</v>
      </c>
      <c r="C44" s="69" t="s">
        <v>122</v>
      </c>
      <c r="D44" s="62" t="s">
        <v>121</v>
      </c>
      <c r="E44" s="69" t="s">
        <v>1286</v>
      </c>
      <c r="F44" s="96">
        <v>2025</v>
      </c>
      <c r="G44" s="96">
        <v>1925</v>
      </c>
      <c r="H44" s="97">
        <v>1925</v>
      </c>
      <c r="I44" s="72" t="s">
        <v>1287</v>
      </c>
    </row>
    <row r="45" spans="2:9" ht="12.75" x14ac:dyDescent="0.2">
      <c r="B45" s="62" t="s">
        <v>140</v>
      </c>
      <c r="C45" s="69" t="s">
        <v>146</v>
      </c>
      <c r="D45" s="62" t="s">
        <v>145</v>
      </c>
      <c r="E45" s="69" t="s">
        <v>1286</v>
      </c>
      <c r="F45" s="96">
        <v>1620</v>
      </c>
      <c r="G45" s="96">
        <v>1620</v>
      </c>
      <c r="H45" s="97">
        <v>1620</v>
      </c>
      <c r="I45" s="72" t="s">
        <v>1287</v>
      </c>
    </row>
    <row r="46" spans="2:9" ht="12.75" x14ac:dyDescent="0.2">
      <c r="B46" s="62" t="s">
        <v>140</v>
      </c>
      <c r="C46" s="69" t="s">
        <v>148</v>
      </c>
      <c r="D46" s="62" t="s">
        <v>147</v>
      </c>
      <c r="E46" s="69" t="s">
        <v>1286</v>
      </c>
      <c r="F46" s="96">
        <v>1906</v>
      </c>
      <c r="G46" s="96">
        <v>1806</v>
      </c>
      <c r="H46" s="97">
        <v>1806</v>
      </c>
      <c r="I46" s="72" t="s">
        <v>1287</v>
      </c>
    </row>
    <row r="47" spans="2:9" ht="12.75" x14ac:dyDescent="0.2">
      <c r="B47" s="62" t="s">
        <v>140</v>
      </c>
      <c r="C47" s="69" t="s">
        <v>150</v>
      </c>
      <c r="D47" s="62" t="s">
        <v>149</v>
      </c>
      <c r="E47" s="69" t="s">
        <v>1288</v>
      </c>
      <c r="F47" s="96">
        <v>1052</v>
      </c>
      <c r="G47" s="96">
        <v>1002</v>
      </c>
      <c r="H47" s="97">
        <v>1002</v>
      </c>
      <c r="I47" s="72" t="s">
        <v>1287</v>
      </c>
    </row>
    <row r="48" spans="2:9" ht="12.75" x14ac:dyDescent="0.2">
      <c r="B48" s="62" t="s">
        <v>140</v>
      </c>
      <c r="C48" s="69" t="s">
        <v>152</v>
      </c>
      <c r="D48" s="62" t="s">
        <v>151</v>
      </c>
      <c r="E48" s="69" t="s">
        <v>1286</v>
      </c>
      <c r="F48" s="96">
        <v>2007</v>
      </c>
      <c r="G48" s="96">
        <v>1907</v>
      </c>
      <c r="H48" s="97">
        <v>1907</v>
      </c>
      <c r="I48" s="72" t="s">
        <v>1287</v>
      </c>
    </row>
    <row r="49" spans="2:9" ht="12.75" x14ac:dyDescent="0.2">
      <c r="B49" s="62" t="s">
        <v>140</v>
      </c>
      <c r="C49" s="69" t="s">
        <v>154</v>
      </c>
      <c r="D49" s="62" t="s">
        <v>153</v>
      </c>
      <c r="E49" s="69" t="s">
        <v>1286</v>
      </c>
      <c r="F49" s="96">
        <v>1795</v>
      </c>
      <c r="G49" s="96">
        <v>1695</v>
      </c>
      <c r="H49" s="97">
        <v>1695</v>
      </c>
      <c r="I49" s="72" t="s">
        <v>1287</v>
      </c>
    </row>
    <row r="50" spans="2:9" ht="12.75" x14ac:dyDescent="0.2">
      <c r="B50" s="62" t="s">
        <v>140</v>
      </c>
      <c r="C50" s="69" t="s">
        <v>156</v>
      </c>
      <c r="D50" s="62" t="s">
        <v>155</v>
      </c>
      <c r="E50" s="69" t="s">
        <v>1289</v>
      </c>
      <c r="F50" s="96"/>
      <c r="G50" s="96"/>
      <c r="H50" s="97"/>
      <c r="I50" s="72" t="s">
        <v>1287</v>
      </c>
    </row>
    <row r="51" spans="2:9" ht="12.75" x14ac:dyDescent="0.2">
      <c r="B51" s="62" t="s">
        <v>140</v>
      </c>
      <c r="C51" s="69" t="s">
        <v>158</v>
      </c>
      <c r="D51" s="62" t="s">
        <v>157</v>
      </c>
      <c r="E51" s="69" t="s">
        <v>1289</v>
      </c>
      <c r="F51" s="96"/>
      <c r="G51" s="96"/>
      <c r="H51" s="97"/>
      <c r="I51" s="72" t="s">
        <v>1287</v>
      </c>
    </row>
    <row r="52" spans="2:9" ht="12.75" x14ac:dyDescent="0.2">
      <c r="B52" s="62" t="s">
        <v>140</v>
      </c>
      <c r="C52" s="69" t="s">
        <v>160</v>
      </c>
      <c r="D52" s="62" t="s">
        <v>159</v>
      </c>
      <c r="E52" s="69" t="s">
        <v>1289</v>
      </c>
      <c r="F52" s="96">
        <v>1445</v>
      </c>
      <c r="G52" s="96">
        <v>1374</v>
      </c>
      <c r="H52" s="97"/>
      <c r="I52" s="72" t="s">
        <v>1287</v>
      </c>
    </row>
    <row r="53" spans="2:9" ht="12.75" x14ac:dyDescent="0.2">
      <c r="B53" s="62" t="s">
        <v>140</v>
      </c>
      <c r="C53" s="69" t="s">
        <v>162</v>
      </c>
      <c r="D53" s="62" t="s">
        <v>161</v>
      </c>
      <c r="E53" s="69" t="s">
        <v>1289</v>
      </c>
      <c r="F53" s="96"/>
      <c r="G53" s="96"/>
      <c r="H53" s="97"/>
      <c r="I53" s="72" t="s">
        <v>1287</v>
      </c>
    </row>
    <row r="54" spans="2:9" ht="12.75" x14ac:dyDescent="0.2">
      <c r="B54" s="62" t="s">
        <v>140</v>
      </c>
      <c r="C54" s="69" t="s">
        <v>164</v>
      </c>
      <c r="D54" s="62" t="s">
        <v>163</v>
      </c>
      <c r="E54" s="69" t="s">
        <v>1289</v>
      </c>
      <c r="F54" s="96">
        <v>1445</v>
      </c>
      <c r="G54" s="96">
        <v>1374</v>
      </c>
      <c r="H54" s="97">
        <v>1374</v>
      </c>
      <c r="I54" s="72" t="s">
        <v>1287</v>
      </c>
    </row>
    <row r="55" spans="2:9" ht="12.75" x14ac:dyDescent="0.2">
      <c r="B55" s="62" t="s">
        <v>140</v>
      </c>
      <c r="C55" s="69" t="s">
        <v>166</v>
      </c>
      <c r="D55" s="62" t="s">
        <v>165</v>
      </c>
      <c r="E55" s="69" t="s">
        <v>1286</v>
      </c>
      <c r="F55" s="96">
        <v>1839</v>
      </c>
      <c r="G55" s="96">
        <v>1739</v>
      </c>
      <c r="H55" s="97">
        <v>1739</v>
      </c>
      <c r="I55" s="72" t="s">
        <v>1287</v>
      </c>
    </row>
    <row r="56" spans="2:9" ht="12.75" x14ac:dyDescent="0.2">
      <c r="B56" s="62" t="s">
        <v>140</v>
      </c>
      <c r="C56" s="69" t="s">
        <v>168</v>
      </c>
      <c r="D56" s="62" t="s">
        <v>167</v>
      </c>
      <c r="E56" s="69" t="s">
        <v>1289</v>
      </c>
      <c r="F56" s="96">
        <v>1487</v>
      </c>
      <c r="G56" s="96">
        <v>1403</v>
      </c>
      <c r="H56" s="97">
        <v>1403</v>
      </c>
      <c r="I56" s="72" t="s">
        <v>1287</v>
      </c>
    </row>
    <row r="57" spans="2:9" ht="12.75" x14ac:dyDescent="0.2">
      <c r="B57" s="62" t="s">
        <v>140</v>
      </c>
      <c r="C57" s="69" t="s">
        <v>170</v>
      </c>
      <c r="D57" s="62" t="s">
        <v>169</v>
      </c>
      <c r="E57" s="69" t="s">
        <v>1289</v>
      </c>
      <c r="F57" s="96">
        <v>1357</v>
      </c>
      <c r="G57" s="96">
        <v>1273</v>
      </c>
      <c r="H57" s="97">
        <v>1273</v>
      </c>
      <c r="I57" s="72" t="s">
        <v>1287</v>
      </c>
    </row>
    <row r="58" spans="2:9" ht="12.75" x14ac:dyDescent="0.2">
      <c r="B58" s="62" t="s">
        <v>140</v>
      </c>
      <c r="C58" s="69" t="s">
        <v>172</v>
      </c>
      <c r="D58" s="62" t="s">
        <v>171</v>
      </c>
      <c r="E58" s="69" t="s">
        <v>1286</v>
      </c>
      <c r="F58" s="96">
        <v>1624</v>
      </c>
      <c r="G58" s="96">
        <v>1524</v>
      </c>
      <c r="H58" s="97">
        <v>1524</v>
      </c>
      <c r="I58" s="72" t="s">
        <v>1287</v>
      </c>
    </row>
    <row r="59" spans="2:9" ht="12.75" x14ac:dyDescent="0.2">
      <c r="B59" s="62" t="s">
        <v>140</v>
      </c>
      <c r="C59" s="69" t="s">
        <v>174</v>
      </c>
      <c r="D59" s="62" t="s">
        <v>173</v>
      </c>
      <c r="E59" s="69" t="s">
        <v>1286</v>
      </c>
      <c r="F59" s="96">
        <v>1679</v>
      </c>
      <c r="G59" s="96">
        <v>1579</v>
      </c>
      <c r="H59" s="97">
        <v>1579</v>
      </c>
      <c r="I59" s="72" t="s">
        <v>1287</v>
      </c>
    </row>
    <row r="60" spans="2:9" ht="12.75" x14ac:dyDescent="0.2">
      <c r="B60" s="62" t="s">
        <v>140</v>
      </c>
      <c r="C60" s="69" t="s">
        <v>176</v>
      </c>
      <c r="D60" s="62" t="s">
        <v>175</v>
      </c>
      <c r="E60" s="69" t="s">
        <v>1286</v>
      </c>
      <c r="F60" s="96">
        <v>1858</v>
      </c>
      <c r="G60" s="96">
        <v>1758</v>
      </c>
      <c r="H60" s="97">
        <v>1758</v>
      </c>
      <c r="I60" s="72" t="s">
        <v>1287</v>
      </c>
    </row>
    <row r="61" spans="2:9" ht="12.75" x14ac:dyDescent="0.2">
      <c r="B61" s="62" t="s">
        <v>140</v>
      </c>
      <c r="C61" s="69" t="s">
        <v>178</v>
      </c>
      <c r="D61" s="62" t="s">
        <v>177</v>
      </c>
      <c r="E61" s="69" t="s">
        <v>1286</v>
      </c>
      <c r="F61" s="96">
        <v>2053</v>
      </c>
      <c r="G61" s="96">
        <v>1953</v>
      </c>
      <c r="H61" s="97">
        <v>1953</v>
      </c>
      <c r="I61" s="72" t="s">
        <v>1287</v>
      </c>
    </row>
    <row r="62" spans="2:9" ht="12.75" x14ac:dyDescent="0.2">
      <c r="B62" s="62" t="s">
        <v>140</v>
      </c>
      <c r="C62" s="69" t="s">
        <v>180</v>
      </c>
      <c r="D62" s="62" t="s">
        <v>179</v>
      </c>
      <c r="E62" s="69" t="s">
        <v>1286</v>
      </c>
      <c r="F62" s="96">
        <v>1847</v>
      </c>
      <c r="G62" s="96">
        <v>1747</v>
      </c>
      <c r="H62" s="97">
        <v>1747</v>
      </c>
      <c r="I62" s="72" t="s">
        <v>1287</v>
      </c>
    </row>
    <row r="63" spans="2:9" ht="12.75" x14ac:dyDescent="0.2">
      <c r="B63" s="62" t="s">
        <v>181</v>
      </c>
      <c r="C63" s="69" t="s">
        <v>183</v>
      </c>
      <c r="D63" s="62" t="s">
        <v>182</v>
      </c>
      <c r="E63" s="69" t="s">
        <v>1286</v>
      </c>
      <c r="F63" s="96">
        <v>1789</v>
      </c>
      <c r="G63" s="96">
        <v>1709</v>
      </c>
      <c r="H63" s="97">
        <v>1709</v>
      </c>
      <c r="I63" s="72" t="s">
        <v>1287</v>
      </c>
    </row>
    <row r="64" spans="2:9" ht="12.75" x14ac:dyDescent="0.2">
      <c r="B64" s="62" t="s">
        <v>181</v>
      </c>
      <c r="C64" s="69" t="s">
        <v>185</v>
      </c>
      <c r="D64" s="62" t="s">
        <v>184</v>
      </c>
      <c r="E64" s="69" t="s">
        <v>1286</v>
      </c>
      <c r="F64" s="96">
        <v>1736</v>
      </c>
      <c r="G64" s="96">
        <v>1656</v>
      </c>
      <c r="H64" s="97">
        <v>1656</v>
      </c>
      <c r="I64" s="72" t="s">
        <v>1287</v>
      </c>
    </row>
    <row r="65" spans="2:9" ht="12.75" x14ac:dyDescent="0.2">
      <c r="B65" s="62" t="s">
        <v>181</v>
      </c>
      <c r="C65" s="69" t="s">
        <v>187</v>
      </c>
      <c r="D65" s="62" t="s">
        <v>186</v>
      </c>
      <c r="E65" s="69" t="s">
        <v>1286</v>
      </c>
      <c r="F65" s="96">
        <v>1830</v>
      </c>
      <c r="G65" s="96">
        <v>1750</v>
      </c>
      <c r="H65" s="97">
        <v>1750</v>
      </c>
      <c r="I65" s="72" t="s">
        <v>1287</v>
      </c>
    </row>
    <row r="66" spans="2:9" ht="12.75" x14ac:dyDescent="0.2">
      <c r="B66" s="62" t="s">
        <v>181</v>
      </c>
      <c r="C66" s="69" t="s">
        <v>189</v>
      </c>
      <c r="D66" s="62" t="s">
        <v>188</v>
      </c>
      <c r="E66" s="69" t="s">
        <v>1286</v>
      </c>
      <c r="F66" s="96">
        <v>1805</v>
      </c>
      <c r="G66" s="96">
        <v>1725</v>
      </c>
      <c r="H66" s="97">
        <v>1725</v>
      </c>
      <c r="I66" s="72" t="s">
        <v>1287</v>
      </c>
    </row>
    <row r="67" spans="2:9" ht="12.75" x14ac:dyDescent="0.2">
      <c r="B67" s="62" t="s">
        <v>181</v>
      </c>
      <c r="C67" s="69" t="s">
        <v>191</v>
      </c>
      <c r="D67" s="62" t="s">
        <v>190</v>
      </c>
      <c r="E67" s="69" t="s">
        <v>1286</v>
      </c>
      <c r="F67" s="96">
        <v>1917</v>
      </c>
      <c r="G67" s="96">
        <v>1837</v>
      </c>
      <c r="H67" s="97">
        <v>1837</v>
      </c>
      <c r="I67" s="72" t="s">
        <v>1287</v>
      </c>
    </row>
    <row r="68" spans="2:9" ht="12.75" x14ac:dyDescent="0.2">
      <c r="B68" s="62" t="s">
        <v>181</v>
      </c>
      <c r="C68" s="69" t="s">
        <v>193</v>
      </c>
      <c r="D68" s="62" t="s">
        <v>192</v>
      </c>
      <c r="E68" s="69" t="s">
        <v>1286</v>
      </c>
      <c r="F68" s="96">
        <v>2060</v>
      </c>
      <c r="G68" s="96">
        <v>2060</v>
      </c>
      <c r="H68" s="97">
        <v>2060</v>
      </c>
      <c r="I68" s="72" t="s">
        <v>1287</v>
      </c>
    </row>
    <row r="69" spans="2:9" ht="12.75" x14ac:dyDescent="0.2">
      <c r="B69" s="62" t="s">
        <v>181</v>
      </c>
      <c r="C69" s="69" t="s">
        <v>195</v>
      </c>
      <c r="D69" s="62" t="s">
        <v>194</v>
      </c>
      <c r="E69" s="69" t="s">
        <v>1286</v>
      </c>
      <c r="F69" s="96">
        <v>2018</v>
      </c>
      <c r="G69" s="96">
        <v>2018</v>
      </c>
      <c r="H69" s="97">
        <v>2018</v>
      </c>
      <c r="I69" s="72" t="s">
        <v>1287</v>
      </c>
    </row>
    <row r="70" spans="2:9" ht="12.75" x14ac:dyDescent="0.2">
      <c r="B70" s="62" t="s">
        <v>181</v>
      </c>
      <c r="C70" s="69" t="s">
        <v>197</v>
      </c>
      <c r="D70" s="62" t="s">
        <v>196</v>
      </c>
      <c r="E70" s="69" t="s">
        <v>1286</v>
      </c>
      <c r="F70" s="96">
        <v>2025</v>
      </c>
      <c r="G70" s="96">
        <v>2025</v>
      </c>
      <c r="H70" s="97">
        <v>2025</v>
      </c>
      <c r="I70" s="72" t="s">
        <v>1287</v>
      </c>
    </row>
    <row r="71" spans="2:9" ht="12.75" x14ac:dyDescent="0.2">
      <c r="B71" s="62" t="s">
        <v>181</v>
      </c>
      <c r="C71" s="69" t="s">
        <v>199</v>
      </c>
      <c r="D71" s="62" t="s">
        <v>198</v>
      </c>
      <c r="E71" s="69" t="s">
        <v>1286</v>
      </c>
      <c r="F71" s="96">
        <v>1805</v>
      </c>
      <c r="G71" s="96">
        <v>1805</v>
      </c>
      <c r="H71" s="97">
        <v>1805</v>
      </c>
      <c r="I71" s="72" t="s">
        <v>1287</v>
      </c>
    </row>
    <row r="72" spans="2:9" ht="12.75" x14ac:dyDescent="0.2">
      <c r="B72" s="62" t="s">
        <v>181</v>
      </c>
      <c r="C72" s="69" t="s">
        <v>201</v>
      </c>
      <c r="D72" s="62" t="s">
        <v>200</v>
      </c>
      <c r="E72" s="69" t="s">
        <v>1286</v>
      </c>
      <c r="F72" s="96">
        <v>1391</v>
      </c>
      <c r="G72" s="96">
        <v>1381</v>
      </c>
      <c r="H72" s="97">
        <v>1381</v>
      </c>
      <c r="I72" s="72" t="s">
        <v>1287</v>
      </c>
    </row>
    <row r="73" spans="2:9" ht="12.75" x14ac:dyDescent="0.2">
      <c r="B73" s="62" t="s">
        <v>181</v>
      </c>
      <c r="C73" s="69" t="s">
        <v>203</v>
      </c>
      <c r="D73" s="62" t="s">
        <v>202</v>
      </c>
      <c r="E73" s="69" t="s">
        <v>1286</v>
      </c>
      <c r="F73" s="96">
        <v>1900</v>
      </c>
      <c r="G73" s="96">
        <v>1820</v>
      </c>
      <c r="H73" s="97">
        <v>1820</v>
      </c>
      <c r="I73" s="72" t="s">
        <v>1287</v>
      </c>
    </row>
    <row r="74" spans="2:9" ht="12.75" x14ac:dyDescent="0.2">
      <c r="B74" s="62" t="s">
        <v>181</v>
      </c>
      <c r="C74" s="69" t="s">
        <v>205</v>
      </c>
      <c r="D74" s="62" t="s">
        <v>204</v>
      </c>
      <c r="E74" s="69" t="s">
        <v>1286</v>
      </c>
      <c r="F74" s="96">
        <v>1938</v>
      </c>
      <c r="G74" s="96">
        <v>1858</v>
      </c>
      <c r="H74" s="97">
        <v>1858</v>
      </c>
      <c r="I74" s="72" t="s">
        <v>1287</v>
      </c>
    </row>
    <row r="75" spans="2:9" ht="12.75" x14ac:dyDescent="0.2">
      <c r="B75" s="62" t="s">
        <v>181</v>
      </c>
      <c r="C75" s="69" t="s">
        <v>124</v>
      </c>
      <c r="D75" s="62" t="s">
        <v>123</v>
      </c>
      <c r="E75" s="69" t="s">
        <v>1286</v>
      </c>
      <c r="F75" s="96">
        <v>1920</v>
      </c>
      <c r="G75" s="96">
        <v>1840</v>
      </c>
      <c r="H75" s="97">
        <v>1840</v>
      </c>
      <c r="I75" s="72" t="s">
        <v>1287</v>
      </c>
    </row>
    <row r="76" spans="2:9" ht="12.75" x14ac:dyDescent="0.2">
      <c r="B76" s="62" t="s">
        <v>181</v>
      </c>
      <c r="C76" s="69" t="s">
        <v>207</v>
      </c>
      <c r="D76" s="62" t="s">
        <v>206</v>
      </c>
      <c r="E76" s="69" t="s">
        <v>1288</v>
      </c>
      <c r="F76" s="96">
        <v>1609</v>
      </c>
      <c r="G76" s="96">
        <v>1569</v>
      </c>
      <c r="H76" s="97">
        <v>1569</v>
      </c>
      <c r="I76" s="72" t="s">
        <v>1287</v>
      </c>
    </row>
    <row r="77" spans="2:9" ht="12.75" x14ac:dyDescent="0.2">
      <c r="B77" s="62" t="s">
        <v>181</v>
      </c>
      <c r="C77" s="69" t="s">
        <v>209</v>
      </c>
      <c r="D77" s="62" t="s">
        <v>208</v>
      </c>
      <c r="E77" s="69" t="s">
        <v>1286</v>
      </c>
      <c r="F77" s="96">
        <v>2082</v>
      </c>
      <c r="G77" s="96">
        <v>2002</v>
      </c>
      <c r="H77" s="97">
        <v>2002</v>
      </c>
      <c r="I77" s="72" t="s">
        <v>1287</v>
      </c>
    </row>
    <row r="78" spans="2:9" ht="12.75" x14ac:dyDescent="0.2">
      <c r="B78" s="62" t="s">
        <v>181</v>
      </c>
      <c r="C78" s="69" t="s">
        <v>211</v>
      </c>
      <c r="D78" s="62" t="s">
        <v>210</v>
      </c>
      <c r="E78" s="69" t="s">
        <v>1286</v>
      </c>
      <c r="F78" s="96">
        <v>1700</v>
      </c>
      <c r="G78" s="96">
        <v>1620</v>
      </c>
      <c r="H78" s="97">
        <v>1620</v>
      </c>
      <c r="I78" s="72" t="s">
        <v>1287</v>
      </c>
    </row>
    <row r="79" spans="2:9" ht="12.75" x14ac:dyDescent="0.2">
      <c r="B79" s="62" t="s">
        <v>181</v>
      </c>
      <c r="C79" s="69" t="s">
        <v>213</v>
      </c>
      <c r="D79" s="62" t="s">
        <v>212</v>
      </c>
      <c r="E79" s="69" t="s">
        <v>1286</v>
      </c>
      <c r="F79" s="96">
        <v>1975</v>
      </c>
      <c r="G79" s="96">
        <v>1895</v>
      </c>
      <c r="H79" s="97">
        <v>1895</v>
      </c>
      <c r="I79" s="72" t="s">
        <v>1287</v>
      </c>
    </row>
    <row r="80" spans="2:9" ht="12.75" x14ac:dyDescent="0.2">
      <c r="B80" s="62" t="s">
        <v>181</v>
      </c>
      <c r="C80" s="69" t="s">
        <v>215</v>
      </c>
      <c r="D80" s="62" t="s">
        <v>214</v>
      </c>
      <c r="E80" s="69" t="s">
        <v>1289</v>
      </c>
      <c r="F80" s="96">
        <v>1976</v>
      </c>
      <c r="G80" s="96">
        <v>1874</v>
      </c>
      <c r="H80" s="97">
        <v>1874</v>
      </c>
      <c r="I80" s="72" t="s">
        <v>1287</v>
      </c>
    </row>
    <row r="81" spans="2:9" ht="12.75" x14ac:dyDescent="0.2">
      <c r="B81" s="62" t="s">
        <v>181</v>
      </c>
      <c r="C81" s="69" t="s">
        <v>217</v>
      </c>
      <c r="D81" s="62" t="s">
        <v>216</v>
      </c>
      <c r="E81" s="69" t="s">
        <v>1288</v>
      </c>
      <c r="F81" s="96">
        <v>1925</v>
      </c>
      <c r="G81" s="96">
        <v>1825</v>
      </c>
      <c r="H81" s="97">
        <v>1825</v>
      </c>
      <c r="I81" s="72" t="s">
        <v>1287</v>
      </c>
    </row>
    <row r="82" spans="2:9" ht="12.75" x14ac:dyDescent="0.2">
      <c r="B82" s="62" t="s">
        <v>181</v>
      </c>
      <c r="C82" s="69" t="s">
        <v>219</v>
      </c>
      <c r="D82" s="62" t="s">
        <v>218</v>
      </c>
      <c r="E82" s="69" t="s">
        <v>1286</v>
      </c>
      <c r="F82" s="96">
        <v>1817</v>
      </c>
      <c r="G82" s="96">
        <v>1737</v>
      </c>
      <c r="H82" s="97">
        <v>1737</v>
      </c>
      <c r="I82" s="72" t="s">
        <v>1287</v>
      </c>
    </row>
    <row r="83" spans="2:9" ht="12.75" x14ac:dyDescent="0.2">
      <c r="B83" s="62" t="s">
        <v>181</v>
      </c>
      <c r="C83" s="69" t="s">
        <v>221</v>
      </c>
      <c r="D83" s="62" t="s">
        <v>220</v>
      </c>
      <c r="E83" s="69" t="s">
        <v>1286</v>
      </c>
      <c r="F83" s="96">
        <v>1962</v>
      </c>
      <c r="G83" s="96">
        <v>1882</v>
      </c>
      <c r="H83" s="97">
        <v>1882</v>
      </c>
      <c r="I83" s="72" t="s">
        <v>1287</v>
      </c>
    </row>
    <row r="84" spans="2:9" ht="12.75" x14ac:dyDescent="0.2">
      <c r="B84" s="62" t="s">
        <v>222</v>
      </c>
      <c r="C84" s="69" t="s">
        <v>224</v>
      </c>
      <c r="D84" s="62" t="s">
        <v>223</v>
      </c>
      <c r="E84" s="69" t="s">
        <v>1286</v>
      </c>
      <c r="F84" s="96">
        <v>963</v>
      </c>
      <c r="G84" s="96">
        <v>867</v>
      </c>
      <c r="H84" s="97">
        <v>867</v>
      </c>
      <c r="I84" s="72" t="s">
        <v>1287</v>
      </c>
    </row>
    <row r="85" spans="2:9" ht="12.75" x14ac:dyDescent="0.2">
      <c r="B85" s="62" t="s">
        <v>222</v>
      </c>
      <c r="C85" s="69" t="s">
        <v>226</v>
      </c>
      <c r="D85" s="62" t="s">
        <v>225</v>
      </c>
      <c r="E85" s="69" t="s">
        <v>1290</v>
      </c>
      <c r="F85" s="96">
        <v>1700</v>
      </c>
      <c r="G85" s="96">
        <v>1568</v>
      </c>
      <c r="H85" s="97"/>
      <c r="I85" s="72" t="s">
        <v>1287</v>
      </c>
    </row>
    <row r="86" spans="2:9" ht="12.75" x14ac:dyDescent="0.2">
      <c r="B86" s="62" t="s">
        <v>222</v>
      </c>
      <c r="C86" s="69" t="s">
        <v>228</v>
      </c>
      <c r="D86" s="62" t="s">
        <v>227</v>
      </c>
      <c r="E86" s="69" t="s">
        <v>1286</v>
      </c>
      <c r="F86" s="96">
        <v>850</v>
      </c>
      <c r="G86" s="96">
        <v>784</v>
      </c>
      <c r="H86" s="97"/>
      <c r="I86" s="72" t="s">
        <v>1287</v>
      </c>
    </row>
    <row r="87" spans="2:9" ht="12.75" x14ac:dyDescent="0.2">
      <c r="B87" s="62" t="s">
        <v>222</v>
      </c>
      <c r="C87" s="69" t="s">
        <v>230</v>
      </c>
      <c r="D87" s="62" t="s">
        <v>229</v>
      </c>
      <c r="E87" s="69" t="s">
        <v>1288</v>
      </c>
      <c r="F87" s="96">
        <v>575</v>
      </c>
      <c r="G87" s="96">
        <v>530</v>
      </c>
      <c r="H87" s="97"/>
      <c r="I87" s="72" t="s">
        <v>1287</v>
      </c>
    </row>
    <row r="88" spans="2:9" ht="12.75" x14ac:dyDescent="0.2">
      <c r="B88" s="62" t="s">
        <v>222</v>
      </c>
      <c r="C88" s="69" t="s">
        <v>232</v>
      </c>
      <c r="D88" s="62" t="s">
        <v>231</v>
      </c>
      <c r="E88" s="69" t="s">
        <v>1286</v>
      </c>
      <c r="F88" s="96">
        <v>950</v>
      </c>
      <c r="G88" s="96">
        <v>876</v>
      </c>
      <c r="H88" s="97"/>
      <c r="I88" s="72" t="s">
        <v>1287</v>
      </c>
    </row>
    <row r="89" spans="2:9" ht="12.75" x14ac:dyDescent="0.2">
      <c r="B89" s="62" t="s">
        <v>222</v>
      </c>
      <c r="C89" s="69" t="s">
        <v>234</v>
      </c>
      <c r="D89" s="62" t="s">
        <v>233</v>
      </c>
      <c r="E89" s="69" t="s">
        <v>1288</v>
      </c>
      <c r="F89" s="96">
        <v>625</v>
      </c>
      <c r="G89" s="96">
        <v>575</v>
      </c>
      <c r="H89" s="97"/>
      <c r="I89" s="72" t="s">
        <v>1287</v>
      </c>
    </row>
    <row r="90" spans="2:9" ht="12.75" x14ac:dyDescent="0.2">
      <c r="B90" s="62" t="s">
        <v>222</v>
      </c>
      <c r="C90" s="69" t="s">
        <v>236</v>
      </c>
      <c r="D90" s="62" t="s">
        <v>235</v>
      </c>
      <c r="E90" s="69" t="s">
        <v>1286</v>
      </c>
      <c r="F90" s="96">
        <v>1363</v>
      </c>
      <c r="G90" s="96">
        <v>1363</v>
      </c>
      <c r="H90" s="97">
        <v>1363</v>
      </c>
      <c r="I90" s="72" t="s">
        <v>1287</v>
      </c>
    </row>
    <row r="91" spans="2:9" ht="12.75" x14ac:dyDescent="0.2">
      <c r="B91" s="62" t="s">
        <v>222</v>
      </c>
      <c r="C91" s="69" t="s">
        <v>238</v>
      </c>
      <c r="D91" s="62" t="s">
        <v>237</v>
      </c>
      <c r="E91" s="69" t="s">
        <v>1290</v>
      </c>
      <c r="F91" s="96">
        <v>2282</v>
      </c>
      <c r="G91" s="96">
        <v>2282</v>
      </c>
      <c r="H91" s="97">
        <v>2245.4499999999998</v>
      </c>
      <c r="I91" s="72" t="s">
        <v>1287</v>
      </c>
    </row>
    <row r="92" spans="2:9" ht="12.75" x14ac:dyDescent="0.2">
      <c r="B92" s="62" t="s">
        <v>222</v>
      </c>
      <c r="C92" s="69" t="s">
        <v>240</v>
      </c>
      <c r="D92" s="62" t="s">
        <v>239</v>
      </c>
      <c r="E92" s="69" t="s">
        <v>1286</v>
      </c>
      <c r="F92" s="96">
        <v>1141</v>
      </c>
      <c r="G92" s="96">
        <v>1141</v>
      </c>
      <c r="H92" s="97">
        <v>1122.73</v>
      </c>
      <c r="I92" s="72" t="s">
        <v>1287</v>
      </c>
    </row>
    <row r="93" spans="2:9" ht="12.75" x14ac:dyDescent="0.2">
      <c r="B93" s="62" t="s">
        <v>222</v>
      </c>
      <c r="C93" s="69" t="s">
        <v>242</v>
      </c>
      <c r="D93" s="62" t="s">
        <v>241</v>
      </c>
      <c r="E93" s="69" t="s">
        <v>1291</v>
      </c>
      <c r="F93" s="96">
        <v>254</v>
      </c>
      <c r="G93" s="96">
        <v>230</v>
      </c>
      <c r="H93" s="97"/>
      <c r="I93" s="72" t="s">
        <v>1287</v>
      </c>
    </row>
    <row r="94" spans="2:9" ht="12.75" x14ac:dyDescent="0.2">
      <c r="B94" s="62" t="s">
        <v>222</v>
      </c>
      <c r="C94" s="69" t="s">
        <v>244</v>
      </c>
      <c r="D94" s="62" t="s">
        <v>243</v>
      </c>
      <c r="E94" s="69" t="s">
        <v>1290</v>
      </c>
      <c r="F94" s="96">
        <v>2100</v>
      </c>
      <c r="G94" s="96">
        <v>2100</v>
      </c>
      <c r="H94" s="97">
        <v>2072.73</v>
      </c>
      <c r="I94" s="72" t="s">
        <v>1287</v>
      </c>
    </row>
    <row r="95" spans="2:9" ht="12.75" x14ac:dyDescent="0.2">
      <c r="B95" s="62" t="s">
        <v>222</v>
      </c>
      <c r="C95" s="69" t="s">
        <v>246</v>
      </c>
      <c r="D95" s="62" t="s">
        <v>245</v>
      </c>
      <c r="E95" s="69" t="s">
        <v>1286</v>
      </c>
      <c r="F95" s="96">
        <v>1050</v>
      </c>
      <c r="G95" s="96">
        <v>1050</v>
      </c>
      <c r="H95" s="97">
        <v>1036.3599999999999</v>
      </c>
      <c r="I95" s="72" t="s">
        <v>1287</v>
      </c>
    </row>
    <row r="96" spans="2:9" ht="12.75" x14ac:dyDescent="0.2">
      <c r="B96" s="62" t="s">
        <v>222</v>
      </c>
      <c r="C96" s="69" t="s">
        <v>248</v>
      </c>
      <c r="D96" s="62" t="s">
        <v>247</v>
      </c>
      <c r="E96" s="69" t="s">
        <v>1291</v>
      </c>
      <c r="F96" s="96">
        <v>234</v>
      </c>
      <c r="G96" s="96">
        <v>212</v>
      </c>
      <c r="H96" s="97"/>
      <c r="I96" s="72" t="s">
        <v>1287</v>
      </c>
    </row>
    <row r="97" spans="2:9" ht="12.75" x14ac:dyDescent="0.2">
      <c r="B97" s="62" t="s">
        <v>222</v>
      </c>
      <c r="C97" s="69" t="s">
        <v>250</v>
      </c>
      <c r="D97" s="62" t="s">
        <v>249</v>
      </c>
      <c r="E97" s="69" t="s">
        <v>1290</v>
      </c>
      <c r="F97" s="96">
        <v>2790</v>
      </c>
      <c r="G97" s="96">
        <v>2790</v>
      </c>
      <c r="H97" s="97">
        <v>2729.09</v>
      </c>
      <c r="I97" s="72" t="s">
        <v>1287</v>
      </c>
    </row>
    <row r="98" spans="2:9" ht="12.75" x14ac:dyDescent="0.2">
      <c r="B98" s="62" t="s">
        <v>222</v>
      </c>
      <c r="C98" s="69" t="s">
        <v>252</v>
      </c>
      <c r="D98" s="62" t="s">
        <v>251</v>
      </c>
      <c r="E98" s="69" t="s">
        <v>1286</v>
      </c>
      <c r="F98" s="96">
        <v>1395</v>
      </c>
      <c r="G98" s="96">
        <v>1395</v>
      </c>
      <c r="H98" s="97">
        <v>1364.55</v>
      </c>
      <c r="I98" s="72" t="s">
        <v>1287</v>
      </c>
    </row>
    <row r="99" spans="2:9" ht="12.75" x14ac:dyDescent="0.2">
      <c r="B99" s="62" t="s">
        <v>222</v>
      </c>
      <c r="C99" s="69" t="s">
        <v>254</v>
      </c>
      <c r="D99" s="62" t="s">
        <v>253</v>
      </c>
      <c r="E99" s="69" t="s">
        <v>1291</v>
      </c>
      <c r="F99" s="96">
        <v>294</v>
      </c>
      <c r="G99" s="96">
        <v>266</v>
      </c>
      <c r="H99" s="97">
        <v>242.69</v>
      </c>
      <c r="I99" s="72" t="s">
        <v>1287</v>
      </c>
    </row>
    <row r="100" spans="2:9" ht="12.75" x14ac:dyDescent="0.2">
      <c r="B100" s="62" t="s">
        <v>222</v>
      </c>
      <c r="C100" s="69" t="s">
        <v>256</v>
      </c>
      <c r="D100" s="62" t="s">
        <v>255</v>
      </c>
      <c r="E100" s="69" t="s">
        <v>1290</v>
      </c>
      <c r="F100" s="96">
        <v>2372</v>
      </c>
      <c r="G100" s="96">
        <v>2372</v>
      </c>
      <c r="H100" s="97">
        <v>2331.8200000000002</v>
      </c>
      <c r="I100" s="72" t="s">
        <v>1287</v>
      </c>
    </row>
    <row r="101" spans="2:9" ht="12.75" x14ac:dyDescent="0.2">
      <c r="B101" s="62" t="s">
        <v>222</v>
      </c>
      <c r="C101" s="69" t="s">
        <v>258</v>
      </c>
      <c r="D101" s="62" t="s">
        <v>257</v>
      </c>
      <c r="E101" s="69" t="s">
        <v>1286</v>
      </c>
      <c r="F101" s="96">
        <v>1186</v>
      </c>
      <c r="G101" s="96">
        <v>1186</v>
      </c>
      <c r="H101" s="97">
        <v>1165.9100000000001</v>
      </c>
      <c r="I101" s="72" t="s">
        <v>1287</v>
      </c>
    </row>
    <row r="102" spans="2:9" ht="12.75" x14ac:dyDescent="0.2">
      <c r="B102" s="62" t="s">
        <v>222</v>
      </c>
      <c r="C102" s="69" t="s">
        <v>260</v>
      </c>
      <c r="D102" s="62" t="s">
        <v>259</v>
      </c>
      <c r="E102" s="69" t="s">
        <v>1291</v>
      </c>
      <c r="F102" s="96">
        <v>274</v>
      </c>
      <c r="G102" s="96">
        <v>248</v>
      </c>
      <c r="H102" s="97"/>
      <c r="I102" s="72" t="s">
        <v>1287</v>
      </c>
    </row>
    <row r="103" spans="2:9" ht="12.75" x14ac:dyDescent="0.2">
      <c r="B103" s="62" t="s">
        <v>222</v>
      </c>
      <c r="C103" s="69" t="s">
        <v>262</v>
      </c>
      <c r="D103" s="62" t="s">
        <v>261</v>
      </c>
      <c r="E103" s="69"/>
      <c r="F103" s="96">
        <v>780</v>
      </c>
      <c r="G103" s="96">
        <v>709</v>
      </c>
      <c r="H103" s="97"/>
      <c r="I103" s="72" t="s">
        <v>1287</v>
      </c>
    </row>
    <row r="104" spans="2:9" ht="12.75" x14ac:dyDescent="0.2">
      <c r="B104" s="62" t="s">
        <v>222</v>
      </c>
      <c r="C104" s="69" t="s">
        <v>264</v>
      </c>
      <c r="D104" s="62" t="s">
        <v>263</v>
      </c>
      <c r="E104" s="69"/>
      <c r="F104" s="96">
        <v>780</v>
      </c>
      <c r="G104" s="96">
        <v>709</v>
      </c>
      <c r="H104" s="97"/>
      <c r="I104" s="72" t="s">
        <v>1287</v>
      </c>
    </row>
    <row r="105" spans="2:9" ht="12.75" x14ac:dyDescent="0.2">
      <c r="B105" s="62" t="s">
        <v>222</v>
      </c>
      <c r="C105" s="69" t="s">
        <v>266</v>
      </c>
      <c r="D105" s="62" t="s">
        <v>265</v>
      </c>
      <c r="E105" s="69" t="s">
        <v>1290</v>
      </c>
      <c r="F105" s="96">
        <v>2734</v>
      </c>
      <c r="G105" s="96">
        <v>2734</v>
      </c>
      <c r="H105" s="97">
        <v>2677.27</v>
      </c>
      <c r="I105" s="72" t="s">
        <v>1287</v>
      </c>
    </row>
    <row r="106" spans="2:9" ht="12.75" x14ac:dyDescent="0.2">
      <c r="B106" s="62" t="s">
        <v>222</v>
      </c>
      <c r="C106" s="69" t="s">
        <v>268</v>
      </c>
      <c r="D106" s="62" t="s">
        <v>267</v>
      </c>
      <c r="E106" s="69" t="s">
        <v>1286</v>
      </c>
      <c r="F106" s="96">
        <v>1367</v>
      </c>
      <c r="G106" s="96">
        <v>1367</v>
      </c>
      <c r="H106" s="97">
        <v>1338.64</v>
      </c>
      <c r="I106" s="72" t="s">
        <v>1287</v>
      </c>
    </row>
    <row r="107" spans="2:9" ht="12.75" x14ac:dyDescent="0.2">
      <c r="B107" s="62" t="s">
        <v>222</v>
      </c>
      <c r="C107" s="69" t="s">
        <v>270</v>
      </c>
      <c r="D107" s="62" t="s">
        <v>269</v>
      </c>
      <c r="E107" s="69"/>
      <c r="F107" s="96">
        <v>1758</v>
      </c>
      <c r="G107" s="96">
        <v>1592</v>
      </c>
      <c r="H107" s="97"/>
      <c r="I107" s="72" t="s">
        <v>1287</v>
      </c>
    </row>
    <row r="108" spans="2:9" ht="12.75" x14ac:dyDescent="0.2">
      <c r="B108" s="62" t="s">
        <v>222</v>
      </c>
      <c r="C108" s="69" t="s">
        <v>272</v>
      </c>
      <c r="D108" s="62" t="s">
        <v>271</v>
      </c>
      <c r="E108" s="69" t="s">
        <v>1291</v>
      </c>
      <c r="F108" s="96">
        <v>284</v>
      </c>
      <c r="G108" s="96">
        <v>257</v>
      </c>
      <c r="H108" s="97"/>
      <c r="I108" s="72" t="s">
        <v>1287</v>
      </c>
    </row>
    <row r="109" spans="2:9" ht="12.75" x14ac:dyDescent="0.2">
      <c r="B109" s="62" t="s">
        <v>222</v>
      </c>
      <c r="C109" s="69" t="s">
        <v>274</v>
      </c>
      <c r="D109" s="62" t="s">
        <v>273</v>
      </c>
      <c r="E109" s="69" t="s">
        <v>1286</v>
      </c>
      <c r="F109" s="96">
        <v>1137</v>
      </c>
      <c r="G109" s="96">
        <v>1137</v>
      </c>
      <c r="H109" s="97"/>
      <c r="I109" s="72" t="s">
        <v>1287</v>
      </c>
    </row>
    <row r="110" spans="2:9" ht="12.75" x14ac:dyDescent="0.2">
      <c r="B110" s="62" t="s">
        <v>222</v>
      </c>
      <c r="C110" s="69" t="s">
        <v>238</v>
      </c>
      <c r="D110" s="62" t="s">
        <v>275</v>
      </c>
      <c r="E110" s="69" t="s">
        <v>1290</v>
      </c>
      <c r="F110" s="96">
        <v>2282</v>
      </c>
      <c r="G110" s="96">
        <v>2282</v>
      </c>
      <c r="H110" s="97">
        <v>2245.4499999999998</v>
      </c>
      <c r="I110" s="72" t="s">
        <v>1287</v>
      </c>
    </row>
    <row r="111" spans="2:9" ht="12.75" x14ac:dyDescent="0.2">
      <c r="B111" s="62" t="s">
        <v>222</v>
      </c>
      <c r="C111" s="69" t="s">
        <v>240</v>
      </c>
      <c r="D111" s="62" t="s">
        <v>276</v>
      </c>
      <c r="E111" s="69" t="s">
        <v>1286</v>
      </c>
      <c r="F111" s="96">
        <v>1141</v>
      </c>
      <c r="G111" s="96">
        <v>1141</v>
      </c>
      <c r="H111" s="97">
        <v>1122.73</v>
      </c>
      <c r="I111" s="72" t="s">
        <v>1287</v>
      </c>
    </row>
    <row r="112" spans="2:9" ht="12.75" x14ac:dyDescent="0.2">
      <c r="B112" s="62" t="s">
        <v>222</v>
      </c>
      <c r="C112" s="69" t="s">
        <v>278</v>
      </c>
      <c r="D112" s="62" t="s">
        <v>277</v>
      </c>
      <c r="E112" s="69" t="s">
        <v>1290</v>
      </c>
      <c r="F112" s="96">
        <v>1392</v>
      </c>
      <c r="G112" s="96">
        <v>1392</v>
      </c>
      <c r="H112" s="97"/>
      <c r="I112" s="72" t="s">
        <v>1287</v>
      </c>
    </row>
    <row r="113" spans="2:9" ht="12.75" x14ac:dyDescent="0.2">
      <c r="B113" s="62" t="s">
        <v>222</v>
      </c>
      <c r="C113" s="69" t="s">
        <v>242</v>
      </c>
      <c r="D113" s="62" t="s">
        <v>279</v>
      </c>
      <c r="E113" s="69" t="s">
        <v>1291</v>
      </c>
      <c r="F113" s="96">
        <v>254</v>
      </c>
      <c r="G113" s="96">
        <v>230</v>
      </c>
      <c r="H113" s="97"/>
      <c r="I113" s="72" t="s">
        <v>1287</v>
      </c>
    </row>
    <row r="114" spans="2:9" ht="12.75" x14ac:dyDescent="0.2">
      <c r="B114" s="62" t="s">
        <v>222</v>
      </c>
      <c r="C114" s="69" t="s">
        <v>244</v>
      </c>
      <c r="D114" s="62" t="s">
        <v>280</v>
      </c>
      <c r="E114" s="69" t="s">
        <v>1290</v>
      </c>
      <c r="F114" s="96">
        <v>2100</v>
      </c>
      <c r="G114" s="96">
        <v>2100</v>
      </c>
      <c r="H114" s="97">
        <v>2072.73</v>
      </c>
      <c r="I114" s="72" t="s">
        <v>1287</v>
      </c>
    </row>
    <row r="115" spans="2:9" ht="12.75" x14ac:dyDescent="0.2">
      <c r="B115" s="62" t="s">
        <v>222</v>
      </c>
      <c r="C115" s="69" t="s">
        <v>246</v>
      </c>
      <c r="D115" s="62" t="s">
        <v>281</v>
      </c>
      <c r="E115" s="69" t="s">
        <v>1286</v>
      </c>
      <c r="F115" s="96">
        <v>1050</v>
      </c>
      <c r="G115" s="96">
        <v>1050</v>
      </c>
      <c r="H115" s="97">
        <v>1036.3599999999999</v>
      </c>
      <c r="I115" s="72" t="s">
        <v>1287</v>
      </c>
    </row>
    <row r="116" spans="2:9" ht="12.75" x14ac:dyDescent="0.2">
      <c r="B116" s="62" t="s">
        <v>222</v>
      </c>
      <c r="C116" s="69" t="s">
        <v>283</v>
      </c>
      <c r="D116" s="62" t="s">
        <v>282</v>
      </c>
      <c r="E116" s="69" t="s">
        <v>1290</v>
      </c>
      <c r="F116" s="96">
        <v>1357</v>
      </c>
      <c r="G116" s="96">
        <v>1229</v>
      </c>
      <c r="H116" s="97"/>
      <c r="I116" s="72" t="s">
        <v>1287</v>
      </c>
    </row>
    <row r="117" spans="2:9" ht="12.75" x14ac:dyDescent="0.2">
      <c r="B117" s="62" t="s">
        <v>222</v>
      </c>
      <c r="C117" s="69" t="s">
        <v>248</v>
      </c>
      <c r="D117" s="62" t="s">
        <v>284</v>
      </c>
      <c r="E117" s="69" t="s">
        <v>1291</v>
      </c>
      <c r="F117" s="96">
        <v>234</v>
      </c>
      <c r="G117" s="96">
        <v>212</v>
      </c>
      <c r="H117" s="97"/>
      <c r="I117" s="72" t="s">
        <v>1287</v>
      </c>
    </row>
    <row r="118" spans="2:9" ht="12.75" x14ac:dyDescent="0.2">
      <c r="B118" s="62" t="s">
        <v>222</v>
      </c>
      <c r="C118" s="69" t="s">
        <v>250</v>
      </c>
      <c r="D118" s="62" t="s">
        <v>285</v>
      </c>
      <c r="E118" s="69" t="s">
        <v>1290</v>
      </c>
      <c r="F118" s="96">
        <v>2790</v>
      </c>
      <c r="G118" s="96">
        <v>2790</v>
      </c>
      <c r="H118" s="97">
        <v>2729.09</v>
      </c>
      <c r="I118" s="72" t="s">
        <v>1287</v>
      </c>
    </row>
    <row r="119" spans="2:9" ht="12.75" x14ac:dyDescent="0.2">
      <c r="B119" s="62" t="s">
        <v>222</v>
      </c>
      <c r="C119" s="69" t="s">
        <v>252</v>
      </c>
      <c r="D119" s="62" t="s">
        <v>286</v>
      </c>
      <c r="E119" s="69" t="s">
        <v>1286</v>
      </c>
      <c r="F119" s="96">
        <v>1395</v>
      </c>
      <c r="G119" s="96">
        <v>1395</v>
      </c>
      <c r="H119" s="97">
        <v>1364.55</v>
      </c>
      <c r="I119" s="72" t="s">
        <v>1287</v>
      </c>
    </row>
    <row r="120" spans="2:9" ht="12.75" x14ac:dyDescent="0.2">
      <c r="B120" s="62" t="s">
        <v>222</v>
      </c>
      <c r="C120" s="69" t="s">
        <v>288</v>
      </c>
      <c r="D120" s="62" t="s">
        <v>287</v>
      </c>
      <c r="E120" s="69" t="s">
        <v>1290</v>
      </c>
      <c r="F120" s="96">
        <v>1758</v>
      </c>
      <c r="G120" s="96">
        <v>1592</v>
      </c>
      <c r="H120" s="97"/>
      <c r="I120" s="72" t="s">
        <v>1287</v>
      </c>
    </row>
    <row r="121" spans="2:9" ht="12.75" x14ac:dyDescent="0.2">
      <c r="B121" s="62" t="s">
        <v>222</v>
      </c>
      <c r="C121" s="69" t="s">
        <v>254</v>
      </c>
      <c r="D121" s="62" t="s">
        <v>289</v>
      </c>
      <c r="E121" s="69" t="s">
        <v>1291</v>
      </c>
      <c r="F121" s="96">
        <v>294</v>
      </c>
      <c r="G121" s="96">
        <v>266</v>
      </c>
      <c r="H121" s="97"/>
      <c r="I121" s="72" t="s">
        <v>1287</v>
      </c>
    </row>
    <row r="122" spans="2:9" ht="12.75" x14ac:dyDescent="0.2">
      <c r="B122" s="62" t="s">
        <v>222</v>
      </c>
      <c r="C122" s="69" t="s">
        <v>256</v>
      </c>
      <c r="D122" s="62" t="s">
        <v>290</v>
      </c>
      <c r="E122" s="69" t="s">
        <v>1290</v>
      </c>
      <c r="F122" s="96">
        <v>2372</v>
      </c>
      <c r="G122" s="96">
        <v>2372</v>
      </c>
      <c r="H122" s="97">
        <v>2331.8200000000002</v>
      </c>
      <c r="I122" s="72" t="s">
        <v>1287</v>
      </c>
    </row>
    <row r="123" spans="2:9" ht="12.75" x14ac:dyDescent="0.2">
      <c r="B123" s="62" t="s">
        <v>222</v>
      </c>
      <c r="C123" s="69" t="s">
        <v>258</v>
      </c>
      <c r="D123" s="62" t="s">
        <v>291</v>
      </c>
      <c r="E123" s="69" t="s">
        <v>1286</v>
      </c>
      <c r="F123" s="96">
        <v>1186</v>
      </c>
      <c r="G123" s="96">
        <v>1186</v>
      </c>
      <c r="H123" s="97">
        <v>1165.9100000000001</v>
      </c>
      <c r="I123" s="72" t="s">
        <v>1287</v>
      </c>
    </row>
    <row r="124" spans="2:9" ht="12.75" x14ac:dyDescent="0.2">
      <c r="B124" s="62" t="s">
        <v>222</v>
      </c>
      <c r="C124" s="69" t="s">
        <v>293</v>
      </c>
      <c r="D124" s="62" t="s">
        <v>292</v>
      </c>
      <c r="E124" s="69" t="s">
        <v>1290</v>
      </c>
      <c r="F124" s="96">
        <v>1597</v>
      </c>
      <c r="G124" s="96">
        <v>1447</v>
      </c>
      <c r="H124" s="97"/>
      <c r="I124" s="72" t="s">
        <v>1287</v>
      </c>
    </row>
    <row r="125" spans="2:9" ht="12.75" x14ac:dyDescent="0.2">
      <c r="B125" s="62" t="s">
        <v>222</v>
      </c>
      <c r="C125" s="69" t="s">
        <v>260</v>
      </c>
      <c r="D125" s="62" t="s">
        <v>294</v>
      </c>
      <c r="E125" s="69" t="s">
        <v>1291</v>
      </c>
      <c r="F125" s="96">
        <v>274</v>
      </c>
      <c r="G125" s="96">
        <v>248</v>
      </c>
      <c r="H125" s="97"/>
      <c r="I125" s="72" t="s">
        <v>1287</v>
      </c>
    </row>
    <row r="126" spans="2:9" ht="12.75" x14ac:dyDescent="0.2">
      <c r="B126" s="62" t="s">
        <v>222</v>
      </c>
      <c r="C126" s="69" t="s">
        <v>266</v>
      </c>
      <c r="D126" s="62" t="s">
        <v>295</v>
      </c>
      <c r="E126" s="69" t="s">
        <v>1290</v>
      </c>
      <c r="F126" s="96">
        <v>2734</v>
      </c>
      <c r="G126" s="96">
        <v>2734</v>
      </c>
      <c r="H126" s="97">
        <v>2677.27</v>
      </c>
      <c r="I126" s="72" t="s">
        <v>1287</v>
      </c>
    </row>
    <row r="127" spans="2:9" ht="12.75" x14ac:dyDescent="0.2">
      <c r="B127" s="62" t="s">
        <v>222</v>
      </c>
      <c r="C127" s="69" t="s">
        <v>268</v>
      </c>
      <c r="D127" s="62" t="s">
        <v>296</v>
      </c>
      <c r="E127" s="69" t="s">
        <v>1286</v>
      </c>
      <c r="F127" s="96">
        <v>1367</v>
      </c>
      <c r="G127" s="96">
        <v>1367</v>
      </c>
      <c r="H127" s="97">
        <v>1338.64</v>
      </c>
      <c r="I127" s="72" t="s">
        <v>1287</v>
      </c>
    </row>
    <row r="128" spans="2:9" ht="12.75" x14ac:dyDescent="0.2">
      <c r="B128" s="62" t="s">
        <v>222</v>
      </c>
      <c r="C128" s="69" t="s">
        <v>270</v>
      </c>
      <c r="D128" s="62" t="s">
        <v>297</v>
      </c>
      <c r="E128" s="69" t="s">
        <v>1290</v>
      </c>
      <c r="F128" s="96">
        <v>1758</v>
      </c>
      <c r="G128" s="96">
        <v>1592</v>
      </c>
      <c r="H128" s="97"/>
      <c r="I128" s="72" t="s">
        <v>1287</v>
      </c>
    </row>
    <row r="129" spans="2:9" ht="12.75" x14ac:dyDescent="0.2">
      <c r="B129" s="62" t="s">
        <v>222</v>
      </c>
      <c r="C129" s="69" t="s">
        <v>272</v>
      </c>
      <c r="D129" s="62" t="s">
        <v>298</v>
      </c>
      <c r="E129" s="69" t="s">
        <v>1291</v>
      </c>
      <c r="F129" s="96">
        <v>284</v>
      </c>
      <c r="G129" s="96">
        <v>257</v>
      </c>
      <c r="H129" s="97"/>
      <c r="I129" s="72" t="s">
        <v>1287</v>
      </c>
    </row>
    <row r="130" spans="2:9" ht="12.75" x14ac:dyDescent="0.2">
      <c r="B130" s="62" t="s">
        <v>222</v>
      </c>
      <c r="C130" s="69" t="s">
        <v>300</v>
      </c>
      <c r="D130" s="62" t="s">
        <v>299</v>
      </c>
      <c r="E130" s="69" t="s">
        <v>1286</v>
      </c>
      <c r="F130" s="96">
        <v>1137</v>
      </c>
      <c r="G130" s="96">
        <v>1137</v>
      </c>
      <c r="H130" s="97"/>
      <c r="I130" s="72" t="s">
        <v>1287</v>
      </c>
    </row>
    <row r="131" spans="2:9" ht="12.75" x14ac:dyDescent="0.2">
      <c r="B131" s="62" t="s">
        <v>301</v>
      </c>
      <c r="C131" s="69" t="s">
        <v>303</v>
      </c>
      <c r="D131" s="62" t="s">
        <v>302</v>
      </c>
      <c r="E131" s="69" t="s">
        <v>1286</v>
      </c>
      <c r="F131" s="96">
        <v>430</v>
      </c>
      <c r="G131" s="96">
        <v>430</v>
      </c>
      <c r="H131" s="97">
        <v>430</v>
      </c>
      <c r="I131" s="72" t="s">
        <v>1287</v>
      </c>
    </row>
    <row r="132" spans="2:9" ht="12.75" x14ac:dyDescent="0.2">
      <c r="B132" s="62" t="s">
        <v>301</v>
      </c>
      <c r="C132" s="69" t="s">
        <v>305</v>
      </c>
      <c r="D132" s="62" t="s">
        <v>304</v>
      </c>
      <c r="E132" s="69" t="s">
        <v>1286</v>
      </c>
      <c r="F132" s="96">
        <v>1742</v>
      </c>
      <c r="G132" s="96">
        <v>1742</v>
      </c>
      <c r="H132" s="97">
        <v>1742</v>
      </c>
      <c r="I132" s="72" t="s">
        <v>1287</v>
      </c>
    </row>
    <row r="133" spans="2:9" ht="12.75" x14ac:dyDescent="0.2">
      <c r="B133" s="62" t="s">
        <v>301</v>
      </c>
      <c r="C133" s="69" t="s">
        <v>307</v>
      </c>
      <c r="D133" s="62" t="s">
        <v>306</v>
      </c>
      <c r="E133" s="69" t="s">
        <v>1286</v>
      </c>
      <c r="F133" s="96">
        <v>505</v>
      </c>
      <c r="G133" s="96">
        <v>505</v>
      </c>
      <c r="H133" s="97">
        <v>505</v>
      </c>
      <c r="I133" s="72" t="s">
        <v>1287</v>
      </c>
    </row>
    <row r="134" spans="2:9" ht="12.75" x14ac:dyDescent="0.2">
      <c r="B134" s="62" t="s">
        <v>301</v>
      </c>
      <c r="C134" s="69" t="s">
        <v>309</v>
      </c>
      <c r="D134" s="62" t="s">
        <v>308</v>
      </c>
      <c r="E134" s="69" t="s">
        <v>1286</v>
      </c>
      <c r="F134" s="96">
        <v>5760</v>
      </c>
      <c r="G134" s="96">
        <v>5760</v>
      </c>
      <c r="H134" s="97">
        <v>5760</v>
      </c>
      <c r="I134" s="72" t="s">
        <v>1287</v>
      </c>
    </row>
    <row r="135" spans="2:9" ht="12.75" x14ac:dyDescent="0.2">
      <c r="B135" s="62" t="s">
        <v>301</v>
      </c>
      <c r="C135" s="69" t="s">
        <v>311</v>
      </c>
      <c r="D135" s="62" t="s">
        <v>310</v>
      </c>
      <c r="E135" s="69" t="s">
        <v>1286</v>
      </c>
      <c r="F135" s="96">
        <v>2550</v>
      </c>
      <c r="G135" s="96">
        <v>2550</v>
      </c>
      <c r="H135" s="97">
        <v>2550</v>
      </c>
      <c r="I135" s="72" t="s">
        <v>1287</v>
      </c>
    </row>
    <row r="136" spans="2:9" ht="12.75" x14ac:dyDescent="0.2">
      <c r="B136" s="62" t="s">
        <v>301</v>
      </c>
      <c r="C136" s="69" t="s">
        <v>313</v>
      </c>
      <c r="D136" s="62" t="s">
        <v>312</v>
      </c>
      <c r="E136" s="69" t="s">
        <v>1286</v>
      </c>
      <c r="F136" s="96">
        <v>714</v>
      </c>
      <c r="G136" s="96">
        <v>714</v>
      </c>
      <c r="H136" s="97">
        <v>714</v>
      </c>
      <c r="I136" s="72" t="s">
        <v>1287</v>
      </c>
    </row>
    <row r="137" spans="2:9" ht="12.75" x14ac:dyDescent="0.2">
      <c r="B137" s="62" t="s">
        <v>301</v>
      </c>
      <c r="C137" s="69" t="s">
        <v>315</v>
      </c>
      <c r="D137" s="62" t="s">
        <v>314</v>
      </c>
      <c r="E137" s="69" t="s">
        <v>1286</v>
      </c>
      <c r="F137" s="96">
        <v>877</v>
      </c>
      <c r="G137" s="96">
        <v>877</v>
      </c>
      <c r="H137" s="97">
        <v>877</v>
      </c>
      <c r="I137" s="72" t="s">
        <v>1287</v>
      </c>
    </row>
    <row r="138" spans="2:9" ht="12.75" x14ac:dyDescent="0.2">
      <c r="B138" s="62" t="s">
        <v>301</v>
      </c>
      <c r="C138" s="69" t="s">
        <v>317</v>
      </c>
      <c r="D138" s="62" t="s">
        <v>316</v>
      </c>
      <c r="E138" s="69" t="s">
        <v>1286</v>
      </c>
      <c r="F138" s="96">
        <v>264</v>
      </c>
      <c r="G138" s="96">
        <v>264</v>
      </c>
      <c r="H138" s="97">
        <v>264</v>
      </c>
      <c r="I138" s="72" t="s">
        <v>1287</v>
      </c>
    </row>
    <row r="139" spans="2:9" ht="12.75" x14ac:dyDescent="0.2">
      <c r="B139" s="62" t="s">
        <v>301</v>
      </c>
      <c r="C139" s="69" t="s">
        <v>319</v>
      </c>
      <c r="D139" s="62" t="s">
        <v>318</v>
      </c>
      <c r="E139" s="69" t="s">
        <v>1286</v>
      </c>
      <c r="F139" s="96">
        <v>298</v>
      </c>
      <c r="G139" s="96">
        <v>298</v>
      </c>
      <c r="H139" s="97">
        <v>298</v>
      </c>
      <c r="I139" s="72" t="s">
        <v>1287</v>
      </c>
    </row>
    <row r="140" spans="2:9" ht="12.75" x14ac:dyDescent="0.2">
      <c r="B140" s="62" t="s">
        <v>301</v>
      </c>
      <c r="C140" s="69" t="s">
        <v>321</v>
      </c>
      <c r="D140" s="62" t="s">
        <v>320</v>
      </c>
      <c r="E140" s="69" t="s">
        <v>1286</v>
      </c>
      <c r="F140" s="96">
        <v>65</v>
      </c>
      <c r="G140" s="96">
        <v>65</v>
      </c>
      <c r="H140" s="97">
        <v>65</v>
      </c>
      <c r="I140" s="72" t="s">
        <v>1287</v>
      </c>
    </row>
    <row r="141" spans="2:9" ht="12.75" x14ac:dyDescent="0.2">
      <c r="B141" s="62" t="s">
        <v>301</v>
      </c>
      <c r="C141" s="69" t="s">
        <v>323</v>
      </c>
      <c r="D141" s="62" t="s">
        <v>322</v>
      </c>
      <c r="E141" s="69" t="s">
        <v>1286</v>
      </c>
      <c r="F141" s="96">
        <v>102</v>
      </c>
      <c r="G141" s="96">
        <v>102</v>
      </c>
      <c r="H141" s="97">
        <v>102</v>
      </c>
      <c r="I141" s="72" t="s">
        <v>1287</v>
      </c>
    </row>
    <row r="142" spans="2:9" ht="12.75" x14ac:dyDescent="0.2">
      <c r="B142" s="62" t="s">
        <v>301</v>
      </c>
      <c r="C142" s="69" t="s">
        <v>325</v>
      </c>
      <c r="D142" s="62" t="s">
        <v>324</v>
      </c>
      <c r="E142" s="69" t="s">
        <v>1286</v>
      </c>
      <c r="F142" s="96">
        <v>377</v>
      </c>
      <c r="G142" s="96">
        <v>377</v>
      </c>
      <c r="H142" s="97">
        <v>377</v>
      </c>
      <c r="I142" s="72" t="s">
        <v>1287</v>
      </c>
    </row>
    <row r="143" spans="2:9" ht="12.75" x14ac:dyDescent="0.2">
      <c r="B143" s="62" t="s">
        <v>301</v>
      </c>
      <c r="C143" s="69" t="s">
        <v>327</v>
      </c>
      <c r="D143" s="62" t="s">
        <v>326</v>
      </c>
      <c r="E143" s="69" t="s">
        <v>1286</v>
      </c>
      <c r="F143" s="96">
        <v>294</v>
      </c>
      <c r="G143" s="96">
        <v>294</v>
      </c>
      <c r="H143" s="97">
        <v>294</v>
      </c>
      <c r="I143" s="72" t="s">
        <v>1287</v>
      </c>
    </row>
    <row r="144" spans="2:9" ht="12.75" x14ac:dyDescent="0.2">
      <c r="B144" s="62" t="s">
        <v>301</v>
      </c>
      <c r="C144" s="69" t="s">
        <v>329</v>
      </c>
      <c r="D144" s="62" t="s">
        <v>328</v>
      </c>
      <c r="E144" s="69" t="s">
        <v>1286</v>
      </c>
      <c r="F144" s="96">
        <v>874</v>
      </c>
      <c r="G144" s="96">
        <v>874</v>
      </c>
      <c r="H144" s="97">
        <v>874</v>
      </c>
      <c r="I144" s="72" t="s">
        <v>1287</v>
      </c>
    </row>
    <row r="145" spans="2:9" ht="12.75" x14ac:dyDescent="0.2">
      <c r="B145" s="62" t="s">
        <v>301</v>
      </c>
      <c r="C145" s="69" t="s">
        <v>331</v>
      </c>
      <c r="D145" s="62" t="s">
        <v>330</v>
      </c>
      <c r="E145" s="69" t="s">
        <v>1286</v>
      </c>
      <c r="F145" s="96">
        <v>1373</v>
      </c>
      <c r="G145" s="96">
        <v>1373</v>
      </c>
      <c r="H145" s="97">
        <v>1373</v>
      </c>
      <c r="I145" s="72" t="s">
        <v>1287</v>
      </c>
    </row>
    <row r="146" spans="2:9" ht="12.75" x14ac:dyDescent="0.2">
      <c r="B146" s="62" t="s">
        <v>301</v>
      </c>
      <c r="C146" s="69" t="s">
        <v>333</v>
      </c>
      <c r="D146" s="62" t="s">
        <v>332</v>
      </c>
      <c r="E146" s="69" t="s">
        <v>1286</v>
      </c>
      <c r="F146" s="96">
        <v>369</v>
      </c>
      <c r="G146" s="96">
        <v>369</v>
      </c>
      <c r="H146" s="97">
        <v>369</v>
      </c>
      <c r="I146" s="72" t="s">
        <v>1287</v>
      </c>
    </row>
    <row r="147" spans="2:9" ht="12.75" x14ac:dyDescent="0.2">
      <c r="B147" s="62" t="s">
        <v>301</v>
      </c>
      <c r="C147" s="69" t="s">
        <v>335</v>
      </c>
      <c r="D147" s="62" t="s">
        <v>334</v>
      </c>
      <c r="E147" s="69" t="s">
        <v>1286</v>
      </c>
      <c r="F147" s="96">
        <v>169</v>
      </c>
      <c r="G147" s="96">
        <v>169</v>
      </c>
      <c r="H147" s="97">
        <v>169</v>
      </c>
      <c r="I147" s="72" t="s">
        <v>1287</v>
      </c>
    </row>
    <row r="148" spans="2:9" ht="12.75" x14ac:dyDescent="0.2">
      <c r="B148" s="62" t="s">
        <v>301</v>
      </c>
      <c r="C148" s="69" t="s">
        <v>337</v>
      </c>
      <c r="D148" s="62" t="s">
        <v>336</v>
      </c>
      <c r="E148" s="69" t="s">
        <v>1286</v>
      </c>
      <c r="F148" s="96">
        <v>7153.6</v>
      </c>
      <c r="G148" s="96">
        <v>7153.6</v>
      </c>
      <c r="H148" s="97">
        <v>7153.6</v>
      </c>
      <c r="I148" s="72" t="s">
        <v>1287</v>
      </c>
    </row>
    <row r="149" spans="2:9" ht="12.75" x14ac:dyDescent="0.2">
      <c r="B149" s="62" t="s">
        <v>301</v>
      </c>
      <c r="C149" s="69" t="s">
        <v>345</v>
      </c>
      <c r="D149" s="62" t="s">
        <v>344</v>
      </c>
      <c r="E149" s="69" t="s">
        <v>1286</v>
      </c>
      <c r="F149" s="96">
        <v>2380</v>
      </c>
      <c r="G149" s="96">
        <v>2380</v>
      </c>
      <c r="H149" s="97">
        <v>2380</v>
      </c>
      <c r="I149" s="72" t="s">
        <v>1287</v>
      </c>
    </row>
    <row r="150" spans="2:9" ht="12.75" x14ac:dyDescent="0.2">
      <c r="B150" s="62" t="s">
        <v>301</v>
      </c>
      <c r="C150" s="69" t="s">
        <v>347</v>
      </c>
      <c r="D150" s="62" t="s">
        <v>346</v>
      </c>
      <c r="E150" s="69" t="s">
        <v>1286</v>
      </c>
      <c r="F150" s="96">
        <v>461</v>
      </c>
      <c r="G150" s="96">
        <v>461</v>
      </c>
      <c r="H150" s="97">
        <v>461</v>
      </c>
      <c r="I150" s="72" t="s">
        <v>1287</v>
      </c>
    </row>
    <row r="151" spans="2:9" ht="12.75" x14ac:dyDescent="0.2">
      <c r="B151" s="62" t="s">
        <v>301</v>
      </c>
      <c r="C151" s="69" t="s">
        <v>339</v>
      </c>
      <c r="D151" s="62" t="s">
        <v>338</v>
      </c>
      <c r="E151" s="69" t="s">
        <v>1286</v>
      </c>
      <c r="F151" s="96">
        <v>1700</v>
      </c>
      <c r="G151" s="96">
        <v>1700</v>
      </c>
      <c r="H151" s="97">
        <v>1700</v>
      </c>
      <c r="I151" s="72" t="s">
        <v>1287</v>
      </c>
    </row>
    <row r="152" spans="2:9" ht="12.75" x14ac:dyDescent="0.2">
      <c r="B152" s="62" t="s">
        <v>301</v>
      </c>
      <c r="C152" s="69" t="s">
        <v>341</v>
      </c>
      <c r="D152" s="62" t="s">
        <v>340</v>
      </c>
      <c r="E152" s="69" t="s">
        <v>1286</v>
      </c>
      <c r="F152" s="96">
        <v>315</v>
      </c>
      <c r="G152" s="96">
        <v>315</v>
      </c>
      <c r="H152" s="97">
        <v>315</v>
      </c>
      <c r="I152" s="72" t="s">
        <v>1287</v>
      </c>
    </row>
    <row r="153" spans="2:9" ht="12.75" x14ac:dyDescent="0.2">
      <c r="B153" s="62" t="s">
        <v>301</v>
      </c>
      <c r="C153" s="69" t="s">
        <v>343</v>
      </c>
      <c r="D153" s="62" t="s">
        <v>342</v>
      </c>
      <c r="E153" s="69" t="s">
        <v>1286</v>
      </c>
      <c r="F153" s="96">
        <v>315</v>
      </c>
      <c r="G153" s="96">
        <v>315</v>
      </c>
      <c r="H153" s="97">
        <v>315</v>
      </c>
      <c r="I153" s="72" t="s">
        <v>1287</v>
      </c>
    </row>
    <row r="154" spans="2:9" ht="12.75" x14ac:dyDescent="0.2">
      <c r="B154" s="62" t="s">
        <v>301</v>
      </c>
      <c r="C154" s="69" t="s">
        <v>349</v>
      </c>
      <c r="D154" s="62" t="s">
        <v>348</v>
      </c>
      <c r="E154" s="69" t="s">
        <v>1286</v>
      </c>
      <c r="F154" s="96">
        <v>446</v>
      </c>
      <c r="G154" s="96">
        <v>446</v>
      </c>
      <c r="H154" s="97">
        <v>446</v>
      </c>
      <c r="I154" s="72" t="s">
        <v>1287</v>
      </c>
    </row>
    <row r="155" spans="2:9" ht="12.75" x14ac:dyDescent="0.2">
      <c r="B155" s="62" t="s">
        <v>301</v>
      </c>
      <c r="C155" s="69" t="s">
        <v>351</v>
      </c>
      <c r="D155" s="62" t="s">
        <v>350</v>
      </c>
      <c r="E155" s="69" t="s">
        <v>1286</v>
      </c>
      <c r="F155" s="96">
        <v>260</v>
      </c>
      <c r="G155" s="96">
        <v>260</v>
      </c>
      <c r="H155" s="97">
        <v>260</v>
      </c>
      <c r="I155" s="72" t="s">
        <v>1287</v>
      </c>
    </row>
    <row r="156" spans="2:9" ht="12.75" x14ac:dyDescent="0.2">
      <c r="B156" s="62" t="s">
        <v>301</v>
      </c>
      <c r="C156" s="69" t="s">
        <v>353</v>
      </c>
      <c r="D156" s="62" t="s">
        <v>352</v>
      </c>
      <c r="E156" s="69" t="s">
        <v>1286</v>
      </c>
      <c r="F156" s="96">
        <v>414</v>
      </c>
      <c r="G156" s="96">
        <v>414</v>
      </c>
      <c r="H156" s="97">
        <v>414</v>
      </c>
      <c r="I156" s="72" t="s">
        <v>1287</v>
      </c>
    </row>
    <row r="157" spans="2:9" ht="12.75" x14ac:dyDescent="0.2">
      <c r="B157" s="62" t="s">
        <v>301</v>
      </c>
      <c r="C157" s="69" t="s">
        <v>355</v>
      </c>
      <c r="D157" s="62" t="s">
        <v>354</v>
      </c>
      <c r="E157" s="69" t="s">
        <v>1286</v>
      </c>
      <c r="F157" s="96">
        <v>719</v>
      </c>
      <c r="G157" s="96">
        <v>719</v>
      </c>
      <c r="H157" s="97">
        <v>719</v>
      </c>
      <c r="I157" s="72" t="s">
        <v>1287</v>
      </c>
    </row>
    <row r="158" spans="2:9" ht="12.75" x14ac:dyDescent="0.2">
      <c r="B158" s="62" t="s">
        <v>301</v>
      </c>
      <c r="C158" s="69" t="s">
        <v>357</v>
      </c>
      <c r="D158" s="62" t="s">
        <v>356</v>
      </c>
      <c r="E158" s="69" t="s">
        <v>1286</v>
      </c>
      <c r="F158" s="96">
        <v>960</v>
      </c>
      <c r="G158" s="96">
        <v>960</v>
      </c>
      <c r="H158" s="97">
        <v>960</v>
      </c>
      <c r="I158" s="72" t="s">
        <v>1287</v>
      </c>
    </row>
    <row r="159" spans="2:9" ht="12.75" x14ac:dyDescent="0.2">
      <c r="B159" s="62" t="s">
        <v>301</v>
      </c>
      <c r="C159" s="69" t="s">
        <v>359</v>
      </c>
      <c r="D159" s="62" t="s">
        <v>358</v>
      </c>
      <c r="E159" s="69" t="s">
        <v>1286</v>
      </c>
      <c r="F159" s="96">
        <v>406</v>
      </c>
      <c r="G159" s="96">
        <v>406</v>
      </c>
      <c r="H159" s="97">
        <v>406</v>
      </c>
      <c r="I159" s="72" t="s">
        <v>1287</v>
      </c>
    </row>
    <row r="160" spans="2:9" ht="12.75" x14ac:dyDescent="0.2">
      <c r="B160" s="62" t="s">
        <v>301</v>
      </c>
      <c r="C160" s="69" t="s">
        <v>361</v>
      </c>
      <c r="D160" s="62" t="s">
        <v>360</v>
      </c>
      <c r="E160" s="69" t="s">
        <v>1286</v>
      </c>
      <c r="F160" s="96">
        <v>844</v>
      </c>
      <c r="G160" s="96">
        <v>675.2</v>
      </c>
      <c r="H160" s="97"/>
      <c r="I160" s="72" t="s">
        <v>1287</v>
      </c>
    </row>
    <row r="161" spans="2:9" ht="12.75" x14ac:dyDescent="0.2">
      <c r="B161" s="62" t="s">
        <v>301</v>
      </c>
      <c r="C161" s="69" t="s">
        <v>363</v>
      </c>
      <c r="D161" s="62" t="s">
        <v>362</v>
      </c>
      <c r="E161" s="69" t="s">
        <v>1286</v>
      </c>
      <c r="F161" s="96">
        <v>169</v>
      </c>
      <c r="G161" s="96">
        <v>141</v>
      </c>
      <c r="H161" s="97">
        <v>141</v>
      </c>
      <c r="I161" s="72" t="s">
        <v>1287</v>
      </c>
    </row>
    <row r="162" spans="2:9" ht="12.75" x14ac:dyDescent="0.2">
      <c r="B162" s="62" t="s">
        <v>301</v>
      </c>
      <c r="C162" s="69" t="s">
        <v>365</v>
      </c>
      <c r="D162" s="62" t="s">
        <v>364</v>
      </c>
      <c r="E162" s="69" t="s">
        <v>1286</v>
      </c>
      <c r="F162" s="96">
        <v>141</v>
      </c>
      <c r="G162" s="96">
        <v>141</v>
      </c>
      <c r="H162" s="97"/>
      <c r="I162" s="72" t="s">
        <v>1287</v>
      </c>
    </row>
    <row r="163" spans="2:9" ht="12.75" x14ac:dyDescent="0.2">
      <c r="B163" s="62" t="s">
        <v>301</v>
      </c>
      <c r="C163" s="69" t="s">
        <v>367</v>
      </c>
      <c r="D163" s="62" t="s">
        <v>366</v>
      </c>
      <c r="E163" s="69" t="s">
        <v>1286</v>
      </c>
      <c r="F163" s="96">
        <v>503.5</v>
      </c>
      <c r="G163" s="96">
        <v>503.5</v>
      </c>
      <c r="H163" s="97">
        <v>503.5</v>
      </c>
      <c r="I163" s="72" t="s">
        <v>1287</v>
      </c>
    </row>
    <row r="164" spans="2:9" ht="12.75" x14ac:dyDescent="0.2">
      <c r="B164" s="62" t="s">
        <v>301</v>
      </c>
      <c r="C164" s="69" t="s">
        <v>369</v>
      </c>
      <c r="D164" s="62" t="s">
        <v>368</v>
      </c>
      <c r="E164" s="69" t="s">
        <v>1286</v>
      </c>
      <c r="F164" s="96">
        <v>85</v>
      </c>
      <c r="G164" s="96">
        <v>85</v>
      </c>
      <c r="H164" s="97">
        <v>85</v>
      </c>
      <c r="I164" s="72" t="s">
        <v>1287</v>
      </c>
    </row>
    <row r="165" spans="2:9" ht="12.75" x14ac:dyDescent="0.2">
      <c r="B165" s="62" t="s">
        <v>301</v>
      </c>
      <c r="C165" s="69" t="s">
        <v>371</v>
      </c>
      <c r="D165" s="62" t="s">
        <v>370</v>
      </c>
      <c r="E165" s="69" t="s">
        <v>1286</v>
      </c>
      <c r="F165" s="96">
        <v>306</v>
      </c>
      <c r="G165" s="96">
        <v>306</v>
      </c>
      <c r="H165" s="97">
        <v>306</v>
      </c>
      <c r="I165" s="72" t="s">
        <v>1287</v>
      </c>
    </row>
    <row r="166" spans="2:9" ht="12.75" x14ac:dyDescent="0.2">
      <c r="B166" s="62" t="s">
        <v>301</v>
      </c>
      <c r="C166" s="69" t="s">
        <v>373</v>
      </c>
      <c r="D166" s="62" t="s">
        <v>372</v>
      </c>
      <c r="E166" s="69" t="s">
        <v>1286</v>
      </c>
      <c r="F166" s="96">
        <v>480</v>
      </c>
      <c r="G166" s="96">
        <v>480</v>
      </c>
      <c r="H166" s="97">
        <v>480</v>
      </c>
      <c r="I166" s="72" t="s">
        <v>1287</v>
      </c>
    </row>
    <row r="167" spans="2:9" ht="12.75" x14ac:dyDescent="0.2">
      <c r="B167" s="62" t="s">
        <v>301</v>
      </c>
      <c r="C167" s="69" t="s">
        <v>375</v>
      </c>
      <c r="D167" s="62" t="s">
        <v>374</v>
      </c>
      <c r="E167" s="69" t="s">
        <v>1286</v>
      </c>
      <c r="F167" s="96">
        <v>285</v>
      </c>
      <c r="G167" s="96">
        <v>285</v>
      </c>
      <c r="H167" s="97">
        <v>285</v>
      </c>
      <c r="I167" s="72" t="s">
        <v>1287</v>
      </c>
    </row>
    <row r="168" spans="2:9" ht="12.75" x14ac:dyDescent="0.2">
      <c r="B168" s="62" t="s">
        <v>301</v>
      </c>
      <c r="C168" s="69" t="s">
        <v>377</v>
      </c>
      <c r="D168" s="62" t="s">
        <v>376</v>
      </c>
      <c r="E168" s="69" t="s">
        <v>1286</v>
      </c>
      <c r="F168" s="96">
        <v>900</v>
      </c>
      <c r="G168" s="96">
        <v>750</v>
      </c>
      <c r="H168" s="97"/>
      <c r="I168" s="72" t="s">
        <v>1287</v>
      </c>
    </row>
    <row r="169" spans="2:9" ht="12.75" x14ac:dyDescent="0.2">
      <c r="B169" s="62" t="s">
        <v>301</v>
      </c>
      <c r="C169" s="69" t="s">
        <v>379</v>
      </c>
      <c r="D169" s="62" t="s">
        <v>378</v>
      </c>
      <c r="E169" s="69" t="s">
        <v>1286</v>
      </c>
      <c r="F169" s="96"/>
      <c r="G169" s="96"/>
      <c r="H169" s="97"/>
      <c r="I169" s="72" t="s">
        <v>1287</v>
      </c>
    </row>
    <row r="170" spans="2:9" ht="12.75" x14ac:dyDescent="0.2">
      <c r="B170" s="62" t="s">
        <v>301</v>
      </c>
      <c r="C170" s="69" t="s">
        <v>381</v>
      </c>
      <c r="D170" s="62" t="s">
        <v>380</v>
      </c>
      <c r="E170" s="69" t="s">
        <v>1286</v>
      </c>
      <c r="F170" s="96">
        <v>1373</v>
      </c>
      <c r="G170" s="96">
        <v>1373</v>
      </c>
      <c r="H170" s="97">
        <v>1373</v>
      </c>
      <c r="I170" s="72" t="s">
        <v>1287</v>
      </c>
    </row>
    <row r="171" spans="2:9" ht="12.75" x14ac:dyDescent="0.2">
      <c r="B171" s="62" t="s">
        <v>301</v>
      </c>
      <c r="C171" s="69" t="s">
        <v>383</v>
      </c>
      <c r="D171" s="62" t="s">
        <v>382</v>
      </c>
      <c r="E171" s="69" t="s">
        <v>1286</v>
      </c>
      <c r="F171" s="96">
        <v>1440</v>
      </c>
      <c r="G171" s="96">
        <v>1440</v>
      </c>
      <c r="H171" s="97">
        <v>1440</v>
      </c>
      <c r="I171" s="72" t="s">
        <v>1287</v>
      </c>
    </row>
    <row r="172" spans="2:9" ht="12.75" x14ac:dyDescent="0.2">
      <c r="B172" s="62" t="s">
        <v>301</v>
      </c>
      <c r="C172" s="69" t="s">
        <v>385</v>
      </c>
      <c r="D172" s="62" t="s">
        <v>384</v>
      </c>
      <c r="E172" s="69" t="s">
        <v>1286</v>
      </c>
      <c r="F172" s="96">
        <v>59.5</v>
      </c>
      <c r="G172" s="96">
        <v>59.5</v>
      </c>
      <c r="H172" s="97">
        <v>59.5</v>
      </c>
      <c r="I172" s="72" t="s">
        <v>1287</v>
      </c>
    </row>
    <row r="173" spans="2:9" ht="12.75" x14ac:dyDescent="0.2">
      <c r="B173" s="62" t="s">
        <v>301</v>
      </c>
      <c r="C173" s="69" t="s">
        <v>387</v>
      </c>
      <c r="D173" s="62" t="s">
        <v>386</v>
      </c>
      <c r="E173" s="69" t="s">
        <v>1286</v>
      </c>
      <c r="F173" s="96">
        <v>1809</v>
      </c>
      <c r="G173" s="96">
        <v>1809</v>
      </c>
      <c r="H173" s="97">
        <v>1809</v>
      </c>
      <c r="I173" s="72" t="s">
        <v>1287</v>
      </c>
    </row>
    <row r="174" spans="2:9" ht="12.75" x14ac:dyDescent="0.2">
      <c r="B174" s="62" t="s">
        <v>301</v>
      </c>
      <c r="C174" s="69" t="s">
        <v>389</v>
      </c>
      <c r="D174" s="62" t="s">
        <v>388</v>
      </c>
      <c r="E174" s="69" t="s">
        <v>1286</v>
      </c>
      <c r="F174" s="96"/>
      <c r="G174" s="96"/>
      <c r="H174" s="97"/>
      <c r="I174" s="72" t="s">
        <v>1287</v>
      </c>
    </row>
    <row r="175" spans="2:9" ht="12.75" x14ac:dyDescent="0.2">
      <c r="B175" s="62" t="s">
        <v>301</v>
      </c>
      <c r="C175" s="69" t="s">
        <v>391</v>
      </c>
      <c r="D175" s="62" t="s">
        <v>390</v>
      </c>
      <c r="E175" s="69" t="s">
        <v>1286</v>
      </c>
      <c r="F175" s="96"/>
      <c r="G175" s="96"/>
      <c r="H175" s="97"/>
      <c r="I175" s="72" t="s">
        <v>1287</v>
      </c>
    </row>
    <row r="176" spans="2:9" ht="12.75" x14ac:dyDescent="0.2">
      <c r="B176" s="62" t="s">
        <v>301</v>
      </c>
      <c r="C176" s="69" t="s">
        <v>393</v>
      </c>
      <c r="D176" s="62" t="s">
        <v>392</v>
      </c>
      <c r="E176" s="69" t="s">
        <v>1286</v>
      </c>
      <c r="F176" s="96"/>
      <c r="G176" s="96"/>
      <c r="H176" s="97"/>
      <c r="I176" s="72" t="s">
        <v>1287</v>
      </c>
    </row>
    <row r="177" spans="2:9" ht="12.75" x14ac:dyDescent="0.2">
      <c r="B177" s="62" t="s">
        <v>301</v>
      </c>
      <c r="C177" s="69" t="s">
        <v>395</v>
      </c>
      <c r="D177" s="62" t="s">
        <v>394</v>
      </c>
      <c r="E177" s="69" t="s">
        <v>1286</v>
      </c>
      <c r="F177" s="96">
        <v>1621</v>
      </c>
      <c r="G177" s="96">
        <v>1378</v>
      </c>
      <c r="H177" s="97">
        <v>0</v>
      </c>
      <c r="I177" s="72" t="s">
        <v>1287</v>
      </c>
    </row>
    <row r="178" spans="2:9" ht="12.75" x14ac:dyDescent="0.2">
      <c r="B178" s="62" t="s">
        <v>301</v>
      </c>
      <c r="C178" s="69" t="s">
        <v>399</v>
      </c>
      <c r="D178" s="62" t="s">
        <v>398</v>
      </c>
      <c r="E178" s="69" t="s">
        <v>1286</v>
      </c>
      <c r="F178" s="96"/>
      <c r="G178" s="96"/>
      <c r="H178" s="97"/>
      <c r="I178" s="72" t="s">
        <v>1287</v>
      </c>
    </row>
    <row r="179" spans="2:9" ht="12.75" x14ac:dyDescent="0.2">
      <c r="B179" s="62" t="s">
        <v>301</v>
      </c>
      <c r="C179" s="69" t="s">
        <v>397</v>
      </c>
      <c r="D179" s="62" t="s">
        <v>396</v>
      </c>
      <c r="E179" s="69" t="s">
        <v>1286</v>
      </c>
      <c r="F179" s="96">
        <v>482.4</v>
      </c>
      <c r="G179" s="96">
        <v>482.4</v>
      </c>
      <c r="H179" s="97">
        <v>482.4</v>
      </c>
      <c r="I179" s="72" t="s">
        <v>1287</v>
      </c>
    </row>
    <row r="180" spans="2:9" ht="12.75" x14ac:dyDescent="0.2">
      <c r="B180" s="62" t="s">
        <v>301</v>
      </c>
      <c r="C180" s="69" t="s">
        <v>401</v>
      </c>
      <c r="D180" s="62" t="s">
        <v>400</v>
      </c>
      <c r="E180" s="69" t="s">
        <v>1286</v>
      </c>
      <c r="F180" s="96">
        <v>603</v>
      </c>
      <c r="G180" s="96">
        <v>603</v>
      </c>
      <c r="H180" s="97">
        <v>603</v>
      </c>
      <c r="I180" s="72" t="s">
        <v>1287</v>
      </c>
    </row>
    <row r="181" spans="2:9" ht="12.75" x14ac:dyDescent="0.2">
      <c r="B181" s="62" t="s">
        <v>301</v>
      </c>
      <c r="C181" s="69" t="s">
        <v>403</v>
      </c>
      <c r="D181" s="62" t="s">
        <v>402</v>
      </c>
      <c r="E181" s="69" t="s">
        <v>1286</v>
      </c>
      <c r="F181" s="96">
        <v>510</v>
      </c>
      <c r="G181" s="96">
        <v>510</v>
      </c>
      <c r="H181" s="97">
        <v>510</v>
      </c>
      <c r="I181" s="72" t="s">
        <v>1287</v>
      </c>
    </row>
    <row r="182" spans="2:9" ht="12.75" x14ac:dyDescent="0.2">
      <c r="B182" s="62" t="s">
        <v>301</v>
      </c>
      <c r="C182" s="69" t="s">
        <v>405</v>
      </c>
      <c r="D182" s="62" t="s">
        <v>404</v>
      </c>
      <c r="E182" s="69" t="s">
        <v>1286</v>
      </c>
      <c r="F182" s="96">
        <v>800</v>
      </c>
      <c r="G182" s="96">
        <v>800</v>
      </c>
      <c r="H182" s="97">
        <v>800</v>
      </c>
      <c r="I182" s="72" t="s">
        <v>1287</v>
      </c>
    </row>
    <row r="183" spans="2:9" ht="12.75" x14ac:dyDescent="0.2">
      <c r="B183" s="62"/>
      <c r="C183" s="69" t="s">
        <v>1292</v>
      </c>
      <c r="D183" s="62" t="s">
        <v>1293</v>
      </c>
      <c r="E183" s="69"/>
      <c r="F183" s="96"/>
      <c r="G183" s="96"/>
      <c r="H183" s="97"/>
      <c r="I183" s="72" t="s">
        <v>1294</v>
      </c>
    </row>
    <row r="184" spans="2:9" ht="12.75" x14ac:dyDescent="0.2">
      <c r="B184" s="62"/>
      <c r="C184" s="69" t="s">
        <v>1295</v>
      </c>
      <c r="D184" s="62" t="s">
        <v>1296</v>
      </c>
      <c r="E184" s="69"/>
      <c r="F184" s="96"/>
      <c r="G184" s="96"/>
      <c r="H184" s="97"/>
      <c r="I184" s="72" t="s">
        <v>1294</v>
      </c>
    </row>
    <row r="185" spans="2:9" ht="12.75" x14ac:dyDescent="0.2">
      <c r="B185" s="62"/>
      <c r="C185" s="69" t="s">
        <v>1297</v>
      </c>
      <c r="D185" s="62" t="s">
        <v>1298</v>
      </c>
      <c r="E185" s="69"/>
      <c r="F185" s="96"/>
      <c r="G185" s="96"/>
      <c r="H185" s="97"/>
      <c r="I185" s="72" t="s">
        <v>1294</v>
      </c>
    </row>
    <row r="186" spans="2:9" ht="12.75" x14ac:dyDescent="0.2">
      <c r="B186" s="62"/>
      <c r="C186" s="69" t="s">
        <v>1299</v>
      </c>
      <c r="D186" s="62" t="s">
        <v>1300</v>
      </c>
      <c r="E186" s="69"/>
      <c r="F186" s="96"/>
      <c r="G186" s="96"/>
      <c r="H186" s="97"/>
      <c r="I186" s="72" t="s">
        <v>1294</v>
      </c>
    </row>
    <row r="187" spans="2:9" ht="12.75" x14ac:dyDescent="0.2">
      <c r="B187" s="62"/>
      <c r="C187" s="69" t="s">
        <v>1301</v>
      </c>
      <c r="D187" s="62" t="s">
        <v>1302</v>
      </c>
      <c r="E187" s="69"/>
      <c r="F187" s="96"/>
      <c r="G187" s="96"/>
      <c r="H187" s="97"/>
      <c r="I187" s="72" t="s">
        <v>1294</v>
      </c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C52B-F8F3-417F-9FD7-78B214888956}">
  <sheetPr>
    <tabColor theme="6" tint="-0.249977111117893"/>
  </sheetPr>
  <dimension ref="A1:H181"/>
  <sheetViews>
    <sheetView workbookViewId="0">
      <selection activeCell="A2" sqref="A2"/>
    </sheetView>
  </sheetViews>
  <sheetFormatPr defaultRowHeight="15" x14ac:dyDescent="0.25"/>
  <cols>
    <col min="2" max="2" width="13.140625" bestFit="1" customWidth="1"/>
    <col min="3" max="3" width="20.85546875" bestFit="1" customWidth="1"/>
    <col min="4" max="4" width="52.5703125" bestFit="1" customWidth="1"/>
    <col min="6" max="6" width="29.28515625" customWidth="1"/>
    <col min="8" max="8" width="52.5703125" bestFit="1" customWidth="1"/>
  </cols>
  <sheetData>
    <row r="1" spans="1:8" x14ac:dyDescent="0.25">
      <c r="B1" t="s">
        <v>6</v>
      </c>
      <c r="C1" t="s">
        <v>2</v>
      </c>
      <c r="D1" t="s">
        <v>29</v>
      </c>
    </row>
    <row r="2" spans="1:8" x14ac:dyDescent="0.25">
      <c r="A2" cm="1">
        <f t="array" aca="1" ref="A2" ca="1">IF(ISNUMBER(SEARCH(INDIRECT(CELL("ADDRESS")),D2)),MAX($A$1:A1)+1,0)</f>
        <v>0</v>
      </c>
      <c r="B2" t="s">
        <v>140</v>
      </c>
      <c r="C2" t="s">
        <v>141</v>
      </c>
      <c r="D2" t="s">
        <v>142</v>
      </c>
      <c r="F2" t="str">
        <f ca="1">IFERROR(VLOOKUP(ROWS($F$1:F1),$A$2:$D$242,4,FALSE),"")</f>
        <v>B-MEG Integra CXD-3 20g Sachet, 12S</v>
      </c>
      <c r="H2" s="61">
        <f ca="1">COUNTIF(F:F,"?*")</f>
        <v>4</v>
      </c>
    </row>
    <row r="3" spans="1:8" x14ac:dyDescent="0.25">
      <c r="A3" cm="1">
        <f t="array" aca="1" ref="A3" ca="1">IF(ISNUMBER(SEARCH(INDIRECT(CELL("ADDRESS")),D3)),MAX($A$1:A2)+1,0)</f>
        <v>0</v>
      </c>
      <c r="B3" t="s">
        <v>140</v>
      </c>
      <c r="C3" t="s">
        <v>143</v>
      </c>
      <c r="D3" t="s">
        <v>144</v>
      </c>
      <c r="F3" t="str">
        <f ca="1">IFERROR(VLOOKUP(ROWS($F$1:F2),$A$2:$D$242,4,FALSE),"")</f>
        <v xml:space="preserve">Nutrichunks Multi-V Yum 120ml
</v>
      </c>
      <c r="H3" t="str" cm="1">
        <f t="array" aca="1" ref="H3:H6" ca="1">OFFSET($F$2,0,0,COUNTIF(F:F,"?*"),1)</f>
        <v>B-MEG Integra CXD-3 20g Sachet, 12S</v>
      </c>
    </row>
    <row r="4" spans="1:8" x14ac:dyDescent="0.25">
      <c r="A4" cm="1">
        <f t="array" aca="1" ref="A4" ca="1">IF(ISNUMBER(SEARCH(INDIRECT(CELL("ADDRESS")),D4)),MAX($A$1:A3)+1,0)</f>
        <v>0</v>
      </c>
      <c r="B4" t="s">
        <v>140</v>
      </c>
      <c r="C4" t="s">
        <v>121</v>
      </c>
      <c r="D4" t="s">
        <v>122</v>
      </c>
      <c r="F4" t="str">
        <f ca="1">IFERROR(VLOOKUP(ROWS($F$1:F3),$A$2:$D$242,4,FALSE),"")</f>
        <v xml:space="preserve">Nutrichunks Multi-V Yum 24x120ml
</v>
      </c>
      <c r="H4" t="str">
        <f ca="1"/>
        <v xml:space="preserve">Nutrichunks Multi-V Yum 120ml
</v>
      </c>
    </row>
    <row r="5" spans="1:8" x14ac:dyDescent="0.25">
      <c r="A5" cm="1">
        <f t="array" aca="1" ref="A5" ca="1">IF(ISNUMBER(SEARCH(INDIRECT(CELL("ADDRESS")),D5)),MAX($A$1:A4)+1,0)</f>
        <v>0</v>
      </c>
      <c r="B5" t="s">
        <v>140</v>
      </c>
      <c r="C5" t="s">
        <v>145</v>
      </c>
      <c r="D5" t="s">
        <v>146</v>
      </c>
      <c r="F5" t="str">
        <f ca="1">IFERROR(VLOOKUP(ROWS($F$1:F4),$A$2:$D$242,4,FALSE),"")</f>
        <v xml:space="preserve">B-MEG Integra CXD-3 20g Sachet, 12S
</v>
      </c>
      <c r="H5" t="str">
        <f ca="1"/>
        <v xml:space="preserve">Nutrichunks Multi-V Yum 24x120ml
</v>
      </c>
    </row>
    <row r="6" spans="1:8" x14ac:dyDescent="0.25">
      <c r="A6" cm="1">
        <f t="array" aca="1" ref="A6" ca="1">IF(ISNUMBER(SEARCH(INDIRECT(CELL("ADDRESS")),D6)),MAX($A$1:A5)+1,0)</f>
        <v>0</v>
      </c>
      <c r="B6" t="s">
        <v>140</v>
      </c>
      <c r="C6" t="s">
        <v>147</v>
      </c>
      <c r="D6" t="s">
        <v>148</v>
      </c>
      <c r="F6" t="str">
        <f ca="1">IFERROR(VLOOKUP(ROWS($F$1:F5),$A$2:$D$242,4,FALSE),"")</f>
        <v/>
      </c>
      <c r="H6" t="str">
        <f ca="1"/>
        <v xml:space="preserve">B-MEG Integra CXD-3 20g Sachet, 12S
</v>
      </c>
    </row>
    <row r="7" spans="1:8" x14ac:dyDescent="0.25">
      <c r="A7" cm="1">
        <f t="array" aca="1" ref="A7" ca="1">IF(ISNUMBER(SEARCH(INDIRECT(CELL("ADDRESS")),D7)),MAX($A$1:A6)+1,0)</f>
        <v>0</v>
      </c>
      <c r="B7" t="s">
        <v>140</v>
      </c>
      <c r="C7" t="s">
        <v>149</v>
      </c>
      <c r="D7" t="s">
        <v>150</v>
      </c>
      <c r="F7" t="str">
        <f ca="1">IFERROR(VLOOKUP(ROWS($F$1:F6),$A$2:$D$242,4,FALSE),"")</f>
        <v/>
      </c>
    </row>
    <row r="8" spans="1:8" x14ac:dyDescent="0.25">
      <c r="A8" cm="1">
        <f t="array" aca="1" ref="A8" ca="1">IF(ISNUMBER(SEARCH(INDIRECT(CELL("ADDRESS")),D8)),MAX($A$1:A7)+1,0)</f>
        <v>0</v>
      </c>
      <c r="B8" t="s">
        <v>140</v>
      </c>
      <c r="C8" t="s">
        <v>151</v>
      </c>
      <c r="D8" t="s">
        <v>152</v>
      </c>
      <c r="F8" t="str">
        <f ca="1">IFERROR(VLOOKUP(ROWS($F$1:F7),$A$2:$D$242,4,FALSE),"")</f>
        <v/>
      </c>
    </row>
    <row r="9" spans="1:8" x14ac:dyDescent="0.25">
      <c r="A9" cm="1">
        <f t="array" aca="1" ref="A9" ca="1">IF(ISNUMBER(SEARCH(INDIRECT(CELL("ADDRESS")),D9)),MAX($A$1:A8)+1,0)</f>
        <v>0</v>
      </c>
      <c r="B9" t="s">
        <v>140</v>
      </c>
      <c r="C9" t="s">
        <v>153</v>
      </c>
      <c r="D9" t="s">
        <v>154</v>
      </c>
      <c r="F9" t="str">
        <f ca="1">IFERROR(VLOOKUP(ROWS($F$1:F8),$A$2:$D$242,4,FALSE),"")</f>
        <v/>
      </c>
    </row>
    <row r="10" spans="1:8" x14ac:dyDescent="0.25">
      <c r="A10" cm="1">
        <f t="array" aca="1" ref="A10" ca="1">IF(ISNUMBER(SEARCH(INDIRECT(CELL("ADDRESS")),D10)),MAX($A$1:A9)+1,0)</f>
        <v>0</v>
      </c>
      <c r="B10" t="s">
        <v>140</v>
      </c>
      <c r="C10" t="s">
        <v>155</v>
      </c>
      <c r="D10" t="s">
        <v>156</v>
      </c>
      <c r="F10" t="str">
        <f ca="1">IFERROR(VLOOKUP(ROWS($F$1:F9),$A$2:$D$242,4,FALSE),"")</f>
        <v/>
      </c>
    </row>
    <row r="11" spans="1:8" x14ac:dyDescent="0.25">
      <c r="A11" cm="1">
        <f t="array" aca="1" ref="A11" ca="1">IF(ISNUMBER(SEARCH(INDIRECT(CELL("ADDRESS")),D11)),MAX($A$1:A10)+1,0)</f>
        <v>0</v>
      </c>
      <c r="B11" t="s">
        <v>140</v>
      </c>
      <c r="C11" t="s">
        <v>157</v>
      </c>
      <c r="D11" t="s">
        <v>158</v>
      </c>
      <c r="F11" t="str">
        <f ca="1">IFERROR(VLOOKUP(ROWS($F$1:F10),$A$2:$D$242,4,FALSE),"")</f>
        <v/>
      </c>
    </row>
    <row r="12" spans="1:8" x14ac:dyDescent="0.25">
      <c r="A12" cm="1">
        <f t="array" aca="1" ref="A12" ca="1">IF(ISNUMBER(SEARCH(INDIRECT(CELL("ADDRESS")),D12)),MAX($A$1:A11)+1,0)</f>
        <v>0</v>
      </c>
      <c r="B12" t="s">
        <v>140</v>
      </c>
      <c r="C12" t="s">
        <v>159</v>
      </c>
      <c r="D12" t="s">
        <v>160</v>
      </c>
      <c r="F12" t="str">
        <f ca="1">IFERROR(VLOOKUP(ROWS($F$1:F11),$A$2:$D$242,4,FALSE),"")</f>
        <v/>
      </c>
    </row>
    <row r="13" spans="1:8" x14ac:dyDescent="0.25">
      <c r="A13" cm="1">
        <f t="array" aca="1" ref="A13" ca="1">IF(ISNUMBER(SEARCH(INDIRECT(CELL("ADDRESS")),D13)),MAX($A$1:A12)+1,0)</f>
        <v>0</v>
      </c>
      <c r="B13" t="s">
        <v>140</v>
      </c>
      <c r="C13" t="s">
        <v>161</v>
      </c>
      <c r="D13" t="s">
        <v>162</v>
      </c>
      <c r="F13" t="str">
        <f ca="1">IFERROR(VLOOKUP(ROWS($F$1:F12),$A$2:$D$242,4,FALSE),"")</f>
        <v/>
      </c>
    </row>
    <row r="14" spans="1:8" x14ac:dyDescent="0.25">
      <c r="A14" cm="1">
        <f t="array" aca="1" ref="A14" ca="1">IF(ISNUMBER(SEARCH(INDIRECT(CELL("ADDRESS")),D14)),MAX($A$1:A13)+1,0)</f>
        <v>0</v>
      </c>
      <c r="B14" t="s">
        <v>140</v>
      </c>
      <c r="C14" t="s">
        <v>163</v>
      </c>
      <c r="D14" t="s">
        <v>164</v>
      </c>
      <c r="F14" t="str">
        <f ca="1">IFERROR(VLOOKUP(ROWS($F$1:F13),$A$2:$D$242,4,FALSE),"")</f>
        <v/>
      </c>
    </row>
    <row r="15" spans="1:8" x14ac:dyDescent="0.25">
      <c r="A15" cm="1">
        <f t="array" aca="1" ref="A15" ca="1">IF(ISNUMBER(SEARCH(INDIRECT(CELL("ADDRESS")),D15)),MAX($A$1:A14)+1,0)</f>
        <v>0</v>
      </c>
      <c r="B15" t="s">
        <v>140</v>
      </c>
      <c r="C15" t="s">
        <v>165</v>
      </c>
      <c r="D15" t="s">
        <v>166</v>
      </c>
      <c r="F15" t="str">
        <f ca="1">IFERROR(VLOOKUP(ROWS($F$1:F14),$A$2:$D$242,4,FALSE),"")</f>
        <v/>
      </c>
    </row>
    <row r="16" spans="1:8" x14ac:dyDescent="0.25">
      <c r="A16" cm="1">
        <f t="array" aca="1" ref="A16" ca="1">IF(ISNUMBER(SEARCH(INDIRECT(CELL("ADDRESS")),D16)),MAX($A$1:A15)+1,0)</f>
        <v>0</v>
      </c>
      <c r="B16" t="s">
        <v>140</v>
      </c>
      <c r="C16" t="s">
        <v>167</v>
      </c>
      <c r="D16" t="s">
        <v>168</v>
      </c>
      <c r="F16" t="str">
        <f ca="1">IFERROR(VLOOKUP(ROWS($F$1:F15),$A$2:$D$242,4,FALSE),"")</f>
        <v/>
      </c>
    </row>
    <row r="17" spans="1:6" x14ac:dyDescent="0.25">
      <c r="A17" cm="1">
        <f t="array" aca="1" ref="A17" ca="1">IF(ISNUMBER(SEARCH(INDIRECT(CELL("ADDRESS")),D17)),MAX($A$1:A16)+1,0)</f>
        <v>0</v>
      </c>
      <c r="B17" t="s">
        <v>140</v>
      </c>
      <c r="C17" t="s">
        <v>169</v>
      </c>
      <c r="D17" t="s">
        <v>170</v>
      </c>
      <c r="F17" t="str">
        <f ca="1">IFERROR(VLOOKUP(ROWS($F$1:F16),$A$2:$D$242,4,FALSE),"")</f>
        <v/>
      </c>
    </row>
    <row r="18" spans="1:6" x14ac:dyDescent="0.25">
      <c r="A18" cm="1">
        <f t="array" aca="1" ref="A18" ca="1">IF(ISNUMBER(SEARCH(INDIRECT(CELL("ADDRESS")),D18)),MAX($A$1:A17)+1,0)</f>
        <v>0</v>
      </c>
      <c r="B18" t="s">
        <v>140</v>
      </c>
      <c r="C18" t="s">
        <v>171</v>
      </c>
      <c r="D18" t="s">
        <v>172</v>
      </c>
      <c r="F18" t="str">
        <f ca="1">IFERROR(VLOOKUP(ROWS($F$1:F17),$A$2:$D$242,4,FALSE),"")</f>
        <v/>
      </c>
    </row>
    <row r="19" spans="1:6" x14ac:dyDescent="0.25">
      <c r="A19" cm="1">
        <f t="array" aca="1" ref="A19" ca="1">IF(ISNUMBER(SEARCH(INDIRECT(CELL("ADDRESS")),D19)),MAX($A$1:A18)+1,0)</f>
        <v>0</v>
      </c>
      <c r="B19" t="s">
        <v>140</v>
      </c>
      <c r="C19" t="s">
        <v>173</v>
      </c>
      <c r="D19" t="s">
        <v>174</v>
      </c>
      <c r="F19" t="str">
        <f ca="1">IFERROR(VLOOKUP(ROWS($F$1:F18),$A$2:$D$242,4,FALSE),"")</f>
        <v/>
      </c>
    </row>
    <row r="20" spans="1:6" x14ac:dyDescent="0.25">
      <c r="A20" cm="1">
        <f t="array" aca="1" ref="A20" ca="1">IF(ISNUMBER(SEARCH(INDIRECT(CELL("ADDRESS")),D20)),MAX($A$1:A19)+1,0)</f>
        <v>0</v>
      </c>
      <c r="B20" t="s">
        <v>140</v>
      </c>
      <c r="C20" t="s">
        <v>175</v>
      </c>
      <c r="D20" t="s">
        <v>176</v>
      </c>
      <c r="F20" t="str">
        <f ca="1">IFERROR(VLOOKUP(ROWS($F$1:F19),$A$2:$D$242,4,FALSE),"")</f>
        <v/>
      </c>
    </row>
    <row r="21" spans="1:6" x14ac:dyDescent="0.25">
      <c r="A21" cm="1">
        <f t="array" aca="1" ref="A21" ca="1">IF(ISNUMBER(SEARCH(INDIRECT(CELL("ADDRESS")),D21)),MAX($A$1:A20)+1,0)</f>
        <v>0</v>
      </c>
      <c r="B21" t="s">
        <v>140</v>
      </c>
      <c r="C21" t="s">
        <v>177</v>
      </c>
      <c r="D21" t="s">
        <v>178</v>
      </c>
      <c r="F21" t="str">
        <f ca="1">IFERROR(VLOOKUP(ROWS($F$1:F20),$A$2:$D$242,4,FALSE),"")</f>
        <v/>
      </c>
    </row>
    <row r="22" spans="1:6" x14ac:dyDescent="0.25">
      <c r="A22" cm="1">
        <f t="array" aca="1" ref="A22" ca="1">IF(ISNUMBER(SEARCH(INDIRECT(CELL("ADDRESS")),D22)),MAX($A$1:A21)+1,0)</f>
        <v>0</v>
      </c>
      <c r="B22" t="s">
        <v>140</v>
      </c>
      <c r="C22" t="s">
        <v>179</v>
      </c>
      <c r="D22" t="s">
        <v>180</v>
      </c>
      <c r="F22" t="str">
        <f ca="1">IFERROR(VLOOKUP(ROWS($F$1:F21),$A$2:$D$242,4,FALSE),"")</f>
        <v/>
      </c>
    </row>
    <row r="23" spans="1:6" x14ac:dyDescent="0.25">
      <c r="A23" cm="1">
        <f t="array" aca="1" ref="A23" ca="1">IF(ISNUMBER(SEARCH(INDIRECT(CELL("ADDRESS")),D23)),MAX($A$1:A22)+1,0)</f>
        <v>0</v>
      </c>
      <c r="B23" t="s">
        <v>181</v>
      </c>
      <c r="C23" t="s">
        <v>182</v>
      </c>
      <c r="D23" t="s">
        <v>183</v>
      </c>
      <c r="F23" t="str">
        <f ca="1">IFERROR(VLOOKUP(ROWS($F$1:F22),$A$2:$D$242,4,FALSE),"")</f>
        <v/>
      </c>
    </row>
    <row r="24" spans="1:6" x14ac:dyDescent="0.25">
      <c r="A24" cm="1">
        <f t="array" aca="1" ref="A24" ca="1">IF(ISNUMBER(SEARCH(INDIRECT(CELL("ADDRESS")),D24)),MAX($A$1:A23)+1,0)</f>
        <v>0</v>
      </c>
      <c r="B24" t="s">
        <v>181</v>
      </c>
      <c r="C24" t="s">
        <v>184</v>
      </c>
      <c r="D24" t="s">
        <v>185</v>
      </c>
      <c r="F24" t="str">
        <f ca="1">IFERROR(VLOOKUP(ROWS($F$1:F23),$A$2:$D$242,4,FALSE),"")</f>
        <v/>
      </c>
    </row>
    <row r="25" spans="1:6" x14ac:dyDescent="0.25">
      <c r="A25" cm="1">
        <f t="array" aca="1" ref="A25" ca="1">IF(ISNUMBER(SEARCH(INDIRECT(CELL("ADDRESS")),D25)),MAX($A$1:A24)+1,0)</f>
        <v>0</v>
      </c>
      <c r="B25" t="s">
        <v>181</v>
      </c>
      <c r="C25" t="s">
        <v>186</v>
      </c>
      <c r="D25" t="s">
        <v>187</v>
      </c>
      <c r="F25" t="str">
        <f ca="1">IFERROR(VLOOKUP(ROWS($F$1:F24),$A$2:$D$242,4,FALSE),"")</f>
        <v/>
      </c>
    </row>
    <row r="26" spans="1:6" x14ac:dyDescent="0.25">
      <c r="A26" cm="1">
        <f t="array" aca="1" ref="A26" ca="1">IF(ISNUMBER(SEARCH(INDIRECT(CELL("ADDRESS")),D26)),MAX($A$1:A25)+1,0)</f>
        <v>0</v>
      </c>
      <c r="B26" t="s">
        <v>181</v>
      </c>
      <c r="C26" t="s">
        <v>188</v>
      </c>
      <c r="D26" t="s">
        <v>189</v>
      </c>
      <c r="F26" t="str">
        <f ca="1">IFERROR(VLOOKUP(ROWS($F$1:F25),$A$2:$D$242,4,FALSE),"")</f>
        <v/>
      </c>
    </row>
    <row r="27" spans="1:6" x14ac:dyDescent="0.25">
      <c r="A27" cm="1">
        <f t="array" aca="1" ref="A27" ca="1">IF(ISNUMBER(SEARCH(INDIRECT(CELL("ADDRESS")),D27)),MAX($A$1:A26)+1,0)</f>
        <v>0</v>
      </c>
      <c r="B27" t="s">
        <v>181</v>
      </c>
      <c r="C27" t="s">
        <v>190</v>
      </c>
      <c r="D27" t="s">
        <v>191</v>
      </c>
      <c r="F27" t="str">
        <f ca="1">IFERROR(VLOOKUP(ROWS($F$1:F26),$A$2:$D$242,4,FALSE),"")</f>
        <v/>
      </c>
    </row>
    <row r="28" spans="1:6" x14ac:dyDescent="0.25">
      <c r="A28" cm="1">
        <f t="array" aca="1" ref="A28" ca="1">IF(ISNUMBER(SEARCH(INDIRECT(CELL("ADDRESS")),D28)),MAX($A$1:A27)+1,0)</f>
        <v>0</v>
      </c>
      <c r="B28" t="s">
        <v>181</v>
      </c>
      <c r="C28" t="s">
        <v>192</v>
      </c>
      <c r="D28" t="s">
        <v>193</v>
      </c>
      <c r="F28" t="str">
        <f ca="1">IFERROR(VLOOKUP(ROWS($F$1:F27),$A$2:$D$242,4,FALSE),"")</f>
        <v/>
      </c>
    </row>
    <row r="29" spans="1:6" x14ac:dyDescent="0.25">
      <c r="A29" cm="1">
        <f t="array" aca="1" ref="A29" ca="1">IF(ISNUMBER(SEARCH(INDIRECT(CELL("ADDRESS")),D29)),MAX($A$1:A28)+1,0)</f>
        <v>0</v>
      </c>
      <c r="B29" t="s">
        <v>181</v>
      </c>
      <c r="C29" t="s">
        <v>194</v>
      </c>
      <c r="D29" t="s">
        <v>195</v>
      </c>
      <c r="F29" t="str">
        <f ca="1">IFERROR(VLOOKUP(ROWS($F$1:F28),$A$2:$D$242,4,FALSE),"")</f>
        <v/>
      </c>
    </row>
    <row r="30" spans="1:6" x14ac:dyDescent="0.25">
      <c r="A30" cm="1">
        <f t="array" aca="1" ref="A30" ca="1">IF(ISNUMBER(SEARCH(INDIRECT(CELL("ADDRESS")),D30)),MAX($A$1:A29)+1,0)</f>
        <v>0</v>
      </c>
      <c r="B30" t="s">
        <v>181</v>
      </c>
      <c r="C30" t="s">
        <v>196</v>
      </c>
      <c r="D30" t="s">
        <v>197</v>
      </c>
      <c r="F30" t="str">
        <f ca="1">IFERROR(VLOOKUP(ROWS($F$1:F29),$A$2:$D$242,4,FALSE),"")</f>
        <v/>
      </c>
    </row>
    <row r="31" spans="1:6" x14ac:dyDescent="0.25">
      <c r="A31" cm="1">
        <f t="array" aca="1" ref="A31" ca="1">IF(ISNUMBER(SEARCH(INDIRECT(CELL("ADDRESS")),D31)),MAX($A$1:A30)+1,0)</f>
        <v>0</v>
      </c>
      <c r="B31" t="s">
        <v>181</v>
      </c>
      <c r="C31" t="s">
        <v>198</v>
      </c>
      <c r="D31" t="s">
        <v>199</v>
      </c>
      <c r="F31" t="str">
        <f ca="1">IFERROR(VLOOKUP(ROWS($F$1:F30),$A$2:$D$242,4,FALSE),"")</f>
        <v/>
      </c>
    </row>
    <row r="32" spans="1:6" x14ac:dyDescent="0.25">
      <c r="A32" cm="1">
        <f t="array" aca="1" ref="A32" ca="1">IF(ISNUMBER(SEARCH(INDIRECT(CELL("ADDRESS")),D32)),MAX($A$1:A31)+1,0)</f>
        <v>0</v>
      </c>
      <c r="B32" t="s">
        <v>181</v>
      </c>
      <c r="C32" t="s">
        <v>200</v>
      </c>
      <c r="D32" t="s">
        <v>201</v>
      </c>
      <c r="F32" t="str">
        <f ca="1">IFERROR(VLOOKUP(ROWS($F$1:F31),$A$2:$D$242,4,FALSE),"")</f>
        <v/>
      </c>
    </row>
    <row r="33" spans="1:6" x14ac:dyDescent="0.25">
      <c r="A33" cm="1">
        <f t="array" aca="1" ref="A33" ca="1">IF(ISNUMBER(SEARCH(INDIRECT(CELL("ADDRESS")),D33)),MAX($A$1:A32)+1,0)</f>
        <v>0</v>
      </c>
      <c r="B33" t="s">
        <v>181</v>
      </c>
      <c r="C33" t="s">
        <v>202</v>
      </c>
      <c r="D33" t="s">
        <v>203</v>
      </c>
      <c r="F33" t="str">
        <f ca="1">IFERROR(VLOOKUP(ROWS($F$1:F32),$A$2:$D$242,4,FALSE),"")</f>
        <v/>
      </c>
    </row>
    <row r="34" spans="1:6" x14ac:dyDescent="0.25">
      <c r="A34" cm="1">
        <f t="array" aca="1" ref="A34" ca="1">IF(ISNUMBER(SEARCH(INDIRECT(CELL("ADDRESS")),D34)),MAX($A$1:A33)+1,0)</f>
        <v>0</v>
      </c>
      <c r="B34" t="s">
        <v>181</v>
      </c>
      <c r="C34" t="s">
        <v>204</v>
      </c>
      <c r="D34" t="s">
        <v>205</v>
      </c>
      <c r="F34" t="str">
        <f ca="1">IFERROR(VLOOKUP(ROWS($F$1:F33),$A$2:$D$242,4,FALSE),"")</f>
        <v/>
      </c>
    </row>
    <row r="35" spans="1:6" x14ac:dyDescent="0.25">
      <c r="A35" cm="1">
        <f t="array" aca="1" ref="A35" ca="1">IF(ISNUMBER(SEARCH(INDIRECT(CELL("ADDRESS")),D35)),MAX($A$1:A34)+1,0)</f>
        <v>0</v>
      </c>
      <c r="B35" t="s">
        <v>181</v>
      </c>
      <c r="C35" t="s">
        <v>123</v>
      </c>
      <c r="D35" t="s">
        <v>124</v>
      </c>
      <c r="F35" t="str">
        <f ca="1">IFERROR(VLOOKUP(ROWS($F$1:F34),$A$2:$D$242,4,FALSE),"")</f>
        <v/>
      </c>
    </row>
    <row r="36" spans="1:6" x14ac:dyDescent="0.25">
      <c r="A36" cm="1">
        <f t="array" aca="1" ref="A36" ca="1">IF(ISNUMBER(SEARCH(INDIRECT(CELL("ADDRESS")),D36)),MAX($A$1:A35)+1,0)</f>
        <v>0</v>
      </c>
      <c r="B36" t="s">
        <v>181</v>
      </c>
      <c r="C36" t="s">
        <v>206</v>
      </c>
      <c r="D36" t="s">
        <v>207</v>
      </c>
      <c r="F36" t="str">
        <f ca="1">IFERROR(VLOOKUP(ROWS($F$1:F35),$A$2:$D$242,4,FALSE),"")</f>
        <v/>
      </c>
    </row>
    <row r="37" spans="1:6" x14ac:dyDescent="0.25">
      <c r="A37" cm="1">
        <f t="array" aca="1" ref="A37" ca="1">IF(ISNUMBER(SEARCH(INDIRECT(CELL("ADDRESS")),D37)),MAX($A$1:A36)+1,0)</f>
        <v>0</v>
      </c>
      <c r="B37" t="s">
        <v>181</v>
      </c>
      <c r="C37" t="s">
        <v>208</v>
      </c>
      <c r="D37" t="s">
        <v>209</v>
      </c>
      <c r="F37" t="str">
        <f ca="1">IFERROR(VLOOKUP(ROWS($F$1:F36),$A$2:$D$242,4,FALSE),"")</f>
        <v/>
      </c>
    </row>
    <row r="38" spans="1:6" x14ac:dyDescent="0.25">
      <c r="A38" cm="1">
        <f t="array" aca="1" ref="A38" ca="1">IF(ISNUMBER(SEARCH(INDIRECT(CELL("ADDRESS")),D38)),MAX($A$1:A37)+1,0)</f>
        <v>0</v>
      </c>
      <c r="B38" t="s">
        <v>181</v>
      </c>
      <c r="C38" t="s">
        <v>210</v>
      </c>
      <c r="D38" t="s">
        <v>211</v>
      </c>
      <c r="F38" t="str">
        <f ca="1">IFERROR(VLOOKUP(ROWS($F$1:F37),$A$2:$D$242,4,FALSE),"")</f>
        <v/>
      </c>
    </row>
    <row r="39" spans="1:6" x14ac:dyDescent="0.25">
      <c r="A39" cm="1">
        <f t="array" aca="1" ref="A39" ca="1">IF(ISNUMBER(SEARCH(INDIRECT(CELL("ADDRESS")),D39)),MAX($A$1:A38)+1,0)</f>
        <v>0</v>
      </c>
      <c r="B39" t="s">
        <v>181</v>
      </c>
      <c r="C39" t="s">
        <v>212</v>
      </c>
      <c r="D39" t="s">
        <v>213</v>
      </c>
      <c r="F39" t="str">
        <f ca="1">IFERROR(VLOOKUP(ROWS($F$1:F38),$A$2:$D$242,4,FALSE),"")</f>
        <v/>
      </c>
    </row>
    <row r="40" spans="1:6" x14ac:dyDescent="0.25">
      <c r="A40" cm="1">
        <f t="array" aca="1" ref="A40" ca="1">IF(ISNUMBER(SEARCH(INDIRECT(CELL("ADDRESS")),D40)),MAX($A$1:A39)+1,0)</f>
        <v>0</v>
      </c>
      <c r="B40" t="s">
        <v>181</v>
      </c>
      <c r="C40" t="s">
        <v>214</v>
      </c>
      <c r="D40" t="s">
        <v>215</v>
      </c>
      <c r="F40" t="str">
        <f ca="1">IFERROR(VLOOKUP(ROWS($F$1:F39),$A$2:$D$242,4,FALSE),"")</f>
        <v/>
      </c>
    </row>
    <row r="41" spans="1:6" x14ac:dyDescent="0.25">
      <c r="A41" cm="1">
        <f t="array" aca="1" ref="A41" ca="1">IF(ISNUMBER(SEARCH(INDIRECT(CELL("ADDRESS")),D41)),MAX($A$1:A40)+1,0)</f>
        <v>0</v>
      </c>
      <c r="B41" t="s">
        <v>181</v>
      </c>
      <c r="C41" t="s">
        <v>216</v>
      </c>
      <c r="D41" t="s">
        <v>217</v>
      </c>
      <c r="F41" t="str">
        <f ca="1">IFERROR(VLOOKUP(ROWS($F$1:F40),$A$2:$D$242,4,FALSE),"")</f>
        <v/>
      </c>
    </row>
    <row r="42" spans="1:6" x14ac:dyDescent="0.25">
      <c r="A42" cm="1">
        <f t="array" aca="1" ref="A42" ca="1">IF(ISNUMBER(SEARCH(INDIRECT(CELL("ADDRESS")),D42)),MAX($A$1:A41)+1,0)</f>
        <v>0</v>
      </c>
      <c r="B42" t="s">
        <v>181</v>
      </c>
      <c r="C42" t="s">
        <v>218</v>
      </c>
      <c r="D42" t="s">
        <v>219</v>
      </c>
      <c r="F42" t="str">
        <f ca="1">IFERROR(VLOOKUP(ROWS($F$1:F41),$A$2:$D$242,4,FALSE),"")</f>
        <v/>
      </c>
    </row>
    <row r="43" spans="1:6" x14ac:dyDescent="0.25">
      <c r="A43" cm="1">
        <f t="array" aca="1" ref="A43" ca="1">IF(ISNUMBER(SEARCH(INDIRECT(CELL("ADDRESS")),D43)),MAX($A$1:A42)+1,0)</f>
        <v>0</v>
      </c>
      <c r="B43" t="s">
        <v>181</v>
      </c>
      <c r="C43" t="s">
        <v>220</v>
      </c>
      <c r="D43" t="s">
        <v>221</v>
      </c>
      <c r="F43" t="str">
        <f ca="1">IFERROR(VLOOKUP(ROWS($F$1:F42),$A$2:$D$242,4,FALSE),"")</f>
        <v/>
      </c>
    </row>
    <row r="44" spans="1:6" x14ac:dyDescent="0.25">
      <c r="A44" cm="1">
        <f t="array" aca="1" ref="A44" ca="1">IF(ISNUMBER(SEARCH(INDIRECT(CELL("ADDRESS")),D44)),MAX($A$1:A43)+1,0)</f>
        <v>0</v>
      </c>
      <c r="B44" t="s">
        <v>222</v>
      </c>
      <c r="C44" t="s">
        <v>223</v>
      </c>
      <c r="D44" t="s">
        <v>224</v>
      </c>
      <c r="F44" t="str">
        <f ca="1">IFERROR(VLOOKUP(ROWS($F$1:F43),$A$2:$D$242,4,FALSE),"")</f>
        <v/>
      </c>
    </row>
    <row r="45" spans="1:6" x14ac:dyDescent="0.25">
      <c r="A45" cm="1">
        <f t="array" aca="1" ref="A45" ca="1">IF(ISNUMBER(SEARCH(INDIRECT(CELL("ADDRESS")),D45)),MAX($A$1:A44)+1,0)</f>
        <v>0</v>
      </c>
      <c r="B45" t="s">
        <v>222</v>
      </c>
      <c r="C45" t="s">
        <v>225</v>
      </c>
      <c r="D45" t="s">
        <v>226</v>
      </c>
      <c r="F45" t="str">
        <f ca="1">IFERROR(VLOOKUP(ROWS($F$1:F44),$A$2:$D$242,4,FALSE),"")</f>
        <v/>
      </c>
    </row>
    <row r="46" spans="1:6" x14ac:dyDescent="0.25">
      <c r="A46" cm="1">
        <f t="array" aca="1" ref="A46" ca="1">IF(ISNUMBER(SEARCH(INDIRECT(CELL("ADDRESS")),D46)),MAX($A$1:A45)+1,0)</f>
        <v>0</v>
      </c>
      <c r="B46" t="s">
        <v>222</v>
      </c>
      <c r="C46" t="s">
        <v>227</v>
      </c>
      <c r="D46" t="s">
        <v>228</v>
      </c>
      <c r="F46" t="str">
        <f ca="1">IFERROR(VLOOKUP(ROWS($F$1:F45),$A$2:$D$242,4,FALSE),"")</f>
        <v/>
      </c>
    </row>
    <row r="47" spans="1:6" x14ac:dyDescent="0.25">
      <c r="A47" cm="1">
        <f t="array" aca="1" ref="A47" ca="1">IF(ISNUMBER(SEARCH(INDIRECT(CELL("ADDRESS")),D47)),MAX($A$1:A46)+1,0)</f>
        <v>0</v>
      </c>
      <c r="B47" t="s">
        <v>222</v>
      </c>
      <c r="C47" t="s">
        <v>229</v>
      </c>
      <c r="D47" t="s">
        <v>230</v>
      </c>
      <c r="F47" t="str">
        <f ca="1">IFERROR(VLOOKUP(ROWS($F$1:F46),$A$2:$D$242,4,FALSE),"")</f>
        <v/>
      </c>
    </row>
    <row r="48" spans="1:6" x14ac:dyDescent="0.25">
      <c r="A48" cm="1">
        <f t="array" aca="1" ref="A48" ca="1">IF(ISNUMBER(SEARCH(INDIRECT(CELL("ADDRESS")),D48)),MAX($A$1:A47)+1,0)</f>
        <v>0</v>
      </c>
      <c r="B48" t="s">
        <v>222</v>
      </c>
      <c r="C48" t="s">
        <v>231</v>
      </c>
      <c r="D48" t="s">
        <v>232</v>
      </c>
      <c r="F48" t="str">
        <f ca="1">IFERROR(VLOOKUP(ROWS($F$1:F47),$A$2:$D$242,4,FALSE),"")</f>
        <v/>
      </c>
    </row>
    <row r="49" spans="1:6" x14ac:dyDescent="0.25">
      <c r="A49" cm="1">
        <f t="array" aca="1" ref="A49" ca="1">IF(ISNUMBER(SEARCH(INDIRECT(CELL("ADDRESS")),D49)),MAX($A$1:A48)+1,0)</f>
        <v>0</v>
      </c>
      <c r="B49" t="s">
        <v>222</v>
      </c>
      <c r="C49" t="s">
        <v>233</v>
      </c>
      <c r="D49" t="s">
        <v>234</v>
      </c>
      <c r="F49" t="str">
        <f ca="1">IFERROR(VLOOKUP(ROWS($F$1:F48),$A$2:$D$242,4,FALSE),"")</f>
        <v/>
      </c>
    </row>
    <row r="50" spans="1:6" x14ac:dyDescent="0.25">
      <c r="A50" cm="1">
        <f t="array" aca="1" ref="A50" ca="1">IF(ISNUMBER(SEARCH(INDIRECT(CELL("ADDRESS")),D50)),MAX($A$1:A49)+1,0)</f>
        <v>0</v>
      </c>
      <c r="B50" t="s">
        <v>222</v>
      </c>
      <c r="C50" t="s">
        <v>235</v>
      </c>
      <c r="D50" t="s">
        <v>236</v>
      </c>
      <c r="F50" t="str">
        <f ca="1">IFERROR(VLOOKUP(ROWS($F$1:F49),$A$2:$D$242,4,FALSE),"")</f>
        <v/>
      </c>
    </row>
    <row r="51" spans="1:6" x14ac:dyDescent="0.25">
      <c r="A51" cm="1">
        <f t="array" aca="1" ref="A51" ca="1">IF(ISNUMBER(SEARCH(INDIRECT(CELL("ADDRESS")),D51)),MAX($A$1:A50)+1,0)</f>
        <v>0</v>
      </c>
      <c r="B51" t="s">
        <v>222</v>
      </c>
      <c r="C51" t="s">
        <v>237</v>
      </c>
      <c r="D51" t="s">
        <v>238</v>
      </c>
      <c r="F51" t="str">
        <f ca="1">IFERROR(VLOOKUP(ROWS($F$1:F50),$A$2:$D$242,4,FALSE),"")</f>
        <v/>
      </c>
    </row>
    <row r="52" spans="1:6" x14ac:dyDescent="0.25">
      <c r="A52" cm="1">
        <f t="array" aca="1" ref="A52" ca="1">IF(ISNUMBER(SEARCH(INDIRECT(CELL("ADDRESS")),D52)),MAX($A$1:A51)+1,0)</f>
        <v>0</v>
      </c>
      <c r="B52" t="s">
        <v>222</v>
      </c>
      <c r="C52" t="s">
        <v>239</v>
      </c>
      <c r="D52" t="s">
        <v>240</v>
      </c>
      <c r="F52" t="str">
        <f ca="1">IFERROR(VLOOKUP(ROWS($F$1:F51),$A$2:$D$242,4,FALSE),"")</f>
        <v/>
      </c>
    </row>
    <row r="53" spans="1:6" x14ac:dyDescent="0.25">
      <c r="A53" cm="1">
        <f t="array" aca="1" ref="A53" ca="1">IF(ISNUMBER(SEARCH(INDIRECT(CELL("ADDRESS")),D53)),MAX($A$1:A52)+1,0)</f>
        <v>0</v>
      </c>
      <c r="B53" t="s">
        <v>222</v>
      </c>
      <c r="C53" t="s">
        <v>241</v>
      </c>
      <c r="D53" t="s">
        <v>242</v>
      </c>
      <c r="F53" t="str">
        <f ca="1">IFERROR(VLOOKUP(ROWS($F$1:F52),$A$2:$D$242,4,FALSE),"")</f>
        <v/>
      </c>
    </row>
    <row r="54" spans="1:6" x14ac:dyDescent="0.25">
      <c r="A54" cm="1">
        <f t="array" aca="1" ref="A54" ca="1">IF(ISNUMBER(SEARCH(INDIRECT(CELL("ADDRESS")),D54)),MAX($A$1:A53)+1,0)</f>
        <v>0</v>
      </c>
      <c r="B54" t="s">
        <v>222</v>
      </c>
      <c r="C54" t="s">
        <v>243</v>
      </c>
      <c r="D54" t="s">
        <v>244</v>
      </c>
      <c r="F54" t="str">
        <f ca="1">IFERROR(VLOOKUP(ROWS($F$1:F53),$A$2:$D$242,4,FALSE),"")</f>
        <v/>
      </c>
    </row>
    <row r="55" spans="1:6" x14ac:dyDescent="0.25">
      <c r="A55" cm="1">
        <f t="array" aca="1" ref="A55" ca="1">IF(ISNUMBER(SEARCH(INDIRECT(CELL("ADDRESS")),D55)),MAX($A$1:A54)+1,0)</f>
        <v>0</v>
      </c>
      <c r="B55" t="s">
        <v>222</v>
      </c>
      <c r="C55" t="s">
        <v>245</v>
      </c>
      <c r="D55" t="s">
        <v>246</v>
      </c>
      <c r="F55" t="str">
        <f ca="1">IFERROR(VLOOKUP(ROWS($F$1:F54),$A$2:$D$242,4,FALSE),"")</f>
        <v/>
      </c>
    </row>
    <row r="56" spans="1:6" x14ac:dyDescent="0.25">
      <c r="A56" cm="1">
        <f t="array" aca="1" ref="A56" ca="1">IF(ISNUMBER(SEARCH(INDIRECT(CELL("ADDRESS")),D56)),MAX($A$1:A55)+1,0)</f>
        <v>0</v>
      </c>
      <c r="B56" t="s">
        <v>222</v>
      </c>
      <c r="C56" t="s">
        <v>247</v>
      </c>
      <c r="D56" t="s">
        <v>248</v>
      </c>
      <c r="F56" t="str">
        <f ca="1">IFERROR(VLOOKUP(ROWS($F$1:F55),$A$2:$D$242,4,FALSE),"")</f>
        <v/>
      </c>
    </row>
    <row r="57" spans="1:6" x14ac:dyDescent="0.25">
      <c r="A57" cm="1">
        <f t="array" aca="1" ref="A57" ca="1">IF(ISNUMBER(SEARCH(INDIRECT(CELL("ADDRESS")),D57)),MAX($A$1:A56)+1,0)</f>
        <v>0</v>
      </c>
      <c r="B57" t="s">
        <v>222</v>
      </c>
      <c r="C57" t="s">
        <v>249</v>
      </c>
      <c r="D57" t="s">
        <v>250</v>
      </c>
      <c r="F57" t="str">
        <f ca="1">IFERROR(VLOOKUP(ROWS($F$1:F56),$A$2:$D$242,4,FALSE),"")</f>
        <v/>
      </c>
    </row>
    <row r="58" spans="1:6" x14ac:dyDescent="0.25">
      <c r="A58" cm="1">
        <f t="array" aca="1" ref="A58" ca="1">IF(ISNUMBER(SEARCH(INDIRECT(CELL("ADDRESS")),D58)),MAX($A$1:A57)+1,0)</f>
        <v>0</v>
      </c>
      <c r="B58" t="s">
        <v>222</v>
      </c>
      <c r="C58" t="s">
        <v>251</v>
      </c>
      <c r="D58" t="s">
        <v>252</v>
      </c>
      <c r="F58" t="str">
        <f ca="1">IFERROR(VLOOKUP(ROWS($F$1:F57),$A$2:$D$242,4,FALSE),"")</f>
        <v/>
      </c>
    </row>
    <row r="59" spans="1:6" x14ac:dyDescent="0.25">
      <c r="A59" cm="1">
        <f t="array" aca="1" ref="A59" ca="1">IF(ISNUMBER(SEARCH(INDIRECT(CELL("ADDRESS")),D59)),MAX($A$1:A58)+1,0)</f>
        <v>0</v>
      </c>
      <c r="B59" t="s">
        <v>222</v>
      </c>
      <c r="C59" t="s">
        <v>253</v>
      </c>
      <c r="D59" t="s">
        <v>254</v>
      </c>
      <c r="F59" t="str">
        <f ca="1">IFERROR(VLOOKUP(ROWS($F$1:F58),$A$2:$D$242,4,FALSE),"")</f>
        <v/>
      </c>
    </row>
    <row r="60" spans="1:6" x14ac:dyDescent="0.25">
      <c r="A60" cm="1">
        <f t="array" aca="1" ref="A60" ca="1">IF(ISNUMBER(SEARCH(INDIRECT(CELL("ADDRESS")),D60)),MAX($A$1:A59)+1,0)</f>
        <v>0</v>
      </c>
      <c r="B60" t="s">
        <v>222</v>
      </c>
      <c r="C60" t="s">
        <v>255</v>
      </c>
      <c r="D60" t="s">
        <v>256</v>
      </c>
      <c r="F60" t="str">
        <f ca="1">IFERROR(VLOOKUP(ROWS($F$1:F59),$A$2:$D$242,4,FALSE),"")</f>
        <v/>
      </c>
    </row>
    <row r="61" spans="1:6" x14ac:dyDescent="0.25">
      <c r="A61" cm="1">
        <f t="array" aca="1" ref="A61" ca="1">IF(ISNUMBER(SEARCH(INDIRECT(CELL("ADDRESS")),D61)),MAX($A$1:A60)+1,0)</f>
        <v>0</v>
      </c>
      <c r="B61" t="s">
        <v>222</v>
      </c>
      <c r="C61" t="s">
        <v>257</v>
      </c>
      <c r="D61" t="s">
        <v>258</v>
      </c>
      <c r="F61" t="str">
        <f ca="1">IFERROR(VLOOKUP(ROWS($F$1:F60),$A$2:$D$242,4,FALSE),"")</f>
        <v/>
      </c>
    </row>
    <row r="62" spans="1:6" x14ac:dyDescent="0.25">
      <c r="A62" cm="1">
        <f t="array" aca="1" ref="A62" ca="1">IF(ISNUMBER(SEARCH(INDIRECT(CELL("ADDRESS")),D62)),MAX($A$1:A61)+1,0)</f>
        <v>0</v>
      </c>
      <c r="B62" t="s">
        <v>222</v>
      </c>
      <c r="C62" t="s">
        <v>259</v>
      </c>
      <c r="D62" t="s">
        <v>260</v>
      </c>
      <c r="F62" t="str">
        <f ca="1">IFERROR(VLOOKUP(ROWS($F$1:F61),$A$2:$D$242,4,FALSE),"")</f>
        <v/>
      </c>
    </row>
    <row r="63" spans="1:6" x14ac:dyDescent="0.25">
      <c r="A63" cm="1">
        <f t="array" aca="1" ref="A63" ca="1">IF(ISNUMBER(SEARCH(INDIRECT(CELL("ADDRESS")),D63)),MAX($A$1:A62)+1,0)</f>
        <v>0</v>
      </c>
      <c r="B63" t="s">
        <v>222</v>
      </c>
      <c r="C63" t="s">
        <v>261</v>
      </c>
      <c r="D63" t="s">
        <v>262</v>
      </c>
      <c r="F63" t="str">
        <f ca="1">IFERROR(VLOOKUP(ROWS($F$1:F62),$A$2:$D$242,4,FALSE),"")</f>
        <v/>
      </c>
    </row>
    <row r="64" spans="1:6" x14ac:dyDescent="0.25">
      <c r="A64" cm="1">
        <f t="array" aca="1" ref="A64" ca="1">IF(ISNUMBER(SEARCH(INDIRECT(CELL("ADDRESS")),D64)),MAX($A$1:A63)+1,0)</f>
        <v>0</v>
      </c>
      <c r="B64" t="s">
        <v>222</v>
      </c>
      <c r="C64" t="s">
        <v>263</v>
      </c>
      <c r="D64" t="s">
        <v>264</v>
      </c>
      <c r="F64" t="str">
        <f ca="1">IFERROR(VLOOKUP(ROWS($F$1:F63),$A$2:$D$242,4,FALSE),"")</f>
        <v/>
      </c>
    </row>
    <row r="65" spans="1:6" x14ac:dyDescent="0.25">
      <c r="A65" cm="1">
        <f t="array" aca="1" ref="A65" ca="1">IF(ISNUMBER(SEARCH(INDIRECT(CELL("ADDRESS")),D65)),MAX($A$1:A64)+1,0)</f>
        <v>0</v>
      </c>
      <c r="B65" t="s">
        <v>222</v>
      </c>
      <c r="C65" t="s">
        <v>265</v>
      </c>
      <c r="D65" t="s">
        <v>266</v>
      </c>
      <c r="F65" t="str">
        <f ca="1">IFERROR(VLOOKUP(ROWS($F$1:F64),$A$2:$D$242,4,FALSE),"")</f>
        <v/>
      </c>
    </row>
    <row r="66" spans="1:6" x14ac:dyDescent="0.25">
      <c r="A66" cm="1">
        <f t="array" aca="1" ref="A66" ca="1">IF(ISNUMBER(SEARCH(INDIRECT(CELL("ADDRESS")),D66)),MAX($A$1:A65)+1,0)</f>
        <v>0</v>
      </c>
      <c r="B66" t="s">
        <v>222</v>
      </c>
      <c r="C66" t="s">
        <v>267</v>
      </c>
      <c r="D66" t="s">
        <v>268</v>
      </c>
      <c r="F66" t="str">
        <f ca="1">IFERROR(VLOOKUP(ROWS($F$1:F65),$A$2:$D$242,4,FALSE),"")</f>
        <v/>
      </c>
    </row>
    <row r="67" spans="1:6" x14ac:dyDescent="0.25">
      <c r="A67" cm="1">
        <f t="array" aca="1" ref="A67" ca="1">IF(ISNUMBER(SEARCH(INDIRECT(CELL("ADDRESS")),D67)),MAX($A$1:A66)+1,0)</f>
        <v>0</v>
      </c>
      <c r="B67" t="s">
        <v>222</v>
      </c>
      <c r="C67" t="s">
        <v>269</v>
      </c>
      <c r="D67" t="s">
        <v>270</v>
      </c>
      <c r="F67" t="str">
        <f ca="1">IFERROR(VLOOKUP(ROWS($F$1:F66),$A$2:$D$242,4,FALSE),"")</f>
        <v/>
      </c>
    </row>
    <row r="68" spans="1:6" x14ac:dyDescent="0.25">
      <c r="A68" cm="1">
        <f t="array" aca="1" ref="A68" ca="1">IF(ISNUMBER(SEARCH(INDIRECT(CELL("ADDRESS")),D68)),MAX($A$1:A67)+1,0)</f>
        <v>0</v>
      </c>
      <c r="B68" t="s">
        <v>222</v>
      </c>
      <c r="C68" t="s">
        <v>271</v>
      </c>
      <c r="D68" t="s">
        <v>272</v>
      </c>
      <c r="F68" t="str">
        <f ca="1">IFERROR(VLOOKUP(ROWS($F$1:F67),$A$2:$D$242,4,FALSE),"")</f>
        <v/>
      </c>
    </row>
    <row r="69" spans="1:6" x14ac:dyDescent="0.25">
      <c r="A69" cm="1">
        <f t="array" aca="1" ref="A69" ca="1">IF(ISNUMBER(SEARCH(INDIRECT(CELL("ADDRESS")),D69)),MAX($A$1:A68)+1,0)</f>
        <v>0</v>
      </c>
      <c r="B69" t="s">
        <v>222</v>
      </c>
      <c r="C69" t="s">
        <v>273</v>
      </c>
      <c r="D69" t="s">
        <v>274</v>
      </c>
      <c r="F69" t="str">
        <f ca="1">IFERROR(VLOOKUP(ROWS($F$1:F68),$A$2:$D$242,4,FALSE),"")</f>
        <v/>
      </c>
    </row>
    <row r="70" spans="1:6" x14ac:dyDescent="0.25">
      <c r="A70" cm="1">
        <f t="array" aca="1" ref="A70" ca="1">IF(ISNUMBER(SEARCH(INDIRECT(CELL("ADDRESS")),D70)),MAX($A$1:A69)+1,0)</f>
        <v>0</v>
      </c>
      <c r="B70" t="s">
        <v>222</v>
      </c>
      <c r="C70" t="s">
        <v>275</v>
      </c>
      <c r="D70" t="s">
        <v>238</v>
      </c>
      <c r="F70" t="str">
        <f ca="1">IFERROR(VLOOKUP(ROWS($F$1:F69),$A$2:$D$242,4,FALSE),"")</f>
        <v/>
      </c>
    </row>
    <row r="71" spans="1:6" x14ac:dyDescent="0.25">
      <c r="A71" cm="1">
        <f t="array" aca="1" ref="A71" ca="1">IF(ISNUMBER(SEARCH(INDIRECT(CELL("ADDRESS")),D71)),MAX($A$1:A70)+1,0)</f>
        <v>0</v>
      </c>
      <c r="B71" t="s">
        <v>222</v>
      </c>
      <c r="C71" t="s">
        <v>276</v>
      </c>
      <c r="D71" t="s">
        <v>240</v>
      </c>
      <c r="F71" t="str">
        <f ca="1">IFERROR(VLOOKUP(ROWS($F$1:F70),$A$2:$D$242,4,FALSE),"")</f>
        <v/>
      </c>
    </row>
    <row r="72" spans="1:6" x14ac:dyDescent="0.25">
      <c r="A72" cm="1">
        <f t="array" aca="1" ref="A72" ca="1">IF(ISNUMBER(SEARCH(INDIRECT(CELL("ADDRESS")),D72)),MAX($A$1:A71)+1,0)</f>
        <v>0</v>
      </c>
      <c r="B72" t="s">
        <v>222</v>
      </c>
      <c r="C72" t="s">
        <v>277</v>
      </c>
      <c r="D72" t="s">
        <v>278</v>
      </c>
      <c r="F72" t="str">
        <f ca="1">IFERROR(VLOOKUP(ROWS($F$1:F71),$A$2:$D$242,4,FALSE),"")</f>
        <v/>
      </c>
    </row>
    <row r="73" spans="1:6" x14ac:dyDescent="0.25">
      <c r="A73" cm="1">
        <f t="array" aca="1" ref="A73" ca="1">IF(ISNUMBER(SEARCH(INDIRECT(CELL("ADDRESS")),D73)),MAX($A$1:A72)+1,0)</f>
        <v>0</v>
      </c>
      <c r="B73" t="s">
        <v>222</v>
      </c>
      <c r="C73" t="s">
        <v>279</v>
      </c>
      <c r="D73" t="s">
        <v>242</v>
      </c>
      <c r="F73" t="str">
        <f ca="1">IFERROR(VLOOKUP(ROWS($F$1:F72),$A$2:$D$242,4,FALSE),"")</f>
        <v/>
      </c>
    </row>
    <row r="74" spans="1:6" x14ac:dyDescent="0.25">
      <c r="A74" cm="1">
        <f t="array" aca="1" ref="A74" ca="1">IF(ISNUMBER(SEARCH(INDIRECT(CELL("ADDRESS")),D74)),MAX($A$1:A73)+1,0)</f>
        <v>0</v>
      </c>
      <c r="B74" t="s">
        <v>222</v>
      </c>
      <c r="C74" t="s">
        <v>280</v>
      </c>
      <c r="D74" t="s">
        <v>244</v>
      </c>
      <c r="F74" t="str">
        <f ca="1">IFERROR(VLOOKUP(ROWS($F$1:F73),$A$2:$D$242,4,FALSE),"")</f>
        <v/>
      </c>
    </row>
    <row r="75" spans="1:6" x14ac:dyDescent="0.25">
      <c r="A75" cm="1">
        <f t="array" aca="1" ref="A75" ca="1">IF(ISNUMBER(SEARCH(INDIRECT(CELL("ADDRESS")),D75)),MAX($A$1:A74)+1,0)</f>
        <v>0</v>
      </c>
      <c r="B75" t="s">
        <v>222</v>
      </c>
      <c r="C75" t="s">
        <v>281</v>
      </c>
      <c r="D75" t="s">
        <v>246</v>
      </c>
      <c r="F75" t="str">
        <f ca="1">IFERROR(VLOOKUP(ROWS($F$1:F74),$A$2:$D$242,4,FALSE),"")</f>
        <v/>
      </c>
    </row>
    <row r="76" spans="1:6" x14ac:dyDescent="0.25">
      <c r="A76" cm="1">
        <f t="array" aca="1" ref="A76" ca="1">IF(ISNUMBER(SEARCH(INDIRECT(CELL("ADDRESS")),D76)),MAX($A$1:A75)+1,0)</f>
        <v>0</v>
      </c>
      <c r="B76" t="s">
        <v>222</v>
      </c>
      <c r="C76" t="s">
        <v>282</v>
      </c>
      <c r="D76" t="s">
        <v>283</v>
      </c>
      <c r="F76" t="str">
        <f ca="1">IFERROR(VLOOKUP(ROWS($F$1:F75),$A$2:$D$242,4,FALSE),"")</f>
        <v/>
      </c>
    </row>
    <row r="77" spans="1:6" x14ac:dyDescent="0.25">
      <c r="A77" cm="1">
        <f t="array" aca="1" ref="A77" ca="1">IF(ISNUMBER(SEARCH(INDIRECT(CELL("ADDRESS")),D77)),MAX($A$1:A76)+1,0)</f>
        <v>0</v>
      </c>
      <c r="B77" t="s">
        <v>222</v>
      </c>
      <c r="C77" t="s">
        <v>284</v>
      </c>
      <c r="D77" t="s">
        <v>248</v>
      </c>
      <c r="F77" t="str">
        <f ca="1">IFERROR(VLOOKUP(ROWS($F$1:F76),$A$2:$D$242,4,FALSE),"")</f>
        <v/>
      </c>
    </row>
    <row r="78" spans="1:6" x14ac:dyDescent="0.25">
      <c r="A78" cm="1">
        <f t="array" aca="1" ref="A78" ca="1">IF(ISNUMBER(SEARCH(INDIRECT(CELL("ADDRESS")),D78)),MAX($A$1:A77)+1,0)</f>
        <v>0</v>
      </c>
      <c r="B78" t="s">
        <v>222</v>
      </c>
      <c r="C78" t="s">
        <v>285</v>
      </c>
      <c r="D78" t="s">
        <v>250</v>
      </c>
      <c r="F78" t="str">
        <f ca="1">IFERROR(VLOOKUP(ROWS($F$1:F77),$A$2:$D$242,4,FALSE),"")</f>
        <v/>
      </c>
    </row>
    <row r="79" spans="1:6" x14ac:dyDescent="0.25">
      <c r="A79" cm="1">
        <f t="array" aca="1" ref="A79" ca="1">IF(ISNUMBER(SEARCH(INDIRECT(CELL("ADDRESS")),D79)),MAX($A$1:A78)+1,0)</f>
        <v>0</v>
      </c>
      <c r="B79" t="s">
        <v>222</v>
      </c>
      <c r="C79" t="s">
        <v>286</v>
      </c>
      <c r="D79" t="s">
        <v>252</v>
      </c>
      <c r="F79" t="str">
        <f ca="1">IFERROR(VLOOKUP(ROWS($F$1:F78),$A$2:$D$242,4,FALSE),"")</f>
        <v/>
      </c>
    </row>
    <row r="80" spans="1:6" x14ac:dyDescent="0.25">
      <c r="A80" cm="1">
        <f t="array" aca="1" ref="A80" ca="1">IF(ISNUMBER(SEARCH(INDIRECT(CELL("ADDRESS")),D80)),MAX($A$1:A79)+1,0)</f>
        <v>0</v>
      </c>
      <c r="B80" t="s">
        <v>222</v>
      </c>
      <c r="C80" t="s">
        <v>287</v>
      </c>
      <c r="D80" t="s">
        <v>288</v>
      </c>
      <c r="F80" t="str">
        <f ca="1">IFERROR(VLOOKUP(ROWS($F$1:F79),$A$2:$D$242,4,FALSE),"")</f>
        <v/>
      </c>
    </row>
    <row r="81" spans="1:6" x14ac:dyDescent="0.25">
      <c r="A81" cm="1">
        <f t="array" aca="1" ref="A81" ca="1">IF(ISNUMBER(SEARCH(INDIRECT(CELL("ADDRESS")),D81)),MAX($A$1:A80)+1,0)</f>
        <v>0</v>
      </c>
      <c r="B81" t="s">
        <v>222</v>
      </c>
      <c r="C81" t="s">
        <v>289</v>
      </c>
      <c r="D81" t="s">
        <v>254</v>
      </c>
      <c r="F81" t="str">
        <f ca="1">IFERROR(VLOOKUP(ROWS($F$1:F80),$A$2:$D$242,4,FALSE),"")</f>
        <v/>
      </c>
    </row>
    <row r="82" spans="1:6" x14ac:dyDescent="0.25">
      <c r="A82" cm="1">
        <f t="array" aca="1" ref="A82" ca="1">IF(ISNUMBER(SEARCH(INDIRECT(CELL("ADDRESS")),D82)),MAX($A$1:A81)+1,0)</f>
        <v>0</v>
      </c>
      <c r="B82" t="s">
        <v>222</v>
      </c>
      <c r="C82" t="s">
        <v>290</v>
      </c>
      <c r="D82" t="s">
        <v>256</v>
      </c>
      <c r="F82" t="str">
        <f ca="1">IFERROR(VLOOKUP(ROWS($F$1:F81),$A$2:$D$242,4,FALSE),"")</f>
        <v/>
      </c>
    </row>
    <row r="83" spans="1:6" x14ac:dyDescent="0.25">
      <c r="A83" cm="1">
        <f t="array" aca="1" ref="A83" ca="1">IF(ISNUMBER(SEARCH(INDIRECT(CELL("ADDRESS")),D83)),MAX($A$1:A82)+1,0)</f>
        <v>0</v>
      </c>
      <c r="B83" t="s">
        <v>222</v>
      </c>
      <c r="C83" t="s">
        <v>291</v>
      </c>
      <c r="D83" t="s">
        <v>258</v>
      </c>
      <c r="F83" t="str">
        <f ca="1">IFERROR(VLOOKUP(ROWS($F$1:F82),$A$2:$D$242,4,FALSE),"")</f>
        <v/>
      </c>
    </row>
    <row r="84" spans="1:6" x14ac:dyDescent="0.25">
      <c r="A84" cm="1">
        <f t="array" aca="1" ref="A84" ca="1">IF(ISNUMBER(SEARCH(INDIRECT(CELL("ADDRESS")),D84)),MAX($A$1:A83)+1,0)</f>
        <v>0</v>
      </c>
      <c r="B84" t="s">
        <v>222</v>
      </c>
      <c r="C84" t="s">
        <v>292</v>
      </c>
      <c r="D84" t="s">
        <v>293</v>
      </c>
      <c r="F84" t="str">
        <f ca="1">IFERROR(VLOOKUP(ROWS($F$1:F83),$A$2:$D$242,4,FALSE),"")</f>
        <v/>
      </c>
    </row>
    <row r="85" spans="1:6" x14ac:dyDescent="0.25">
      <c r="A85" cm="1">
        <f t="array" aca="1" ref="A85" ca="1">IF(ISNUMBER(SEARCH(INDIRECT(CELL("ADDRESS")),D85)),MAX($A$1:A84)+1,0)</f>
        <v>0</v>
      </c>
      <c r="B85" t="s">
        <v>222</v>
      </c>
      <c r="C85" t="s">
        <v>294</v>
      </c>
      <c r="D85" t="s">
        <v>260</v>
      </c>
      <c r="F85" t="str">
        <f ca="1">IFERROR(VLOOKUP(ROWS($F$1:F84),$A$2:$D$242,4,FALSE),"")</f>
        <v/>
      </c>
    </row>
    <row r="86" spans="1:6" x14ac:dyDescent="0.25">
      <c r="A86" cm="1">
        <f t="array" aca="1" ref="A86" ca="1">IF(ISNUMBER(SEARCH(INDIRECT(CELL("ADDRESS")),D86)),MAX($A$1:A85)+1,0)</f>
        <v>0</v>
      </c>
      <c r="B86" t="s">
        <v>222</v>
      </c>
      <c r="C86" t="s">
        <v>295</v>
      </c>
      <c r="D86" t="s">
        <v>266</v>
      </c>
      <c r="F86" t="str">
        <f ca="1">IFERROR(VLOOKUP(ROWS($F$1:F85),$A$2:$D$242,4,FALSE),"")</f>
        <v/>
      </c>
    </row>
    <row r="87" spans="1:6" x14ac:dyDescent="0.25">
      <c r="A87" cm="1">
        <f t="array" aca="1" ref="A87" ca="1">IF(ISNUMBER(SEARCH(INDIRECT(CELL("ADDRESS")),D87)),MAX($A$1:A86)+1,0)</f>
        <v>0</v>
      </c>
      <c r="B87" t="s">
        <v>222</v>
      </c>
      <c r="C87" t="s">
        <v>296</v>
      </c>
      <c r="D87" t="s">
        <v>268</v>
      </c>
      <c r="F87" t="str">
        <f ca="1">IFERROR(VLOOKUP(ROWS($F$1:F86),$A$2:$D$242,4,FALSE),"")</f>
        <v/>
      </c>
    </row>
    <row r="88" spans="1:6" x14ac:dyDescent="0.25">
      <c r="A88" cm="1">
        <f t="array" aca="1" ref="A88" ca="1">IF(ISNUMBER(SEARCH(INDIRECT(CELL("ADDRESS")),D88)),MAX($A$1:A87)+1,0)</f>
        <v>0</v>
      </c>
      <c r="B88" t="s">
        <v>222</v>
      </c>
      <c r="C88" t="s">
        <v>297</v>
      </c>
      <c r="D88" t="s">
        <v>270</v>
      </c>
      <c r="F88" t="str">
        <f ca="1">IFERROR(VLOOKUP(ROWS($F$1:F87),$A$2:$D$242,4,FALSE),"")</f>
        <v/>
      </c>
    </row>
    <row r="89" spans="1:6" x14ac:dyDescent="0.25">
      <c r="A89" cm="1">
        <f t="array" aca="1" ref="A89" ca="1">IF(ISNUMBER(SEARCH(INDIRECT(CELL("ADDRESS")),D89)),MAX($A$1:A88)+1,0)</f>
        <v>0</v>
      </c>
      <c r="B89" t="s">
        <v>222</v>
      </c>
      <c r="C89" t="s">
        <v>298</v>
      </c>
      <c r="D89" t="s">
        <v>272</v>
      </c>
      <c r="F89" t="str">
        <f ca="1">IFERROR(VLOOKUP(ROWS($F$1:F88),$A$2:$D$242,4,FALSE),"")</f>
        <v/>
      </c>
    </row>
    <row r="90" spans="1:6" x14ac:dyDescent="0.25">
      <c r="A90" cm="1">
        <f t="array" aca="1" ref="A90" ca="1">IF(ISNUMBER(SEARCH(INDIRECT(CELL("ADDRESS")),D90)),MAX($A$1:A89)+1,0)</f>
        <v>0</v>
      </c>
      <c r="B90" t="s">
        <v>222</v>
      </c>
      <c r="C90" t="s">
        <v>299</v>
      </c>
      <c r="D90" t="s">
        <v>300</v>
      </c>
      <c r="F90" t="str">
        <f ca="1">IFERROR(VLOOKUP(ROWS($F$1:F89),$A$2:$D$242,4,FALSE),"")</f>
        <v/>
      </c>
    </row>
    <row r="91" spans="1:6" x14ac:dyDescent="0.25">
      <c r="A91" cm="1">
        <f t="array" aca="1" ref="A91" ca="1">IF(ISNUMBER(SEARCH(INDIRECT(CELL("ADDRESS")),D91)),MAX($A$1:A90)+1,0)</f>
        <v>0</v>
      </c>
      <c r="B91" t="s">
        <v>301</v>
      </c>
      <c r="C91" t="s">
        <v>302</v>
      </c>
      <c r="D91" t="s">
        <v>303</v>
      </c>
      <c r="F91" t="str">
        <f ca="1">IFERROR(VLOOKUP(ROWS($F$1:F90),$A$2:$D$242,4,FALSE),"")</f>
        <v/>
      </c>
    </row>
    <row r="92" spans="1:6" x14ac:dyDescent="0.25">
      <c r="A92" cm="1">
        <f t="array" aca="1" ref="A92" ca="1">IF(ISNUMBER(SEARCH(INDIRECT(CELL("ADDRESS")),D92)),MAX($A$1:A91)+1,0)</f>
        <v>0</v>
      </c>
      <c r="B92" t="s">
        <v>301</v>
      </c>
      <c r="C92" t="s">
        <v>304</v>
      </c>
      <c r="D92" t="s">
        <v>305</v>
      </c>
      <c r="F92" t="str">
        <f ca="1">IFERROR(VLOOKUP(ROWS($F$1:F91),$A$2:$D$242,4,FALSE),"")</f>
        <v/>
      </c>
    </row>
    <row r="93" spans="1:6" x14ac:dyDescent="0.25">
      <c r="A93" cm="1">
        <f t="array" aca="1" ref="A93" ca="1">IF(ISNUMBER(SEARCH(INDIRECT(CELL("ADDRESS")),D93)),MAX($A$1:A92)+1,0)</f>
        <v>0</v>
      </c>
      <c r="B93" t="s">
        <v>301</v>
      </c>
      <c r="C93" t="s">
        <v>306</v>
      </c>
      <c r="D93" t="s">
        <v>307</v>
      </c>
      <c r="F93" t="str">
        <f ca="1">IFERROR(VLOOKUP(ROWS($F$1:F92),$A$2:$D$242,4,FALSE),"")</f>
        <v/>
      </c>
    </row>
    <row r="94" spans="1:6" x14ac:dyDescent="0.25">
      <c r="A94" cm="1">
        <f t="array" aca="1" ref="A94" ca="1">IF(ISNUMBER(SEARCH(INDIRECT(CELL("ADDRESS")),D94)),MAX($A$1:A93)+1,0)</f>
        <v>0</v>
      </c>
      <c r="B94" t="s">
        <v>301</v>
      </c>
      <c r="C94" t="s">
        <v>308</v>
      </c>
      <c r="D94" t="s">
        <v>309</v>
      </c>
      <c r="F94" t="str">
        <f ca="1">IFERROR(VLOOKUP(ROWS($F$1:F93),$A$2:$D$242,4,FALSE),"")</f>
        <v/>
      </c>
    </row>
    <row r="95" spans="1:6" x14ac:dyDescent="0.25">
      <c r="A95" cm="1">
        <f t="array" aca="1" ref="A95" ca="1">IF(ISNUMBER(SEARCH(INDIRECT(CELL("ADDRESS")),D95)),MAX($A$1:A94)+1,0)</f>
        <v>0</v>
      </c>
      <c r="B95" t="s">
        <v>301</v>
      </c>
      <c r="C95" t="s">
        <v>310</v>
      </c>
      <c r="D95" t="s">
        <v>311</v>
      </c>
      <c r="F95" t="str">
        <f ca="1">IFERROR(VLOOKUP(ROWS($F$1:F94),$A$2:$D$242,4,FALSE),"")</f>
        <v/>
      </c>
    </row>
    <row r="96" spans="1:6" x14ac:dyDescent="0.25">
      <c r="A96" cm="1">
        <f t="array" aca="1" ref="A96" ca="1">IF(ISNUMBER(SEARCH(INDIRECT(CELL("ADDRESS")),D96)),MAX($A$1:A95)+1,0)</f>
        <v>1</v>
      </c>
      <c r="B96" t="s">
        <v>301</v>
      </c>
      <c r="C96" t="s">
        <v>312</v>
      </c>
      <c r="D96" t="s">
        <v>313</v>
      </c>
      <c r="F96" t="str">
        <f ca="1">IFERROR(VLOOKUP(ROWS($F$1:F95),$A$2:$D$242,4,FALSE),"")</f>
        <v/>
      </c>
    </row>
    <row r="97" spans="1:6" x14ac:dyDescent="0.25">
      <c r="A97" cm="1">
        <f t="array" aca="1" ref="A97" ca="1">IF(ISNUMBER(SEARCH(INDIRECT(CELL("ADDRESS")),D97)),MAX($A$1:A96)+1,0)</f>
        <v>0</v>
      </c>
      <c r="B97" t="s">
        <v>301</v>
      </c>
      <c r="C97" t="s">
        <v>314</v>
      </c>
      <c r="D97" t="s">
        <v>315</v>
      </c>
      <c r="F97" t="str">
        <f ca="1">IFERROR(VLOOKUP(ROWS($F$1:F96),$A$2:$D$242,4,FALSE),"")</f>
        <v/>
      </c>
    </row>
    <row r="98" spans="1:6" x14ac:dyDescent="0.25">
      <c r="A98" cm="1">
        <f t="array" aca="1" ref="A98" ca="1">IF(ISNUMBER(SEARCH(INDIRECT(CELL("ADDRESS")),D98)),MAX($A$1:A97)+1,0)</f>
        <v>0</v>
      </c>
      <c r="B98" t="s">
        <v>301</v>
      </c>
      <c r="C98" t="s">
        <v>316</v>
      </c>
      <c r="D98" t="s">
        <v>317</v>
      </c>
      <c r="F98" t="str">
        <f ca="1">IFERROR(VLOOKUP(ROWS($F$1:F97),$A$2:$D$242,4,FALSE),"")</f>
        <v/>
      </c>
    </row>
    <row r="99" spans="1:6" x14ac:dyDescent="0.25">
      <c r="A99" cm="1">
        <f t="array" aca="1" ref="A99" ca="1">IF(ISNUMBER(SEARCH(INDIRECT(CELL("ADDRESS")),D99)),MAX($A$1:A98)+1,0)</f>
        <v>0</v>
      </c>
      <c r="B99" t="s">
        <v>301</v>
      </c>
      <c r="C99" t="s">
        <v>318</v>
      </c>
      <c r="D99" t="s">
        <v>319</v>
      </c>
      <c r="F99" t="str">
        <f ca="1">IFERROR(VLOOKUP(ROWS($F$1:F98),$A$2:$D$242,4,FALSE),"")</f>
        <v/>
      </c>
    </row>
    <row r="100" spans="1:6" x14ac:dyDescent="0.25">
      <c r="A100" cm="1">
        <f t="array" aca="1" ref="A100" ca="1">IF(ISNUMBER(SEARCH(INDIRECT(CELL("ADDRESS")),D100)),MAX($A$1:A99)+1,0)</f>
        <v>0</v>
      </c>
      <c r="B100" t="s">
        <v>301</v>
      </c>
      <c r="C100" t="s">
        <v>320</v>
      </c>
      <c r="D100" t="s">
        <v>321</v>
      </c>
      <c r="F100" t="str">
        <f ca="1">IFERROR(VLOOKUP(ROWS($F$1:F99),$A$2:$D$242,4,FALSE),"")</f>
        <v/>
      </c>
    </row>
    <row r="101" spans="1:6" x14ac:dyDescent="0.25">
      <c r="A101" cm="1">
        <f t="array" aca="1" ref="A101" ca="1">IF(ISNUMBER(SEARCH(INDIRECT(CELL("ADDRESS")),D101)),MAX($A$1:A100)+1,0)</f>
        <v>0</v>
      </c>
      <c r="B101" t="s">
        <v>301</v>
      </c>
      <c r="C101" t="s">
        <v>322</v>
      </c>
      <c r="D101" t="s">
        <v>323</v>
      </c>
      <c r="F101" t="str">
        <f ca="1">IFERROR(VLOOKUP(ROWS($F$1:F100),$A$2:$D$242,4,FALSE),"")</f>
        <v/>
      </c>
    </row>
    <row r="102" spans="1:6" x14ac:dyDescent="0.25">
      <c r="A102" cm="1">
        <f t="array" aca="1" ref="A102" ca="1">IF(ISNUMBER(SEARCH(INDIRECT(CELL("ADDRESS")),D102)),MAX($A$1:A101)+1,0)</f>
        <v>0</v>
      </c>
      <c r="B102" t="s">
        <v>301</v>
      </c>
      <c r="C102" t="s">
        <v>324</v>
      </c>
      <c r="D102" t="s">
        <v>325</v>
      </c>
      <c r="F102" t="str">
        <f ca="1">IFERROR(VLOOKUP(ROWS($F$1:F101),$A$2:$D$242,4,FALSE),"")</f>
        <v/>
      </c>
    </row>
    <row r="103" spans="1:6" x14ac:dyDescent="0.25">
      <c r="A103" cm="1">
        <f t="array" aca="1" ref="A103" ca="1">IF(ISNUMBER(SEARCH(INDIRECT(CELL("ADDRESS")),D103)),MAX($A$1:A102)+1,0)</f>
        <v>0</v>
      </c>
      <c r="B103" t="s">
        <v>301</v>
      </c>
      <c r="C103" t="s">
        <v>326</v>
      </c>
      <c r="D103" t="s">
        <v>327</v>
      </c>
      <c r="F103" t="str">
        <f ca="1">IFERROR(VLOOKUP(ROWS($F$1:F102),$A$2:$D$242,4,FALSE),"")</f>
        <v/>
      </c>
    </row>
    <row r="104" spans="1:6" x14ac:dyDescent="0.25">
      <c r="A104" cm="1">
        <f t="array" aca="1" ref="A104" ca="1">IF(ISNUMBER(SEARCH(INDIRECT(CELL("ADDRESS")),D104)),MAX($A$1:A103)+1,0)</f>
        <v>0</v>
      </c>
      <c r="B104" t="s">
        <v>301</v>
      </c>
      <c r="C104" t="s">
        <v>328</v>
      </c>
      <c r="D104" t="s">
        <v>329</v>
      </c>
      <c r="F104" t="str">
        <f ca="1">IFERROR(VLOOKUP(ROWS($F$1:F103),$A$2:$D$242,4,FALSE),"")</f>
        <v/>
      </c>
    </row>
    <row r="105" spans="1:6" x14ac:dyDescent="0.25">
      <c r="A105" cm="1">
        <f t="array" aca="1" ref="A105" ca="1">IF(ISNUMBER(SEARCH(INDIRECT(CELL("ADDRESS")),D105)),MAX($A$1:A104)+1,0)</f>
        <v>0</v>
      </c>
      <c r="B105" t="s">
        <v>301</v>
      </c>
      <c r="C105" t="s">
        <v>330</v>
      </c>
      <c r="D105" t="s">
        <v>331</v>
      </c>
      <c r="F105" t="str">
        <f ca="1">IFERROR(VLOOKUP(ROWS($F$1:F104),$A$2:$D$242,4,FALSE),"")</f>
        <v/>
      </c>
    </row>
    <row r="106" spans="1:6" x14ac:dyDescent="0.25">
      <c r="A106" cm="1">
        <f t="array" aca="1" ref="A106" ca="1">IF(ISNUMBER(SEARCH(INDIRECT(CELL("ADDRESS")),D106)),MAX($A$1:A105)+1,0)</f>
        <v>0</v>
      </c>
      <c r="B106" t="s">
        <v>301</v>
      </c>
      <c r="C106" t="s">
        <v>332</v>
      </c>
      <c r="D106" t="s">
        <v>333</v>
      </c>
      <c r="F106" t="str">
        <f ca="1">IFERROR(VLOOKUP(ROWS($F$1:F105),$A$2:$D$242,4,FALSE),"")</f>
        <v/>
      </c>
    </row>
    <row r="107" spans="1:6" x14ac:dyDescent="0.25">
      <c r="A107" cm="1">
        <f t="array" aca="1" ref="A107" ca="1">IF(ISNUMBER(SEARCH(INDIRECT(CELL("ADDRESS")),D107)),MAX($A$1:A106)+1,0)</f>
        <v>0</v>
      </c>
      <c r="B107" t="s">
        <v>301</v>
      </c>
      <c r="C107" t="s">
        <v>334</v>
      </c>
      <c r="D107" t="s">
        <v>335</v>
      </c>
      <c r="F107" t="str">
        <f ca="1">IFERROR(VLOOKUP(ROWS($F$1:F106),$A$2:$D$242,4,FALSE),"")</f>
        <v/>
      </c>
    </row>
    <row r="108" spans="1:6" x14ac:dyDescent="0.25">
      <c r="A108" cm="1">
        <f t="array" aca="1" ref="A108" ca="1">IF(ISNUMBER(SEARCH(INDIRECT(CELL("ADDRESS")),D108)),MAX($A$1:A107)+1,0)</f>
        <v>0</v>
      </c>
      <c r="B108" t="s">
        <v>301</v>
      </c>
      <c r="C108" t="s">
        <v>336</v>
      </c>
      <c r="D108" t="s">
        <v>337</v>
      </c>
      <c r="F108" t="str">
        <f ca="1">IFERROR(VLOOKUP(ROWS($F$1:F107),$A$2:$D$242,4,FALSE),"")</f>
        <v/>
      </c>
    </row>
    <row r="109" spans="1:6" x14ac:dyDescent="0.25">
      <c r="A109" cm="1">
        <f t="array" aca="1" ref="A109" ca="1">IF(ISNUMBER(SEARCH(INDIRECT(CELL("ADDRESS")),D109)),MAX($A$1:A108)+1,0)</f>
        <v>0</v>
      </c>
      <c r="B109" t="s">
        <v>301</v>
      </c>
      <c r="C109" t="s">
        <v>338</v>
      </c>
      <c r="D109" t="s">
        <v>339</v>
      </c>
      <c r="F109" t="str">
        <f ca="1">IFERROR(VLOOKUP(ROWS($F$1:F108),$A$2:$D$242,4,FALSE),"")</f>
        <v/>
      </c>
    </row>
    <row r="110" spans="1:6" x14ac:dyDescent="0.25">
      <c r="A110" cm="1">
        <f t="array" aca="1" ref="A110" ca="1">IF(ISNUMBER(SEARCH(INDIRECT(CELL("ADDRESS")),D110)),MAX($A$1:A109)+1,0)</f>
        <v>0</v>
      </c>
      <c r="B110" t="s">
        <v>301</v>
      </c>
      <c r="C110" t="s">
        <v>340</v>
      </c>
      <c r="D110" t="s">
        <v>341</v>
      </c>
      <c r="F110" t="str">
        <f ca="1">IFERROR(VLOOKUP(ROWS($F$1:F109),$A$2:$D$242,4,FALSE),"")</f>
        <v/>
      </c>
    </row>
    <row r="111" spans="1:6" x14ac:dyDescent="0.25">
      <c r="A111" cm="1">
        <f t="array" aca="1" ref="A111" ca="1">IF(ISNUMBER(SEARCH(INDIRECT(CELL("ADDRESS")),D111)),MAX($A$1:A110)+1,0)</f>
        <v>0</v>
      </c>
      <c r="B111" t="s">
        <v>301</v>
      </c>
      <c r="C111" t="s">
        <v>342</v>
      </c>
      <c r="D111" t="s">
        <v>343</v>
      </c>
      <c r="F111" t="str">
        <f ca="1">IFERROR(VLOOKUP(ROWS($F$1:F110),$A$2:$D$242,4,FALSE),"")</f>
        <v/>
      </c>
    </row>
    <row r="112" spans="1:6" x14ac:dyDescent="0.25">
      <c r="A112" cm="1">
        <f t="array" aca="1" ref="A112" ca="1">IF(ISNUMBER(SEARCH(INDIRECT(CELL("ADDRESS")),D112)),MAX($A$1:A111)+1,0)</f>
        <v>0</v>
      </c>
      <c r="B112" t="s">
        <v>301</v>
      </c>
      <c r="C112" t="s">
        <v>344</v>
      </c>
      <c r="D112" t="s">
        <v>345</v>
      </c>
      <c r="F112" t="str">
        <f ca="1">IFERROR(VLOOKUP(ROWS($F$1:F111),$A$2:$D$242,4,FALSE),"")</f>
        <v/>
      </c>
    </row>
    <row r="113" spans="1:6" x14ac:dyDescent="0.25">
      <c r="A113" cm="1">
        <f t="array" aca="1" ref="A113" ca="1">IF(ISNUMBER(SEARCH(INDIRECT(CELL("ADDRESS")),D113)),MAX($A$1:A112)+1,0)</f>
        <v>0</v>
      </c>
      <c r="B113" t="s">
        <v>301</v>
      </c>
      <c r="C113" t="s">
        <v>346</v>
      </c>
      <c r="D113" t="s">
        <v>347</v>
      </c>
      <c r="F113" t="str">
        <f ca="1">IFERROR(VLOOKUP(ROWS($F$1:F112),$A$2:$D$242,4,FALSE),"")</f>
        <v/>
      </c>
    </row>
    <row r="114" spans="1:6" x14ac:dyDescent="0.25">
      <c r="A114" cm="1">
        <f t="array" aca="1" ref="A114" ca="1">IF(ISNUMBER(SEARCH(INDIRECT(CELL("ADDRESS")),D114)),MAX($A$1:A113)+1,0)</f>
        <v>0</v>
      </c>
      <c r="B114" t="s">
        <v>301</v>
      </c>
      <c r="C114" t="s">
        <v>348</v>
      </c>
      <c r="D114" t="s">
        <v>349</v>
      </c>
      <c r="F114" t="str">
        <f ca="1">IFERROR(VLOOKUP(ROWS($F$1:F113),$A$2:$D$242,4,FALSE),"")</f>
        <v/>
      </c>
    </row>
    <row r="115" spans="1:6" x14ac:dyDescent="0.25">
      <c r="A115" cm="1">
        <f t="array" aca="1" ref="A115" ca="1">IF(ISNUMBER(SEARCH(INDIRECT(CELL("ADDRESS")),D115)),MAX($A$1:A114)+1,0)</f>
        <v>0</v>
      </c>
      <c r="B115" t="s">
        <v>301</v>
      </c>
      <c r="C115" t="s">
        <v>350</v>
      </c>
      <c r="D115" t="s">
        <v>351</v>
      </c>
      <c r="F115" t="str">
        <f ca="1">IFERROR(VLOOKUP(ROWS($F$1:F114),$A$2:$D$242,4,FALSE),"")</f>
        <v/>
      </c>
    </row>
    <row r="116" spans="1:6" x14ac:dyDescent="0.25">
      <c r="A116" cm="1">
        <f t="array" aca="1" ref="A116" ca="1">IF(ISNUMBER(SEARCH(INDIRECT(CELL("ADDRESS")),D116)),MAX($A$1:A115)+1,0)</f>
        <v>0</v>
      </c>
      <c r="B116" t="s">
        <v>301</v>
      </c>
      <c r="C116" t="s">
        <v>352</v>
      </c>
      <c r="D116" t="s">
        <v>353</v>
      </c>
      <c r="F116" t="str">
        <f ca="1">IFERROR(VLOOKUP(ROWS($F$1:F115),$A$2:$D$242,4,FALSE),"")</f>
        <v/>
      </c>
    </row>
    <row r="117" spans="1:6" x14ac:dyDescent="0.25">
      <c r="A117" cm="1">
        <f t="array" aca="1" ref="A117" ca="1">IF(ISNUMBER(SEARCH(INDIRECT(CELL("ADDRESS")),D117)),MAX($A$1:A116)+1,0)</f>
        <v>0</v>
      </c>
      <c r="B117" t="s">
        <v>301</v>
      </c>
      <c r="C117" t="s">
        <v>354</v>
      </c>
      <c r="D117" t="s">
        <v>355</v>
      </c>
      <c r="F117" t="str">
        <f ca="1">IFERROR(VLOOKUP(ROWS($F$1:F116),$A$2:$D$242,4,FALSE),"")</f>
        <v/>
      </c>
    </row>
    <row r="118" spans="1:6" x14ac:dyDescent="0.25">
      <c r="A118" cm="1">
        <f t="array" aca="1" ref="A118" ca="1">IF(ISNUMBER(SEARCH(INDIRECT(CELL("ADDRESS")),D118)),MAX($A$1:A117)+1,0)</f>
        <v>0</v>
      </c>
      <c r="B118" t="s">
        <v>301</v>
      </c>
      <c r="C118" t="s">
        <v>356</v>
      </c>
      <c r="D118" t="s">
        <v>357</v>
      </c>
      <c r="F118" t="str">
        <f ca="1">IFERROR(VLOOKUP(ROWS($F$1:F117),$A$2:$D$242,4,FALSE),"")</f>
        <v/>
      </c>
    </row>
    <row r="119" spans="1:6" x14ac:dyDescent="0.25">
      <c r="A119" cm="1">
        <f t="array" aca="1" ref="A119" ca="1">IF(ISNUMBER(SEARCH(INDIRECT(CELL("ADDRESS")),D119)),MAX($A$1:A118)+1,0)</f>
        <v>0</v>
      </c>
      <c r="B119" t="s">
        <v>301</v>
      </c>
      <c r="C119" t="s">
        <v>358</v>
      </c>
      <c r="D119" t="s">
        <v>359</v>
      </c>
      <c r="F119" t="str">
        <f ca="1">IFERROR(VLOOKUP(ROWS($F$1:F118),$A$2:$D$242,4,FALSE),"")</f>
        <v/>
      </c>
    </row>
    <row r="120" spans="1:6" x14ac:dyDescent="0.25">
      <c r="A120" cm="1">
        <f t="array" aca="1" ref="A120" ca="1">IF(ISNUMBER(SEARCH(INDIRECT(CELL("ADDRESS")),D120)),MAX($A$1:A119)+1,0)</f>
        <v>0</v>
      </c>
      <c r="B120" t="s">
        <v>301</v>
      </c>
      <c r="C120" t="s">
        <v>360</v>
      </c>
      <c r="D120" t="s">
        <v>361</v>
      </c>
      <c r="F120" t="str">
        <f ca="1">IFERROR(VLOOKUP(ROWS($F$1:F119),$A$2:$D$242,4,FALSE),"")</f>
        <v/>
      </c>
    </row>
    <row r="121" spans="1:6" x14ac:dyDescent="0.25">
      <c r="A121" cm="1">
        <f t="array" aca="1" ref="A121" ca="1">IF(ISNUMBER(SEARCH(INDIRECT(CELL("ADDRESS")),D121)),MAX($A$1:A120)+1,0)</f>
        <v>2</v>
      </c>
      <c r="B121" t="s">
        <v>301</v>
      </c>
      <c r="C121" t="s">
        <v>362</v>
      </c>
      <c r="D121" t="s">
        <v>363</v>
      </c>
      <c r="F121" t="str">
        <f ca="1">IFERROR(VLOOKUP(ROWS($F$1:F120),$A$2:$D$242,4,FALSE),"")</f>
        <v/>
      </c>
    </row>
    <row r="122" spans="1:6" x14ac:dyDescent="0.25">
      <c r="A122" cm="1">
        <f t="array" aca="1" ref="A122" ca="1">IF(ISNUMBER(SEARCH(INDIRECT(CELL("ADDRESS")),D122)),MAX($A$1:A121)+1,0)</f>
        <v>3</v>
      </c>
      <c r="B122" t="s">
        <v>301</v>
      </c>
      <c r="C122" t="s">
        <v>364</v>
      </c>
      <c r="D122" t="s">
        <v>365</v>
      </c>
      <c r="F122" t="str">
        <f ca="1">IFERROR(VLOOKUP(ROWS($F$1:F121),$A$2:$D$242,4,FALSE),"")</f>
        <v/>
      </c>
    </row>
    <row r="123" spans="1:6" x14ac:dyDescent="0.25">
      <c r="A123" cm="1">
        <f t="array" aca="1" ref="A123" ca="1">IF(ISNUMBER(SEARCH(INDIRECT(CELL("ADDRESS")),D123)),MAX($A$1:A122)+1,0)</f>
        <v>0</v>
      </c>
      <c r="B123" t="s">
        <v>301</v>
      </c>
      <c r="C123" t="s">
        <v>366</v>
      </c>
      <c r="D123" t="s">
        <v>367</v>
      </c>
      <c r="F123" t="str">
        <f ca="1">IFERROR(VLOOKUP(ROWS($F$1:F122),$A$2:$D$242,4,FALSE),"")</f>
        <v/>
      </c>
    </row>
    <row r="124" spans="1:6" x14ac:dyDescent="0.25">
      <c r="A124" cm="1">
        <f t="array" aca="1" ref="A124" ca="1">IF(ISNUMBER(SEARCH(INDIRECT(CELL("ADDRESS")),D124)),MAX($A$1:A123)+1,0)</f>
        <v>0</v>
      </c>
      <c r="B124" t="s">
        <v>301</v>
      </c>
      <c r="C124" t="s">
        <v>368</v>
      </c>
      <c r="D124" t="s">
        <v>369</v>
      </c>
      <c r="F124" t="str">
        <f ca="1">IFERROR(VLOOKUP(ROWS($F$1:F123),$A$2:$D$242,4,FALSE),"")</f>
        <v/>
      </c>
    </row>
    <row r="125" spans="1:6" x14ac:dyDescent="0.25">
      <c r="A125" cm="1">
        <f t="array" aca="1" ref="A125" ca="1">IF(ISNUMBER(SEARCH(INDIRECT(CELL("ADDRESS")),D125)),MAX($A$1:A124)+1,0)</f>
        <v>0</v>
      </c>
      <c r="B125" t="s">
        <v>301</v>
      </c>
      <c r="C125" t="s">
        <v>370</v>
      </c>
      <c r="D125" t="s">
        <v>371</v>
      </c>
      <c r="F125" t="str">
        <f ca="1">IFERROR(VLOOKUP(ROWS($F$1:F124),$A$2:$D$242,4,FALSE),"")</f>
        <v/>
      </c>
    </row>
    <row r="126" spans="1:6" x14ac:dyDescent="0.25">
      <c r="A126" cm="1">
        <f t="array" aca="1" ref="A126" ca="1">IF(ISNUMBER(SEARCH(INDIRECT(CELL("ADDRESS")),D126)),MAX($A$1:A125)+1,0)</f>
        <v>0</v>
      </c>
      <c r="B126" t="s">
        <v>301</v>
      </c>
      <c r="C126" t="s">
        <v>372</v>
      </c>
      <c r="D126" t="s">
        <v>373</v>
      </c>
      <c r="F126" t="str">
        <f ca="1">IFERROR(VLOOKUP(ROWS($F$1:F125),$A$2:$D$242,4,FALSE),"")</f>
        <v/>
      </c>
    </row>
    <row r="127" spans="1:6" x14ac:dyDescent="0.25">
      <c r="A127" cm="1">
        <f t="array" aca="1" ref="A127" ca="1">IF(ISNUMBER(SEARCH(INDIRECT(CELL("ADDRESS")),D127)),MAX($A$1:A126)+1,0)</f>
        <v>0</v>
      </c>
      <c r="B127" t="s">
        <v>301</v>
      </c>
      <c r="C127" t="s">
        <v>374</v>
      </c>
      <c r="D127" t="s">
        <v>375</v>
      </c>
      <c r="F127" t="str">
        <f ca="1">IFERROR(VLOOKUP(ROWS($F$1:F126),$A$2:$D$242,4,FALSE),"")</f>
        <v/>
      </c>
    </row>
    <row r="128" spans="1:6" x14ac:dyDescent="0.25">
      <c r="A128" cm="1">
        <f t="array" aca="1" ref="A128" ca="1">IF(ISNUMBER(SEARCH(INDIRECT(CELL("ADDRESS")),D128)),MAX($A$1:A127)+1,0)</f>
        <v>0</v>
      </c>
      <c r="B128" t="s">
        <v>301</v>
      </c>
      <c r="C128" t="s">
        <v>376</v>
      </c>
      <c r="D128" t="s">
        <v>377</v>
      </c>
      <c r="F128" t="str">
        <f ca="1">IFERROR(VLOOKUP(ROWS($F$1:F127),$A$2:$D$242,4,FALSE),"")</f>
        <v/>
      </c>
    </row>
    <row r="129" spans="1:6" x14ac:dyDescent="0.25">
      <c r="A129" cm="1">
        <f t="array" aca="1" ref="A129" ca="1">IF(ISNUMBER(SEARCH(INDIRECT(CELL("ADDRESS")),D129)),MAX($A$1:A128)+1,0)</f>
        <v>0</v>
      </c>
      <c r="B129" t="s">
        <v>301</v>
      </c>
      <c r="C129" t="s">
        <v>378</v>
      </c>
      <c r="D129" t="s">
        <v>379</v>
      </c>
      <c r="F129" t="str">
        <f ca="1">IFERROR(VLOOKUP(ROWS($F$1:F128),$A$2:$D$242,4,FALSE),"")</f>
        <v/>
      </c>
    </row>
    <row r="130" spans="1:6" x14ac:dyDescent="0.25">
      <c r="A130" cm="1">
        <f t="array" aca="1" ref="A130" ca="1">IF(ISNUMBER(SEARCH(INDIRECT(CELL("ADDRESS")),D130)),MAX($A$1:A129)+1,0)</f>
        <v>0</v>
      </c>
      <c r="B130" t="s">
        <v>301</v>
      </c>
      <c r="C130" t="s">
        <v>380</v>
      </c>
      <c r="D130" t="s">
        <v>381</v>
      </c>
      <c r="F130" t="str">
        <f ca="1">IFERROR(VLOOKUP(ROWS($F$1:F129),$A$2:$D$242,4,FALSE),"")</f>
        <v/>
      </c>
    </row>
    <row r="131" spans="1:6" x14ac:dyDescent="0.25">
      <c r="A131" cm="1">
        <f t="array" aca="1" ref="A131" ca="1">IF(ISNUMBER(SEARCH(INDIRECT(CELL("ADDRESS")),D131)),MAX($A$1:A130)+1,0)</f>
        <v>0</v>
      </c>
      <c r="B131" t="s">
        <v>301</v>
      </c>
      <c r="C131" t="s">
        <v>382</v>
      </c>
      <c r="D131" t="s">
        <v>383</v>
      </c>
      <c r="F131" t="str">
        <f ca="1">IFERROR(VLOOKUP(ROWS($F$1:F130),$A$2:$D$242,4,FALSE),"")</f>
        <v/>
      </c>
    </row>
    <row r="132" spans="1:6" x14ac:dyDescent="0.25">
      <c r="A132" cm="1">
        <f t="array" aca="1" ref="A132" ca="1">IF(ISNUMBER(SEARCH(INDIRECT(CELL("ADDRESS")),D132)),MAX($A$1:A131)+1,0)</f>
        <v>0</v>
      </c>
      <c r="B132" t="s">
        <v>301</v>
      </c>
      <c r="C132" t="s">
        <v>384</v>
      </c>
      <c r="D132" t="s">
        <v>385</v>
      </c>
      <c r="F132" t="str">
        <f ca="1">IFERROR(VLOOKUP(ROWS($F$1:F131),$A$2:$D$242,4,FALSE),"")</f>
        <v/>
      </c>
    </row>
    <row r="133" spans="1:6" x14ac:dyDescent="0.25">
      <c r="A133" cm="1">
        <f t="array" aca="1" ref="A133" ca="1">IF(ISNUMBER(SEARCH(INDIRECT(CELL("ADDRESS")),D133)),MAX($A$1:A132)+1,0)</f>
        <v>0</v>
      </c>
      <c r="B133" t="s">
        <v>301</v>
      </c>
      <c r="C133" t="s">
        <v>386</v>
      </c>
      <c r="D133" t="s">
        <v>387</v>
      </c>
      <c r="F133" t="str">
        <f ca="1">IFERROR(VLOOKUP(ROWS($F$1:F132),$A$2:$D$242,4,FALSE),"")</f>
        <v/>
      </c>
    </row>
    <row r="134" spans="1:6" x14ac:dyDescent="0.25">
      <c r="A134" cm="1">
        <f t="array" aca="1" ref="A134" ca="1">IF(ISNUMBER(SEARCH(INDIRECT(CELL("ADDRESS")),D134)),MAX($A$1:A133)+1,0)</f>
        <v>0</v>
      </c>
      <c r="B134" t="s">
        <v>301</v>
      </c>
      <c r="C134" t="s">
        <v>388</v>
      </c>
      <c r="D134" t="s">
        <v>389</v>
      </c>
      <c r="F134" t="str">
        <f ca="1">IFERROR(VLOOKUP(ROWS($F$1:F133),$A$2:$D$242,4,FALSE),"")</f>
        <v/>
      </c>
    </row>
    <row r="135" spans="1:6" x14ac:dyDescent="0.25">
      <c r="A135" cm="1">
        <f t="array" aca="1" ref="A135" ca="1">IF(ISNUMBER(SEARCH(INDIRECT(CELL("ADDRESS")),D135)),MAX($A$1:A134)+1,0)</f>
        <v>0</v>
      </c>
      <c r="B135" t="s">
        <v>301</v>
      </c>
      <c r="C135" t="s">
        <v>390</v>
      </c>
      <c r="D135" t="s">
        <v>391</v>
      </c>
      <c r="F135" t="str">
        <f ca="1">IFERROR(VLOOKUP(ROWS($F$1:F134),$A$2:$D$242,4,FALSE),"")</f>
        <v/>
      </c>
    </row>
    <row r="136" spans="1:6" x14ac:dyDescent="0.25">
      <c r="A136" cm="1">
        <f t="array" aca="1" ref="A136" ca="1">IF(ISNUMBER(SEARCH(INDIRECT(CELL("ADDRESS")),D136)),MAX($A$1:A135)+1,0)</f>
        <v>0</v>
      </c>
      <c r="B136" t="s">
        <v>301</v>
      </c>
      <c r="C136" t="s">
        <v>392</v>
      </c>
      <c r="D136" t="s">
        <v>393</v>
      </c>
      <c r="F136" t="str">
        <f ca="1">IFERROR(VLOOKUP(ROWS($F$1:F135),$A$2:$D$242,4,FALSE),"")</f>
        <v/>
      </c>
    </row>
    <row r="137" spans="1:6" x14ac:dyDescent="0.25">
      <c r="A137" cm="1">
        <f t="array" aca="1" ref="A137" ca="1">IF(ISNUMBER(SEARCH(INDIRECT(CELL("ADDRESS")),D137)),MAX($A$1:A136)+1,0)</f>
        <v>0</v>
      </c>
      <c r="B137" t="s">
        <v>301</v>
      </c>
      <c r="C137" t="s">
        <v>394</v>
      </c>
      <c r="D137" t="s">
        <v>395</v>
      </c>
      <c r="F137" t="str">
        <f ca="1">IFERROR(VLOOKUP(ROWS($F$1:F136),$A$2:$D$242,4,FALSE),"")</f>
        <v/>
      </c>
    </row>
    <row r="138" spans="1:6" x14ac:dyDescent="0.25">
      <c r="A138" cm="1">
        <f t="array" aca="1" ref="A138" ca="1">IF(ISNUMBER(SEARCH(INDIRECT(CELL("ADDRESS")),D138)),MAX($A$1:A137)+1,0)</f>
        <v>0</v>
      </c>
      <c r="B138" t="s">
        <v>301</v>
      </c>
      <c r="C138" t="s">
        <v>396</v>
      </c>
      <c r="D138" t="s">
        <v>397</v>
      </c>
      <c r="F138" t="str">
        <f ca="1">IFERROR(VLOOKUP(ROWS($F$1:F137),$A$2:$D$242,4,FALSE),"")</f>
        <v/>
      </c>
    </row>
    <row r="139" spans="1:6" x14ac:dyDescent="0.25">
      <c r="A139" cm="1">
        <f t="array" aca="1" ref="A139" ca="1">IF(ISNUMBER(SEARCH(INDIRECT(CELL("ADDRESS")),D139)),MAX($A$1:A138)+1,0)</f>
        <v>0</v>
      </c>
      <c r="B139" t="s">
        <v>301</v>
      </c>
      <c r="C139" t="s">
        <v>398</v>
      </c>
      <c r="D139" t="s">
        <v>399</v>
      </c>
      <c r="F139" t="str">
        <f ca="1">IFERROR(VLOOKUP(ROWS($F$1:F138),$A$2:$D$242,4,FALSE),"")</f>
        <v/>
      </c>
    </row>
    <row r="140" spans="1:6" x14ac:dyDescent="0.25">
      <c r="A140" cm="1">
        <f t="array" aca="1" ref="A140" ca="1">IF(ISNUMBER(SEARCH(INDIRECT(CELL("ADDRESS")),D140)),MAX($A$1:A139)+1,0)</f>
        <v>0</v>
      </c>
      <c r="B140" t="s">
        <v>301</v>
      </c>
      <c r="C140" t="s">
        <v>400</v>
      </c>
      <c r="D140" t="s">
        <v>401</v>
      </c>
      <c r="F140" t="str">
        <f ca="1">IFERROR(VLOOKUP(ROWS($F$1:F139),$A$2:$D$242,4,FALSE),"")</f>
        <v/>
      </c>
    </row>
    <row r="141" spans="1:6" x14ac:dyDescent="0.25">
      <c r="A141" cm="1">
        <f t="array" aca="1" ref="A141" ca="1">IF(ISNUMBER(SEARCH(INDIRECT(CELL("ADDRESS")),D141)),MAX($A$1:A140)+1,0)</f>
        <v>0</v>
      </c>
      <c r="B141" t="s">
        <v>301</v>
      </c>
      <c r="C141" t="s">
        <v>402</v>
      </c>
      <c r="D141" t="s">
        <v>403</v>
      </c>
      <c r="F141" t="str">
        <f ca="1">IFERROR(VLOOKUP(ROWS($F$1:F140),$A$2:$D$242,4,FALSE),"")</f>
        <v/>
      </c>
    </row>
    <row r="142" spans="1:6" x14ac:dyDescent="0.25">
      <c r="A142" cm="1">
        <f t="array" aca="1" ref="A142" ca="1">IF(ISNUMBER(SEARCH(INDIRECT(CELL("ADDRESS")),D142)),MAX($A$1:A141)+1,0)</f>
        <v>0</v>
      </c>
      <c r="B142" t="s">
        <v>301</v>
      </c>
      <c r="C142" t="s">
        <v>404</v>
      </c>
      <c r="D142" t="s">
        <v>405</v>
      </c>
      <c r="F142" t="str">
        <f ca="1">IFERROR(VLOOKUP(ROWS($F$1:F141),$A$2:$D$242,4,FALSE),"")</f>
        <v/>
      </c>
    </row>
    <row r="143" spans="1:6" x14ac:dyDescent="0.25">
      <c r="A143" cm="1">
        <f t="array" aca="1" ref="A143" ca="1">IF(ISNUMBER(SEARCH(INDIRECT(CELL("ADDRESS")),D143)),MAX($A$1:A142)+1,0)</f>
        <v>0</v>
      </c>
      <c r="B143" t="s">
        <v>406</v>
      </c>
      <c r="C143" t="s">
        <v>407</v>
      </c>
      <c r="D143" t="s">
        <v>408</v>
      </c>
      <c r="F143" t="str">
        <f ca="1">IFERROR(VLOOKUP(ROWS($F$1:F142),$A$2:$D$242,4,FALSE),"")</f>
        <v/>
      </c>
    </row>
    <row r="144" spans="1:6" x14ac:dyDescent="0.25">
      <c r="A144" cm="1">
        <f t="array" aca="1" ref="A144" ca="1">IF(ISNUMBER(SEARCH(INDIRECT(CELL("ADDRESS")),D144)),MAX($A$1:A143)+1,0)</f>
        <v>0</v>
      </c>
      <c r="B144" t="s">
        <v>406</v>
      </c>
      <c r="C144" t="s">
        <v>409</v>
      </c>
      <c r="D144" t="s">
        <v>410</v>
      </c>
      <c r="F144" t="str">
        <f ca="1">IFERROR(VLOOKUP(ROWS($F$1:F143),$A$2:$D$242,4,FALSE),"")</f>
        <v/>
      </c>
    </row>
    <row r="145" spans="1:6" x14ac:dyDescent="0.25">
      <c r="A145" cm="1">
        <f t="array" aca="1" ref="A145" ca="1">IF(ISNUMBER(SEARCH(INDIRECT(CELL("ADDRESS")),D145)),MAX($A$1:A144)+1,0)</f>
        <v>0</v>
      </c>
      <c r="B145" t="s">
        <v>406</v>
      </c>
      <c r="C145" t="s">
        <v>411</v>
      </c>
      <c r="D145" t="s">
        <v>307</v>
      </c>
      <c r="F145" t="str">
        <f ca="1">IFERROR(VLOOKUP(ROWS($F$1:F144),$A$2:$D$242,4,FALSE),"")</f>
        <v/>
      </c>
    </row>
    <row r="146" spans="1:6" x14ac:dyDescent="0.25">
      <c r="A146" cm="1">
        <f t="array" aca="1" ref="A146" ca="1">IF(ISNUMBER(SEARCH(INDIRECT(CELL("ADDRESS")),D146)),MAX($A$1:A145)+1,0)</f>
        <v>0</v>
      </c>
      <c r="B146" t="s">
        <v>406</v>
      </c>
      <c r="C146" t="s">
        <v>412</v>
      </c>
      <c r="D146" t="s">
        <v>413</v>
      </c>
      <c r="F146" t="str">
        <f ca="1">IFERROR(VLOOKUP(ROWS($F$1:F145),$A$2:$D$242,4,FALSE),"")</f>
        <v/>
      </c>
    </row>
    <row r="147" spans="1:6" x14ac:dyDescent="0.25">
      <c r="A147" cm="1">
        <f t="array" aca="1" ref="A147" ca="1">IF(ISNUMBER(SEARCH(INDIRECT(CELL("ADDRESS")),D147)),MAX($A$1:A146)+1,0)</f>
        <v>4</v>
      </c>
      <c r="B147" t="s">
        <v>406</v>
      </c>
      <c r="C147" t="s">
        <v>414</v>
      </c>
      <c r="D147" t="s">
        <v>415</v>
      </c>
      <c r="F147" t="str">
        <f ca="1">IFERROR(VLOOKUP(ROWS($F$1:F146),$A$2:$D$242,4,FALSE),"")</f>
        <v/>
      </c>
    </row>
    <row r="148" spans="1:6" x14ac:dyDescent="0.25">
      <c r="A148" cm="1">
        <f t="array" aca="1" ref="A148" ca="1">IF(ISNUMBER(SEARCH(INDIRECT(CELL("ADDRESS")),D148)),MAX($A$1:A147)+1,0)</f>
        <v>0</v>
      </c>
      <c r="B148" t="s">
        <v>406</v>
      </c>
      <c r="C148" t="s">
        <v>416</v>
      </c>
      <c r="D148" t="s">
        <v>417</v>
      </c>
      <c r="F148" t="str">
        <f ca="1">IFERROR(VLOOKUP(ROWS($F$1:F147),$A$2:$D$242,4,FALSE),"")</f>
        <v/>
      </c>
    </row>
    <row r="149" spans="1:6" x14ac:dyDescent="0.25">
      <c r="A149" cm="1">
        <f t="array" aca="1" ref="A149" ca="1">IF(ISNUMBER(SEARCH(INDIRECT(CELL("ADDRESS")),D149)),MAX($A$1:A148)+1,0)</f>
        <v>0</v>
      </c>
      <c r="B149" t="s">
        <v>406</v>
      </c>
      <c r="C149" t="s">
        <v>418</v>
      </c>
      <c r="D149" t="s">
        <v>419</v>
      </c>
      <c r="F149" t="str">
        <f ca="1">IFERROR(VLOOKUP(ROWS($F$1:F148),$A$2:$D$242,4,FALSE),"")</f>
        <v/>
      </c>
    </row>
    <row r="150" spans="1:6" x14ac:dyDescent="0.25">
      <c r="A150" cm="1">
        <f t="array" aca="1" ref="A150" ca="1">IF(ISNUMBER(SEARCH(INDIRECT(CELL("ADDRESS")),D150)),MAX($A$1:A149)+1,0)</f>
        <v>0</v>
      </c>
      <c r="B150" t="s">
        <v>406</v>
      </c>
      <c r="C150" t="s">
        <v>420</v>
      </c>
      <c r="D150" t="s">
        <v>319</v>
      </c>
      <c r="F150" t="str">
        <f ca="1">IFERROR(VLOOKUP(ROWS($F$1:F149),$A$2:$D$242,4,FALSE),"")</f>
        <v/>
      </c>
    </row>
    <row r="151" spans="1:6" x14ac:dyDescent="0.25">
      <c r="A151" cm="1">
        <f t="array" aca="1" ref="A151" ca="1">IF(ISNUMBER(SEARCH(INDIRECT(CELL("ADDRESS")),D151)),MAX($A$1:A150)+1,0)</f>
        <v>0</v>
      </c>
      <c r="B151" t="s">
        <v>406</v>
      </c>
      <c r="C151" t="s">
        <v>421</v>
      </c>
      <c r="D151" t="s">
        <v>422</v>
      </c>
      <c r="F151" t="str">
        <f ca="1">IFERROR(VLOOKUP(ROWS($F$1:F150),$A$2:$D$242,4,FALSE),"")</f>
        <v/>
      </c>
    </row>
    <row r="152" spans="1:6" x14ac:dyDescent="0.25">
      <c r="A152" cm="1">
        <f t="array" aca="1" ref="A152" ca="1">IF(ISNUMBER(SEARCH(INDIRECT(CELL("ADDRESS")),D152)),MAX($A$1:A151)+1,0)</f>
        <v>0</v>
      </c>
      <c r="B152" t="s">
        <v>406</v>
      </c>
      <c r="C152" t="s">
        <v>423</v>
      </c>
      <c r="D152" t="s">
        <v>323</v>
      </c>
      <c r="F152" t="str">
        <f ca="1">IFERROR(VLOOKUP(ROWS($F$1:F151),$A$2:$D$242,4,FALSE),"")</f>
        <v/>
      </c>
    </row>
    <row r="153" spans="1:6" x14ac:dyDescent="0.25">
      <c r="A153" cm="1">
        <f t="array" aca="1" ref="A153" ca="1">IF(ISNUMBER(SEARCH(INDIRECT(CELL("ADDRESS")),D153)),MAX($A$1:A152)+1,0)</f>
        <v>0</v>
      </c>
      <c r="B153" t="s">
        <v>406</v>
      </c>
      <c r="C153" t="s">
        <v>424</v>
      </c>
      <c r="D153" t="s">
        <v>325</v>
      </c>
      <c r="F153" t="str">
        <f ca="1">IFERROR(VLOOKUP(ROWS($F$1:F152),$A$2:$D$242,4,FALSE),"")</f>
        <v/>
      </c>
    </row>
    <row r="154" spans="1:6" x14ac:dyDescent="0.25">
      <c r="A154" cm="1">
        <f t="array" aca="1" ref="A154" ca="1">IF(ISNUMBER(SEARCH(INDIRECT(CELL("ADDRESS")),D154)),MAX($A$1:A153)+1,0)</f>
        <v>0</v>
      </c>
      <c r="B154" t="s">
        <v>406</v>
      </c>
      <c r="C154" t="s">
        <v>425</v>
      </c>
      <c r="D154" t="s">
        <v>426</v>
      </c>
      <c r="F154" t="str">
        <f ca="1">IFERROR(VLOOKUP(ROWS($F$1:F153),$A$2:$D$242,4,FALSE),"")</f>
        <v/>
      </c>
    </row>
    <row r="155" spans="1:6" x14ac:dyDescent="0.25">
      <c r="A155" cm="1">
        <f t="array" aca="1" ref="A155" ca="1">IF(ISNUMBER(SEARCH(INDIRECT(CELL("ADDRESS")),D155)),MAX($A$1:A154)+1,0)</f>
        <v>0</v>
      </c>
      <c r="B155" t="s">
        <v>406</v>
      </c>
      <c r="C155" t="s">
        <v>427</v>
      </c>
      <c r="D155" t="s">
        <v>428</v>
      </c>
      <c r="F155" t="str">
        <f ca="1">IFERROR(VLOOKUP(ROWS($F$1:F154),$A$2:$D$242,4,FALSE),"")</f>
        <v/>
      </c>
    </row>
    <row r="156" spans="1:6" x14ac:dyDescent="0.25">
      <c r="A156" cm="1">
        <f t="array" aca="1" ref="A156" ca="1">IF(ISNUMBER(SEARCH(INDIRECT(CELL("ADDRESS")),D156)),MAX($A$1:A155)+1,0)</f>
        <v>0</v>
      </c>
      <c r="B156" t="s">
        <v>406</v>
      </c>
      <c r="C156" t="s">
        <v>429</v>
      </c>
      <c r="D156" t="s">
        <v>430</v>
      </c>
      <c r="F156" t="str">
        <f ca="1">IFERROR(VLOOKUP(ROWS($F$1:F155),$A$2:$D$242,4,FALSE),"")</f>
        <v/>
      </c>
    </row>
    <row r="157" spans="1:6" x14ac:dyDescent="0.25">
      <c r="A157" cm="1">
        <f t="array" aca="1" ref="A157" ca="1">IF(ISNUMBER(SEARCH(INDIRECT(CELL("ADDRESS")),D157)),MAX($A$1:A156)+1,0)</f>
        <v>0</v>
      </c>
      <c r="B157" t="s">
        <v>406</v>
      </c>
      <c r="C157" t="s">
        <v>431</v>
      </c>
      <c r="D157" t="s">
        <v>335</v>
      </c>
      <c r="F157" t="str">
        <f ca="1">IFERROR(VLOOKUP(ROWS($F$1:F156),$A$2:$D$242,4,FALSE),"")</f>
        <v/>
      </c>
    </row>
    <row r="158" spans="1:6" x14ac:dyDescent="0.25">
      <c r="A158" cm="1">
        <f t="array" aca="1" ref="A158" ca="1">IF(ISNUMBER(SEARCH(INDIRECT(CELL("ADDRESS")),D158)),MAX($A$1:A157)+1,0)</f>
        <v>0</v>
      </c>
      <c r="B158" t="s">
        <v>406</v>
      </c>
      <c r="C158" t="s">
        <v>432</v>
      </c>
      <c r="D158" t="s">
        <v>433</v>
      </c>
      <c r="F158" t="str">
        <f ca="1">IFERROR(VLOOKUP(ROWS($F$1:F157),$A$2:$D$242,4,FALSE),"")</f>
        <v/>
      </c>
    </row>
    <row r="159" spans="1:6" x14ac:dyDescent="0.25">
      <c r="A159" cm="1">
        <f t="array" aca="1" ref="A159" ca="1">IF(ISNUMBER(SEARCH(INDIRECT(CELL("ADDRESS")),D159)),MAX($A$1:A158)+1,0)</f>
        <v>0</v>
      </c>
      <c r="B159" t="s">
        <v>406</v>
      </c>
      <c r="C159" t="s">
        <v>434</v>
      </c>
      <c r="D159" t="s">
        <v>341</v>
      </c>
      <c r="F159" t="str">
        <f ca="1">IFERROR(VLOOKUP(ROWS($F$1:F158),$A$2:$D$242,4,FALSE),"")</f>
        <v/>
      </c>
    </row>
    <row r="160" spans="1:6" x14ac:dyDescent="0.25">
      <c r="A160" cm="1">
        <f t="array" aca="1" ref="A160" ca="1">IF(ISNUMBER(SEARCH(INDIRECT(CELL("ADDRESS")),D160)),MAX($A$1:A159)+1,0)</f>
        <v>0</v>
      </c>
      <c r="B160" t="s">
        <v>406</v>
      </c>
      <c r="C160" t="s">
        <v>435</v>
      </c>
      <c r="D160" t="s">
        <v>343</v>
      </c>
      <c r="F160" t="str">
        <f ca="1">IFERROR(VLOOKUP(ROWS($F$1:F159),$A$2:$D$242,4,FALSE),"")</f>
        <v/>
      </c>
    </row>
    <row r="161" spans="1:6" x14ac:dyDescent="0.25">
      <c r="A161" cm="1">
        <f t="array" aca="1" ref="A161" ca="1">IF(ISNUMBER(SEARCH(INDIRECT(CELL("ADDRESS")),D161)),MAX($A$1:A160)+1,0)</f>
        <v>0</v>
      </c>
      <c r="B161" t="s">
        <v>406</v>
      </c>
      <c r="C161" t="s">
        <v>436</v>
      </c>
      <c r="D161" t="s">
        <v>345</v>
      </c>
      <c r="F161" t="str">
        <f ca="1">IFERROR(VLOOKUP(ROWS($F$1:F160),$A$2:$D$242,4,FALSE),"")</f>
        <v/>
      </c>
    </row>
    <row r="162" spans="1:6" x14ac:dyDescent="0.25">
      <c r="A162" cm="1">
        <f t="array" aca="1" ref="A162" ca="1">IF(ISNUMBER(SEARCH(INDIRECT(CELL("ADDRESS")),D162)),MAX($A$1:A161)+1,0)</f>
        <v>0</v>
      </c>
      <c r="B162" t="s">
        <v>406</v>
      </c>
      <c r="C162" t="s">
        <v>437</v>
      </c>
      <c r="D162" t="s">
        <v>347</v>
      </c>
      <c r="F162" t="str">
        <f ca="1">IFERROR(VLOOKUP(ROWS($F$1:F161),$A$2:$D$242,4,FALSE),"")</f>
        <v/>
      </c>
    </row>
    <row r="163" spans="1:6" x14ac:dyDescent="0.25">
      <c r="A163" cm="1">
        <f t="array" aca="1" ref="A163" ca="1">IF(ISNUMBER(SEARCH(INDIRECT(CELL("ADDRESS")),D163)),MAX($A$1:A162)+1,0)</f>
        <v>0</v>
      </c>
      <c r="B163" t="s">
        <v>406</v>
      </c>
      <c r="C163" t="s">
        <v>438</v>
      </c>
      <c r="D163" t="s">
        <v>349</v>
      </c>
      <c r="F163" t="str">
        <f ca="1">IFERROR(VLOOKUP(ROWS($F$1:F162),$A$2:$D$242,4,FALSE),"")</f>
        <v/>
      </c>
    </row>
    <row r="164" spans="1:6" x14ac:dyDescent="0.25">
      <c r="A164" cm="1">
        <f t="array" aca="1" ref="A164" ca="1">IF(ISNUMBER(SEARCH(INDIRECT(CELL("ADDRESS")),D164)),MAX($A$1:A163)+1,0)</f>
        <v>0</v>
      </c>
      <c r="B164" t="s">
        <v>406</v>
      </c>
      <c r="C164" t="s">
        <v>439</v>
      </c>
      <c r="D164" t="s">
        <v>351</v>
      </c>
      <c r="F164" t="str">
        <f ca="1">IFERROR(VLOOKUP(ROWS($F$1:F163),$A$2:$D$242,4,FALSE),"")</f>
        <v/>
      </c>
    </row>
    <row r="165" spans="1:6" x14ac:dyDescent="0.25">
      <c r="A165" cm="1">
        <f t="array" aca="1" ref="A165" ca="1">IF(ISNUMBER(SEARCH(INDIRECT(CELL("ADDRESS")),D165)),MAX($A$1:A164)+1,0)</f>
        <v>0</v>
      </c>
      <c r="B165" t="s">
        <v>406</v>
      </c>
      <c r="C165" t="s">
        <v>440</v>
      </c>
      <c r="D165" t="s">
        <v>353</v>
      </c>
      <c r="F165" t="str">
        <f ca="1">IFERROR(VLOOKUP(ROWS($F$1:F164),$A$2:$D$242,4,FALSE),"")</f>
        <v/>
      </c>
    </row>
    <row r="166" spans="1:6" x14ac:dyDescent="0.25">
      <c r="A166" cm="1">
        <f t="array" aca="1" ref="A166" ca="1">IF(ISNUMBER(SEARCH(INDIRECT(CELL("ADDRESS")),D166)),MAX($A$1:A165)+1,0)</f>
        <v>0</v>
      </c>
      <c r="B166" t="s">
        <v>406</v>
      </c>
      <c r="C166" t="s">
        <v>441</v>
      </c>
      <c r="D166" t="s">
        <v>355</v>
      </c>
      <c r="F166" t="str">
        <f ca="1">IFERROR(VLOOKUP(ROWS($F$1:F165),$A$2:$D$242,4,FALSE),"")</f>
        <v/>
      </c>
    </row>
    <row r="167" spans="1:6" x14ac:dyDescent="0.25">
      <c r="A167" cm="1">
        <f t="array" aca="1" ref="A167" ca="1">IF(ISNUMBER(SEARCH(INDIRECT(CELL("ADDRESS")),D167)),MAX($A$1:A166)+1,0)</f>
        <v>0</v>
      </c>
      <c r="B167" t="s">
        <v>406</v>
      </c>
      <c r="C167" t="s">
        <v>442</v>
      </c>
      <c r="D167" t="s">
        <v>357</v>
      </c>
      <c r="F167" t="str">
        <f ca="1">IFERROR(VLOOKUP(ROWS($F$1:F166),$A$2:$D$242,4,FALSE),"")</f>
        <v/>
      </c>
    </row>
    <row r="168" spans="1:6" x14ac:dyDescent="0.25">
      <c r="A168" cm="1">
        <f t="array" aca="1" ref="A168" ca="1">IF(ISNUMBER(SEARCH(INDIRECT(CELL("ADDRESS")),D168)),MAX($A$1:A167)+1,0)</f>
        <v>0</v>
      </c>
      <c r="B168" t="s">
        <v>406</v>
      </c>
      <c r="C168" t="s">
        <v>443</v>
      </c>
      <c r="D168" t="s">
        <v>444</v>
      </c>
      <c r="F168" t="str">
        <f ca="1">IFERROR(VLOOKUP(ROWS($F$1:F167),$A$2:$D$242,4,FALSE),"")</f>
        <v/>
      </c>
    </row>
    <row r="169" spans="1:6" x14ac:dyDescent="0.25">
      <c r="A169" cm="1">
        <f t="array" aca="1" ref="A169" ca="1">IF(ISNUMBER(SEARCH(INDIRECT(CELL("ADDRESS")),D169)),MAX($A$1:A168)+1,0)</f>
        <v>0</v>
      </c>
      <c r="B169" t="s">
        <v>406</v>
      </c>
      <c r="C169" t="s">
        <v>445</v>
      </c>
      <c r="D169" t="s">
        <v>367</v>
      </c>
      <c r="F169" t="str">
        <f ca="1">IFERROR(VLOOKUP(ROWS($F$1:F168),$A$2:$D$242,4,FALSE),"")</f>
        <v/>
      </c>
    </row>
    <row r="170" spans="1:6" x14ac:dyDescent="0.25">
      <c r="A170" cm="1">
        <f t="array" aca="1" ref="A170" ca="1">IF(ISNUMBER(SEARCH(INDIRECT(CELL("ADDRESS")),D170)),MAX($A$1:A169)+1,0)</f>
        <v>0</v>
      </c>
      <c r="B170" t="s">
        <v>406</v>
      </c>
      <c r="C170" t="s">
        <v>446</v>
      </c>
      <c r="D170" t="s">
        <v>369</v>
      </c>
      <c r="F170" t="str">
        <f ca="1">IFERROR(VLOOKUP(ROWS($F$1:F169),$A$2:$D$242,4,FALSE),"")</f>
        <v/>
      </c>
    </row>
    <row r="171" spans="1:6" x14ac:dyDescent="0.25">
      <c r="A171" cm="1">
        <f t="array" aca="1" ref="A171" ca="1">IF(ISNUMBER(SEARCH(INDIRECT(CELL("ADDRESS")),D171)),MAX($A$1:A170)+1,0)</f>
        <v>0</v>
      </c>
      <c r="B171" t="s">
        <v>406</v>
      </c>
      <c r="C171" t="s">
        <v>447</v>
      </c>
      <c r="D171" t="s">
        <v>371</v>
      </c>
      <c r="F171" t="str">
        <f ca="1">IFERROR(VLOOKUP(ROWS($F$1:F170),$A$2:$D$242,4,FALSE),"")</f>
        <v/>
      </c>
    </row>
    <row r="172" spans="1:6" x14ac:dyDescent="0.25">
      <c r="A172" cm="1">
        <f t="array" aca="1" ref="A172" ca="1">IF(ISNUMBER(SEARCH(INDIRECT(CELL("ADDRESS")),D172)),MAX($A$1:A171)+1,0)</f>
        <v>0</v>
      </c>
      <c r="B172" t="s">
        <v>406</v>
      </c>
      <c r="C172" t="s">
        <v>448</v>
      </c>
      <c r="D172" t="s">
        <v>373</v>
      </c>
      <c r="F172" t="str">
        <f ca="1">IFERROR(VLOOKUP(ROWS($F$1:F171),$A$2:$D$242,4,FALSE),"")</f>
        <v/>
      </c>
    </row>
    <row r="173" spans="1:6" x14ac:dyDescent="0.25">
      <c r="A173" cm="1">
        <f t="array" aca="1" ref="A173" ca="1">IF(ISNUMBER(SEARCH(INDIRECT(CELL("ADDRESS")),D173)),MAX($A$1:A172)+1,0)</f>
        <v>0</v>
      </c>
      <c r="B173" t="s">
        <v>406</v>
      </c>
      <c r="C173" t="s">
        <v>449</v>
      </c>
      <c r="D173" t="s">
        <v>375</v>
      </c>
      <c r="F173" t="str">
        <f ca="1">IFERROR(VLOOKUP(ROWS($F$1:F172),$A$2:$D$242,4,FALSE),"")</f>
        <v/>
      </c>
    </row>
    <row r="174" spans="1:6" x14ac:dyDescent="0.25">
      <c r="A174" cm="1">
        <f t="array" aca="1" ref="A174" ca="1">IF(ISNUMBER(SEARCH(INDIRECT(CELL("ADDRESS")),D174)),MAX($A$1:A173)+1,0)</f>
        <v>0</v>
      </c>
      <c r="B174" t="s">
        <v>406</v>
      </c>
      <c r="C174" t="s">
        <v>450</v>
      </c>
      <c r="D174" t="s">
        <v>451</v>
      </c>
      <c r="F174" t="str">
        <f ca="1">IFERROR(VLOOKUP(ROWS($F$1:F173),$A$2:$D$242,4,FALSE),"")</f>
        <v/>
      </c>
    </row>
    <row r="175" spans="1:6" x14ac:dyDescent="0.25">
      <c r="A175" cm="1">
        <f t="array" aca="1" ref="A175" ca="1">IF(ISNUMBER(SEARCH(INDIRECT(CELL("ADDRESS")),D175)),MAX($A$1:A174)+1,0)</f>
        <v>0</v>
      </c>
      <c r="B175" t="s">
        <v>406</v>
      </c>
      <c r="C175" t="s">
        <v>452</v>
      </c>
      <c r="D175" t="s">
        <v>453</v>
      </c>
      <c r="F175" t="str">
        <f ca="1">IFERROR(VLOOKUP(ROWS($F$1:F174),$A$2:$D$242,4,FALSE),"")</f>
        <v/>
      </c>
    </row>
    <row r="176" spans="1:6" x14ac:dyDescent="0.25">
      <c r="A176" cm="1">
        <f t="array" aca="1" ref="A176" ca="1">IF(ISNUMBER(SEARCH(INDIRECT(CELL("ADDRESS")),D176)),MAX($A$1:A175)+1,0)</f>
        <v>0</v>
      </c>
      <c r="B176" t="s">
        <v>406</v>
      </c>
      <c r="C176" t="s">
        <v>454</v>
      </c>
      <c r="D176" t="s">
        <v>455</v>
      </c>
      <c r="F176" t="str">
        <f ca="1">IFERROR(VLOOKUP(ROWS($F$1:F175),$A$2:$D$242,4,FALSE),"")</f>
        <v/>
      </c>
    </row>
    <row r="177" spans="1:6" x14ac:dyDescent="0.25">
      <c r="A177" cm="1">
        <f t="array" aca="1" ref="A177" ca="1">IF(ISNUMBER(SEARCH(INDIRECT(CELL("ADDRESS")),D177)),MAX($A$1:A176)+1,0)</f>
        <v>0</v>
      </c>
      <c r="B177" t="s">
        <v>406</v>
      </c>
      <c r="C177" t="s">
        <v>456</v>
      </c>
      <c r="D177" t="s">
        <v>457</v>
      </c>
      <c r="F177" t="str">
        <f ca="1">IFERROR(VLOOKUP(ROWS($F$1:F176),$A$2:$D$242,4,FALSE),"")</f>
        <v/>
      </c>
    </row>
    <row r="178" spans="1:6" x14ac:dyDescent="0.25">
      <c r="A178" cm="1">
        <f t="array" aca="1" ref="A178" ca="1">IF(ISNUMBER(SEARCH(INDIRECT(CELL("ADDRESS")),D178)),MAX($A$1:A177)+1,0)</f>
        <v>0</v>
      </c>
      <c r="B178" t="s">
        <v>406</v>
      </c>
      <c r="C178" t="s">
        <v>458</v>
      </c>
      <c r="D178" t="s">
        <v>459</v>
      </c>
      <c r="F178" t="str">
        <f ca="1">IFERROR(VLOOKUP(ROWS($F$1:F177),$A$2:$D$242,4,FALSE),"")</f>
        <v/>
      </c>
    </row>
    <row r="179" spans="1:6" x14ac:dyDescent="0.25">
      <c r="A179" cm="1">
        <f t="array" aca="1" ref="A179" ca="1">IF(ISNUMBER(SEARCH(INDIRECT(CELL("ADDRESS")),D179)),MAX($A$1:A178)+1,0)</f>
        <v>0</v>
      </c>
      <c r="B179" t="s">
        <v>406</v>
      </c>
      <c r="C179" t="s">
        <v>460</v>
      </c>
      <c r="D179" t="s">
        <v>461</v>
      </c>
      <c r="F179" t="str">
        <f ca="1">IFERROR(VLOOKUP(ROWS($F$1:F178),$A$2:$D$242,4,FALSE),"")</f>
        <v/>
      </c>
    </row>
    <row r="180" spans="1:6" x14ac:dyDescent="0.25">
      <c r="A180" cm="1">
        <f t="array" aca="1" ref="A180" ca="1">IF(ISNUMBER(SEARCH(INDIRECT(CELL("ADDRESS")),D180)),MAX($A$1:A179)+1,0)</f>
        <v>0</v>
      </c>
      <c r="B180" t="s">
        <v>406</v>
      </c>
      <c r="C180" t="s">
        <v>462</v>
      </c>
      <c r="D180" t="s">
        <v>463</v>
      </c>
      <c r="F180" t="str">
        <f ca="1">IFERROR(VLOOKUP(ROWS($F$1:F179),$A$2:$D$242,4,FALSE),"")</f>
        <v/>
      </c>
    </row>
    <row r="181" spans="1:6" x14ac:dyDescent="0.25">
      <c r="A181" cm="1">
        <f t="array" aca="1" ref="A181" ca="1">IF(ISNUMBER(SEARCH(INDIRECT(CELL("ADDRESS")),D181)),MAX($A$1:A180)+1,0)</f>
        <v>0</v>
      </c>
      <c r="B181" t="s">
        <v>406</v>
      </c>
      <c r="C181" t="s">
        <v>464</v>
      </c>
      <c r="D181" t="s">
        <v>463</v>
      </c>
      <c r="F181" t="str">
        <f ca="1">IFERROR(VLOOKUP(ROWS($F$1:F180),$A$2:$D$242,4,FALSE),"")</f>
        <v/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03729-13DD-4E26-9791-1FF6D80D2BE4}">
  <sheetPr>
    <tabColor theme="2" tint="-0.249977111117893"/>
  </sheetPr>
  <dimension ref="B1:J243"/>
  <sheetViews>
    <sheetView showGridLines="0" topLeftCell="D1" zoomScale="99" zoomScaleNormal="80" workbookViewId="0">
      <selection activeCell="B3" sqref="B3"/>
    </sheetView>
  </sheetViews>
  <sheetFormatPr defaultColWidth="8.7109375" defaultRowHeight="15" x14ac:dyDescent="0.25"/>
  <cols>
    <col min="1" max="1" width="6.28515625" style="65" customWidth="1"/>
    <col min="2" max="2" width="44" bestFit="1" customWidth="1"/>
    <col min="3" max="3" width="14.140625" style="65" bestFit="1" customWidth="1"/>
    <col min="4" max="4" width="99.140625" bestFit="1" customWidth="1"/>
    <col min="5" max="5" width="20.7109375" bestFit="1" customWidth="1"/>
    <col min="6" max="6" width="20.7109375" style="65" bestFit="1" customWidth="1"/>
    <col min="7" max="7" width="9.7109375" style="65" bestFit="1" customWidth="1"/>
    <col min="8" max="8" width="20.7109375" style="65" bestFit="1" customWidth="1"/>
    <col min="9" max="9" width="11.7109375" style="72" customWidth="1"/>
    <col min="10" max="10" width="12.140625" style="65" bestFit="1" customWidth="1"/>
    <col min="11" max="11" width="14.28515625" style="65" customWidth="1"/>
    <col min="12" max="12" width="12.42578125" style="65" bestFit="1" customWidth="1"/>
    <col min="13" max="16384" width="8.7109375" style="65"/>
  </cols>
  <sheetData>
    <row r="1" spans="2:10" ht="12.75" x14ac:dyDescent="0.2">
      <c r="B1" s="63" t="s">
        <v>706</v>
      </c>
      <c r="C1" s="63"/>
      <c r="D1" s="63"/>
      <c r="E1" s="63"/>
      <c r="F1" s="64"/>
      <c r="G1" s="63"/>
      <c r="H1" s="63"/>
      <c r="I1" s="63"/>
      <c r="J1" s="63"/>
    </row>
    <row r="2" spans="2:10" ht="25.9" customHeight="1" x14ac:dyDescent="0.2">
      <c r="B2" s="66" t="s">
        <v>707</v>
      </c>
      <c r="C2" s="67" t="s">
        <v>708</v>
      </c>
      <c r="D2" s="67" t="s">
        <v>709</v>
      </c>
      <c r="E2" s="67" t="s">
        <v>18</v>
      </c>
      <c r="F2" s="67" t="s">
        <v>19</v>
      </c>
      <c r="G2" s="67" t="s">
        <v>20</v>
      </c>
      <c r="H2" s="67" t="s">
        <v>710</v>
      </c>
      <c r="I2" s="67" t="s">
        <v>21</v>
      </c>
      <c r="J2" s="68" t="s">
        <v>22</v>
      </c>
    </row>
    <row r="3" spans="2:10" ht="12.75" x14ac:dyDescent="0.2">
      <c r="B3" s="62" t="s">
        <v>465</v>
      </c>
      <c r="C3" s="69" t="s">
        <v>711</v>
      </c>
      <c r="D3" s="69" t="s">
        <v>712</v>
      </c>
      <c r="E3" s="69" t="s">
        <v>713</v>
      </c>
      <c r="F3" s="70">
        <v>100000</v>
      </c>
      <c r="G3" s="69" t="s">
        <v>714</v>
      </c>
      <c r="H3" s="69" t="s">
        <v>715</v>
      </c>
      <c r="I3" s="69" t="s">
        <v>716</v>
      </c>
      <c r="J3" s="71" t="s">
        <v>715</v>
      </c>
    </row>
    <row r="4" spans="2:10" ht="12.75" x14ac:dyDescent="0.2">
      <c r="B4" s="62" t="s">
        <v>466</v>
      </c>
      <c r="C4" s="69" t="s">
        <v>717</v>
      </c>
      <c r="D4" s="69" t="s">
        <v>718</v>
      </c>
      <c r="E4" s="69" t="s">
        <v>713</v>
      </c>
      <c r="F4" s="70">
        <v>100000</v>
      </c>
      <c r="G4" s="69" t="s">
        <v>714</v>
      </c>
      <c r="H4" s="69" t="s">
        <v>719</v>
      </c>
      <c r="I4" s="69" t="s">
        <v>716</v>
      </c>
      <c r="J4" s="71" t="s">
        <v>719</v>
      </c>
    </row>
    <row r="5" spans="2:10" ht="12.75" x14ac:dyDescent="0.2">
      <c r="B5" s="62" t="s">
        <v>467</v>
      </c>
      <c r="C5" s="69" t="s">
        <v>720</v>
      </c>
      <c r="D5" s="69" t="s">
        <v>721</v>
      </c>
      <c r="E5" s="69" t="s">
        <v>713</v>
      </c>
      <c r="F5" s="70">
        <v>150000</v>
      </c>
      <c r="G5" s="69" t="s">
        <v>714</v>
      </c>
      <c r="H5" s="69" t="s">
        <v>722</v>
      </c>
      <c r="I5" s="69" t="e">
        <v>#N/A</v>
      </c>
      <c r="J5" s="71" t="e">
        <v>#N/A</v>
      </c>
    </row>
    <row r="6" spans="2:10" ht="12.75" x14ac:dyDescent="0.2">
      <c r="B6" s="62" t="s">
        <v>468</v>
      </c>
      <c r="C6" s="69" t="s">
        <v>723</v>
      </c>
      <c r="D6" s="69" t="s">
        <v>724</v>
      </c>
      <c r="E6" s="69" t="s">
        <v>713</v>
      </c>
      <c r="F6" s="70">
        <v>100000</v>
      </c>
      <c r="G6" s="69" t="s">
        <v>714</v>
      </c>
      <c r="H6" s="69" t="s">
        <v>715</v>
      </c>
      <c r="I6" s="69" t="s">
        <v>725</v>
      </c>
      <c r="J6" s="71" t="s">
        <v>726</v>
      </c>
    </row>
    <row r="7" spans="2:10" ht="12.75" x14ac:dyDescent="0.2">
      <c r="B7" s="62" t="s">
        <v>469</v>
      </c>
      <c r="C7" s="69" t="s">
        <v>727</v>
      </c>
      <c r="D7" s="69" t="s">
        <v>728</v>
      </c>
      <c r="E7" s="69" t="s">
        <v>729</v>
      </c>
      <c r="F7" s="70">
        <v>500000</v>
      </c>
      <c r="G7" s="69" t="s">
        <v>714</v>
      </c>
      <c r="H7" s="69" t="s">
        <v>730</v>
      </c>
      <c r="I7" s="69" t="s">
        <v>731</v>
      </c>
      <c r="J7" s="71" t="s">
        <v>732</v>
      </c>
    </row>
    <row r="8" spans="2:10" ht="12.75" x14ac:dyDescent="0.2">
      <c r="B8" s="62" t="s">
        <v>470</v>
      </c>
      <c r="C8" s="69" t="s">
        <v>733</v>
      </c>
      <c r="D8" s="69" t="s">
        <v>734</v>
      </c>
      <c r="E8" s="69" t="s">
        <v>713</v>
      </c>
      <c r="F8" s="70">
        <v>250000</v>
      </c>
      <c r="G8" s="69" t="s">
        <v>714</v>
      </c>
      <c r="H8" s="69" t="s">
        <v>728</v>
      </c>
      <c r="I8" s="69" t="s">
        <v>731</v>
      </c>
      <c r="J8" s="71" t="s">
        <v>730</v>
      </c>
    </row>
    <row r="9" spans="2:10" ht="12.75" x14ac:dyDescent="0.2">
      <c r="B9" s="62" t="s">
        <v>471</v>
      </c>
      <c r="C9" s="69" t="s">
        <v>735</v>
      </c>
      <c r="D9" s="69" t="s">
        <v>736</v>
      </c>
      <c r="E9" s="69" t="s">
        <v>737</v>
      </c>
      <c r="F9" s="70">
        <v>100000</v>
      </c>
      <c r="G9" s="69" t="s">
        <v>714</v>
      </c>
      <c r="H9" s="69" t="s">
        <v>715</v>
      </c>
      <c r="I9" s="69" t="s">
        <v>725</v>
      </c>
      <c r="J9" s="71" t="s">
        <v>726</v>
      </c>
    </row>
    <row r="10" spans="2:10" ht="12.75" x14ac:dyDescent="0.2">
      <c r="B10" s="62" t="s">
        <v>472</v>
      </c>
      <c r="C10" s="69" t="s">
        <v>738</v>
      </c>
      <c r="D10" s="69" t="s">
        <v>739</v>
      </c>
      <c r="E10" s="69" t="s">
        <v>740</v>
      </c>
      <c r="F10" s="70">
        <v>100000</v>
      </c>
      <c r="G10" s="69" t="s">
        <v>714</v>
      </c>
      <c r="H10" s="69" t="s">
        <v>722</v>
      </c>
      <c r="I10" s="69" t="s">
        <v>741</v>
      </c>
      <c r="J10" s="71" t="s">
        <v>722</v>
      </c>
    </row>
    <row r="11" spans="2:10" ht="12.75" x14ac:dyDescent="0.2">
      <c r="B11" s="62" t="s">
        <v>473</v>
      </c>
      <c r="C11" s="69" t="s">
        <v>742</v>
      </c>
      <c r="D11" s="69" t="s">
        <v>743</v>
      </c>
      <c r="E11" s="69" t="s">
        <v>729</v>
      </c>
      <c r="F11" s="70">
        <v>100000</v>
      </c>
      <c r="G11" s="69" t="s">
        <v>714</v>
      </c>
      <c r="H11" s="69" t="s">
        <v>715</v>
      </c>
      <c r="I11" s="69" t="s">
        <v>744</v>
      </c>
      <c r="J11" s="71" t="s">
        <v>745</v>
      </c>
    </row>
    <row r="12" spans="2:10" ht="12.75" x14ac:dyDescent="0.2">
      <c r="B12" s="62" t="s">
        <v>474</v>
      </c>
      <c r="C12" s="69" t="s">
        <v>746</v>
      </c>
      <c r="D12" s="69" t="s">
        <v>747</v>
      </c>
      <c r="E12" s="69" t="s">
        <v>729</v>
      </c>
      <c r="F12" s="70">
        <v>100000</v>
      </c>
      <c r="G12" s="69" t="s">
        <v>714</v>
      </c>
      <c r="H12" s="69" t="s">
        <v>730</v>
      </c>
      <c r="I12" s="69" t="e">
        <v>#N/A</v>
      </c>
      <c r="J12" s="71" t="e">
        <v>#N/A</v>
      </c>
    </row>
    <row r="13" spans="2:10" ht="12.75" x14ac:dyDescent="0.2">
      <c r="B13" s="62" t="s">
        <v>475</v>
      </c>
      <c r="C13" s="69" t="s">
        <v>748</v>
      </c>
      <c r="D13" s="69" t="s">
        <v>749</v>
      </c>
      <c r="E13" s="69" t="s">
        <v>740</v>
      </c>
      <c r="F13" s="70">
        <v>100000</v>
      </c>
      <c r="G13" s="69" t="s">
        <v>714</v>
      </c>
      <c r="H13" s="69" t="s">
        <v>726</v>
      </c>
      <c r="I13" s="69" t="e">
        <v>#N/A</v>
      </c>
      <c r="J13" s="71" t="e">
        <v>#N/A</v>
      </c>
    </row>
    <row r="14" spans="2:10" ht="12.75" x14ac:dyDescent="0.2">
      <c r="B14" s="62" t="s">
        <v>476</v>
      </c>
      <c r="C14" s="69" t="s">
        <v>750</v>
      </c>
      <c r="D14" s="69" t="s">
        <v>751</v>
      </c>
      <c r="E14" s="69" t="s">
        <v>740</v>
      </c>
      <c r="F14" s="70">
        <v>50000</v>
      </c>
      <c r="G14" s="69" t="s">
        <v>714</v>
      </c>
      <c r="H14" s="69" t="s">
        <v>730</v>
      </c>
      <c r="I14" s="69" t="e">
        <v>#N/A</v>
      </c>
      <c r="J14" s="71" t="e">
        <v>#N/A</v>
      </c>
    </row>
    <row r="15" spans="2:10" ht="12.75" x14ac:dyDescent="0.2">
      <c r="B15" s="62" t="s">
        <v>477</v>
      </c>
      <c r="C15" s="69" t="s">
        <v>752</v>
      </c>
      <c r="D15" s="69" t="s">
        <v>753</v>
      </c>
      <c r="E15" s="69" t="s">
        <v>754</v>
      </c>
      <c r="F15" s="70">
        <v>750000</v>
      </c>
      <c r="G15" s="69" t="s">
        <v>714</v>
      </c>
      <c r="H15" s="69" t="s">
        <v>755</v>
      </c>
      <c r="I15" s="69" t="e">
        <v>#N/A</v>
      </c>
      <c r="J15" s="71" t="e">
        <v>#N/A</v>
      </c>
    </row>
    <row r="16" spans="2:10" ht="12.75" x14ac:dyDescent="0.2">
      <c r="B16" s="62" t="s">
        <v>478</v>
      </c>
      <c r="C16" s="69" t="s">
        <v>756</v>
      </c>
      <c r="D16" s="69" t="s">
        <v>757</v>
      </c>
      <c r="E16" s="69" t="s">
        <v>754</v>
      </c>
      <c r="F16" s="70">
        <v>250000</v>
      </c>
      <c r="G16" s="69" t="s">
        <v>714</v>
      </c>
      <c r="H16" s="69" t="s">
        <v>758</v>
      </c>
      <c r="I16" s="69" t="s">
        <v>725</v>
      </c>
      <c r="J16" s="71" t="s">
        <v>758</v>
      </c>
    </row>
    <row r="17" spans="2:10" ht="12.75" x14ac:dyDescent="0.2">
      <c r="B17" s="62" t="s">
        <v>479</v>
      </c>
      <c r="C17" s="69" t="s">
        <v>759</v>
      </c>
      <c r="D17" s="69" t="s">
        <v>760</v>
      </c>
      <c r="E17" s="69" t="s">
        <v>740</v>
      </c>
      <c r="F17" s="70">
        <v>100000</v>
      </c>
      <c r="G17" s="69" t="s">
        <v>714</v>
      </c>
      <c r="H17" s="69" t="s">
        <v>758</v>
      </c>
      <c r="I17" s="69" t="s">
        <v>725</v>
      </c>
      <c r="J17" s="71" t="s">
        <v>726</v>
      </c>
    </row>
    <row r="18" spans="2:10" ht="12.75" x14ac:dyDescent="0.2">
      <c r="B18" s="62" t="s">
        <v>480</v>
      </c>
      <c r="C18" s="69" t="s">
        <v>761</v>
      </c>
      <c r="D18" s="69" t="s">
        <v>762</v>
      </c>
      <c r="E18" s="69" t="s">
        <v>729</v>
      </c>
      <c r="F18" s="70">
        <v>500000</v>
      </c>
      <c r="G18" s="69" t="s">
        <v>714</v>
      </c>
      <c r="H18" s="69" t="s">
        <v>732</v>
      </c>
      <c r="I18" s="69" t="e">
        <v>#N/A</v>
      </c>
      <c r="J18" s="71" t="e">
        <v>#N/A</v>
      </c>
    </row>
    <row r="19" spans="2:10" ht="12.75" x14ac:dyDescent="0.2">
      <c r="B19" s="62" t="s">
        <v>481</v>
      </c>
      <c r="C19" s="69" t="s">
        <v>763</v>
      </c>
      <c r="D19" s="69" t="s">
        <v>764</v>
      </c>
      <c r="E19" s="69" t="s">
        <v>754</v>
      </c>
      <c r="F19" s="70">
        <v>400000</v>
      </c>
      <c r="G19" s="69" t="s">
        <v>714</v>
      </c>
      <c r="H19" s="69" t="s">
        <v>715</v>
      </c>
      <c r="I19" s="69" t="s">
        <v>716</v>
      </c>
      <c r="J19" s="71" t="s">
        <v>719</v>
      </c>
    </row>
    <row r="20" spans="2:10" ht="12.75" x14ac:dyDescent="0.2">
      <c r="B20" s="62" t="s">
        <v>482</v>
      </c>
      <c r="C20" s="69" t="s">
        <v>765</v>
      </c>
      <c r="D20" s="69" t="s">
        <v>766</v>
      </c>
      <c r="E20" s="69" t="s">
        <v>740</v>
      </c>
      <c r="F20" s="70">
        <v>100000</v>
      </c>
      <c r="G20" s="69" t="s">
        <v>714</v>
      </c>
      <c r="H20" s="69" t="s">
        <v>722</v>
      </c>
      <c r="I20" s="69" t="s">
        <v>741</v>
      </c>
      <c r="J20" s="71" t="s">
        <v>722</v>
      </c>
    </row>
    <row r="21" spans="2:10" ht="12.75" x14ac:dyDescent="0.2">
      <c r="B21" s="62" t="s">
        <v>483</v>
      </c>
      <c r="C21" s="69" t="s">
        <v>767</v>
      </c>
      <c r="D21" s="69" t="s">
        <v>768</v>
      </c>
      <c r="E21" s="69" t="s">
        <v>713</v>
      </c>
      <c r="F21" s="70">
        <v>100000</v>
      </c>
      <c r="G21" s="69" t="s">
        <v>714</v>
      </c>
      <c r="H21" s="69" t="s">
        <v>719</v>
      </c>
      <c r="I21" s="69" t="e">
        <v>#N/A</v>
      </c>
      <c r="J21" s="71" t="e">
        <v>#N/A</v>
      </c>
    </row>
    <row r="22" spans="2:10" ht="12.75" x14ac:dyDescent="0.2">
      <c r="B22" s="62" t="s">
        <v>484</v>
      </c>
      <c r="C22" s="69" t="s">
        <v>769</v>
      </c>
      <c r="D22" s="69" t="s">
        <v>770</v>
      </c>
      <c r="E22" s="69" t="s">
        <v>729</v>
      </c>
      <c r="F22" s="70">
        <v>250000</v>
      </c>
      <c r="G22" s="69" t="s">
        <v>714</v>
      </c>
      <c r="H22" s="69" t="s">
        <v>745</v>
      </c>
      <c r="I22" s="69" t="s">
        <v>744</v>
      </c>
      <c r="J22" s="71" t="s">
        <v>745</v>
      </c>
    </row>
    <row r="23" spans="2:10" ht="12.75" x14ac:dyDescent="0.2">
      <c r="B23" s="62" t="s">
        <v>485</v>
      </c>
      <c r="C23" s="69" t="s">
        <v>771</v>
      </c>
      <c r="D23" s="69" t="s">
        <v>772</v>
      </c>
      <c r="E23" s="69" t="s">
        <v>740</v>
      </c>
      <c r="F23" s="70">
        <v>100000</v>
      </c>
      <c r="G23" s="69" t="s">
        <v>714</v>
      </c>
      <c r="H23" s="69" t="s">
        <v>730</v>
      </c>
      <c r="I23" s="69" t="s">
        <v>731</v>
      </c>
      <c r="J23" s="71" t="s">
        <v>730</v>
      </c>
    </row>
    <row r="24" spans="2:10" ht="12.75" x14ac:dyDescent="0.2">
      <c r="B24" s="62" t="s">
        <v>486</v>
      </c>
      <c r="C24" s="69" t="s">
        <v>773</v>
      </c>
      <c r="D24" s="69" t="s">
        <v>774</v>
      </c>
      <c r="E24" s="69" t="s">
        <v>740</v>
      </c>
      <c r="F24" s="70">
        <v>100000</v>
      </c>
      <c r="G24" s="69" t="s">
        <v>714</v>
      </c>
      <c r="H24" s="69" t="s">
        <v>732</v>
      </c>
      <c r="I24" s="69" t="s">
        <v>731</v>
      </c>
      <c r="J24" s="71" t="s">
        <v>732</v>
      </c>
    </row>
    <row r="25" spans="2:10" ht="12.75" x14ac:dyDescent="0.2">
      <c r="B25" s="62" t="s">
        <v>487</v>
      </c>
      <c r="C25" s="69" t="s">
        <v>775</v>
      </c>
      <c r="D25" s="69" t="s">
        <v>776</v>
      </c>
      <c r="E25" s="69" t="s">
        <v>740</v>
      </c>
      <c r="F25" s="70">
        <v>100000</v>
      </c>
      <c r="G25" s="69" t="s">
        <v>714</v>
      </c>
      <c r="H25" s="69" t="s">
        <v>726</v>
      </c>
      <c r="I25" s="69" t="s">
        <v>725</v>
      </c>
      <c r="J25" s="71" t="s">
        <v>726</v>
      </c>
    </row>
    <row r="26" spans="2:10" ht="12.75" x14ac:dyDescent="0.2">
      <c r="B26" s="62" t="s">
        <v>488</v>
      </c>
      <c r="C26" s="69" t="s">
        <v>777</v>
      </c>
      <c r="D26" s="69" t="s">
        <v>778</v>
      </c>
      <c r="E26" s="69" t="s">
        <v>713</v>
      </c>
      <c r="F26" s="70">
        <v>100000</v>
      </c>
      <c r="G26" s="69" t="s">
        <v>714</v>
      </c>
      <c r="H26" s="69" t="s">
        <v>755</v>
      </c>
      <c r="I26" s="69" t="e">
        <v>#N/A</v>
      </c>
      <c r="J26" s="71" t="e">
        <v>#N/A</v>
      </c>
    </row>
    <row r="27" spans="2:10" ht="12.75" x14ac:dyDescent="0.2">
      <c r="B27" s="62" t="s">
        <v>489</v>
      </c>
      <c r="C27" s="69" t="s">
        <v>779</v>
      </c>
      <c r="D27" s="69" t="s">
        <v>780</v>
      </c>
      <c r="E27" s="69" t="s">
        <v>729</v>
      </c>
      <c r="F27" s="70">
        <v>100000</v>
      </c>
      <c r="G27" s="69" t="s">
        <v>714</v>
      </c>
      <c r="H27" s="69" t="s">
        <v>715</v>
      </c>
      <c r="I27" s="69" t="e">
        <v>#N/A</v>
      </c>
      <c r="J27" s="71" t="e">
        <v>#N/A</v>
      </c>
    </row>
    <row r="28" spans="2:10" ht="12.75" x14ac:dyDescent="0.2">
      <c r="B28" s="62" t="s">
        <v>490</v>
      </c>
      <c r="C28" s="69" t="s">
        <v>781</v>
      </c>
      <c r="D28" s="69" t="s">
        <v>782</v>
      </c>
      <c r="E28" s="69" t="s">
        <v>740</v>
      </c>
      <c r="F28" s="70">
        <v>100000</v>
      </c>
      <c r="G28" s="69" t="s">
        <v>714</v>
      </c>
      <c r="H28" s="69" t="s">
        <v>715</v>
      </c>
      <c r="I28" s="69" t="s">
        <v>725</v>
      </c>
      <c r="J28" s="71" t="s">
        <v>726</v>
      </c>
    </row>
    <row r="29" spans="2:10" ht="12.75" x14ac:dyDescent="0.2">
      <c r="B29" s="62" t="s">
        <v>491</v>
      </c>
      <c r="C29" s="69" t="s">
        <v>783</v>
      </c>
      <c r="D29" s="69" t="s">
        <v>784</v>
      </c>
      <c r="E29" s="69" t="s">
        <v>740</v>
      </c>
      <c r="F29" s="70">
        <v>100000</v>
      </c>
      <c r="G29" s="69" t="s">
        <v>714</v>
      </c>
      <c r="H29" s="69" t="s">
        <v>785</v>
      </c>
      <c r="I29" s="69" t="s">
        <v>716</v>
      </c>
      <c r="J29" s="71" t="s">
        <v>715</v>
      </c>
    </row>
    <row r="30" spans="2:10" ht="12.75" x14ac:dyDescent="0.2">
      <c r="B30" s="62" t="s">
        <v>492</v>
      </c>
      <c r="C30" s="69" t="s">
        <v>786</v>
      </c>
      <c r="D30" s="69" t="s">
        <v>787</v>
      </c>
      <c r="E30" s="69" t="s">
        <v>713</v>
      </c>
      <c r="F30" s="70">
        <v>150000</v>
      </c>
      <c r="G30" s="69" t="s">
        <v>714</v>
      </c>
      <c r="H30" s="69" t="s">
        <v>715</v>
      </c>
      <c r="I30" s="69" t="e">
        <v>#N/A</v>
      </c>
      <c r="J30" s="71" t="e">
        <v>#N/A</v>
      </c>
    </row>
    <row r="31" spans="2:10" ht="12.75" x14ac:dyDescent="0.2">
      <c r="B31" s="62" t="s">
        <v>493</v>
      </c>
      <c r="C31" s="69" t="s">
        <v>788</v>
      </c>
      <c r="D31" s="69" t="s">
        <v>789</v>
      </c>
      <c r="E31" s="69" t="s">
        <v>729</v>
      </c>
      <c r="F31" s="70">
        <v>500000</v>
      </c>
      <c r="G31" s="69" t="s">
        <v>714</v>
      </c>
      <c r="H31" s="69" t="s">
        <v>715</v>
      </c>
      <c r="I31" s="69" t="s">
        <v>716</v>
      </c>
      <c r="J31" s="71" t="s">
        <v>715</v>
      </c>
    </row>
    <row r="32" spans="2:10" ht="12.75" x14ac:dyDescent="0.2">
      <c r="B32" s="62" t="s">
        <v>494</v>
      </c>
      <c r="C32" s="69" t="s">
        <v>790</v>
      </c>
      <c r="D32" s="69" t="s">
        <v>791</v>
      </c>
      <c r="E32" s="69" t="s">
        <v>729</v>
      </c>
      <c r="F32" s="70">
        <v>150000</v>
      </c>
      <c r="G32" s="69" t="s">
        <v>714</v>
      </c>
      <c r="H32" s="69" t="s">
        <v>726</v>
      </c>
      <c r="I32" s="69" t="s">
        <v>725</v>
      </c>
      <c r="J32" s="71" t="s">
        <v>726</v>
      </c>
    </row>
    <row r="33" spans="2:10" ht="12.75" x14ac:dyDescent="0.2">
      <c r="B33" s="62" t="s">
        <v>495</v>
      </c>
      <c r="C33" s="69" t="s">
        <v>792</v>
      </c>
      <c r="D33" s="69" t="s">
        <v>793</v>
      </c>
      <c r="E33" s="69" t="s">
        <v>729</v>
      </c>
      <c r="F33" s="70">
        <v>300000</v>
      </c>
      <c r="G33" s="69" t="s">
        <v>714</v>
      </c>
      <c r="H33" s="69" t="s">
        <v>794</v>
      </c>
      <c r="I33" s="69" t="s">
        <v>744</v>
      </c>
      <c r="J33" s="71" t="s">
        <v>745</v>
      </c>
    </row>
    <row r="34" spans="2:10" ht="12.75" x14ac:dyDescent="0.2">
      <c r="B34" s="62" t="s">
        <v>496</v>
      </c>
      <c r="C34" s="69" t="s">
        <v>795</v>
      </c>
      <c r="D34" s="69" t="s">
        <v>796</v>
      </c>
      <c r="E34" s="69" t="s">
        <v>740</v>
      </c>
      <c r="F34" s="70">
        <v>100000</v>
      </c>
      <c r="G34" s="69" t="s">
        <v>714</v>
      </c>
      <c r="H34" s="69" t="s">
        <v>719</v>
      </c>
      <c r="I34" s="69" t="e">
        <v>#N/A</v>
      </c>
      <c r="J34" s="71" t="e">
        <v>#N/A</v>
      </c>
    </row>
    <row r="35" spans="2:10" ht="12.75" x14ac:dyDescent="0.2">
      <c r="B35" s="62" t="s">
        <v>497</v>
      </c>
      <c r="C35" s="69" t="s">
        <v>797</v>
      </c>
      <c r="D35" s="69" t="s">
        <v>798</v>
      </c>
      <c r="E35" s="69" t="s">
        <v>729</v>
      </c>
      <c r="F35" s="70">
        <v>100000</v>
      </c>
      <c r="G35" s="69" t="s">
        <v>714</v>
      </c>
      <c r="H35" s="69" t="s">
        <v>758</v>
      </c>
      <c r="I35" s="69" t="e">
        <v>#N/A</v>
      </c>
      <c r="J35" s="71" t="e">
        <v>#N/A</v>
      </c>
    </row>
    <row r="36" spans="2:10" ht="12.75" x14ac:dyDescent="0.2">
      <c r="B36" s="62" t="s">
        <v>498</v>
      </c>
      <c r="C36" s="69" t="s">
        <v>799</v>
      </c>
      <c r="D36" s="69" t="s">
        <v>800</v>
      </c>
      <c r="E36" s="69" t="s">
        <v>729</v>
      </c>
      <c r="F36" s="70">
        <v>100000</v>
      </c>
      <c r="G36" s="69" t="s">
        <v>714</v>
      </c>
      <c r="H36" s="69" t="s">
        <v>715</v>
      </c>
      <c r="I36" s="69" t="s">
        <v>741</v>
      </c>
      <c r="J36" s="71" t="s">
        <v>755</v>
      </c>
    </row>
    <row r="37" spans="2:10" ht="12.75" x14ac:dyDescent="0.2">
      <c r="B37" s="62" t="s">
        <v>499</v>
      </c>
      <c r="C37" s="69" t="s">
        <v>801</v>
      </c>
      <c r="D37" s="69"/>
      <c r="E37" s="69" t="s">
        <v>713</v>
      </c>
      <c r="F37" s="70">
        <v>100000</v>
      </c>
      <c r="G37" s="69" t="s">
        <v>714</v>
      </c>
      <c r="H37" s="69"/>
      <c r="I37" s="69" t="e">
        <v>#N/A</v>
      </c>
      <c r="J37" s="71" t="e">
        <v>#N/A</v>
      </c>
    </row>
    <row r="38" spans="2:10" ht="12.75" x14ac:dyDescent="0.2">
      <c r="B38" s="62" t="s">
        <v>500</v>
      </c>
      <c r="C38" s="69" t="s">
        <v>802</v>
      </c>
      <c r="D38" s="69"/>
      <c r="E38" s="69" t="s">
        <v>713</v>
      </c>
      <c r="F38" s="70">
        <v>100000</v>
      </c>
      <c r="G38" s="69" t="s">
        <v>714</v>
      </c>
      <c r="H38" s="69"/>
      <c r="I38" s="69" t="e">
        <v>#N/A</v>
      </c>
      <c r="J38" s="71" t="e">
        <v>#N/A</v>
      </c>
    </row>
    <row r="39" spans="2:10" ht="12.75" x14ac:dyDescent="0.2">
      <c r="B39" s="62" t="s">
        <v>501</v>
      </c>
      <c r="C39" s="69" t="s">
        <v>803</v>
      </c>
      <c r="D39" s="69" t="s">
        <v>804</v>
      </c>
      <c r="E39" s="69" t="s">
        <v>729</v>
      </c>
      <c r="F39" s="70">
        <v>100000</v>
      </c>
      <c r="G39" s="69" t="s">
        <v>714</v>
      </c>
      <c r="H39" s="69" t="s">
        <v>758</v>
      </c>
      <c r="I39" s="69" t="s">
        <v>725</v>
      </c>
      <c r="J39" s="71" t="s">
        <v>758</v>
      </c>
    </row>
    <row r="40" spans="2:10" ht="12.75" x14ac:dyDescent="0.2">
      <c r="B40" s="62" t="s">
        <v>502</v>
      </c>
      <c r="C40" s="69" t="s">
        <v>805</v>
      </c>
      <c r="D40" s="69" t="s">
        <v>806</v>
      </c>
      <c r="E40" s="69" t="s">
        <v>729</v>
      </c>
      <c r="F40" s="70">
        <v>500000</v>
      </c>
      <c r="G40" s="69" t="s">
        <v>714</v>
      </c>
      <c r="H40" s="69" t="s">
        <v>730</v>
      </c>
      <c r="I40" s="69" t="e">
        <v>#N/A</v>
      </c>
      <c r="J40" s="71" t="e">
        <v>#N/A</v>
      </c>
    </row>
    <row r="41" spans="2:10" ht="12.75" x14ac:dyDescent="0.2">
      <c r="B41" s="62" t="s">
        <v>503</v>
      </c>
      <c r="C41" s="69" t="s">
        <v>807</v>
      </c>
      <c r="D41" s="69" t="s">
        <v>808</v>
      </c>
      <c r="E41" s="69" t="s">
        <v>729</v>
      </c>
      <c r="F41" s="70">
        <v>750000</v>
      </c>
      <c r="G41" s="69" t="s">
        <v>714</v>
      </c>
      <c r="H41" s="69" t="s">
        <v>715</v>
      </c>
      <c r="I41" s="69" t="e">
        <v>#N/A</v>
      </c>
      <c r="J41" s="71" t="e">
        <v>#N/A</v>
      </c>
    </row>
    <row r="42" spans="2:10" ht="12.75" x14ac:dyDescent="0.2">
      <c r="B42" s="62" t="s">
        <v>504</v>
      </c>
      <c r="C42" s="69" t="s">
        <v>809</v>
      </c>
      <c r="D42" s="69" t="s">
        <v>810</v>
      </c>
      <c r="E42" s="69" t="s">
        <v>811</v>
      </c>
      <c r="F42" s="70">
        <v>250000</v>
      </c>
      <c r="G42" s="69" t="s">
        <v>714</v>
      </c>
      <c r="H42" s="69" t="s">
        <v>755</v>
      </c>
      <c r="I42" s="69" t="s">
        <v>741</v>
      </c>
      <c r="J42" s="71" t="s">
        <v>755</v>
      </c>
    </row>
    <row r="43" spans="2:10" ht="12.75" x14ac:dyDescent="0.2">
      <c r="B43" s="62" t="s">
        <v>505</v>
      </c>
      <c r="C43" s="69" t="s">
        <v>812</v>
      </c>
      <c r="D43" s="69" t="s">
        <v>813</v>
      </c>
      <c r="E43" s="69" t="s">
        <v>740</v>
      </c>
      <c r="F43" s="70">
        <v>150000</v>
      </c>
      <c r="G43" s="69" t="s">
        <v>714</v>
      </c>
      <c r="H43" s="69" t="s">
        <v>755</v>
      </c>
      <c r="I43" s="69" t="s">
        <v>741</v>
      </c>
      <c r="J43" s="71" t="s">
        <v>755</v>
      </c>
    </row>
    <row r="44" spans="2:10" ht="12.75" x14ac:dyDescent="0.2">
      <c r="B44" s="62" t="s">
        <v>506</v>
      </c>
      <c r="C44" s="69" t="s">
        <v>814</v>
      </c>
      <c r="D44" s="69" t="s">
        <v>719</v>
      </c>
      <c r="E44" s="69" t="s">
        <v>729</v>
      </c>
      <c r="F44" s="70">
        <v>1200000</v>
      </c>
      <c r="G44" s="69" t="s">
        <v>714</v>
      </c>
      <c r="H44" s="69" t="s">
        <v>719</v>
      </c>
      <c r="I44" s="69" t="s">
        <v>716</v>
      </c>
      <c r="J44" s="71" t="s">
        <v>719</v>
      </c>
    </row>
    <row r="45" spans="2:10" ht="12.75" x14ac:dyDescent="0.2">
      <c r="B45" s="62" t="s">
        <v>507</v>
      </c>
      <c r="C45" s="69" t="s">
        <v>815</v>
      </c>
      <c r="D45" s="69" t="s">
        <v>800</v>
      </c>
      <c r="E45" s="69" t="s">
        <v>740</v>
      </c>
      <c r="F45" s="70">
        <v>100000</v>
      </c>
      <c r="G45" s="69" t="s">
        <v>714</v>
      </c>
      <c r="H45" s="69" t="s">
        <v>785</v>
      </c>
      <c r="I45" s="69" t="e">
        <v>#N/A</v>
      </c>
      <c r="J45" s="71" t="e">
        <v>#N/A</v>
      </c>
    </row>
    <row r="46" spans="2:10" ht="12.75" x14ac:dyDescent="0.2">
      <c r="B46" s="62" t="s">
        <v>508</v>
      </c>
      <c r="C46" s="69" t="s">
        <v>816</v>
      </c>
      <c r="D46" s="69" t="s">
        <v>817</v>
      </c>
      <c r="E46" s="69" t="s">
        <v>729</v>
      </c>
      <c r="F46" s="70">
        <v>400000</v>
      </c>
      <c r="G46" s="69" t="s">
        <v>714</v>
      </c>
      <c r="H46" s="69" t="s">
        <v>715</v>
      </c>
      <c r="I46" s="69" t="e">
        <v>#N/A</v>
      </c>
      <c r="J46" s="71" t="e">
        <v>#N/A</v>
      </c>
    </row>
    <row r="47" spans="2:10" ht="12.75" x14ac:dyDescent="0.2">
      <c r="B47" s="62" t="s">
        <v>509</v>
      </c>
      <c r="C47" s="69" t="s">
        <v>818</v>
      </c>
      <c r="D47" s="69" t="s">
        <v>819</v>
      </c>
      <c r="E47" s="69" t="s">
        <v>729</v>
      </c>
      <c r="F47" s="70">
        <v>200000</v>
      </c>
      <c r="G47" s="69" t="s">
        <v>714</v>
      </c>
      <c r="H47" s="69" t="s">
        <v>719</v>
      </c>
      <c r="I47" s="69" t="s">
        <v>716</v>
      </c>
      <c r="J47" s="71" t="s">
        <v>719</v>
      </c>
    </row>
    <row r="48" spans="2:10" ht="12.75" x14ac:dyDescent="0.2">
      <c r="B48" s="62" t="s">
        <v>510</v>
      </c>
      <c r="C48" s="69" t="s">
        <v>820</v>
      </c>
      <c r="D48" s="69" t="s">
        <v>821</v>
      </c>
      <c r="E48" s="69" t="s">
        <v>740</v>
      </c>
      <c r="F48" s="70">
        <v>200000</v>
      </c>
      <c r="G48" s="69" t="s">
        <v>714</v>
      </c>
      <c r="H48" s="69" t="s">
        <v>755</v>
      </c>
      <c r="I48" s="69" t="s">
        <v>741</v>
      </c>
      <c r="J48" s="71" t="s">
        <v>755</v>
      </c>
    </row>
    <row r="49" spans="2:10" ht="12.75" x14ac:dyDescent="0.2">
      <c r="B49" s="62" t="s">
        <v>511</v>
      </c>
      <c r="C49" s="69" t="s">
        <v>822</v>
      </c>
      <c r="D49" s="69" t="s">
        <v>823</v>
      </c>
      <c r="E49" s="69" t="s">
        <v>713</v>
      </c>
      <c r="F49" s="70">
        <v>100000</v>
      </c>
      <c r="G49" s="69" t="s">
        <v>714</v>
      </c>
      <c r="H49" s="69"/>
      <c r="I49" s="69" t="s">
        <v>716</v>
      </c>
      <c r="J49" s="71" t="s">
        <v>715</v>
      </c>
    </row>
    <row r="50" spans="2:10" ht="12.75" x14ac:dyDescent="0.2">
      <c r="B50" s="62" t="s">
        <v>512</v>
      </c>
      <c r="C50" s="69" t="s">
        <v>824</v>
      </c>
      <c r="D50" s="69" t="s">
        <v>825</v>
      </c>
      <c r="E50" s="69" t="s">
        <v>729</v>
      </c>
      <c r="F50" s="70">
        <v>200000</v>
      </c>
      <c r="G50" s="69" t="s">
        <v>714</v>
      </c>
      <c r="H50" s="69" t="s">
        <v>826</v>
      </c>
      <c r="I50" s="69" t="s">
        <v>741</v>
      </c>
      <c r="J50" s="71" t="s">
        <v>755</v>
      </c>
    </row>
    <row r="51" spans="2:10" ht="12.75" x14ac:dyDescent="0.2">
      <c r="B51" s="62" t="s">
        <v>513</v>
      </c>
      <c r="C51" s="69" t="s">
        <v>827</v>
      </c>
      <c r="D51" s="69" t="s">
        <v>800</v>
      </c>
      <c r="E51" s="69" t="s">
        <v>828</v>
      </c>
      <c r="F51" s="70">
        <v>4000000</v>
      </c>
      <c r="G51" s="69" t="s">
        <v>714</v>
      </c>
      <c r="H51" s="69" t="s">
        <v>726</v>
      </c>
      <c r="I51" s="69" t="s">
        <v>725</v>
      </c>
      <c r="J51" s="71" t="s">
        <v>726</v>
      </c>
    </row>
    <row r="52" spans="2:10" ht="12.75" x14ac:dyDescent="0.2">
      <c r="B52" s="62" t="s">
        <v>514</v>
      </c>
      <c r="C52" s="69" t="s">
        <v>829</v>
      </c>
      <c r="D52" s="69" t="s">
        <v>830</v>
      </c>
      <c r="E52" s="69" t="s">
        <v>737</v>
      </c>
      <c r="F52" s="70">
        <v>50000</v>
      </c>
      <c r="G52" s="69" t="s">
        <v>714</v>
      </c>
      <c r="H52" s="69" t="s">
        <v>719</v>
      </c>
      <c r="I52" s="69" t="e">
        <v>#N/A</v>
      </c>
      <c r="J52" s="71" t="e">
        <v>#N/A</v>
      </c>
    </row>
    <row r="53" spans="2:10" ht="12.75" x14ac:dyDescent="0.2">
      <c r="B53" s="62" t="s">
        <v>515</v>
      </c>
      <c r="C53" s="69" t="s">
        <v>831</v>
      </c>
      <c r="D53" s="69" t="s">
        <v>832</v>
      </c>
      <c r="E53" s="69" t="s">
        <v>713</v>
      </c>
      <c r="F53" s="70">
        <v>100000</v>
      </c>
      <c r="G53" s="69" t="s">
        <v>714</v>
      </c>
      <c r="H53" s="69" t="s">
        <v>715</v>
      </c>
      <c r="I53" s="69" t="e">
        <v>#N/A</v>
      </c>
      <c r="J53" s="71" t="e">
        <v>#N/A</v>
      </c>
    </row>
    <row r="54" spans="2:10" ht="12.75" x14ac:dyDescent="0.2">
      <c r="B54" s="62" t="s">
        <v>516</v>
      </c>
      <c r="C54" s="69" t="s">
        <v>833</v>
      </c>
      <c r="D54" s="69" t="s">
        <v>834</v>
      </c>
      <c r="E54" s="69" t="s">
        <v>713</v>
      </c>
      <c r="F54" s="70">
        <v>100000</v>
      </c>
      <c r="G54" s="69" t="s">
        <v>714</v>
      </c>
      <c r="H54" s="69" t="s">
        <v>755</v>
      </c>
      <c r="I54" s="69" t="s">
        <v>741</v>
      </c>
      <c r="J54" s="71" t="s">
        <v>722</v>
      </c>
    </row>
    <row r="55" spans="2:10" ht="12.75" x14ac:dyDescent="0.2">
      <c r="B55" s="62" t="s">
        <v>517</v>
      </c>
      <c r="C55" s="69" t="s">
        <v>835</v>
      </c>
      <c r="D55" s="69" t="s">
        <v>836</v>
      </c>
      <c r="E55" s="69" t="s">
        <v>713</v>
      </c>
      <c r="F55" s="70">
        <v>100000</v>
      </c>
      <c r="G55" s="69" t="s">
        <v>714</v>
      </c>
      <c r="H55" s="69" t="s">
        <v>722</v>
      </c>
      <c r="I55" s="69" t="s">
        <v>741</v>
      </c>
      <c r="J55" s="71" t="s">
        <v>755</v>
      </c>
    </row>
    <row r="56" spans="2:10" ht="12.75" x14ac:dyDescent="0.2">
      <c r="B56" s="62" t="s">
        <v>518</v>
      </c>
      <c r="C56" s="69" t="s">
        <v>837</v>
      </c>
      <c r="D56" s="69" t="s">
        <v>838</v>
      </c>
      <c r="E56" s="69" t="s">
        <v>713</v>
      </c>
      <c r="F56" s="70">
        <v>150000</v>
      </c>
      <c r="G56" s="69" t="s">
        <v>714</v>
      </c>
      <c r="H56" s="69" t="s">
        <v>755</v>
      </c>
      <c r="I56" s="69" t="e">
        <v>#N/A</v>
      </c>
      <c r="J56" s="71" t="e">
        <v>#N/A</v>
      </c>
    </row>
    <row r="57" spans="2:10" ht="12.75" x14ac:dyDescent="0.2">
      <c r="B57" s="62" t="s">
        <v>519</v>
      </c>
      <c r="C57" s="69" t="s">
        <v>839</v>
      </c>
      <c r="D57" s="69" t="s">
        <v>840</v>
      </c>
      <c r="E57" s="69" t="s">
        <v>729</v>
      </c>
      <c r="F57" s="70">
        <v>400000</v>
      </c>
      <c r="G57" s="69" t="s">
        <v>714</v>
      </c>
      <c r="H57" s="69" t="s">
        <v>722</v>
      </c>
      <c r="I57" s="69" t="s">
        <v>741</v>
      </c>
      <c r="J57" s="71" t="s">
        <v>722</v>
      </c>
    </row>
    <row r="58" spans="2:10" ht="12.75" x14ac:dyDescent="0.2">
      <c r="B58" s="62" t="s">
        <v>520</v>
      </c>
      <c r="C58" s="69" t="s">
        <v>841</v>
      </c>
      <c r="D58" s="69" t="s">
        <v>842</v>
      </c>
      <c r="E58" s="69" t="s">
        <v>713</v>
      </c>
      <c r="F58" s="70">
        <v>100000</v>
      </c>
      <c r="G58" s="69" t="s">
        <v>714</v>
      </c>
      <c r="H58" s="69" t="s">
        <v>715</v>
      </c>
      <c r="I58" s="69" t="e">
        <v>#N/A</v>
      </c>
      <c r="J58" s="71" t="e">
        <v>#N/A</v>
      </c>
    </row>
    <row r="59" spans="2:10" ht="12.75" x14ac:dyDescent="0.2">
      <c r="B59" s="62" t="s">
        <v>521</v>
      </c>
      <c r="C59" s="69" t="s">
        <v>843</v>
      </c>
      <c r="D59" s="69" t="s">
        <v>844</v>
      </c>
      <c r="E59" s="69" t="s">
        <v>713</v>
      </c>
      <c r="F59" s="70">
        <v>100000</v>
      </c>
      <c r="G59" s="69" t="s">
        <v>714</v>
      </c>
      <c r="H59" s="69" t="s">
        <v>715</v>
      </c>
      <c r="I59" s="69" t="e">
        <v>#N/A</v>
      </c>
      <c r="J59" s="71" t="e">
        <v>#N/A</v>
      </c>
    </row>
    <row r="60" spans="2:10" ht="12.75" x14ac:dyDescent="0.2">
      <c r="B60" s="62" t="s">
        <v>522</v>
      </c>
      <c r="C60" s="69" t="s">
        <v>845</v>
      </c>
      <c r="D60" s="69" t="s">
        <v>846</v>
      </c>
      <c r="E60" s="69" t="s">
        <v>740</v>
      </c>
      <c r="F60" s="70">
        <v>100000</v>
      </c>
      <c r="G60" s="69" t="s">
        <v>714</v>
      </c>
      <c r="H60" s="69" t="s">
        <v>719</v>
      </c>
      <c r="I60" s="69" t="s">
        <v>716</v>
      </c>
      <c r="J60" s="71" t="s">
        <v>719</v>
      </c>
    </row>
    <row r="61" spans="2:10" ht="12.75" x14ac:dyDescent="0.2">
      <c r="B61" s="62" t="s">
        <v>523</v>
      </c>
      <c r="C61" s="69" t="s">
        <v>847</v>
      </c>
      <c r="D61" s="69" t="s">
        <v>848</v>
      </c>
      <c r="E61" s="69" t="s">
        <v>713</v>
      </c>
      <c r="F61" s="70">
        <v>100000</v>
      </c>
      <c r="G61" s="69" t="s">
        <v>714</v>
      </c>
      <c r="H61" s="69"/>
      <c r="I61" s="69" t="e">
        <v>#N/A</v>
      </c>
      <c r="J61" s="71" t="e">
        <v>#N/A</v>
      </c>
    </row>
    <row r="62" spans="2:10" ht="12.75" x14ac:dyDescent="0.2">
      <c r="B62" s="62" t="s">
        <v>524</v>
      </c>
      <c r="C62" s="69" t="s">
        <v>849</v>
      </c>
      <c r="D62" s="69" t="s">
        <v>850</v>
      </c>
      <c r="E62" s="69" t="s">
        <v>729</v>
      </c>
      <c r="F62" s="70">
        <v>200000</v>
      </c>
      <c r="G62" s="69" t="s">
        <v>714</v>
      </c>
      <c r="H62" s="69" t="s">
        <v>722</v>
      </c>
      <c r="I62" s="69" t="e">
        <v>#N/A</v>
      </c>
      <c r="J62" s="71" t="e">
        <v>#N/A</v>
      </c>
    </row>
    <row r="63" spans="2:10" ht="12.75" x14ac:dyDescent="0.2">
      <c r="B63" s="62" t="s">
        <v>525</v>
      </c>
      <c r="C63" s="69" t="s">
        <v>851</v>
      </c>
      <c r="D63" s="69" t="s">
        <v>852</v>
      </c>
      <c r="E63" s="69" t="s">
        <v>740</v>
      </c>
      <c r="F63" s="70">
        <v>100000</v>
      </c>
      <c r="G63" s="69" t="s">
        <v>714</v>
      </c>
      <c r="H63" s="69" t="s">
        <v>755</v>
      </c>
      <c r="I63" s="69" t="s">
        <v>741</v>
      </c>
      <c r="J63" s="71" t="s">
        <v>755</v>
      </c>
    </row>
    <row r="64" spans="2:10" ht="12.75" x14ac:dyDescent="0.2">
      <c r="B64" s="62" t="s">
        <v>526</v>
      </c>
      <c r="C64" s="69" t="s">
        <v>853</v>
      </c>
      <c r="D64" s="69" t="s">
        <v>854</v>
      </c>
      <c r="E64" s="69" t="s">
        <v>740</v>
      </c>
      <c r="F64" s="70">
        <v>100000</v>
      </c>
      <c r="G64" s="69" t="s">
        <v>714</v>
      </c>
      <c r="H64" s="69" t="s">
        <v>719</v>
      </c>
      <c r="I64" s="69" t="e">
        <v>#N/A</v>
      </c>
      <c r="J64" s="71" t="e">
        <v>#N/A</v>
      </c>
    </row>
    <row r="65" spans="2:10" ht="12.75" x14ac:dyDescent="0.2">
      <c r="B65" s="62" t="s">
        <v>527</v>
      </c>
      <c r="C65" s="69" t="s">
        <v>855</v>
      </c>
      <c r="D65" s="69" t="s">
        <v>856</v>
      </c>
      <c r="E65" s="69" t="s">
        <v>713</v>
      </c>
      <c r="F65" s="70"/>
      <c r="G65" s="69" t="s">
        <v>714</v>
      </c>
      <c r="H65" s="69" t="s">
        <v>857</v>
      </c>
      <c r="I65" s="69" t="e">
        <v>#N/A</v>
      </c>
      <c r="J65" s="71" t="e">
        <v>#N/A</v>
      </c>
    </row>
    <row r="66" spans="2:10" ht="12.75" x14ac:dyDescent="0.2">
      <c r="B66" s="62" t="s">
        <v>528</v>
      </c>
      <c r="C66" s="69" t="s">
        <v>858</v>
      </c>
      <c r="D66" s="69" t="s">
        <v>859</v>
      </c>
      <c r="E66" s="69" t="s">
        <v>713</v>
      </c>
      <c r="F66" s="70">
        <v>100000</v>
      </c>
      <c r="G66" s="69" t="s">
        <v>714</v>
      </c>
      <c r="H66" s="69" t="s">
        <v>728</v>
      </c>
      <c r="I66" s="69" t="s">
        <v>731</v>
      </c>
      <c r="J66" s="71" t="s">
        <v>730</v>
      </c>
    </row>
    <row r="67" spans="2:10" ht="12.75" x14ac:dyDescent="0.2">
      <c r="B67" s="62" t="s">
        <v>529</v>
      </c>
      <c r="C67" s="69" t="s">
        <v>860</v>
      </c>
      <c r="D67" s="69" t="s">
        <v>861</v>
      </c>
      <c r="E67" s="69" t="s">
        <v>713</v>
      </c>
      <c r="F67" s="70">
        <v>100000</v>
      </c>
      <c r="G67" s="69" t="s">
        <v>714</v>
      </c>
      <c r="H67" s="69" t="s">
        <v>857</v>
      </c>
      <c r="I67" s="69" t="s">
        <v>744</v>
      </c>
      <c r="J67" s="71" t="s">
        <v>862</v>
      </c>
    </row>
    <row r="68" spans="2:10" ht="12.75" x14ac:dyDescent="0.2">
      <c r="B68" s="62" t="s">
        <v>530</v>
      </c>
      <c r="C68" s="69" t="s">
        <v>863</v>
      </c>
      <c r="D68" s="69" t="s">
        <v>864</v>
      </c>
      <c r="E68" s="69" t="s">
        <v>729</v>
      </c>
      <c r="F68" s="70">
        <v>250000</v>
      </c>
      <c r="G68" s="69" t="s">
        <v>714</v>
      </c>
      <c r="H68" s="69" t="s">
        <v>800</v>
      </c>
      <c r="I68" s="69" t="e">
        <v>#N/A</v>
      </c>
      <c r="J68" s="71" t="e">
        <v>#N/A</v>
      </c>
    </row>
    <row r="69" spans="2:10" ht="12.75" x14ac:dyDescent="0.2">
      <c r="B69" s="62" t="s">
        <v>531</v>
      </c>
      <c r="C69" s="69" t="s">
        <v>865</v>
      </c>
      <c r="D69" s="69" t="s">
        <v>866</v>
      </c>
      <c r="E69" s="69" t="s">
        <v>713</v>
      </c>
      <c r="F69" s="70">
        <v>100000</v>
      </c>
      <c r="G69" s="69" t="s">
        <v>714</v>
      </c>
      <c r="H69" s="69" t="s">
        <v>715</v>
      </c>
      <c r="I69" s="69" t="s">
        <v>716</v>
      </c>
      <c r="J69" s="71" t="s">
        <v>715</v>
      </c>
    </row>
    <row r="70" spans="2:10" ht="12.75" x14ac:dyDescent="0.2">
      <c r="B70" s="62" t="s">
        <v>532</v>
      </c>
      <c r="C70" s="69" t="s">
        <v>867</v>
      </c>
      <c r="D70" s="69" t="s">
        <v>868</v>
      </c>
      <c r="E70" s="69" t="s">
        <v>713</v>
      </c>
      <c r="F70" s="70">
        <v>500000</v>
      </c>
      <c r="G70" s="69" t="s">
        <v>714</v>
      </c>
      <c r="H70" s="69" t="s">
        <v>715</v>
      </c>
      <c r="I70" s="69" t="e">
        <v>#N/A</v>
      </c>
      <c r="J70" s="71" t="e">
        <v>#N/A</v>
      </c>
    </row>
    <row r="71" spans="2:10" ht="12.75" x14ac:dyDescent="0.2">
      <c r="B71" s="62" t="s">
        <v>533</v>
      </c>
      <c r="C71" s="69" t="s">
        <v>869</v>
      </c>
      <c r="D71" s="69" t="s">
        <v>870</v>
      </c>
      <c r="E71" s="69" t="s">
        <v>740</v>
      </c>
      <c r="F71" s="70">
        <v>100000</v>
      </c>
      <c r="G71" s="69" t="s">
        <v>714</v>
      </c>
      <c r="H71" s="69" t="s">
        <v>726</v>
      </c>
      <c r="I71" s="69" t="s">
        <v>725</v>
      </c>
      <c r="J71" s="71" t="s">
        <v>726</v>
      </c>
    </row>
    <row r="72" spans="2:10" ht="12.75" x14ac:dyDescent="0.2">
      <c r="B72" s="62" t="s">
        <v>534</v>
      </c>
      <c r="C72" s="69" t="s">
        <v>871</v>
      </c>
      <c r="D72" s="69" t="s">
        <v>872</v>
      </c>
      <c r="E72" s="69" t="s">
        <v>740</v>
      </c>
      <c r="F72" s="70">
        <v>100000</v>
      </c>
      <c r="G72" s="69" t="s">
        <v>714</v>
      </c>
      <c r="H72" s="69" t="s">
        <v>758</v>
      </c>
      <c r="I72" s="69" t="e">
        <v>#N/A</v>
      </c>
      <c r="J72" s="71" t="e">
        <v>#N/A</v>
      </c>
    </row>
    <row r="73" spans="2:10" ht="12.75" x14ac:dyDescent="0.2">
      <c r="B73" s="62" t="s">
        <v>535</v>
      </c>
      <c r="C73" s="69" t="s">
        <v>873</v>
      </c>
      <c r="D73" s="69" t="s">
        <v>874</v>
      </c>
      <c r="E73" s="69" t="s">
        <v>729</v>
      </c>
      <c r="F73" s="70">
        <v>250000</v>
      </c>
      <c r="G73" s="69" t="s">
        <v>714</v>
      </c>
      <c r="H73" s="69" t="s">
        <v>755</v>
      </c>
      <c r="I73" s="69" t="s">
        <v>741</v>
      </c>
      <c r="J73" s="71" t="s">
        <v>755</v>
      </c>
    </row>
    <row r="74" spans="2:10" ht="12.75" x14ac:dyDescent="0.2">
      <c r="B74" s="62" t="s">
        <v>536</v>
      </c>
      <c r="C74" s="69" t="s">
        <v>875</v>
      </c>
      <c r="D74" s="69" t="s">
        <v>876</v>
      </c>
      <c r="E74" s="69" t="s">
        <v>713</v>
      </c>
      <c r="F74" s="70"/>
      <c r="G74" s="69" t="s">
        <v>714</v>
      </c>
      <c r="H74" s="69" t="s">
        <v>732</v>
      </c>
      <c r="I74" s="69" t="e">
        <v>#N/A</v>
      </c>
      <c r="J74" s="71" t="e">
        <v>#N/A</v>
      </c>
    </row>
    <row r="75" spans="2:10" ht="12.75" x14ac:dyDescent="0.2">
      <c r="B75" s="62" t="s">
        <v>537</v>
      </c>
      <c r="C75" s="69" t="s">
        <v>877</v>
      </c>
      <c r="D75" s="69" t="s">
        <v>878</v>
      </c>
      <c r="E75" s="69" t="s">
        <v>713</v>
      </c>
      <c r="F75" s="70">
        <v>100000</v>
      </c>
      <c r="G75" s="69" t="s">
        <v>714</v>
      </c>
      <c r="H75" s="69" t="s">
        <v>732</v>
      </c>
      <c r="I75" s="69" t="s">
        <v>731</v>
      </c>
      <c r="J75" s="71" t="s">
        <v>732</v>
      </c>
    </row>
    <row r="76" spans="2:10" ht="12.75" x14ac:dyDescent="0.2">
      <c r="B76" s="62" t="s">
        <v>538</v>
      </c>
      <c r="C76" s="69" t="s">
        <v>879</v>
      </c>
      <c r="D76" s="69" t="s">
        <v>880</v>
      </c>
      <c r="E76" s="69" t="s">
        <v>713</v>
      </c>
      <c r="F76" s="70">
        <v>150000</v>
      </c>
      <c r="G76" s="69" t="s">
        <v>714</v>
      </c>
      <c r="H76" s="69" t="s">
        <v>755</v>
      </c>
      <c r="I76" s="69" t="s">
        <v>741</v>
      </c>
      <c r="J76" s="71" t="s">
        <v>755</v>
      </c>
    </row>
    <row r="77" spans="2:10" ht="12.75" x14ac:dyDescent="0.2">
      <c r="B77" s="62" t="s">
        <v>539</v>
      </c>
      <c r="C77" s="69" t="s">
        <v>881</v>
      </c>
      <c r="D77" s="69" t="s">
        <v>882</v>
      </c>
      <c r="E77" s="69" t="s">
        <v>729</v>
      </c>
      <c r="F77" s="70">
        <v>150000</v>
      </c>
      <c r="G77" s="69" t="s">
        <v>714</v>
      </c>
      <c r="H77" s="69" t="s">
        <v>719</v>
      </c>
      <c r="I77" s="69" t="e">
        <v>#N/A</v>
      </c>
      <c r="J77" s="71" t="e">
        <v>#N/A</v>
      </c>
    </row>
    <row r="78" spans="2:10" ht="12.75" x14ac:dyDescent="0.2">
      <c r="B78" s="62" t="s">
        <v>540</v>
      </c>
      <c r="C78" s="69" t="s">
        <v>883</v>
      </c>
      <c r="D78" s="69" t="s">
        <v>884</v>
      </c>
      <c r="E78" s="69" t="s">
        <v>729</v>
      </c>
      <c r="F78" s="70">
        <v>200000</v>
      </c>
      <c r="G78" s="69" t="s">
        <v>714</v>
      </c>
      <c r="H78" s="69"/>
      <c r="I78" s="69" t="e">
        <v>#N/A</v>
      </c>
      <c r="J78" s="71" t="e">
        <v>#N/A</v>
      </c>
    </row>
    <row r="79" spans="2:10" ht="12.75" x14ac:dyDescent="0.2">
      <c r="B79" s="62" t="s">
        <v>541</v>
      </c>
      <c r="C79" s="69" t="s">
        <v>885</v>
      </c>
      <c r="D79" s="69" t="s">
        <v>886</v>
      </c>
      <c r="E79" s="69" t="s">
        <v>740</v>
      </c>
      <c r="F79" s="70">
        <v>100000</v>
      </c>
      <c r="G79" s="69" t="s">
        <v>714</v>
      </c>
      <c r="H79" s="69" t="s">
        <v>857</v>
      </c>
      <c r="I79" s="69" t="s">
        <v>744</v>
      </c>
      <c r="J79" s="71" t="s">
        <v>862</v>
      </c>
    </row>
    <row r="80" spans="2:10" ht="12.75" x14ac:dyDescent="0.2">
      <c r="B80" s="62" t="s">
        <v>542</v>
      </c>
      <c r="C80" s="69" t="s">
        <v>887</v>
      </c>
      <c r="D80" s="69" t="s">
        <v>888</v>
      </c>
      <c r="E80" s="69" t="s">
        <v>740</v>
      </c>
      <c r="F80" s="70">
        <v>100000</v>
      </c>
      <c r="G80" s="69" t="s">
        <v>714</v>
      </c>
      <c r="H80" s="69" t="s">
        <v>758</v>
      </c>
      <c r="I80" s="69" t="s">
        <v>725</v>
      </c>
      <c r="J80" s="71" t="s">
        <v>726</v>
      </c>
    </row>
    <row r="81" spans="2:10" ht="12.75" x14ac:dyDescent="0.2">
      <c r="B81" s="62" t="s">
        <v>543</v>
      </c>
      <c r="C81" s="69" t="s">
        <v>889</v>
      </c>
      <c r="D81" s="69" t="s">
        <v>719</v>
      </c>
      <c r="E81" s="69" t="s">
        <v>740</v>
      </c>
      <c r="F81" s="70">
        <v>250000</v>
      </c>
      <c r="G81" s="69" t="s">
        <v>714</v>
      </c>
      <c r="H81" s="69" t="s">
        <v>719</v>
      </c>
      <c r="I81" s="69" t="s">
        <v>716</v>
      </c>
      <c r="J81" s="71" t="s">
        <v>719</v>
      </c>
    </row>
    <row r="82" spans="2:10" ht="12.75" x14ac:dyDescent="0.2">
      <c r="B82" s="62" t="s">
        <v>544</v>
      </c>
      <c r="C82" s="69" t="s">
        <v>890</v>
      </c>
      <c r="D82" s="69" t="s">
        <v>891</v>
      </c>
      <c r="E82" s="69" t="s">
        <v>740</v>
      </c>
      <c r="F82" s="70">
        <v>100000</v>
      </c>
      <c r="G82" s="69" t="s">
        <v>714</v>
      </c>
      <c r="H82" s="69" t="s">
        <v>758</v>
      </c>
      <c r="I82" s="69" t="s">
        <v>716</v>
      </c>
      <c r="J82" s="71" t="s">
        <v>715</v>
      </c>
    </row>
    <row r="83" spans="2:10" ht="12.75" x14ac:dyDescent="0.2">
      <c r="B83" s="62" t="s">
        <v>545</v>
      </c>
      <c r="C83" s="69" t="s">
        <v>892</v>
      </c>
      <c r="D83" s="69" t="s">
        <v>893</v>
      </c>
      <c r="E83" s="69" t="s">
        <v>713</v>
      </c>
      <c r="F83" s="70">
        <v>150000</v>
      </c>
      <c r="G83" s="69" t="s">
        <v>714</v>
      </c>
      <c r="H83" s="69" t="s">
        <v>715</v>
      </c>
      <c r="I83" s="69" t="e">
        <v>#N/A</v>
      </c>
      <c r="J83" s="71" t="e">
        <v>#N/A</v>
      </c>
    </row>
    <row r="84" spans="2:10" ht="12.75" x14ac:dyDescent="0.2">
      <c r="B84" s="62" t="s">
        <v>546</v>
      </c>
      <c r="C84" s="69" t="s">
        <v>894</v>
      </c>
      <c r="D84" s="69" t="s">
        <v>800</v>
      </c>
      <c r="E84" s="69" t="s">
        <v>729</v>
      </c>
      <c r="F84" s="70">
        <v>200000</v>
      </c>
      <c r="G84" s="69" t="s">
        <v>714</v>
      </c>
      <c r="H84" s="69" t="s">
        <v>715</v>
      </c>
      <c r="I84" s="69" t="s">
        <v>895</v>
      </c>
      <c r="J84" s="71" t="s">
        <v>896</v>
      </c>
    </row>
    <row r="85" spans="2:10" ht="12.75" x14ac:dyDescent="0.2">
      <c r="B85" s="62" t="s">
        <v>547</v>
      </c>
      <c r="C85" s="69" t="s">
        <v>897</v>
      </c>
      <c r="D85" s="69" t="s">
        <v>800</v>
      </c>
      <c r="E85" s="69" t="s">
        <v>729</v>
      </c>
      <c r="F85" s="70">
        <v>500000</v>
      </c>
      <c r="G85" s="69" t="s">
        <v>714</v>
      </c>
      <c r="H85" s="69"/>
      <c r="I85" s="69" t="s">
        <v>895</v>
      </c>
      <c r="J85" s="71" t="s">
        <v>896</v>
      </c>
    </row>
    <row r="86" spans="2:10" ht="12.75" x14ac:dyDescent="0.2">
      <c r="B86" s="62" t="s">
        <v>548</v>
      </c>
      <c r="C86" s="69" t="s">
        <v>898</v>
      </c>
      <c r="D86" s="69" t="s">
        <v>899</v>
      </c>
      <c r="E86" s="69" t="s">
        <v>729</v>
      </c>
      <c r="F86" s="70"/>
      <c r="G86" s="69"/>
      <c r="H86" s="69"/>
      <c r="I86" s="69" t="s">
        <v>895</v>
      </c>
      <c r="J86" s="71" t="s">
        <v>896</v>
      </c>
    </row>
    <row r="87" spans="2:10" ht="12.75" x14ac:dyDescent="0.2">
      <c r="B87" s="62" t="s">
        <v>549</v>
      </c>
      <c r="C87" s="69" t="s">
        <v>900</v>
      </c>
      <c r="D87" s="69" t="s">
        <v>800</v>
      </c>
      <c r="E87" s="69" t="s">
        <v>729</v>
      </c>
      <c r="F87" s="70">
        <v>200000</v>
      </c>
      <c r="G87" s="69" t="s">
        <v>714</v>
      </c>
      <c r="H87" s="69" t="s">
        <v>715</v>
      </c>
      <c r="I87" s="69" t="s">
        <v>895</v>
      </c>
      <c r="J87" s="71" t="s">
        <v>896</v>
      </c>
    </row>
    <row r="88" spans="2:10" ht="12.75" x14ac:dyDescent="0.2">
      <c r="B88" s="62" t="s">
        <v>550</v>
      </c>
      <c r="C88" s="69" t="s">
        <v>901</v>
      </c>
      <c r="D88" s="69" t="s">
        <v>902</v>
      </c>
      <c r="E88" s="69" t="s">
        <v>740</v>
      </c>
      <c r="F88" s="70">
        <v>100000</v>
      </c>
      <c r="G88" s="69" t="s">
        <v>714</v>
      </c>
      <c r="H88" s="69" t="s">
        <v>785</v>
      </c>
      <c r="I88" s="69" t="s">
        <v>716</v>
      </c>
      <c r="J88" s="71" t="s">
        <v>715</v>
      </c>
    </row>
    <row r="89" spans="2:10" ht="12.75" x14ac:dyDescent="0.2">
      <c r="B89" s="62" t="s">
        <v>551</v>
      </c>
      <c r="C89" s="69" t="s">
        <v>903</v>
      </c>
      <c r="D89" s="69" t="s">
        <v>904</v>
      </c>
      <c r="E89" s="69" t="s">
        <v>729</v>
      </c>
      <c r="F89" s="70">
        <v>200000</v>
      </c>
      <c r="G89" s="69" t="s">
        <v>714</v>
      </c>
      <c r="H89" s="69" t="s">
        <v>726</v>
      </c>
      <c r="I89" s="69" t="s">
        <v>725</v>
      </c>
      <c r="J89" s="71" t="s">
        <v>726</v>
      </c>
    </row>
    <row r="90" spans="2:10" ht="12.75" x14ac:dyDescent="0.2">
      <c r="B90" s="62" t="s">
        <v>552</v>
      </c>
      <c r="C90" s="69" t="s">
        <v>905</v>
      </c>
      <c r="D90" s="69" t="s">
        <v>906</v>
      </c>
      <c r="E90" s="69" t="s">
        <v>740</v>
      </c>
      <c r="F90" s="70">
        <v>100000</v>
      </c>
      <c r="G90" s="69" t="s">
        <v>714</v>
      </c>
      <c r="H90" s="69" t="s">
        <v>732</v>
      </c>
      <c r="I90" s="69" t="e">
        <v>#N/A</v>
      </c>
      <c r="J90" s="71" t="e">
        <v>#N/A</v>
      </c>
    </row>
    <row r="91" spans="2:10" ht="12.75" x14ac:dyDescent="0.2">
      <c r="B91" s="62" t="s">
        <v>553</v>
      </c>
      <c r="C91" s="69" t="s">
        <v>907</v>
      </c>
      <c r="D91" s="69" t="s">
        <v>908</v>
      </c>
      <c r="E91" s="69" t="s">
        <v>729</v>
      </c>
      <c r="F91" s="70">
        <v>100000</v>
      </c>
      <c r="G91" s="69" t="s">
        <v>714</v>
      </c>
      <c r="H91" s="69" t="s">
        <v>755</v>
      </c>
      <c r="I91" s="69" t="s">
        <v>741</v>
      </c>
      <c r="J91" s="71" t="s">
        <v>755</v>
      </c>
    </row>
    <row r="92" spans="2:10" ht="12.75" x14ac:dyDescent="0.2">
      <c r="B92" s="62" t="s">
        <v>554</v>
      </c>
      <c r="C92" s="69" t="s">
        <v>909</v>
      </c>
      <c r="D92" s="69" t="s">
        <v>910</v>
      </c>
      <c r="E92" s="69" t="s">
        <v>740</v>
      </c>
      <c r="F92" s="70">
        <v>100000</v>
      </c>
      <c r="G92" s="69" t="s">
        <v>714</v>
      </c>
      <c r="H92" s="69" t="s">
        <v>726</v>
      </c>
      <c r="I92" s="69" t="s">
        <v>725</v>
      </c>
      <c r="J92" s="71" t="s">
        <v>758</v>
      </c>
    </row>
    <row r="93" spans="2:10" ht="12.75" x14ac:dyDescent="0.2">
      <c r="B93" s="62" t="s">
        <v>555</v>
      </c>
      <c r="C93" s="69" t="s">
        <v>911</v>
      </c>
      <c r="D93" s="69" t="s">
        <v>912</v>
      </c>
      <c r="E93" s="69" t="s">
        <v>740</v>
      </c>
      <c r="F93" s="70">
        <v>100000</v>
      </c>
      <c r="G93" s="69" t="s">
        <v>714</v>
      </c>
      <c r="H93" s="69" t="s">
        <v>758</v>
      </c>
      <c r="I93" s="69" t="e">
        <v>#N/A</v>
      </c>
      <c r="J93" s="71" t="e">
        <v>#N/A</v>
      </c>
    </row>
    <row r="94" spans="2:10" ht="12.75" x14ac:dyDescent="0.2">
      <c r="B94" s="62" t="s">
        <v>556</v>
      </c>
      <c r="C94" s="69" t="s">
        <v>913</v>
      </c>
      <c r="D94" s="69" t="s">
        <v>914</v>
      </c>
      <c r="E94" s="69" t="s">
        <v>713</v>
      </c>
      <c r="F94" s="70">
        <v>100000</v>
      </c>
      <c r="G94" s="69" t="s">
        <v>714</v>
      </c>
      <c r="H94" s="69" t="s">
        <v>728</v>
      </c>
      <c r="I94" s="69" t="s">
        <v>731</v>
      </c>
      <c r="J94" s="71" t="s">
        <v>730</v>
      </c>
    </row>
    <row r="95" spans="2:10" ht="12.75" x14ac:dyDescent="0.2">
      <c r="B95" s="62" t="s">
        <v>557</v>
      </c>
      <c r="C95" s="69" t="s">
        <v>915</v>
      </c>
      <c r="D95" s="69" t="s">
        <v>916</v>
      </c>
      <c r="E95" s="69" t="s">
        <v>713</v>
      </c>
      <c r="F95" s="70">
        <v>100000</v>
      </c>
      <c r="G95" s="69" t="s">
        <v>714</v>
      </c>
      <c r="H95" s="69" t="s">
        <v>719</v>
      </c>
      <c r="I95" s="69" t="e">
        <v>#N/A</v>
      </c>
      <c r="J95" s="71" t="e">
        <v>#N/A</v>
      </c>
    </row>
    <row r="96" spans="2:10" ht="12.75" x14ac:dyDescent="0.2">
      <c r="B96" s="62" t="s">
        <v>558</v>
      </c>
      <c r="C96" s="69" t="s">
        <v>917</v>
      </c>
      <c r="D96" s="69" t="s">
        <v>918</v>
      </c>
      <c r="E96" s="69" t="s">
        <v>729</v>
      </c>
      <c r="F96" s="70">
        <v>400000</v>
      </c>
      <c r="G96" s="69" t="s">
        <v>714</v>
      </c>
      <c r="H96" s="69" t="s">
        <v>730</v>
      </c>
      <c r="I96" s="69" t="s">
        <v>731</v>
      </c>
      <c r="J96" s="71" t="s">
        <v>730</v>
      </c>
    </row>
    <row r="97" spans="2:10" ht="12.75" x14ac:dyDescent="0.2">
      <c r="B97" s="62" t="s">
        <v>559</v>
      </c>
      <c r="C97" s="69" t="s">
        <v>919</v>
      </c>
      <c r="D97" s="69" t="s">
        <v>920</v>
      </c>
      <c r="E97" s="69" t="s">
        <v>713</v>
      </c>
      <c r="F97" s="70">
        <v>100000</v>
      </c>
      <c r="G97" s="69" t="s">
        <v>714</v>
      </c>
      <c r="H97" s="69" t="s">
        <v>715</v>
      </c>
      <c r="I97" s="69" t="e">
        <v>#N/A</v>
      </c>
      <c r="J97" s="71" t="e">
        <v>#N/A</v>
      </c>
    </row>
    <row r="98" spans="2:10" ht="12.75" x14ac:dyDescent="0.2">
      <c r="B98" s="62" t="s">
        <v>560</v>
      </c>
      <c r="C98" s="69" t="s">
        <v>921</v>
      </c>
      <c r="D98" s="69" t="s">
        <v>922</v>
      </c>
      <c r="E98" s="69" t="s">
        <v>729</v>
      </c>
      <c r="F98" s="70">
        <v>200000</v>
      </c>
      <c r="G98" s="69" t="s">
        <v>714</v>
      </c>
      <c r="H98" s="69" t="s">
        <v>715</v>
      </c>
      <c r="I98" s="69" t="s">
        <v>725</v>
      </c>
      <c r="J98" s="71" t="s">
        <v>758</v>
      </c>
    </row>
    <row r="99" spans="2:10" ht="12.75" x14ac:dyDescent="0.2">
      <c r="B99" s="62" t="s">
        <v>561</v>
      </c>
      <c r="C99" s="69" t="s">
        <v>923</v>
      </c>
      <c r="D99" s="69" t="s">
        <v>924</v>
      </c>
      <c r="E99" s="69" t="s">
        <v>740</v>
      </c>
      <c r="F99" s="70">
        <v>100000</v>
      </c>
      <c r="G99" s="69" t="s">
        <v>714</v>
      </c>
      <c r="H99" s="69"/>
      <c r="I99" s="69" t="s">
        <v>731</v>
      </c>
      <c r="J99" s="71" t="s">
        <v>732</v>
      </c>
    </row>
    <row r="100" spans="2:10" ht="12.75" x14ac:dyDescent="0.2">
      <c r="B100" s="62" t="s">
        <v>562</v>
      </c>
      <c r="C100" s="69" t="s">
        <v>925</v>
      </c>
      <c r="D100" s="69" t="s">
        <v>926</v>
      </c>
      <c r="E100" s="69" t="s">
        <v>713</v>
      </c>
      <c r="F100" s="70">
        <v>150000</v>
      </c>
      <c r="G100" s="69" t="s">
        <v>714</v>
      </c>
      <c r="H100" s="69" t="s">
        <v>758</v>
      </c>
      <c r="I100" s="69" t="s">
        <v>725</v>
      </c>
      <c r="J100" s="71" t="s">
        <v>758</v>
      </c>
    </row>
    <row r="101" spans="2:10" ht="12.75" x14ac:dyDescent="0.2">
      <c r="B101" s="62" t="s">
        <v>563</v>
      </c>
      <c r="C101" s="69" t="s">
        <v>927</v>
      </c>
      <c r="D101" s="69" t="s">
        <v>928</v>
      </c>
      <c r="E101" s="69" t="s">
        <v>740</v>
      </c>
      <c r="F101" s="70">
        <v>100000</v>
      </c>
      <c r="G101" s="69" t="s">
        <v>714</v>
      </c>
      <c r="H101" s="69" t="s">
        <v>726</v>
      </c>
      <c r="I101" s="69" t="s">
        <v>725</v>
      </c>
      <c r="J101" s="71" t="s">
        <v>726</v>
      </c>
    </row>
    <row r="102" spans="2:10" ht="12.75" x14ac:dyDescent="0.2">
      <c r="B102" s="62" t="s">
        <v>564</v>
      </c>
      <c r="C102" s="69" t="s">
        <v>929</v>
      </c>
      <c r="D102" s="69" t="s">
        <v>930</v>
      </c>
      <c r="E102" s="69" t="s">
        <v>729</v>
      </c>
      <c r="F102" s="70">
        <v>200000</v>
      </c>
      <c r="G102" s="69" t="s">
        <v>714</v>
      </c>
      <c r="H102" s="69" t="s">
        <v>800</v>
      </c>
      <c r="I102" s="69" t="s">
        <v>716</v>
      </c>
      <c r="J102" s="71" t="s">
        <v>715</v>
      </c>
    </row>
    <row r="103" spans="2:10" ht="12.75" x14ac:dyDescent="0.2">
      <c r="B103" s="62" t="s">
        <v>565</v>
      </c>
      <c r="C103" s="69" t="s">
        <v>931</v>
      </c>
      <c r="D103" s="69" t="s">
        <v>932</v>
      </c>
      <c r="E103" s="69" t="s">
        <v>729</v>
      </c>
      <c r="F103" s="70">
        <v>400000</v>
      </c>
      <c r="G103" s="69" t="s">
        <v>714</v>
      </c>
      <c r="H103" s="69" t="s">
        <v>719</v>
      </c>
      <c r="I103" s="69" t="s">
        <v>716</v>
      </c>
      <c r="J103" s="71" t="s">
        <v>719</v>
      </c>
    </row>
    <row r="104" spans="2:10" ht="12.75" x14ac:dyDescent="0.2">
      <c r="B104" s="62" t="s">
        <v>566</v>
      </c>
      <c r="C104" s="69" t="s">
        <v>933</v>
      </c>
      <c r="D104" s="69" t="s">
        <v>934</v>
      </c>
      <c r="E104" s="69" t="s">
        <v>729</v>
      </c>
      <c r="F104" s="70">
        <v>100000</v>
      </c>
      <c r="G104" s="69" t="s">
        <v>714</v>
      </c>
      <c r="H104" s="69" t="s">
        <v>758</v>
      </c>
      <c r="I104" s="69" t="e">
        <v>#N/A</v>
      </c>
      <c r="J104" s="71" t="e">
        <v>#N/A</v>
      </c>
    </row>
    <row r="105" spans="2:10" ht="12.75" x14ac:dyDescent="0.2">
      <c r="B105" s="62" t="s">
        <v>567</v>
      </c>
      <c r="C105" s="69" t="s">
        <v>935</v>
      </c>
      <c r="D105" s="69" t="s">
        <v>936</v>
      </c>
      <c r="E105" s="69" t="s">
        <v>740</v>
      </c>
      <c r="F105" s="70">
        <v>100000</v>
      </c>
      <c r="G105" s="69" t="s">
        <v>714</v>
      </c>
      <c r="H105" s="69" t="s">
        <v>758</v>
      </c>
      <c r="I105" s="69" t="s">
        <v>725</v>
      </c>
      <c r="J105" s="71" t="s">
        <v>758</v>
      </c>
    </row>
    <row r="106" spans="2:10" ht="12.75" x14ac:dyDescent="0.2">
      <c r="B106" s="62" t="s">
        <v>568</v>
      </c>
      <c r="C106" s="69" t="s">
        <v>937</v>
      </c>
      <c r="D106" s="69" t="s">
        <v>938</v>
      </c>
      <c r="E106" s="69" t="s">
        <v>737</v>
      </c>
      <c r="F106" s="70">
        <v>50000</v>
      </c>
      <c r="G106" s="69" t="s">
        <v>714</v>
      </c>
      <c r="H106" s="69" t="s">
        <v>755</v>
      </c>
      <c r="I106" s="69" t="e">
        <v>#N/A</v>
      </c>
      <c r="J106" s="71" t="e">
        <v>#N/A</v>
      </c>
    </row>
    <row r="107" spans="2:10" ht="12.75" x14ac:dyDescent="0.2">
      <c r="B107" s="62" t="s">
        <v>569</v>
      </c>
      <c r="C107" s="69" t="s">
        <v>939</v>
      </c>
      <c r="D107" s="69"/>
      <c r="E107" s="69" t="s">
        <v>713</v>
      </c>
      <c r="F107" s="70">
        <v>100000</v>
      </c>
      <c r="G107" s="69" t="s">
        <v>714</v>
      </c>
      <c r="H107" s="69"/>
      <c r="I107" s="69" t="e">
        <v>#N/A</v>
      </c>
      <c r="J107" s="71" t="e">
        <v>#N/A</v>
      </c>
    </row>
    <row r="108" spans="2:10" ht="12.75" x14ac:dyDescent="0.2">
      <c r="B108" s="62" t="s">
        <v>570</v>
      </c>
      <c r="C108" s="69" t="s">
        <v>940</v>
      </c>
      <c r="D108" s="69"/>
      <c r="E108" s="69" t="s">
        <v>713</v>
      </c>
      <c r="F108" s="70">
        <v>100000</v>
      </c>
      <c r="G108" s="69" t="s">
        <v>714</v>
      </c>
      <c r="H108" s="69"/>
      <c r="I108" s="69" t="s">
        <v>744</v>
      </c>
      <c r="J108" s="71" t="s">
        <v>745</v>
      </c>
    </row>
    <row r="109" spans="2:10" ht="12.75" x14ac:dyDescent="0.2">
      <c r="B109" s="62" t="s">
        <v>571</v>
      </c>
      <c r="C109" s="69" t="s">
        <v>941</v>
      </c>
      <c r="D109" s="69" t="s">
        <v>942</v>
      </c>
      <c r="E109" s="69" t="s">
        <v>740</v>
      </c>
      <c r="F109" s="70">
        <v>250000</v>
      </c>
      <c r="G109" s="69" t="s">
        <v>714</v>
      </c>
      <c r="H109" s="69" t="s">
        <v>758</v>
      </c>
      <c r="I109" s="69" t="s">
        <v>725</v>
      </c>
      <c r="J109" s="71" t="s">
        <v>758</v>
      </c>
    </row>
    <row r="110" spans="2:10" ht="12.75" x14ac:dyDescent="0.2">
      <c r="B110" s="62" t="s">
        <v>572</v>
      </c>
      <c r="C110" s="69" t="s">
        <v>943</v>
      </c>
      <c r="D110" s="69" t="s">
        <v>944</v>
      </c>
      <c r="E110" s="69" t="s">
        <v>713</v>
      </c>
      <c r="F110" s="70">
        <v>100000</v>
      </c>
      <c r="G110" s="69" t="s">
        <v>714</v>
      </c>
      <c r="H110" s="69" t="s">
        <v>715</v>
      </c>
      <c r="I110" s="69" t="e">
        <v>#N/A</v>
      </c>
      <c r="J110" s="71" t="e">
        <v>#N/A</v>
      </c>
    </row>
    <row r="111" spans="2:10" ht="12.75" x14ac:dyDescent="0.2">
      <c r="B111" s="62" t="s">
        <v>573</v>
      </c>
      <c r="C111" s="69" t="s">
        <v>945</v>
      </c>
      <c r="D111" s="69" t="s">
        <v>946</v>
      </c>
      <c r="E111" s="69" t="s">
        <v>713</v>
      </c>
      <c r="F111" s="70">
        <v>50000</v>
      </c>
      <c r="G111" s="69" t="s">
        <v>714</v>
      </c>
      <c r="H111" s="69" t="s">
        <v>715</v>
      </c>
      <c r="I111" s="69" t="s">
        <v>725</v>
      </c>
      <c r="J111" s="71" t="s">
        <v>758</v>
      </c>
    </row>
    <row r="112" spans="2:10" ht="12.75" x14ac:dyDescent="0.2">
      <c r="B112" s="62" t="s">
        <v>574</v>
      </c>
      <c r="C112" s="69" t="s">
        <v>947</v>
      </c>
      <c r="D112" s="69" t="s">
        <v>794</v>
      </c>
      <c r="E112" s="69" t="s">
        <v>740</v>
      </c>
      <c r="F112" s="70">
        <v>250000</v>
      </c>
      <c r="G112" s="69" t="s">
        <v>714</v>
      </c>
      <c r="H112" s="69" t="s">
        <v>745</v>
      </c>
      <c r="I112" s="69" t="s">
        <v>744</v>
      </c>
      <c r="J112" s="71" t="s">
        <v>745</v>
      </c>
    </row>
    <row r="113" spans="2:10" ht="12.75" x14ac:dyDescent="0.2">
      <c r="B113" s="62" t="s">
        <v>575</v>
      </c>
      <c r="C113" s="69" t="s">
        <v>948</v>
      </c>
      <c r="D113" s="69" t="s">
        <v>949</v>
      </c>
      <c r="E113" s="69" t="s">
        <v>729</v>
      </c>
      <c r="F113" s="70">
        <v>500000</v>
      </c>
      <c r="G113" s="69" t="s">
        <v>714</v>
      </c>
      <c r="H113" s="69" t="s">
        <v>719</v>
      </c>
      <c r="I113" s="69" t="e">
        <v>#N/A</v>
      </c>
      <c r="J113" s="71" t="e">
        <v>#N/A</v>
      </c>
    </row>
    <row r="114" spans="2:10" ht="12.75" x14ac:dyDescent="0.2">
      <c r="B114" s="62" t="s">
        <v>576</v>
      </c>
      <c r="C114" s="69" t="s">
        <v>950</v>
      </c>
      <c r="D114" s="69" t="s">
        <v>951</v>
      </c>
      <c r="E114" s="69" t="s">
        <v>729</v>
      </c>
      <c r="F114" s="70">
        <v>750000</v>
      </c>
      <c r="G114" s="69" t="s">
        <v>714</v>
      </c>
      <c r="H114" s="69" t="s">
        <v>730</v>
      </c>
      <c r="I114" s="69" t="e">
        <v>#N/A</v>
      </c>
      <c r="J114" s="71" t="e">
        <v>#N/A</v>
      </c>
    </row>
    <row r="115" spans="2:10" ht="12.75" x14ac:dyDescent="0.2">
      <c r="B115" s="62" t="s">
        <v>577</v>
      </c>
      <c r="C115" s="69" t="s">
        <v>952</v>
      </c>
      <c r="D115" s="69" t="s">
        <v>953</v>
      </c>
      <c r="E115" s="69" t="s">
        <v>713</v>
      </c>
      <c r="F115" s="70">
        <v>350000</v>
      </c>
      <c r="G115" s="69" t="s">
        <v>714</v>
      </c>
      <c r="H115" s="69" t="s">
        <v>722</v>
      </c>
      <c r="I115" s="69" t="e">
        <v>#N/A</v>
      </c>
      <c r="J115" s="71" t="e">
        <v>#N/A</v>
      </c>
    </row>
    <row r="116" spans="2:10" ht="12.75" x14ac:dyDescent="0.2">
      <c r="B116" s="62" t="s">
        <v>578</v>
      </c>
      <c r="C116" s="69" t="s">
        <v>954</v>
      </c>
      <c r="D116" s="69" t="s">
        <v>955</v>
      </c>
      <c r="E116" s="69" t="s">
        <v>713</v>
      </c>
      <c r="F116" s="70"/>
      <c r="G116" s="69" t="s">
        <v>714</v>
      </c>
      <c r="H116" s="69" t="s">
        <v>715</v>
      </c>
      <c r="I116" s="69" t="e">
        <v>#N/A</v>
      </c>
      <c r="J116" s="71" t="e">
        <v>#N/A</v>
      </c>
    </row>
    <row r="117" spans="2:10" ht="12.75" x14ac:dyDescent="0.2">
      <c r="B117" s="62" t="s">
        <v>579</v>
      </c>
      <c r="C117" s="69" t="s">
        <v>956</v>
      </c>
      <c r="D117" s="69" t="s">
        <v>957</v>
      </c>
      <c r="E117" s="69" t="s">
        <v>713</v>
      </c>
      <c r="F117" s="70">
        <v>50000</v>
      </c>
      <c r="G117" s="69" t="s">
        <v>714</v>
      </c>
      <c r="H117" s="69" t="s">
        <v>785</v>
      </c>
      <c r="I117" s="69" t="s">
        <v>716</v>
      </c>
      <c r="J117" s="71" t="s">
        <v>715</v>
      </c>
    </row>
    <row r="118" spans="2:10" ht="12.75" x14ac:dyDescent="0.2">
      <c r="B118" s="62" t="s">
        <v>580</v>
      </c>
      <c r="C118" s="69" t="s">
        <v>958</v>
      </c>
      <c r="D118" s="69" t="s">
        <v>959</v>
      </c>
      <c r="E118" s="69" t="s">
        <v>713</v>
      </c>
      <c r="F118" s="70">
        <v>100000</v>
      </c>
      <c r="G118" s="69" t="s">
        <v>714</v>
      </c>
      <c r="H118" s="69" t="s">
        <v>715</v>
      </c>
      <c r="I118" s="69" t="s">
        <v>725</v>
      </c>
      <c r="J118" s="71" t="s">
        <v>758</v>
      </c>
    </row>
    <row r="119" spans="2:10" ht="12.75" x14ac:dyDescent="0.2">
      <c r="B119" s="62" t="s">
        <v>581</v>
      </c>
      <c r="C119" s="69" t="s">
        <v>960</v>
      </c>
      <c r="D119" s="69" t="s">
        <v>961</v>
      </c>
      <c r="E119" s="69" t="s">
        <v>713</v>
      </c>
      <c r="F119" s="70">
        <v>100000</v>
      </c>
      <c r="G119" s="69" t="s">
        <v>714</v>
      </c>
      <c r="H119" s="69" t="s">
        <v>730</v>
      </c>
      <c r="I119" s="69" t="s">
        <v>731</v>
      </c>
      <c r="J119" s="71" t="s">
        <v>730</v>
      </c>
    </row>
    <row r="120" spans="2:10" ht="12.75" x14ac:dyDescent="0.2">
      <c r="B120" s="62" t="s">
        <v>582</v>
      </c>
      <c r="C120" s="69" t="s">
        <v>962</v>
      </c>
      <c r="D120" s="69" t="s">
        <v>963</v>
      </c>
      <c r="E120" s="69" t="s">
        <v>729</v>
      </c>
      <c r="F120" s="70">
        <v>100000</v>
      </c>
      <c r="G120" s="69" t="s">
        <v>714</v>
      </c>
      <c r="H120" s="69" t="s">
        <v>730</v>
      </c>
      <c r="I120" s="69" t="e">
        <v>#N/A</v>
      </c>
      <c r="J120" s="71" t="e">
        <v>#N/A</v>
      </c>
    </row>
    <row r="121" spans="2:10" ht="12.75" x14ac:dyDescent="0.2">
      <c r="B121" s="62" t="s">
        <v>583</v>
      </c>
      <c r="C121" s="69" t="s">
        <v>964</v>
      </c>
      <c r="D121" s="69" t="s">
        <v>965</v>
      </c>
      <c r="E121" s="69" t="s">
        <v>740</v>
      </c>
      <c r="F121" s="70">
        <v>150000</v>
      </c>
      <c r="G121" s="69" t="s">
        <v>714</v>
      </c>
      <c r="H121" s="69" t="s">
        <v>745</v>
      </c>
      <c r="I121" s="69" t="s">
        <v>744</v>
      </c>
      <c r="J121" s="71" t="s">
        <v>745</v>
      </c>
    </row>
    <row r="122" spans="2:10" ht="12.75" x14ac:dyDescent="0.2">
      <c r="B122" s="62" t="s">
        <v>584</v>
      </c>
      <c r="C122" s="69" t="s">
        <v>966</v>
      </c>
      <c r="D122" s="69" t="s">
        <v>967</v>
      </c>
      <c r="E122" s="69" t="s">
        <v>713</v>
      </c>
      <c r="F122" s="70">
        <v>100000</v>
      </c>
      <c r="G122" s="69" t="s">
        <v>714</v>
      </c>
      <c r="H122" s="69" t="s">
        <v>715</v>
      </c>
      <c r="I122" s="69" t="e">
        <v>#N/A</v>
      </c>
      <c r="J122" s="71" t="e">
        <v>#N/A</v>
      </c>
    </row>
    <row r="123" spans="2:10" ht="12.75" x14ac:dyDescent="0.2">
      <c r="B123" s="62" t="s">
        <v>585</v>
      </c>
      <c r="C123" s="69" t="s">
        <v>968</v>
      </c>
      <c r="D123" s="69" t="s">
        <v>969</v>
      </c>
      <c r="E123" s="69" t="s">
        <v>729</v>
      </c>
      <c r="F123" s="70">
        <v>100000</v>
      </c>
      <c r="G123" s="69" t="s">
        <v>714</v>
      </c>
      <c r="H123" s="69" t="s">
        <v>715</v>
      </c>
      <c r="I123" s="69" t="s">
        <v>725</v>
      </c>
      <c r="J123" s="71" t="s">
        <v>758</v>
      </c>
    </row>
    <row r="124" spans="2:10" ht="12.75" x14ac:dyDescent="0.2">
      <c r="B124" s="62" t="s">
        <v>586</v>
      </c>
      <c r="C124" s="69" t="s">
        <v>970</v>
      </c>
      <c r="D124" s="69" t="s">
        <v>971</v>
      </c>
      <c r="E124" s="69" t="s">
        <v>740</v>
      </c>
      <c r="F124" s="70">
        <v>100000</v>
      </c>
      <c r="G124" s="69" t="s">
        <v>714</v>
      </c>
      <c r="H124" s="69" t="s">
        <v>785</v>
      </c>
      <c r="I124" s="69" t="s">
        <v>716</v>
      </c>
      <c r="J124" s="71" t="s">
        <v>715</v>
      </c>
    </row>
    <row r="125" spans="2:10" ht="12.75" x14ac:dyDescent="0.2">
      <c r="B125" s="62" t="s">
        <v>587</v>
      </c>
      <c r="C125" s="69" t="s">
        <v>972</v>
      </c>
      <c r="D125" s="69" t="s">
        <v>973</v>
      </c>
      <c r="E125" s="69" t="s">
        <v>713</v>
      </c>
      <c r="F125" s="70">
        <v>100000</v>
      </c>
      <c r="G125" s="69" t="s">
        <v>714</v>
      </c>
      <c r="H125" s="69" t="s">
        <v>715</v>
      </c>
      <c r="I125" s="69" t="e">
        <v>#N/A</v>
      </c>
      <c r="J125" s="71" t="e">
        <v>#N/A</v>
      </c>
    </row>
    <row r="126" spans="2:10" ht="12.75" x14ac:dyDescent="0.2">
      <c r="B126" s="62" t="s">
        <v>588</v>
      </c>
      <c r="C126" s="69" t="s">
        <v>974</v>
      </c>
      <c r="D126" s="69" t="s">
        <v>975</v>
      </c>
      <c r="E126" s="69" t="s">
        <v>729</v>
      </c>
      <c r="F126" s="70">
        <v>500000</v>
      </c>
      <c r="G126" s="69" t="s">
        <v>714</v>
      </c>
      <c r="H126" s="69" t="s">
        <v>715</v>
      </c>
      <c r="I126" s="69" t="s">
        <v>725</v>
      </c>
      <c r="J126" s="71" t="s">
        <v>758</v>
      </c>
    </row>
    <row r="127" spans="2:10" ht="12.75" x14ac:dyDescent="0.2">
      <c r="B127" s="62" t="s">
        <v>589</v>
      </c>
      <c r="C127" s="69" t="s">
        <v>976</v>
      </c>
      <c r="D127" s="69" t="s">
        <v>977</v>
      </c>
      <c r="E127" s="69" t="s">
        <v>713</v>
      </c>
      <c r="F127" s="70">
        <v>100000</v>
      </c>
      <c r="G127" s="69" t="s">
        <v>714</v>
      </c>
      <c r="H127" s="69" t="s">
        <v>719</v>
      </c>
      <c r="I127" s="69" t="s">
        <v>716</v>
      </c>
      <c r="J127" s="71" t="s">
        <v>719</v>
      </c>
    </row>
    <row r="128" spans="2:10" ht="12.75" x14ac:dyDescent="0.2">
      <c r="B128" s="62" t="s">
        <v>590</v>
      </c>
      <c r="C128" s="69" t="s">
        <v>978</v>
      </c>
      <c r="D128" s="69" t="s">
        <v>979</v>
      </c>
      <c r="E128" s="69" t="s">
        <v>713</v>
      </c>
      <c r="F128" s="70">
        <v>100000</v>
      </c>
      <c r="G128" s="69" t="s">
        <v>714</v>
      </c>
      <c r="H128" s="69" t="s">
        <v>715</v>
      </c>
      <c r="I128" s="69" t="e">
        <v>#N/A</v>
      </c>
      <c r="J128" s="71" t="e">
        <v>#N/A</v>
      </c>
    </row>
    <row r="129" spans="2:10" ht="12.75" x14ac:dyDescent="0.2">
      <c r="B129" s="62" t="s">
        <v>591</v>
      </c>
      <c r="C129" s="69" t="s">
        <v>980</v>
      </c>
      <c r="D129" s="69" t="s">
        <v>981</v>
      </c>
      <c r="E129" s="69" t="s">
        <v>729</v>
      </c>
      <c r="F129" s="70">
        <v>270000</v>
      </c>
      <c r="G129" s="69" t="s">
        <v>714</v>
      </c>
      <c r="H129" s="69" t="s">
        <v>857</v>
      </c>
      <c r="I129" s="69" t="s">
        <v>744</v>
      </c>
      <c r="J129" s="71" t="s">
        <v>862</v>
      </c>
    </row>
    <row r="130" spans="2:10" ht="12.75" x14ac:dyDescent="0.2">
      <c r="B130" s="62" t="s">
        <v>592</v>
      </c>
      <c r="C130" s="69" t="s">
        <v>982</v>
      </c>
      <c r="D130" s="69" t="s">
        <v>983</v>
      </c>
      <c r="E130" s="69" t="s">
        <v>729</v>
      </c>
      <c r="F130" s="70">
        <v>300000</v>
      </c>
      <c r="G130" s="69" t="s">
        <v>714</v>
      </c>
      <c r="H130" s="69" t="s">
        <v>732</v>
      </c>
      <c r="I130" s="69" t="e">
        <v>#N/A</v>
      </c>
      <c r="J130" s="71" t="e">
        <v>#N/A</v>
      </c>
    </row>
    <row r="131" spans="2:10" ht="12.75" x14ac:dyDescent="0.2">
      <c r="B131" s="62" t="s">
        <v>593</v>
      </c>
      <c r="C131" s="69" t="s">
        <v>984</v>
      </c>
      <c r="D131" s="69" t="s">
        <v>985</v>
      </c>
      <c r="E131" s="69" t="s">
        <v>740</v>
      </c>
      <c r="F131" s="70">
        <v>100000</v>
      </c>
      <c r="G131" s="69" t="s">
        <v>714</v>
      </c>
      <c r="H131" s="69" t="s">
        <v>726</v>
      </c>
      <c r="I131" s="69" t="s">
        <v>725</v>
      </c>
      <c r="J131" s="71" t="s">
        <v>726</v>
      </c>
    </row>
    <row r="132" spans="2:10" ht="12.75" x14ac:dyDescent="0.2">
      <c r="B132" s="62" t="s">
        <v>594</v>
      </c>
      <c r="C132" s="69" t="s">
        <v>986</v>
      </c>
      <c r="D132" s="69" t="s">
        <v>987</v>
      </c>
      <c r="E132" s="69" t="s">
        <v>740</v>
      </c>
      <c r="F132" s="70">
        <v>300000</v>
      </c>
      <c r="G132" s="69" t="s">
        <v>714</v>
      </c>
      <c r="H132" s="69" t="s">
        <v>758</v>
      </c>
      <c r="I132" s="69" t="s">
        <v>725</v>
      </c>
      <c r="J132" s="71" t="s">
        <v>758</v>
      </c>
    </row>
    <row r="133" spans="2:10" ht="12.75" x14ac:dyDescent="0.2">
      <c r="B133" s="62" t="s">
        <v>595</v>
      </c>
      <c r="C133" s="69" t="s">
        <v>988</v>
      </c>
      <c r="D133" s="69" t="s">
        <v>989</v>
      </c>
      <c r="E133" s="69" t="s">
        <v>729</v>
      </c>
      <c r="F133" s="70">
        <v>200000</v>
      </c>
      <c r="G133" s="69" t="s">
        <v>714</v>
      </c>
      <c r="H133" s="69" t="s">
        <v>715</v>
      </c>
      <c r="I133" s="69" t="s">
        <v>725</v>
      </c>
      <c r="J133" s="71" t="s">
        <v>726</v>
      </c>
    </row>
    <row r="134" spans="2:10" ht="12.75" x14ac:dyDescent="0.2">
      <c r="B134" s="62" t="s">
        <v>596</v>
      </c>
      <c r="C134" s="69" t="s">
        <v>990</v>
      </c>
      <c r="D134" s="69" t="s">
        <v>991</v>
      </c>
      <c r="E134" s="69" t="s">
        <v>740</v>
      </c>
      <c r="F134" s="70">
        <v>100000</v>
      </c>
      <c r="G134" s="69" t="s">
        <v>714</v>
      </c>
      <c r="H134" s="69" t="s">
        <v>730</v>
      </c>
      <c r="I134" s="69" t="s">
        <v>731</v>
      </c>
      <c r="J134" s="71" t="s">
        <v>730</v>
      </c>
    </row>
    <row r="135" spans="2:10" ht="12.75" x14ac:dyDescent="0.2">
      <c r="B135" s="62" t="s">
        <v>597</v>
      </c>
      <c r="C135" s="69" t="s">
        <v>992</v>
      </c>
      <c r="D135" s="69" t="s">
        <v>993</v>
      </c>
      <c r="E135" s="69" t="s">
        <v>713</v>
      </c>
      <c r="F135" s="70">
        <v>100000</v>
      </c>
      <c r="G135" s="69" t="s">
        <v>714</v>
      </c>
      <c r="H135" s="69" t="s">
        <v>719</v>
      </c>
      <c r="I135" s="69" t="s">
        <v>716</v>
      </c>
      <c r="J135" s="71" t="s">
        <v>719</v>
      </c>
    </row>
    <row r="136" spans="2:10" ht="12.75" x14ac:dyDescent="0.2">
      <c r="B136" s="62" t="s">
        <v>598</v>
      </c>
      <c r="C136" s="69" t="s">
        <v>994</v>
      </c>
      <c r="D136" s="69" t="s">
        <v>995</v>
      </c>
      <c r="E136" s="69" t="s">
        <v>713</v>
      </c>
      <c r="F136" s="70">
        <v>100000</v>
      </c>
      <c r="G136" s="69" t="s">
        <v>714</v>
      </c>
      <c r="H136" s="69"/>
      <c r="I136" s="69" t="e">
        <v>#N/A</v>
      </c>
      <c r="J136" s="71" t="e">
        <v>#N/A</v>
      </c>
    </row>
    <row r="137" spans="2:10" ht="12.75" x14ac:dyDescent="0.2">
      <c r="B137" s="62" t="s">
        <v>599</v>
      </c>
      <c r="C137" s="69" t="s">
        <v>996</v>
      </c>
      <c r="D137" s="69" t="s">
        <v>997</v>
      </c>
      <c r="E137" s="69" t="s">
        <v>998</v>
      </c>
      <c r="F137" s="70">
        <v>1650000</v>
      </c>
      <c r="G137" s="69" t="s">
        <v>714</v>
      </c>
      <c r="H137" s="69" t="s">
        <v>730</v>
      </c>
      <c r="I137" s="69" t="s">
        <v>731</v>
      </c>
      <c r="J137" s="71" t="s">
        <v>730</v>
      </c>
    </row>
    <row r="138" spans="2:10" ht="12.75" x14ac:dyDescent="0.2">
      <c r="B138" s="62" t="s">
        <v>600</v>
      </c>
      <c r="C138" s="69" t="s">
        <v>999</v>
      </c>
      <c r="D138" s="69" t="s">
        <v>997</v>
      </c>
      <c r="E138" s="69" t="s">
        <v>998</v>
      </c>
      <c r="F138" s="70">
        <v>1020020</v>
      </c>
      <c r="G138" s="69" t="s">
        <v>714</v>
      </c>
      <c r="H138" s="69" t="s">
        <v>730</v>
      </c>
      <c r="I138" s="69" t="s">
        <v>731</v>
      </c>
      <c r="J138" s="71" t="s">
        <v>730</v>
      </c>
    </row>
    <row r="139" spans="2:10" ht="12.75" x14ac:dyDescent="0.2">
      <c r="B139" s="62" t="s">
        <v>601</v>
      </c>
      <c r="C139" s="69" t="s">
        <v>1000</v>
      </c>
      <c r="D139" s="69" t="s">
        <v>997</v>
      </c>
      <c r="E139" s="69" t="s">
        <v>998</v>
      </c>
      <c r="F139" s="70">
        <v>1308600</v>
      </c>
      <c r="G139" s="69" t="s">
        <v>714</v>
      </c>
      <c r="H139" s="69" t="s">
        <v>730</v>
      </c>
      <c r="I139" s="69" t="s">
        <v>731</v>
      </c>
      <c r="J139" s="71" t="s">
        <v>730</v>
      </c>
    </row>
    <row r="140" spans="2:10" ht="12.75" x14ac:dyDescent="0.2">
      <c r="B140" s="62" t="s">
        <v>602</v>
      </c>
      <c r="C140" s="69" t="s">
        <v>1001</v>
      </c>
      <c r="D140" s="69" t="s">
        <v>1002</v>
      </c>
      <c r="E140" s="69" t="s">
        <v>740</v>
      </c>
      <c r="F140" s="70">
        <v>100000</v>
      </c>
      <c r="G140" s="69" t="s">
        <v>714</v>
      </c>
      <c r="H140" s="69" t="s">
        <v>726</v>
      </c>
      <c r="I140" s="69" t="s">
        <v>725</v>
      </c>
      <c r="J140" s="71" t="s">
        <v>758</v>
      </c>
    </row>
    <row r="141" spans="2:10" ht="12.75" x14ac:dyDescent="0.2">
      <c r="B141" s="62" t="s">
        <v>603</v>
      </c>
      <c r="C141" s="69" t="s">
        <v>1003</v>
      </c>
      <c r="D141" s="69" t="s">
        <v>1004</v>
      </c>
      <c r="E141" s="69" t="s">
        <v>729</v>
      </c>
      <c r="F141" s="70">
        <v>300000</v>
      </c>
      <c r="G141" s="69" t="s">
        <v>714</v>
      </c>
      <c r="H141" s="69" t="s">
        <v>745</v>
      </c>
      <c r="I141" s="69" t="s">
        <v>716</v>
      </c>
      <c r="J141" s="71" t="s">
        <v>715</v>
      </c>
    </row>
    <row r="142" spans="2:10" ht="12.75" x14ac:dyDescent="0.2">
      <c r="B142" s="62" t="s">
        <v>604</v>
      </c>
      <c r="C142" s="69" t="s">
        <v>1005</v>
      </c>
      <c r="D142" s="69" t="s">
        <v>1006</v>
      </c>
      <c r="E142" s="69" t="s">
        <v>713</v>
      </c>
      <c r="F142" s="70">
        <v>100000</v>
      </c>
      <c r="G142" s="69" t="s">
        <v>714</v>
      </c>
      <c r="H142" s="69" t="s">
        <v>745</v>
      </c>
      <c r="I142" s="69" t="e">
        <v>#N/A</v>
      </c>
      <c r="J142" s="71" t="e">
        <v>#N/A</v>
      </c>
    </row>
    <row r="143" spans="2:10" ht="12.75" x14ac:dyDescent="0.2">
      <c r="B143" s="62" t="s">
        <v>605</v>
      </c>
      <c r="C143" s="69" t="s">
        <v>1007</v>
      </c>
      <c r="D143" s="69" t="s">
        <v>1008</v>
      </c>
      <c r="E143" s="69" t="s">
        <v>740</v>
      </c>
      <c r="F143" s="70">
        <v>100000</v>
      </c>
      <c r="G143" s="69" t="s">
        <v>714</v>
      </c>
      <c r="H143" s="69" t="s">
        <v>719</v>
      </c>
      <c r="I143" s="69" t="s">
        <v>716</v>
      </c>
      <c r="J143" s="71" t="s">
        <v>719</v>
      </c>
    </row>
    <row r="144" spans="2:10" ht="12.75" x14ac:dyDescent="0.2">
      <c r="B144" s="62" t="s">
        <v>606</v>
      </c>
      <c r="C144" s="69" t="s">
        <v>1009</v>
      </c>
      <c r="D144" s="69"/>
      <c r="E144" s="69" t="s">
        <v>740</v>
      </c>
      <c r="F144" s="70">
        <v>100000</v>
      </c>
      <c r="G144" s="69" t="s">
        <v>714</v>
      </c>
      <c r="H144" s="69" t="s">
        <v>732</v>
      </c>
      <c r="I144" s="69" t="s">
        <v>731</v>
      </c>
      <c r="J144" s="71" t="s">
        <v>732</v>
      </c>
    </row>
    <row r="145" spans="2:10" ht="12.75" x14ac:dyDescent="0.2">
      <c r="B145" s="62" t="s">
        <v>607</v>
      </c>
      <c r="C145" s="69" t="s">
        <v>1010</v>
      </c>
      <c r="D145" s="69" t="s">
        <v>1011</v>
      </c>
      <c r="E145" s="69" t="s">
        <v>740</v>
      </c>
      <c r="F145" s="70">
        <v>250000</v>
      </c>
      <c r="G145" s="69" t="s">
        <v>714</v>
      </c>
      <c r="H145" s="69" t="s">
        <v>755</v>
      </c>
      <c r="I145" s="69" t="s">
        <v>741</v>
      </c>
      <c r="J145" s="71" t="s">
        <v>755</v>
      </c>
    </row>
    <row r="146" spans="2:10" ht="12.75" x14ac:dyDescent="0.2">
      <c r="B146" s="62" t="s">
        <v>608</v>
      </c>
      <c r="C146" s="69" t="s">
        <v>1012</v>
      </c>
      <c r="D146" s="69" t="s">
        <v>1013</v>
      </c>
      <c r="E146" s="69" t="s">
        <v>713</v>
      </c>
      <c r="F146" s="70">
        <v>100000</v>
      </c>
      <c r="G146" s="69" t="s">
        <v>714</v>
      </c>
      <c r="H146" s="69" t="s">
        <v>732</v>
      </c>
      <c r="I146" s="69" t="s">
        <v>731</v>
      </c>
      <c r="J146" s="71" t="s">
        <v>732</v>
      </c>
    </row>
    <row r="147" spans="2:10" ht="12.75" x14ac:dyDescent="0.2">
      <c r="B147" s="62" t="s">
        <v>609</v>
      </c>
      <c r="C147" s="69" t="s">
        <v>1014</v>
      </c>
      <c r="D147" s="69" t="s">
        <v>1015</v>
      </c>
      <c r="E147" s="69" t="s">
        <v>713</v>
      </c>
      <c r="F147" s="70">
        <v>100000</v>
      </c>
      <c r="G147" s="69" t="s">
        <v>714</v>
      </c>
      <c r="H147" s="69" t="s">
        <v>732</v>
      </c>
      <c r="I147" s="69" t="e">
        <v>#N/A</v>
      </c>
      <c r="J147" s="71" t="e">
        <v>#N/A</v>
      </c>
    </row>
    <row r="148" spans="2:10" ht="12.75" x14ac:dyDescent="0.2">
      <c r="B148" s="62" t="s">
        <v>610</v>
      </c>
      <c r="C148" s="69" t="s">
        <v>1016</v>
      </c>
      <c r="D148" s="69" t="s">
        <v>1017</v>
      </c>
      <c r="E148" s="69" t="s">
        <v>729</v>
      </c>
      <c r="F148" s="70">
        <v>400000</v>
      </c>
      <c r="G148" s="69" t="s">
        <v>714</v>
      </c>
      <c r="H148" s="69" t="s">
        <v>800</v>
      </c>
      <c r="I148" s="69" t="e">
        <v>#N/A</v>
      </c>
      <c r="J148" s="71" t="e">
        <v>#N/A</v>
      </c>
    </row>
    <row r="149" spans="2:10" ht="12.75" x14ac:dyDescent="0.2">
      <c r="B149" s="62" t="s">
        <v>611</v>
      </c>
      <c r="C149" s="69" t="s">
        <v>1018</v>
      </c>
      <c r="D149" s="69" t="s">
        <v>1019</v>
      </c>
      <c r="E149" s="69" t="s">
        <v>740</v>
      </c>
      <c r="F149" s="70">
        <v>100000</v>
      </c>
      <c r="G149" s="69" t="s">
        <v>714</v>
      </c>
      <c r="H149" s="69" t="s">
        <v>722</v>
      </c>
      <c r="I149" s="69" t="s">
        <v>741</v>
      </c>
      <c r="J149" s="71" t="s">
        <v>722</v>
      </c>
    </row>
    <row r="150" spans="2:10" ht="12.75" x14ac:dyDescent="0.2">
      <c r="B150" s="62" t="s">
        <v>612</v>
      </c>
      <c r="C150" s="69" t="s">
        <v>1020</v>
      </c>
      <c r="D150" s="69" t="s">
        <v>1021</v>
      </c>
      <c r="E150" s="69" t="s">
        <v>811</v>
      </c>
      <c r="F150" s="70">
        <v>500000</v>
      </c>
      <c r="G150" s="69" t="s">
        <v>714</v>
      </c>
      <c r="H150" s="69" t="s">
        <v>857</v>
      </c>
      <c r="I150" s="69" t="e">
        <v>#N/A</v>
      </c>
      <c r="J150" s="71" t="e">
        <v>#N/A</v>
      </c>
    </row>
    <row r="151" spans="2:10" ht="12.75" x14ac:dyDescent="0.2">
      <c r="B151" s="62" t="s">
        <v>613</v>
      </c>
      <c r="C151" s="69" t="s">
        <v>1022</v>
      </c>
      <c r="D151" s="69" t="s">
        <v>1023</v>
      </c>
      <c r="E151" s="69" t="s">
        <v>729</v>
      </c>
      <c r="F151" s="70">
        <v>300000</v>
      </c>
      <c r="G151" s="69" t="s">
        <v>714</v>
      </c>
      <c r="H151" s="69" t="s">
        <v>732</v>
      </c>
      <c r="I151" s="69" t="s">
        <v>725</v>
      </c>
      <c r="J151" s="71" t="s">
        <v>726</v>
      </c>
    </row>
    <row r="152" spans="2:10" ht="12.75" x14ac:dyDescent="0.2">
      <c r="B152" s="62" t="s">
        <v>614</v>
      </c>
      <c r="C152" s="69" t="s">
        <v>1024</v>
      </c>
      <c r="D152" s="69" t="s">
        <v>1025</v>
      </c>
      <c r="E152" s="69" t="s">
        <v>713</v>
      </c>
      <c r="F152" s="70">
        <v>100000</v>
      </c>
      <c r="G152" s="69" t="s">
        <v>714</v>
      </c>
      <c r="H152" s="69" t="s">
        <v>715</v>
      </c>
      <c r="I152" s="69" t="e">
        <v>#N/A</v>
      </c>
      <c r="J152" s="71" t="e">
        <v>#N/A</v>
      </c>
    </row>
    <row r="153" spans="2:10" ht="12.75" x14ac:dyDescent="0.2">
      <c r="B153" s="62" t="s">
        <v>615</v>
      </c>
      <c r="C153" s="69" t="s">
        <v>1026</v>
      </c>
      <c r="D153" s="69" t="s">
        <v>1027</v>
      </c>
      <c r="E153" s="69" t="s">
        <v>740</v>
      </c>
      <c r="F153" s="70">
        <v>100000</v>
      </c>
      <c r="G153" s="69" t="s">
        <v>714</v>
      </c>
      <c r="H153" s="69" t="s">
        <v>755</v>
      </c>
      <c r="I153" s="69" t="s">
        <v>741</v>
      </c>
      <c r="J153" s="71" t="s">
        <v>755</v>
      </c>
    </row>
    <row r="154" spans="2:10" ht="12.75" x14ac:dyDescent="0.2">
      <c r="B154" s="62" t="s">
        <v>616</v>
      </c>
      <c r="C154" s="69" t="s">
        <v>1028</v>
      </c>
      <c r="D154" s="69" t="s">
        <v>1029</v>
      </c>
      <c r="E154" s="69" t="s">
        <v>737</v>
      </c>
      <c r="F154" s="70">
        <v>100000</v>
      </c>
      <c r="G154" s="69" t="s">
        <v>714</v>
      </c>
      <c r="H154" s="69" t="s">
        <v>785</v>
      </c>
      <c r="I154" s="69" t="s">
        <v>716</v>
      </c>
      <c r="J154" s="71" t="s">
        <v>715</v>
      </c>
    </row>
    <row r="155" spans="2:10" ht="12.75" x14ac:dyDescent="0.2">
      <c r="B155" s="62" t="s">
        <v>617</v>
      </c>
      <c r="C155" s="69" t="s">
        <v>1030</v>
      </c>
      <c r="D155" s="69" t="s">
        <v>1031</v>
      </c>
      <c r="E155" s="69" t="s">
        <v>729</v>
      </c>
      <c r="F155" s="70">
        <v>500000</v>
      </c>
      <c r="G155" s="69" t="s">
        <v>714</v>
      </c>
      <c r="H155" s="69" t="s">
        <v>755</v>
      </c>
      <c r="I155" s="69" t="s">
        <v>741</v>
      </c>
      <c r="J155" s="71" t="s">
        <v>755</v>
      </c>
    </row>
    <row r="156" spans="2:10" ht="12.75" x14ac:dyDescent="0.2">
      <c r="B156" s="62" t="s">
        <v>618</v>
      </c>
      <c r="C156" s="69" t="s">
        <v>1032</v>
      </c>
      <c r="D156" s="69" t="s">
        <v>850</v>
      </c>
      <c r="E156" s="69" t="s">
        <v>729</v>
      </c>
      <c r="F156" s="70">
        <v>800000</v>
      </c>
      <c r="G156" s="69" t="s">
        <v>714</v>
      </c>
      <c r="H156" s="69" t="s">
        <v>722</v>
      </c>
      <c r="I156" s="69" t="e">
        <v>#N/A</v>
      </c>
      <c r="J156" s="71" t="e">
        <v>#N/A</v>
      </c>
    </row>
    <row r="157" spans="2:10" ht="12.75" x14ac:dyDescent="0.2">
      <c r="B157" s="62" t="s">
        <v>619</v>
      </c>
      <c r="C157" s="69" t="s">
        <v>1033</v>
      </c>
      <c r="D157" s="69" t="s">
        <v>1034</v>
      </c>
      <c r="E157" s="69" t="s">
        <v>740</v>
      </c>
      <c r="F157" s="70">
        <v>100000</v>
      </c>
      <c r="G157" s="69" t="s">
        <v>714</v>
      </c>
      <c r="H157" s="69" t="s">
        <v>726</v>
      </c>
      <c r="I157" s="69" t="s">
        <v>725</v>
      </c>
      <c r="J157" s="71" t="s">
        <v>726</v>
      </c>
    </row>
    <row r="158" spans="2:10" ht="12.75" x14ac:dyDescent="0.2">
      <c r="B158" s="62" t="s">
        <v>620</v>
      </c>
      <c r="C158" s="69" t="s">
        <v>1035</v>
      </c>
      <c r="D158" s="69" t="s">
        <v>1036</v>
      </c>
      <c r="E158" s="69" t="s">
        <v>737</v>
      </c>
      <c r="F158" s="70">
        <v>100000</v>
      </c>
      <c r="G158" s="69" t="s">
        <v>714</v>
      </c>
      <c r="H158" s="69" t="s">
        <v>785</v>
      </c>
      <c r="I158" s="69" t="e">
        <v>#N/A</v>
      </c>
      <c r="J158" s="71" t="e">
        <v>#N/A</v>
      </c>
    </row>
    <row r="159" spans="2:10" ht="12.75" x14ac:dyDescent="0.2">
      <c r="B159" s="62" t="s">
        <v>621</v>
      </c>
      <c r="C159" s="69" t="s">
        <v>1037</v>
      </c>
      <c r="D159" s="69" t="s">
        <v>1038</v>
      </c>
      <c r="E159" s="69" t="s">
        <v>713</v>
      </c>
      <c r="F159" s="70">
        <v>100000</v>
      </c>
      <c r="G159" s="69" t="s">
        <v>714</v>
      </c>
      <c r="H159" s="69" t="s">
        <v>1039</v>
      </c>
      <c r="I159" s="69" t="e">
        <v>#N/A</v>
      </c>
      <c r="J159" s="71" t="e">
        <v>#N/A</v>
      </c>
    </row>
    <row r="160" spans="2:10" ht="12.75" x14ac:dyDescent="0.2">
      <c r="B160" s="62" t="s">
        <v>622</v>
      </c>
      <c r="C160" s="69" t="s">
        <v>1040</v>
      </c>
      <c r="D160" s="69" t="s">
        <v>1041</v>
      </c>
      <c r="E160" s="69" t="s">
        <v>729</v>
      </c>
      <c r="F160" s="70">
        <v>200000</v>
      </c>
      <c r="G160" s="69" t="s">
        <v>714</v>
      </c>
      <c r="H160" s="69" t="s">
        <v>755</v>
      </c>
      <c r="I160" s="69" t="s">
        <v>741</v>
      </c>
      <c r="J160" s="71" t="s">
        <v>755</v>
      </c>
    </row>
    <row r="161" spans="2:10" ht="12.75" x14ac:dyDescent="0.2">
      <c r="B161" s="62" t="s">
        <v>623</v>
      </c>
      <c r="C161" s="69" t="s">
        <v>1042</v>
      </c>
      <c r="D161" s="69" t="s">
        <v>1043</v>
      </c>
      <c r="E161" s="69" t="s">
        <v>740</v>
      </c>
      <c r="F161" s="70">
        <v>100000</v>
      </c>
      <c r="G161" s="69" t="s">
        <v>714</v>
      </c>
      <c r="H161" s="69" t="s">
        <v>758</v>
      </c>
      <c r="I161" s="69" t="s">
        <v>725</v>
      </c>
      <c r="J161" s="71" t="s">
        <v>758</v>
      </c>
    </row>
    <row r="162" spans="2:10" ht="12.75" x14ac:dyDescent="0.2">
      <c r="B162" s="62" t="s">
        <v>624</v>
      </c>
      <c r="C162" s="69" t="s">
        <v>1044</v>
      </c>
      <c r="D162" s="69" t="s">
        <v>1045</v>
      </c>
      <c r="E162" s="69" t="s">
        <v>713</v>
      </c>
      <c r="F162" s="70">
        <v>100000</v>
      </c>
      <c r="G162" s="69" t="s">
        <v>714</v>
      </c>
      <c r="H162" s="69" t="s">
        <v>857</v>
      </c>
      <c r="I162" s="69" t="s">
        <v>744</v>
      </c>
      <c r="J162" s="71" t="s">
        <v>862</v>
      </c>
    </row>
    <row r="163" spans="2:10" ht="12.75" x14ac:dyDescent="0.2">
      <c r="B163" s="62" t="s">
        <v>625</v>
      </c>
      <c r="C163" s="69" t="s">
        <v>1046</v>
      </c>
      <c r="D163" s="69" t="s">
        <v>1047</v>
      </c>
      <c r="E163" s="69" t="s">
        <v>740</v>
      </c>
      <c r="F163" s="70">
        <v>100000</v>
      </c>
      <c r="G163" s="69" t="s">
        <v>714</v>
      </c>
      <c r="H163" s="69" t="s">
        <v>785</v>
      </c>
      <c r="I163" s="69" t="s">
        <v>716</v>
      </c>
      <c r="J163" s="71" t="s">
        <v>715</v>
      </c>
    </row>
    <row r="164" spans="2:10" ht="12.75" x14ac:dyDescent="0.2">
      <c r="B164" s="62" t="s">
        <v>626</v>
      </c>
      <c r="C164" s="69" t="s">
        <v>1048</v>
      </c>
      <c r="D164" s="69" t="s">
        <v>1049</v>
      </c>
      <c r="E164" s="69" t="s">
        <v>729</v>
      </c>
      <c r="F164" s="70">
        <v>300000</v>
      </c>
      <c r="G164" s="69" t="s">
        <v>714</v>
      </c>
      <c r="H164" s="69" t="s">
        <v>730</v>
      </c>
      <c r="I164" s="69" t="e">
        <v>#N/A</v>
      </c>
      <c r="J164" s="71" t="e">
        <v>#N/A</v>
      </c>
    </row>
    <row r="165" spans="2:10" ht="12.75" x14ac:dyDescent="0.2">
      <c r="B165" s="62" t="s">
        <v>627</v>
      </c>
      <c r="C165" s="69" t="s">
        <v>1050</v>
      </c>
      <c r="D165" s="69" t="s">
        <v>1051</v>
      </c>
      <c r="E165" s="69" t="s">
        <v>729</v>
      </c>
      <c r="F165" s="70">
        <v>500000</v>
      </c>
      <c r="G165" s="69" t="s">
        <v>714</v>
      </c>
      <c r="H165" s="69" t="s">
        <v>726</v>
      </c>
      <c r="I165" s="69" t="s">
        <v>725</v>
      </c>
      <c r="J165" s="71" t="s">
        <v>758</v>
      </c>
    </row>
    <row r="166" spans="2:10" ht="12.75" x14ac:dyDescent="0.2">
      <c r="B166" s="62" t="s">
        <v>628</v>
      </c>
      <c r="C166" s="69" t="s">
        <v>1052</v>
      </c>
      <c r="D166" s="69" t="s">
        <v>1053</v>
      </c>
      <c r="E166" s="69" t="s">
        <v>740</v>
      </c>
      <c r="F166" s="70">
        <v>100000</v>
      </c>
      <c r="G166" s="69" t="s">
        <v>714</v>
      </c>
      <c r="H166" s="69" t="s">
        <v>726</v>
      </c>
      <c r="I166" s="69" t="e">
        <v>#N/A</v>
      </c>
      <c r="J166" s="71" t="e">
        <v>#N/A</v>
      </c>
    </row>
    <row r="167" spans="2:10" ht="12.75" x14ac:dyDescent="0.2">
      <c r="B167" s="62" t="s">
        <v>629</v>
      </c>
      <c r="C167" s="69" t="s">
        <v>1054</v>
      </c>
      <c r="D167" s="69" t="s">
        <v>1055</v>
      </c>
      <c r="E167" s="69" t="s">
        <v>740</v>
      </c>
      <c r="F167" s="70">
        <v>100000</v>
      </c>
      <c r="G167" s="69" t="s">
        <v>714</v>
      </c>
      <c r="H167" s="69" t="s">
        <v>785</v>
      </c>
      <c r="I167" s="69" t="s">
        <v>716</v>
      </c>
      <c r="J167" s="71" t="s">
        <v>715</v>
      </c>
    </row>
    <row r="168" spans="2:10" ht="12.75" x14ac:dyDescent="0.2">
      <c r="B168" s="62" t="s">
        <v>630</v>
      </c>
      <c r="C168" s="69" t="s">
        <v>1056</v>
      </c>
      <c r="D168" s="69" t="s">
        <v>1057</v>
      </c>
      <c r="E168" s="69" t="s">
        <v>713</v>
      </c>
      <c r="F168" s="70">
        <v>50000</v>
      </c>
      <c r="G168" s="69" t="s">
        <v>714</v>
      </c>
      <c r="H168" s="69"/>
      <c r="I168" s="69" t="e">
        <v>#N/A</v>
      </c>
      <c r="J168" s="71" t="e">
        <v>#N/A</v>
      </c>
    </row>
    <row r="169" spans="2:10" ht="12.75" x14ac:dyDescent="0.2">
      <c r="B169" s="62" t="s">
        <v>631</v>
      </c>
      <c r="C169" s="69" t="s">
        <v>1058</v>
      </c>
      <c r="D169" s="69" t="s">
        <v>1059</v>
      </c>
      <c r="E169" s="69" t="s">
        <v>740</v>
      </c>
      <c r="F169" s="70">
        <v>100000</v>
      </c>
      <c r="G169" s="69" t="s">
        <v>714</v>
      </c>
      <c r="H169" s="69" t="s">
        <v>785</v>
      </c>
      <c r="I169" s="69" t="s">
        <v>716</v>
      </c>
      <c r="J169" s="71" t="s">
        <v>715</v>
      </c>
    </row>
    <row r="170" spans="2:10" ht="12.75" x14ac:dyDescent="0.2">
      <c r="B170" s="62" t="s">
        <v>632</v>
      </c>
      <c r="C170" s="69" t="s">
        <v>1060</v>
      </c>
      <c r="D170" s="69" t="s">
        <v>1061</v>
      </c>
      <c r="E170" s="69" t="s">
        <v>740</v>
      </c>
      <c r="F170" s="70">
        <v>100000</v>
      </c>
      <c r="G170" s="69" t="s">
        <v>714</v>
      </c>
      <c r="H170" s="69" t="s">
        <v>785</v>
      </c>
      <c r="I170" s="69" t="s">
        <v>716</v>
      </c>
      <c r="J170" s="71" t="s">
        <v>715</v>
      </c>
    </row>
    <row r="171" spans="2:10" ht="12.75" x14ac:dyDescent="0.2">
      <c r="B171" s="62" t="s">
        <v>633</v>
      </c>
      <c r="C171" s="69" t="s">
        <v>1062</v>
      </c>
      <c r="D171" s="69" t="s">
        <v>1063</v>
      </c>
      <c r="E171" s="69" t="s">
        <v>713</v>
      </c>
      <c r="F171" s="70">
        <v>100000</v>
      </c>
      <c r="G171" s="69" t="s">
        <v>714</v>
      </c>
      <c r="H171" s="69" t="s">
        <v>715</v>
      </c>
      <c r="I171" s="69" t="s">
        <v>716</v>
      </c>
      <c r="J171" s="71" t="s">
        <v>715</v>
      </c>
    </row>
    <row r="172" spans="2:10" ht="12.75" x14ac:dyDescent="0.2">
      <c r="B172" s="62" t="s">
        <v>634</v>
      </c>
      <c r="C172" s="69" t="s">
        <v>1064</v>
      </c>
      <c r="D172" s="69" t="s">
        <v>1065</v>
      </c>
      <c r="E172" s="69" t="s">
        <v>729</v>
      </c>
      <c r="F172" s="70">
        <v>100000</v>
      </c>
      <c r="G172" s="69" t="s">
        <v>714</v>
      </c>
      <c r="H172" s="69" t="s">
        <v>785</v>
      </c>
      <c r="I172" s="69" t="e">
        <v>#N/A</v>
      </c>
      <c r="J172" s="71" t="e">
        <v>#N/A</v>
      </c>
    </row>
    <row r="173" spans="2:10" ht="12.75" x14ac:dyDescent="0.2">
      <c r="B173" s="62" t="s">
        <v>635</v>
      </c>
      <c r="C173" s="69" t="s">
        <v>1066</v>
      </c>
      <c r="D173" s="69" t="s">
        <v>1067</v>
      </c>
      <c r="E173" s="69" t="s">
        <v>754</v>
      </c>
      <c r="F173" s="70">
        <v>1000000</v>
      </c>
      <c r="G173" s="69" t="s">
        <v>1068</v>
      </c>
      <c r="H173" s="69" t="s">
        <v>719</v>
      </c>
      <c r="I173" s="69" t="s">
        <v>716</v>
      </c>
      <c r="J173" s="71" t="s">
        <v>719</v>
      </c>
    </row>
    <row r="174" spans="2:10" ht="12.75" x14ac:dyDescent="0.2">
      <c r="B174" s="62" t="s">
        <v>636</v>
      </c>
      <c r="C174" s="69" t="s">
        <v>1069</v>
      </c>
      <c r="D174" s="69" t="s">
        <v>1070</v>
      </c>
      <c r="E174" s="69" t="s">
        <v>754</v>
      </c>
      <c r="F174" s="70">
        <v>1500000</v>
      </c>
      <c r="G174" s="69" t="s">
        <v>1068</v>
      </c>
      <c r="H174" s="69" t="s">
        <v>785</v>
      </c>
      <c r="I174" s="69" t="s">
        <v>716</v>
      </c>
      <c r="J174" s="71" t="s">
        <v>715</v>
      </c>
    </row>
    <row r="175" spans="2:10" ht="12.75" x14ac:dyDescent="0.2">
      <c r="B175" s="62" t="s">
        <v>637</v>
      </c>
      <c r="C175" s="69" t="s">
        <v>1071</v>
      </c>
      <c r="D175" s="69" t="s">
        <v>1072</v>
      </c>
      <c r="E175" s="69" t="s">
        <v>754</v>
      </c>
      <c r="F175" s="70">
        <v>1000000</v>
      </c>
      <c r="G175" s="69" t="s">
        <v>1068</v>
      </c>
      <c r="H175" s="69" t="s">
        <v>755</v>
      </c>
      <c r="I175" s="69" t="s">
        <v>741</v>
      </c>
      <c r="J175" s="71" t="s">
        <v>755</v>
      </c>
    </row>
    <row r="176" spans="2:10" ht="12.75" x14ac:dyDescent="0.2">
      <c r="B176" s="62" t="s">
        <v>638</v>
      </c>
      <c r="C176" s="69" t="s">
        <v>1073</v>
      </c>
      <c r="D176" s="69" t="s">
        <v>800</v>
      </c>
      <c r="E176" s="69" t="s">
        <v>754</v>
      </c>
      <c r="F176" s="70">
        <v>1500000</v>
      </c>
      <c r="G176" s="69" t="s">
        <v>1068</v>
      </c>
      <c r="H176" s="69" t="s">
        <v>726</v>
      </c>
      <c r="I176" s="69" t="s">
        <v>725</v>
      </c>
      <c r="J176" s="71" t="s">
        <v>726</v>
      </c>
    </row>
    <row r="177" spans="2:10" ht="12.75" x14ac:dyDescent="0.2">
      <c r="B177" s="62" t="s">
        <v>639</v>
      </c>
      <c r="C177" s="69" t="s">
        <v>1074</v>
      </c>
      <c r="D177" s="69" t="s">
        <v>800</v>
      </c>
      <c r="E177" s="69" t="s">
        <v>754</v>
      </c>
      <c r="F177" s="70">
        <v>1500000</v>
      </c>
      <c r="G177" s="69" t="s">
        <v>1068</v>
      </c>
      <c r="H177" s="69" t="s">
        <v>726</v>
      </c>
      <c r="I177" s="69" t="s">
        <v>725</v>
      </c>
      <c r="J177" s="71" t="s">
        <v>758</v>
      </c>
    </row>
    <row r="178" spans="2:10" ht="12.75" x14ac:dyDescent="0.2">
      <c r="B178" s="62" t="s">
        <v>640</v>
      </c>
      <c r="C178" s="69" t="s">
        <v>1075</v>
      </c>
      <c r="D178" s="69" t="s">
        <v>728</v>
      </c>
      <c r="E178" s="69" t="s">
        <v>754</v>
      </c>
      <c r="F178" s="70">
        <v>1500000</v>
      </c>
      <c r="G178" s="69" t="s">
        <v>1068</v>
      </c>
      <c r="H178" s="69" t="s">
        <v>730</v>
      </c>
      <c r="I178" s="69" t="s">
        <v>731</v>
      </c>
      <c r="J178" s="71" t="s">
        <v>730</v>
      </c>
    </row>
    <row r="179" spans="2:10" ht="12.75" x14ac:dyDescent="0.2">
      <c r="B179" s="62" t="s">
        <v>641</v>
      </c>
      <c r="C179" s="69" t="s">
        <v>1076</v>
      </c>
      <c r="D179" s="69" t="s">
        <v>800</v>
      </c>
      <c r="E179" s="69" t="s">
        <v>754</v>
      </c>
      <c r="F179" s="70">
        <v>1500000</v>
      </c>
      <c r="G179" s="69" t="s">
        <v>1068</v>
      </c>
      <c r="H179" s="69" t="s">
        <v>726</v>
      </c>
      <c r="I179" s="69" t="s">
        <v>725</v>
      </c>
      <c r="J179" s="71" t="s">
        <v>726</v>
      </c>
    </row>
    <row r="180" spans="2:10" ht="12.75" x14ac:dyDescent="0.2">
      <c r="B180" s="62" t="s">
        <v>642</v>
      </c>
      <c r="C180" s="69" t="s">
        <v>1077</v>
      </c>
      <c r="D180" s="69" t="s">
        <v>1039</v>
      </c>
      <c r="E180" s="69" t="s">
        <v>754</v>
      </c>
      <c r="F180" s="70">
        <v>1500000</v>
      </c>
      <c r="G180" s="69" t="s">
        <v>1068</v>
      </c>
      <c r="H180" s="69" t="s">
        <v>722</v>
      </c>
      <c r="I180" s="69" t="s">
        <v>741</v>
      </c>
      <c r="J180" s="71" t="s">
        <v>722</v>
      </c>
    </row>
    <row r="181" spans="2:10" ht="12.75" x14ac:dyDescent="0.2">
      <c r="B181" s="62" t="s">
        <v>643</v>
      </c>
      <c r="C181" s="69" t="s">
        <v>1078</v>
      </c>
      <c r="D181" s="69" t="s">
        <v>1079</v>
      </c>
      <c r="E181" s="69" t="s">
        <v>754</v>
      </c>
      <c r="F181" s="70">
        <v>1500000</v>
      </c>
      <c r="G181" s="69" t="s">
        <v>1068</v>
      </c>
      <c r="H181" s="69" t="s">
        <v>755</v>
      </c>
      <c r="I181" s="69" t="s">
        <v>741</v>
      </c>
      <c r="J181" s="71" t="s">
        <v>755</v>
      </c>
    </row>
    <row r="182" spans="2:10" ht="12.75" x14ac:dyDescent="0.2">
      <c r="B182" s="62" t="s">
        <v>644</v>
      </c>
      <c r="C182" s="69" t="s">
        <v>1080</v>
      </c>
      <c r="D182" s="69" t="s">
        <v>794</v>
      </c>
      <c r="E182" s="69" t="s">
        <v>754</v>
      </c>
      <c r="F182" s="70">
        <v>1500000</v>
      </c>
      <c r="G182" s="69" t="s">
        <v>1068</v>
      </c>
      <c r="H182" s="69" t="s">
        <v>745</v>
      </c>
      <c r="I182" s="69" t="s">
        <v>744</v>
      </c>
      <c r="J182" s="71" t="s">
        <v>745</v>
      </c>
    </row>
    <row r="183" spans="2:10" ht="12.75" x14ac:dyDescent="0.2">
      <c r="B183" s="62" t="s">
        <v>645</v>
      </c>
      <c r="C183" s="69" t="s">
        <v>1081</v>
      </c>
      <c r="D183" s="69" t="s">
        <v>1082</v>
      </c>
      <c r="E183" s="69" t="s">
        <v>754</v>
      </c>
      <c r="F183" s="70">
        <v>1280520</v>
      </c>
      <c r="G183" s="69" t="s">
        <v>714</v>
      </c>
      <c r="H183" s="69" t="s">
        <v>857</v>
      </c>
      <c r="I183" s="69" t="s">
        <v>744</v>
      </c>
      <c r="J183" s="71" t="s">
        <v>862</v>
      </c>
    </row>
    <row r="184" spans="2:10" ht="12.75" x14ac:dyDescent="0.2">
      <c r="B184" s="62" t="s">
        <v>646</v>
      </c>
      <c r="C184" s="69" t="s">
        <v>1083</v>
      </c>
      <c r="D184" s="69" t="s">
        <v>1084</v>
      </c>
      <c r="E184" s="69" t="s">
        <v>713</v>
      </c>
      <c r="F184" s="70">
        <v>100000</v>
      </c>
      <c r="G184" s="69" t="s">
        <v>714</v>
      </c>
      <c r="H184" s="69" t="s">
        <v>715</v>
      </c>
      <c r="I184" s="69" t="e">
        <v>#N/A</v>
      </c>
      <c r="J184" s="71" t="e">
        <v>#N/A</v>
      </c>
    </row>
    <row r="185" spans="2:10" ht="12.75" x14ac:dyDescent="0.2">
      <c r="B185" s="62" t="s">
        <v>647</v>
      </c>
      <c r="C185" s="69" t="s">
        <v>1085</v>
      </c>
      <c r="D185" s="69" t="s">
        <v>1086</v>
      </c>
      <c r="E185" s="69" t="s">
        <v>729</v>
      </c>
      <c r="F185" s="70">
        <v>200000</v>
      </c>
      <c r="G185" s="69" t="s">
        <v>714</v>
      </c>
      <c r="H185" s="69" t="s">
        <v>715</v>
      </c>
      <c r="I185" s="69" t="s">
        <v>725</v>
      </c>
      <c r="J185" s="71" t="s">
        <v>758</v>
      </c>
    </row>
    <row r="186" spans="2:10" ht="12.75" x14ac:dyDescent="0.2">
      <c r="B186" s="62" t="s">
        <v>648</v>
      </c>
      <c r="C186" s="69" t="s">
        <v>1087</v>
      </c>
      <c r="D186" s="69" t="s">
        <v>1088</v>
      </c>
      <c r="E186" s="69" t="s">
        <v>729</v>
      </c>
      <c r="F186" s="70">
        <v>50000</v>
      </c>
      <c r="G186" s="69" t="s">
        <v>714</v>
      </c>
      <c r="H186" s="69" t="s">
        <v>715</v>
      </c>
      <c r="I186" s="69" t="e">
        <v>#N/A</v>
      </c>
      <c r="J186" s="71" t="e">
        <v>#N/A</v>
      </c>
    </row>
    <row r="187" spans="2:10" ht="12.75" x14ac:dyDescent="0.2">
      <c r="B187" s="62" t="s">
        <v>649</v>
      </c>
      <c r="C187" s="69" t="s">
        <v>1089</v>
      </c>
      <c r="D187" s="69" t="s">
        <v>1090</v>
      </c>
      <c r="E187" s="69" t="s">
        <v>740</v>
      </c>
      <c r="F187" s="70">
        <v>100000</v>
      </c>
      <c r="G187" s="69" t="s">
        <v>714</v>
      </c>
      <c r="H187" s="69" t="s">
        <v>758</v>
      </c>
      <c r="I187" s="69" t="s">
        <v>725</v>
      </c>
      <c r="J187" s="71" t="s">
        <v>726</v>
      </c>
    </row>
    <row r="188" spans="2:10" ht="12.75" x14ac:dyDescent="0.2">
      <c r="B188" s="62" t="s">
        <v>650</v>
      </c>
      <c r="C188" s="69" t="s">
        <v>1091</v>
      </c>
      <c r="D188" s="69" t="s">
        <v>1092</v>
      </c>
      <c r="E188" s="69" t="s">
        <v>713</v>
      </c>
      <c r="F188" s="70">
        <v>100000</v>
      </c>
      <c r="G188" s="69" t="s">
        <v>714</v>
      </c>
      <c r="H188" s="69" t="s">
        <v>794</v>
      </c>
      <c r="I188" s="69" t="e">
        <v>#N/A</v>
      </c>
      <c r="J188" s="71" t="e">
        <v>#N/A</v>
      </c>
    </row>
    <row r="189" spans="2:10" ht="12.75" x14ac:dyDescent="0.2">
      <c r="B189" s="62" t="s">
        <v>651</v>
      </c>
      <c r="C189" s="69" t="s">
        <v>1093</v>
      </c>
      <c r="D189" s="69" t="s">
        <v>1094</v>
      </c>
      <c r="E189" s="69" t="s">
        <v>740</v>
      </c>
      <c r="F189" s="70">
        <v>100000</v>
      </c>
      <c r="G189" s="69" t="s">
        <v>714</v>
      </c>
      <c r="H189" s="69" t="s">
        <v>1095</v>
      </c>
      <c r="I189" s="69" t="s">
        <v>725</v>
      </c>
      <c r="J189" s="71" t="s">
        <v>758</v>
      </c>
    </row>
    <row r="190" spans="2:10" ht="12.75" x14ac:dyDescent="0.2">
      <c r="B190" s="62" t="s">
        <v>652</v>
      </c>
      <c r="C190" s="69" t="s">
        <v>1096</v>
      </c>
      <c r="D190" s="69" t="s">
        <v>1097</v>
      </c>
      <c r="E190" s="69" t="s">
        <v>740</v>
      </c>
      <c r="F190" s="70">
        <v>100000</v>
      </c>
      <c r="G190" s="69" t="s">
        <v>714</v>
      </c>
      <c r="H190" s="69" t="s">
        <v>785</v>
      </c>
      <c r="I190" s="69" t="s">
        <v>716</v>
      </c>
      <c r="J190" s="71" t="s">
        <v>715</v>
      </c>
    </row>
    <row r="191" spans="2:10" ht="12.75" x14ac:dyDescent="0.2">
      <c r="B191" s="62" t="s">
        <v>653</v>
      </c>
      <c r="C191" s="69" t="s">
        <v>1098</v>
      </c>
      <c r="D191" s="69" t="s">
        <v>1099</v>
      </c>
      <c r="E191" s="69" t="s">
        <v>713</v>
      </c>
      <c r="F191" s="70">
        <v>100000</v>
      </c>
      <c r="G191" s="69" t="s">
        <v>714</v>
      </c>
      <c r="H191" s="69" t="s">
        <v>715</v>
      </c>
      <c r="I191" s="69" t="s">
        <v>716</v>
      </c>
      <c r="J191" s="71" t="s">
        <v>719</v>
      </c>
    </row>
    <row r="192" spans="2:10" ht="12.75" x14ac:dyDescent="0.2">
      <c r="B192" s="62" t="s">
        <v>654</v>
      </c>
      <c r="C192" s="69" t="s">
        <v>1100</v>
      </c>
      <c r="D192" s="69" t="s">
        <v>1101</v>
      </c>
      <c r="E192" s="69" t="s">
        <v>713</v>
      </c>
      <c r="F192" s="70">
        <v>500000</v>
      </c>
      <c r="G192" s="69" t="s">
        <v>714</v>
      </c>
      <c r="H192" s="69"/>
      <c r="I192" s="69" t="s">
        <v>744</v>
      </c>
      <c r="J192" s="71" t="s">
        <v>862</v>
      </c>
    </row>
    <row r="193" spans="2:10" ht="12.75" x14ac:dyDescent="0.2">
      <c r="B193" s="62" t="s">
        <v>655</v>
      </c>
      <c r="C193" s="69" t="s">
        <v>1102</v>
      </c>
      <c r="D193" s="69" t="s">
        <v>1103</v>
      </c>
      <c r="E193" s="69" t="s">
        <v>729</v>
      </c>
      <c r="F193" s="70">
        <v>250000</v>
      </c>
      <c r="G193" s="69" t="s">
        <v>714</v>
      </c>
      <c r="H193" s="69" t="s">
        <v>857</v>
      </c>
      <c r="I193" s="69" t="s">
        <v>744</v>
      </c>
      <c r="J193" s="71" t="s">
        <v>862</v>
      </c>
    </row>
    <row r="194" spans="2:10" ht="12.75" x14ac:dyDescent="0.2">
      <c r="B194" s="62" t="s">
        <v>656</v>
      </c>
      <c r="C194" s="69" t="s">
        <v>1104</v>
      </c>
      <c r="D194" s="69" t="s">
        <v>1105</v>
      </c>
      <c r="E194" s="69" t="s">
        <v>713</v>
      </c>
      <c r="F194" s="70">
        <v>100000</v>
      </c>
      <c r="G194" s="69" t="s">
        <v>714</v>
      </c>
      <c r="H194" s="69" t="s">
        <v>728</v>
      </c>
      <c r="I194" s="69" t="s">
        <v>731</v>
      </c>
      <c r="J194" s="71" t="s">
        <v>730</v>
      </c>
    </row>
    <row r="195" spans="2:10" ht="12.75" x14ac:dyDescent="0.2">
      <c r="B195" s="62" t="s">
        <v>657</v>
      </c>
      <c r="C195" s="69" t="s">
        <v>1106</v>
      </c>
      <c r="D195" s="69" t="s">
        <v>1107</v>
      </c>
      <c r="E195" s="69" t="s">
        <v>713</v>
      </c>
      <c r="F195" s="70"/>
      <c r="G195" s="69" t="s">
        <v>714</v>
      </c>
      <c r="H195" s="69" t="s">
        <v>755</v>
      </c>
      <c r="I195" s="69" t="e">
        <v>#N/A</v>
      </c>
      <c r="J195" s="71" t="e">
        <v>#N/A</v>
      </c>
    </row>
    <row r="196" spans="2:10" ht="12.75" x14ac:dyDescent="0.2">
      <c r="B196" s="62" t="s">
        <v>658</v>
      </c>
      <c r="C196" s="69" t="s">
        <v>1108</v>
      </c>
      <c r="D196" s="69" t="s">
        <v>1109</v>
      </c>
      <c r="E196" s="69" t="s">
        <v>713</v>
      </c>
      <c r="F196" s="70">
        <v>100000</v>
      </c>
      <c r="G196" s="69" t="s">
        <v>714</v>
      </c>
      <c r="H196" s="69"/>
      <c r="I196" s="69" t="s">
        <v>725</v>
      </c>
      <c r="J196" s="71" t="s">
        <v>758</v>
      </c>
    </row>
    <row r="197" spans="2:10" ht="12.75" x14ac:dyDescent="0.2">
      <c r="B197" s="62" t="s">
        <v>659</v>
      </c>
      <c r="C197" s="69" t="s">
        <v>1110</v>
      </c>
      <c r="D197" s="69" t="s">
        <v>1111</v>
      </c>
      <c r="E197" s="69" t="s">
        <v>713</v>
      </c>
      <c r="F197" s="70">
        <v>100000</v>
      </c>
      <c r="G197" s="69" t="s">
        <v>714</v>
      </c>
      <c r="H197" s="69" t="s">
        <v>715</v>
      </c>
      <c r="I197" s="69" t="s">
        <v>716</v>
      </c>
      <c r="J197" s="71" t="s">
        <v>715</v>
      </c>
    </row>
    <row r="198" spans="2:10" ht="12.75" x14ac:dyDescent="0.2">
      <c r="B198" s="62" t="s">
        <v>660</v>
      </c>
      <c r="C198" s="69" t="s">
        <v>1112</v>
      </c>
      <c r="D198" s="69"/>
      <c r="E198" s="69" t="s">
        <v>729</v>
      </c>
      <c r="F198" s="70">
        <v>100000</v>
      </c>
      <c r="G198" s="69" t="s">
        <v>714</v>
      </c>
      <c r="H198" s="69" t="s">
        <v>758</v>
      </c>
      <c r="I198" s="69" t="e">
        <v>#N/A</v>
      </c>
      <c r="J198" s="71" t="e">
        <v>#N/A</v>
      </c>
    </row>
    <row r="199" spans="2:10" ht="12.75" x14ac:dyDescent="0.2">
      <c r="B199" s="62" t="s">
        <v>661</v>
      </c>
      <c r="C199" s="69" t="s">
        <v>1113</v>
      </c>
      <c r="D199" s="69" t="s">
        <v>1114</v>
      </c>
      <c r="E199" s="69" t="s">
        <v>713</v>
      </c>
      <c r="F199" s="70">
        <v>250000</v>
      </c>
      <c r="G199" s="69" t="s">
        <v>714</v>
      </c>
      <c r="H199" s="69" t="s">
        <v>732</v>
      </c>
      <c r="I199" s="69" t="s">
        <v>731</v>
      </c>
      <c r="J199" s="71" t="s">
        <v>732</v>
      </c>
    </row>
    <row r="200" spans="2:10" ht="12.75" x14ac:dyDescent="0.2">
      <c r="B200" s="62" t="s">
        <v>662</v>
      </c>
      <c r="C200" s="69" t="s">
        <v>1115</v>
      </c>
      <c r="D200" s="69" t="s">
        <v>1116</v>
      </c>
      <c r="E200" s="69" t="s">
        <v>729</v>
      </c>
      <c r="F200" s="70">
        <v>50000</v>
      </c>
      <c r="G200" s="69" t="s">
        <v>714</v>
      </c>
      <c r="H200" s="69" t="s">
        <v>755</v>
      </c>
      <c r="I200" s="69" t="e">
        <v>#N/A</v>
      </c>
      <c r="J200" s="71" t="e">
        <v>#N/A</v>
      </c>
    </row>
    <row r="201" spans="2:10" ht="12.75" x14ac:dyDescent="0.2">
      <c r="B201" s="62" t="s">
        <v>663</v>
      </c>
      <c r="C201" s="69" t="s">
        <v>1117</v>
      </c>
      <c r="D201" s="69" t="s">
        <v>1118</v>
      </c>
      <c r="E201" s="69" t="s">
        <v>713</v>
      </c>
      <c r="F201" s="70">
        <v>100000</v>
      </c>
      <c r="G201" s="69" t="s">
        <v>714</v>
      </c>
      <c r="H201" s="69" t="s">
        <v>745</v>
      </c>
      <c r="I201" s="69" t="e">
        <v>#N/A</v>
      </c>
      <c r="J201" s="71" t="e">
        <v>#N/A</v>
      </c>
    </row>
    <row r="202" spans="2:10" ht="12.75" x14ac:dyDescent="0.2">
      <c r="B202" s="62" t="s">
        <v>664</v>
      </c>
      <c r="C202" s="69" t="s">
        <v>1119</v>
      </c>
      <c r="D202" s="69" t="s">
        <v>1120</v>
      </c>
      <c r="E202" s="69" t="s">
        <v>740</v>
      </c>
      <c r="F202" s="70">
        <v>100000</v>
      </c>
      <c r="G202" s="69" t="s">
        <v>714</v>
      </c>
      <c r="H202" s="69" t="s">
        <v>857</v>
      </c>
      <c r="I202" s="69" t="s">
        <v>744</v>
      </c>
      <c r="J202" s="71" t="s">
        <v>862</v>
      </c>
    </row>
    <row r="203" spans="2:10" ht="12.75" x14ac:dyDescent="0.2">
      <c r="B203" s="62" t="s">
        <v>665</v>
      </c>
      <c r="C203" s="69" t="s">
        <v>1121</v>
      </c>
      <c r="D203" s="69" t="s">
        <v>1122</v>
      </c>
      <c r="E203" s="69" t="s">
        <v>740</v>
      </c>
      <c r="F203" s="70">
        <v>100000</v>
      </c>
      <c r="G203" s="69" t="s">
        <v>714</v>
      </c>
      <c r="H203" s="69" t="s">
        <v>785</v>
      </c>
      <c r="I203" s="69" t="s">
        <v>716</v>
      </c>
      <c r="J203" s="71" t="s">
        <v>715</v>
      </c>
    </row>
    <row r="204" spans="2:10" ht="12.75" x14ac:dyDescent="0.2">
      <c r="B204" s="62" t="s">
        <v>666</v>
      </c>
      <c r="C204" s="69" t="s">
        <v>1123</v>
      </c>
      <c r="D204" s="69" t="s">
        <v>1124</v>
      </c>
      <c r="E204" s="69" t="s">
        <v>740</v>
      </c>
      <c r="F204" s="70">
        <v>100000</v>
      </c>
      <c r="G204" s="69" t="s">
        <v>714</v>
      </c>
      <c r="H204" s="69" t="s">
        <v>857</v>
      </c>
      <c r="I204" s="69" t="s">
        <v>744</v>
      </c>
      <c r="J204" s="71" t="s">
        <v>862</v>
      </c>
    </row>
    <row r="205" spans="2:10" ht="12.75" x14ac:dyDescent="0.2">
      <c r="B205" s="62" t="s">
        <v>667</v>
      </c>
      <c r="C205" s="69" t="s">
        <v>1125</v>
      </c>
      <c r="D205" s="69" t="s">
        <v>1126</v>
      </c>
      <c r="E205" s="69" t="s">
        <v>713</v>
      </c>
      <c r="F205" s="70">
        <v>100000</v>
      </c>
      <c r="G205" s="69" t="s">
        <v>714</v>
      </c>
      <c r="H205" s="69" t="s">
        <v>745</v>
      </c>
      <c r="I205" s="69" t="s">
        <v>744</v>
      </c>
      <c r="J205" s="71" t="s">
        <v>745</v>
      </c>
    </row>
    <row r="206" spans="2:10" ht="12.75" x14ac:dyDescent="0.2">
      <c r="B206" s="62" t="s">
        <v>668</v>
      </c>
      <c r="C206" s="69" t="s">
        <v>1127</v>
      </c>
      <c r="D206" s="69" t="s">
        <v>1128</v>
      </c>
      <c r="E206" s="69" t="s">
        <v>828</v>
      </c>
      <c r="F206" s="70">
        <v>500000</v>
      </c>
      <c r="G206" s="69" t="s">
        <v>714</v>
      </c>
      <c r="H206" s="69" t="s">
        <v>726</v>
      </c>
      <c r="I206" s="69" t="s">
        <v>725</v>
      </c>
      <c r="J206" s="71" t="s">
        <v>726</v>
      </c>
    </row>
    <row r="207" spans="2:10" ht="12.75" x14ac:dyDescent="0.2">
      <c r="B207" s="62" t="s">
        <v>669</v>
      </c>
      <c r="C207" s="69" t="s">
        <v>1129</v>
      </c>
      <c r="D207" s="69" t="s">
        <v>1130</v>
      </c>
      <c r="E207" s="69" t="s">
        <v>713</v>
      </c>
      <c r="F207" s="70">
        <v>100000</v>
      </c>
      <c r="G207" s="69" t="s">
        <v>714</v>
      </c>
      <c r="H207" s="69" t="s">
        <v>745</v>
      </c>
      <c r="I207" s="69" t="s">
        <v>744</v>
      </c>
      <c r="J207" s="71" t="s">
        <v>745</v>
      </c>
    </row>
    <row r="208" spans="2:10" ht="12.75" x14ac:dyDescent="0.2">
      <c r="B208" s="62" t="s">
        <v>670</v>
      </c>
      <c r="C208" s="69" t="s">
        <v>1131</v>
      </c>
      <c r="D208" s="69" t="s">
        <v>1132</v>
      </c>
      <c r="E208" s="69" t="s">
        <v>729</v>
      </c>
      <c r="F208" s="70">
        <v>300000</v>
      </c>
      <c r="G208" s="69" t="s">
        <v>714</v>
      </c>
      <c r="H208" s="69" t="s">
        <v>715</v>
      </c>
      <c r="I208" s="69" t="e">
        <v>#N/A</v>
      </c>
      <c r="J208" s="71" t="e">
        <v>#N/A</v>
      </c>
    </row>
    <row r="209" spans="2:10" ht="12.75" x14ac:dyDescent="0.2">
      <c r="B209" s="62" t="s">
        <v>671</v>
      </c>
      <c r="C209" s="69" t="s">
        <v>1133</v>
      </c>
      <c r="D209" s="69" t="s">
        <v>1134</v>
      </c>
      <c r="E209" s="69" t="s">
        <v>713</v>
      </c>
      <c r="F209" s="70">
        <v>100000</v>
      </c>
      <c r="G209" s="69" t="s">
        <v>714</v>
      </c>
      <c r="H209" s="69" t="s">
        <v>800</v>
      </c>
      <c r="I209" s="69" t="s">
        <v>725</v>
      </c>
      <c r="J209" s="71" t="s">
        <v>758</v>
      </c>
    </row>
    <row r="210" spans="2:10" ht="12.75" x14ac:dyDescent="0.2">
      <c r="B210" s="62" t="s">
        <v>672</v>
      </c>
      <c r="C210" s="69" t="s">
        <v>1135</v>
      </c>
      <c r="D210" s="69" t="s">
        <v>1136</v>
      </c>
      <c r="E210" s="69" t="s">
        <v>729</v>
      </c>
      <c r="F210" s="70">
        <v>500000</v>
      </c>
      <c r="G210" s="69" t="s">
        <v>714</v>
      </c>
      <c r="H210" s="69" t="s">
        <v>745</v>
      </c>
      <c r="I210" s="69" t="s">
        <v>744</v>
      </c>
      <c r="J210" s="71" t="s">
        <v>745</v>
      </c>
    </row>
    <row r="211" spans="2:10" ht="12.75" x14ac:dyDescent="0.2">
      <c r="B211" s="62" t="s">
        <v>673</v>
      </c>
      <c r="C211" s="69" t="s">
        <v>1137</v>
      </c>
      <c r="D211" s="69" t="s">
        <v>1138</v>
      </c>
      <c r="E211" s="69" t="s">
        <v>713</v>
      </c>
      <c r="F211" s="70"/>
      <c r="G211" s="69" t="s">
        <v>714</v>
      </c>
      <c r="H211" s="69" t="s">
        <v>755</v>
      </c>
      <c r="I211" s="69" t="e">
        <v>#N/A</v>
      </c>
      <c r="J211" s="71" t="e">
        <v>#N/A</v>
      </c>
    </row>
    <row r="212" spans="2:10" ht="12.75" x14ac:dyDescent="0.2">
      <c r="B212" s="62" t="s">
        <v>674</v>
      </c>
      <c r="C212" s="69" t="s">
        <v>1139</v>
      </c>
      <c r="D212" s="69" t="s">
        <v>1140</v>
      </c>
      <c r="E212" s="69" t="s">
        <v>729</v>
      </c>
      <c r="F212" s="70">
        <v>100000</v>
      </c>
      <c r="G212" s="69" t="s">
        <v>714</v>
      </c>
      <c r="H212" s="69" t="s">
        <v>726</v>
      </c>
      <c r="I212" s="69" t="e">
        <v>#N/A</v>
      </c>
      <c r="J212" s="71" t="e">
        <v>#N/A</v>
      </c>
    </row>
    <row r="213" spans="2:10" ht="12.75" x14ac:dyDescent="0.2">
      <c r="B213" s="62" t="s">
        <v>675</v>
      </c>
      <c r="C213" s="69" t="s">
        <v>1141</v>
      </c>
      <c r="D213" s="69" t="s">
        <v>1142</v>
      </c>
      <c r="E213" s="69" t="s">
        <v>811</v>
      </c>
      <c r="F213" s="70">
        <v>250000</v>
      </c>
      <c r="G213" s="69" t="s">
        <v>714</v>
      </c>
      <c r="H213" s="69" t="s">
        <v>785</v>
      </c>
      <c r="I213" s="69" t="e">
        <v>#N/A</v>
      </c>
      <c r="J213" s="71" t="e">
        <v>#N/A</v>
      </c>
    </row>
    <row r="214" spans="2:10" ht="12.75" x14ac:dyDescent="0.2">
      <c r="B214" s="62" t="s">
        <v>676</v>
      </c>
      <c r="C214" s="69" t="s">
        <v>1143</v>
      </c>
      <c r="D214" s="69" t="s">
        <v>1144</v>
      </c>
      <c r="E214" s="69" t="s">
        <v>729</v>
      </c>
      <c r="F214" s="70">
        <v>250000</v>
      </c>
      <c r="G214" s="69" t="s">
        <v>714</v>
      </c>
      <c r="H214" s="69" t="s">
        <v>722</v>
      </c>
      <c r="I214" s="69" t="s">
        <v>741</v>
      </c>
      <c r="J214" s="71" t="s">
        <v>722</v>
      </c>
    </row>
    <row r="215" spans="2:10" ht="12.75" x14ac:dyDescent="0.2">
      <c r="B215" s="62" t="s">
        <v>677</v>
      </c>
      <c r="C215" s="69" t="s">
        <v>1145</v>
      </c>
      <c r="D215" s="69" t="s">
        <v>1146</v>
      </c>
      <c r="E215" s="69" t="s">
        <v>729</v>
      </c>
      <c r="F215" s="70">
        <v>500000</v>
      </c>
      <c r="G215" s="69" t="s">
        <v>714</v>
      </c>
      <c r="H215" s="69" t="s">
        <v>719</v>
      </c>
      <c r="I215" s="69" t="s">
        <v>716</v>
      </c>
      <c r="J215" s="71" t="s">
        <v>719</v>
      </c>
    </row>
    <row r="216" spans="2:10" ht="12.75" x14ac:dyDescent="0.2">
      <c r="B216" s="62" t="s">
        <v>678</v>
      </c>
      <c r="C216" s="69" t="s">
        <v>1147</v>
      </c>
      <c r="D216" s="69" t="s">
        <v>1148</v>
      </c>
      <c r="E216" s="69" t="s">
        <v>729</v>
      </c>
      <c r="F216" s="70">
        <v>500000</v>
      </c>
      <c r="G216" s="69" t="s">
        <v>714</v>
      </c>
      <c r="H216" s="69" t="s">
        <v>726</v>
      </c>
      <c r="I216" s="69" t="s">
        <v>725</v>
      </c>
      <c r="J216" s="71" t="s">
        <v>726</v>
      </c>
    </row>
    <row r="217" spans="2:10" ht="12.75" x14ac:dyDescent="0.2">
      <c r="B217" s="62" t="s">
        <v>679</v>
      </c>
      <c r="C217" s="69" t="s">
        <v>1149</v>
      </c>
      <c r="D217" s="69" t="s">
        <v>1150</v>
      </c>
      <c r="E217" s="69" t="s">
        <v>729</v>
      </c>
      <c r="F217" s="70">
        <v>350000</v>
      </c>
      <c r="G217" s="69" t="s">
        <v>714</v>
      </c>
      <c r="H217" s="69" t="s">
        <v>785</v>
      </c>
      <c r="I217" s="69" t="e">
        <v>#N/A</v>
      </c>
      <c r="J217" s="71" t="e">
        <v>#N/A</v>
      </c>
    </row>
    <row r="218" spans="2:10" ht="12.75" x14ac:dyDescent="0.2">
      <c r="B218" s="62" t="s">
        <v>680</v>
      </c>
      <c r="C218" s="69" t="s">
        <v>1151</v>
      </c>
      <c r="D218" s="69" t="s">
        <v>1152</v>
      </c>
      <c r="E218" s="69" t="s">
        <v>729</v>
      </c>
      <c r="F218" s="70">
        <v>1000000</v>
      </c>
      <c r="G218" s="69" t="s">
        <v>714</v>
      </c>
      <c r="H218" s="69" t="s">
        <v>857</v>
      </c>
      <c r="I218" s="69" t="s">
        <v>744</v>
      </c>
      <c r="J218" s="71" t="s">
        <v>862</v>
      </c>
    </row>
    <row r="219" spans="2:10" ht="12.75" x14ac:dyDescent="0.2">
      <c r="B219" s="62" t="s">
        <v>681</v>
      </c>
      <c r="C219" s="69" t="s">
        <v>1153</v>
      </c>
      <c r="D219" s="69"/>
      <c r="E219" s="69" t="s">
        <v>713</v>
      </c>
      <c r="F219" s="70">
        <v>100000</v>
      </c>
      <c r="G219" s="69" t="s">
        <v>714</v>
      </c>
      <c r="H219" s="69"/>
      <c r="I219" s="69" t="e">
        <v>#N/A</v>
      </c>
      <c r="J219" s="71" t="e">
        <v>#N/A</v>
      </c>
    </row>
    <row r="220" spans="2:10" ht="12.75" x14ac:dyDescent="0.2">
      <c r="B220" s="62" t="s">
        <v>682</v>
      </c>
      <c r="C220" s="69" t="s">
        <v>1154</v>
      </c>
      <c r="D220" s="69" t="s">
        <v>1155</v>
      </c>
      <c r="E220" s="69" t="s">
        <v>740</v>
      </c>
      <c r="F220" s="70">
        <v>100000</v>
      </c>
      <c r="G220" s="69" t="s">
        <v>714</v>
      </c>
      <c r="H220" s="69" t="s">
        <v>785</v>
      </c>
      <c r="I220" s="69" t="s">
        <v>716</v>
      </c>
      <c r="J220" s="71" t="s">
        <v>715</v>
      </c>
    </row>
    <row r="221" spans="2:10" ht="12.75" x14ac:dyDescent="0.2">
      <c r="B221" s="62" t="s">
        <v>683</v>
      </c>
      <c r="C221" s="69" t="s">
        <v>1156</v>
      </c>
      <c r="D221" s="69" t="s">
        <v>1157</v>
      </c>
      <c r="E221" s="69" t="s">
        <v>713</v>
      </c>
      <c r="F221" s="70">
        <v>100000</v>
      </c>
      <c r="G221" s="69" t="s">
        <v>714</v>
      </c>
      <c r="H221" s="69" t="s">
        <v>715</v>
      </c>
      <c r="I221" s="69" t="s">
        <v>725</v>
      </c>
      <c r="J221" s="71" t="s">
        <v>758</v>
      </c>
    </row>
    <row r="222" spans="2:10" ht="12.75" x14ac:dyDescent="0.2">
      <c r="B222" s="62" t="s">
        <v>684</v>
      </c>
      <c r="C222" s="69" t="s">
        <v>1158</v>
      </c>
      <c r="D222" s="69" t="s">
        <v>1159</v>
      </c>
      <c r="E222" s="69" t="s">
        <v>713</v>
      </c>
      <c r="F222" s="70">
        <v>100000</v>
      </c>
      <c r="G222" s="69" t="s">
        <v>714</v>
      </c>
      <c r="H222" s="69" t="s">
        <v>715</v>
      </c>
      <c r="I222" s="69" t="e">
        <v>#N/A</v>
      </c>
      <c r="J222" s="71" t="e">
        <v>#N/A</v>
      </c>
    </row>
    <row r="223" spans="2:10" ht="12.75" x14ac:dyDescent="0.2">
      <c r="B223" s="62" t="s">
        <v>685</v>
      </c>
      <c r="C223" s="69" t="s">
        <v>1160</v>
      </c>
      <c r="D223" s="69" t="s">
        <v>1161</v>
      </c>
      <c r="E223" s="69"/>
      <c r="F223" s="70">
        <v>50000</v>
      </c>
      <c r="G223" s="69" t="s">
        <v>714</v>
      </c>
      <c r="H223" s="69" t="s">
        <v>755</v>
      </c>
      <c r="I223" s="69" t="e">
        <v>#N/A</v>
      </c>
      <c r="J223" s="71" t="e">
        <v>#N/A</v>
      </c>
    </row>
    <row r="224" spans="2:10" ht="12.75" x14ac:dyDescent="0.2">
      <c r="B224" s="62" t="s">
        <v>686</v>
      </c>
      <c r="C224" s="69" t="s">
        <v>1162</v>
      </c>
      <c r="D224" s="69" t="s">
        <v>1163</v>
      </c>
      <c r="E224" s="69" t="s">
        <v>729</v>
      </c>
      <c r="F224" s="70">
        <v>150000</v>
      </c>
      <c r="G224" s="69" t="s">
        <v>714</v>
      </c>
      <c r="H224" s="69" t="s">
        <v>726</v>
      </c>
      <c r="I224" s="69" t="s">
        <v>744</v>
      </c>
      <c r="J224" s="71" t="s">
        <v>745</v>
      </c>
    </row>
    <row r="225" spans="2:10" ht="12.75" x14ac:dyDescent="0.2">
      <c r="B225" s="62" t="s">
        <v>687</v>
      </c>
      <c r="C225" s="69" t="s">
        <v>1164</v>
      </c>
      <c r="D225" s="69" t="s">
        <v>1165</v>
      </c>
      <c r="E225" s="69" t="s">
        <v>828</v>
      </c>
      <c r="F225" s="70">
        <v>200000</v>
      </c>
      <c r="G225" s="69" t="s">
        <v>714</v>
      </c>
      <c r="H225" s="69" t="s">
        <v>730</v>
      </c>
      <c r="I225" s="69" t="s">
        <v>731</v>
      </c>
      <c r="J225" s="71" t="s">
        <v>730</v>
      </c>
    </row>
    <row r="226" spans="2:10" ht="12.75" x14ac:dyDescent="0.2">
      <c r="B226" s="62" t="s">
        <v>688</v>
      </c>
      <c r="C226" s="69" t="s">
        <v>1166</v>
      </c>
      <c r="D226" s="69" t="s">
        <v>1167</v>
      </c>
      <c r="E226" s="69" t="s">
        <v>729</v>
      </c>
      <c r="F226" s="70">
        <v>500000</v>
      </c>
      <c r="G226" s="69" t="s">
        <v>714</v>
      </c>
      <c r="H226" s="69" t="s">
        <v>722</v>
      </c>
      <c r="I226" s="69" t="s">
        <v>741</v>
      </c>
      <c r="J226" s="71" t="s">
        <v>722</v>
      </c>
    </row>
    <row r="227" spans="2:10" ht="12.75" x14ac:dyDescent="0.2">
      <c r="B227" s="62" t="s">
        <v>689</v>
      </c>
      <c r="C227" s="69" t="s">
        <v>1168</v>
      </c>
      <c r="D227" s="69" t="s">
        <v>1169</v>
      </c>
      <c r="E227" s="69" t="s">
        <v>740</v>
      </c>
      <c r="F227" s="70">
        <v>100000</v>
      </c>
      <c r="G227" s="69" t="s">
        <v>714</v>
      </c>
      <c r="H227" s="69" t="s">
        <v>758</v>
      </c>
      <c r="I227" s="69" t="s">
        <v>725</v>
      </c>
      <c r="J227" s="71" t="s">
        <v>758</v>
      </c>
    </row>
    <row r="228" spans="2:10" ht="12.75" x14ac:dyDescent="0.2">
      <c r="B228" s="62" t="s">
        <v>690</v>
      </c>
      <c r="C228" s="69" t="s">
        <v>1170</v>
      </c>
      <c r="D228" s="69" t="s">
        <v>1171</v>
      </c>
      <c r="E228" s="69" t="s">
        <v>729</v>
      </c>
      <c r="F228" s="70">
        <v>250000</v>
      </c>
      <c r="G228" s="69" t="s">
        <v>714</v>
      </c>
      <c r="H228" s="69" t="s">
        <v>715</v>
      </c>
      <c r="I228" s="69" t="s">
        <v>744</v>
      </c>
      <c r="J228" s="71" t="s">
        <v>862</v>
      </c>
    </row>
    <row r="229" spans="2:10" ht="12.75" x14ac:dyDescent="0.2">
      <c r="B229" s="62" t="s">
        <v>691</v>
      </c>
      <c r="C229" s="69" t="s">
        <v>1172</v>
      </c>
      <c r="D229" s="69" t="s">
        <v>1173</v>
      </c>
      <c r="E229" s="69" t="s">
        <v>713</v>
      </c>
      <c r="F229" s="70">
        <v>150000</v>
      </c>
      <c r="G229" s="69" t="s">
        <v>714</v>
      </c>
      <c r="H229" s="69" t="s">
        <v>758</v>
      </c>
      <c r="I229" s="69" t="s">
        <v>725</v>
      </c>
      <c r="J229" s="71" t="s">
        <v>758</v>
      </c>
    </row>
    <row r="230" spans="2:10" ht="12.75" x14ac:dyDescent="0.2">
      <c r="B230" s="62" t="s">
        <v>692</v>
      </c>
      <c r="C230" s="69" t="s">
        <v>1174</v>
      </c>
      <c r="D230" s="69" t="s">
        <v>1175</v>
      </c>
      <c r="E230" s="69" t="s">
        <v>740</v>
      </c>
      <c r="F230" s="70">
        <v>100000</v>
      </c>
      <c r="G230" s="69" t="s">
        <v>714</v>
      </c>
      <c r="H230" s="69" t="s">
        <v>719</v>
      </c>
      <c r="I230" s="69" t="s">
        <v>716</v>
      </c>
      <c r="J230" s="71" t="s">
        <v>719</v>
      </c>
    </row>
    <row r="231" spans="2:10" ht="12.75" x14ac:dyDescent="0.2">
      <c r="B231" s="62" t="s">
        <v>693</v>
      </c>
      <c r="C231" s="69" t="s">
        <v>1176</v>
      </c>
      <c r="D231" s="69" t="s">
        <v>1177</v>
      </c>
      <c r="E231" s="69" t="s">
        <v>737</v>
      </c>
      <c r="F231" s="70">
        <v>100000</v>
      </c>
      <c r="G231" s="69" t="s">
        <v>714</v>
      </c>
      <c r="H231" s="69" t="s">
        <v>758</v>
      </c>
      <c r="I231" s="69" t="s">
        <v>725</v>
      </c>
      <c r="J231" s="71" t="s">
        <v>758</v>
      </c>
    </row>
    <row r="232" spans="2:10" ht="12.75" x14ac:dyDescent="0.2">
      <c r="B232" s="62" t="s">
        <v>694</v>
      </c>
      <c r="C232" s="69" t="s">
        <v>1178</v>
      </c>
      <c r="D232" s="69" t="s">
        <v>1179</v>
      </c>
      <c r="E232" s="69" t="s">
        <v>729</v>
      </c>
      <c r="F232" s="70">
        <v>150000</v>
      </c>
      <c r="G232" s="69" t="s">
        <v>714</v>
      </c>
      <c r="H232" s="69" t="s">
        <v>857</v>
      </c>
      <c r="I232" s="69" t="s">
        <v>744</v>
      </c>
      <c r="J232" s="71" t="s">
        <v>862</v>
      </c>
    </row>
    <row r="233" spans="2:10" ht="12.75" x14ac:dyDescent="0.2">
      <c r="B233" s="62" t="s">
        <v>695</v>
      </c>
      <c r="C233" s="69" t="s">
        <v>1180</v>
      </c>
      <c r="D233" s="69"/>
      <c r="E233" s="69" t="s">
        <v>713</v>
      </c>
      <c r="F233" s="70">
        <v>50000</v>
      </c>
      <c r="G233" s="69" t="s">
        <v>714</v>
      </c>
      <c r="H233" s="69"/>
      <c r="I233" s="69" t="e">
        <v>#N/A</v>
      </c>
      <c r="J233" s="71" t="e">
        <v>#N/A</v>
      </c>
    </row>
    <row r="234" spans="2:10" ht="12.75" x14ac:dyDescent="0.2">
      <c r="B234" s="62" t="s">
        <v>696</v>
      </c>
      <c r="C234" s="69" t="s">
        <v>1181</v>
      </c>
      <c r="D234" s="69" t="s">
        <v>1182</v>
      </c>
      <c r="E234" s="69" t="s">
        <v>713</v>
      </c>
      <c r="F234" s="70">
        <v>50000</v>
      </c>
      <c r="G234" s="69" t="s">
        <v>714</v>
      </c>
      <c r="H234" s="69" t="s">
        <v>715</v>
      </c>
      <c r="I234" s="69" t="s">
        <v>731</v>
      </c>
      <c r="J234" s="71" t="s">
        <v>730</v>
      </c>
    </row>
    <row r="235" spans="2:10" ht="12.75" x14ac:dyDescent="0.2">
      <c r="B235" s="62" t="s">
        <v>697</v>
      </c>
      <c r="C235" s="69" t="s">
        <v>1183</v>
      </c>
      <c r="D235" s="69" t="s">
        <v>1184</v>
      </c>
      <c r="E235" s="69" t="s">
        <v>729</v>
      </c>
      <c r="F235" s="70">
        <v>100000</v>
      </c>
      <c r="G235" s="69" t="s">
        <v>714</v>
      </c>
      <c r="H235" s="69" t="s">
        <v>745</v>
      </c>
      <c r="I235" s="69" t="e">
        <v>#N/A</v>
      </c>
      <c r="J235" s="71" t="e">
        <v>#N/A</v>
      </c>
    </row>
    <row r="236" spans="2:10" ht="12.75" x14ac:dyDescent="0.2">
      <c r="B236" s="62" t="s">
        <v>698</v>
      </c>
      <c r="C236" s="69" t="s">
        <v>1185</v>
      </c>
      <c r="D236" s="69" t="s">
        <v>1186</v>
      </c>
      <c r="E236" s="69" t="s">
        <v>713</v>
      </c>
      <c r="F236" s="70"/>
      <c r="G236" s="69" t="s">
        <v>714</v>
      </c>
      <c r="H236" s="69" t="s">
        <v>719</v>
      </c>
      <c r="I236" s="69" t="e">
        <v>#N/A</v>
      </c>
      <c r="J236" s="71" t="e">
        <v>#N/A</v>
      </c>
    </row>
    <row r="237" spans="2:10" ht="12.75" x14ac:dyDescent="0.2">
      <c r="B237" s="62" t="s">
        <v>699</v>
      </c>
      <c r="C237" s="69" t="s">
        <v>1187</v>
      </c>
      <c r="D237" s="69" t="s">
        <v>1188</v>
      </c>
      <c r="E237" s="69" t="s">
        <v>713</v>
      </c>
      <c r="F237" s="70">
        <v>100000</v>
      </c>
      <c r="G237" s="69" t="s">
        <v>714</v>
      </c>
      <c r="H237" s="69" t="s">
        <v>715</v>
      </c>
      <c r="I237" s="69" t="s">
        <v>716</v>
      </c>
      <c r="J237" s="71" t="s">
        <v>715</v>
      </c>
    </row>
    <row r="238" spans="2:10" ht="12.75" x14ac:dyDescent="0.2">
      <c r="B238" s="62" t="s">
        <v>700</v>
      </c>
      <c r="C238" s="69" t="s">
        <v>1189</v>
      </c>
      <c r="D238" s="69" t="s">
        <v>1190</v>
      </c>
      <c r="E238" s="69" t="s">
        <v>740</v>
      </c>
      <c r="F238" s="70">
        <v>100000</v>
      </c>
      <c r="G238" s="69" t="s">
        <v>714</v>
      </c>
      <c r="H238" s="69" t="s">
        <v>715</v>
      </c>
      <c r="I238" s="69" t="s">
        <v>725</v>
      </c>
      <c r="J238" s="71" t="s">
        <v>726</v>
      </c>
    </row>
    <row r="239" spans="2:10" ht="12.75" x14ac:dyDescent="0.2">
      <c r="B239" s="62" t="s">
        <v>701</v>
      </c>
      <c r="C239" s="69" t="s">
        <v>1191</v>
      </c>
      <c r="D239" s="69" t="s">
        <v>1192</v>
      </c>
      <c r="E239" s="69" t="s">
        <v>729</v>
      </c>
      <c r="F239" s="70">
        <v>100000</v>
      </c>
      <c r="G239" s="69" t="s">
        <v>714</v>
      </c>
      <c r="H239" s="69" t="s">
        <v>785</v>
      </c>
      <c r="I239" s="69" t="s">
        <v>716</v>
      </c>
      <c r="J239" s="71" t="s">
        <v>715</v>
      </c>
    </row>
    <row r="240" spans="2:10" ht="12.75" x14ac:dyDescent="0.2">
      <c r="B240" s="62" t="s">
        <v>702</v>
      </c>
      <c r="C240" s="69" t="s">
        <v>1193</v>
      </c>
      <c r="D240" s="69" t="s">
        <v>1194</v>
      </c>
      <c r="E240" s="69" t="s">
        <v>713</v>
      </c>
      <c r="F240" s="70">
        <v>100000</v>
      </c>
      <c r="G240" s="69" t="s">
        <v>714</v>
      </c>
      <c r="H240" s="69"/>
      <c r="I240" s="69" t="s">
        <v>744</v>
      </c>
      <c r="J240" s="71" t="s">
        <v>745</v>
      </c>
    </row>
    <row r="241" spans="2:10" ht="12.75" x14ac:dyDescent="0.2">
      <c r="B241" s="62" t="s">
        <v>703</v>
      </c>
      <c r="C241" s="69" t="s">
        <v>1195</v>
      </c>
      <c r="D241" s="69" t="s">
        <v>1196</v>
      </c>
      <c r="E241" s="69" t="s">
        <v>740</v>
      </c>
      <c r="F241" s="70">
        <v>100000</v>
      </c>
      <c r="G241" s="69" t="s">
        <v>714</v>
      </c>
      <c r="H241" s="69" t="s">
        <v>719</v>
      </c>
      <c r="I241" s="69" t="s">
        <v>716</v>
      </c>
      <c r="J241" s="71" t="s">
        <v>719</v>
      </c>
    </row>
    <row r="242" spans="2:10" ht="12.75" x14ac:dyDescent="0.2">
      <c r="B242" s="62" t="s">
        <v>704</v>
      </c>
      <c r="C242" s="69" t="s">
        <v>1197</v>
      </c>
      <c r="D242" s="69" t="s">
        <v>1198</v>
      </c>
      <c r="E242" s="69" t="s">
        <v>713</v>
      </c>
      <c r="F242" s="70">
        <v>150000</v>
      </c>
      <c r="G242" s="69" t="s">
        <v>714</v>
      </c>
      <c r="H242" s="69" t="s">
        <v>785</v>
      </c>
      <c r="I242" s="69" t="s">
        <v>716</v>
      </c>
      <c r="J242" s="71" t="s">
        <v>715</v>
      </c>
    </row>
    <row r="243" spans="2:10" ht="12.75" x14ac:dyDescent="0.2">
      <c r="B243" s="62" t="s">
        <v>705</v>
      </c>
      <c r="C243" s="69" t="s">
        <v>1199</v>
      </c>
      <c r="D243" s="69" t="s">
        <v>1200</v>
      </c>
      <c r="E243" s="69" t="s">
        <v>729</v>
      </c>
      <c r="F243" s="70">
        <v>100000</v>
      </c>
      <c r="G243" s="69" t="s">
        <v>714</v>
      </c>
      <c r="H243" s="69" t="s">
        <v>785</v>
      </c>
      <c r="I243" s="69" t="e">
        <v>#N/A</v>
      </c>
      <c r="J243" s="71" t="e">
        <v>#N/A</v>
      </c>
    </row>
  </sheetData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7C1CA-C82D-4428-BE75-70DDF1C8662C}">
  <sheetPr>
    <tabColor rgb="FFFFFF00"/>
  </sheetPr>
  <dimension ref="A1"/>
  <sheetViews>
    <sheetView workbookViewId="0">
      <selection activeCell="D13" sqref="D13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D9A67-A6F7-4B58-866A-F474B24C42DE}">
  <dimension ref="B1:L19"/>
  <sheetViews>
    <sheetView showGridLines="0" workbookViewId="0">
      <selection activeCell="M10" sqref="M10"/>
    </sheetView>
  </sheetViews>
  <sheetFormatPr defaultRowHeight="15" x14ac:dyDescent="0.25"/>
  <cols>
    <col min="5" max="5" width="18" customWidth="1"/>
    <col min="6" max="6" width="7" customWidth="1"/>
    <col min="7" max="7" width="16.140625" customWidth="1"/>
    <col min="8" max="8" width="13.28515625" customWidth="1"/>
    <col min="9" max="9" width="10.7109375" customWidth="1"/>
    <col min="10" max="10" width="8.7109375" customWidth="1"/>
    <col min="11" max="11" width="10.5703125" customWidth="1"/>
    <col min="12" max="12" width="7.28515625" bestFit="1" customWidth="1"/>
  </cols>
  <sheetData>
    <row r="1" spans="2:12" ht="15.75" thickBot="1" x14ac:dyDescent="0.3"/>
    <row r="2" spans="2:12" x14ac:dyDescent="0.25">
      <c r="B2" s="22" t="s">
        <v>95</v>
      </c>
      <c r="C2" s="23"/>
      <c r="D2" s="23"/>
      <c r="E2" s="23"/>
      <c r="F2" s="23"/>
      <c r="G2" s="23"/>
      <c r="H2" s="23"/>
      <c r="I2" s="23"/>
      <c r="J2" s="23"/>
      <c r="K2" s="23"/>
      <c r="L2" s="24"/>
    </row>
    <row r="3" spans="2:12" x14ac:dyDescent="0.25">
      <c r="B3" s="25" t="s">
        <v>96</v>
      </c>
      <c r="L3" s="26"/>
    </row>
    <row r="4" spans="2:12" x14ac:dyDescent="0.25">
      <c r="B4" s="27" t="s">
        <v>44</v>
      </c>
      <c r="D4" s="17"/>
      <c r="L4" s="26"/>
    </row>
    <row r="5" spans="2:12" x14ac:dyDescent="0.25">
      <c r="B5" s="27" t="s">
        <v>90</v>
      </c>
      <c r="D5" s="16"/>
      <c r="L5" s="26"/>
    </row>
    <row r="6" spans="2:12" x14ac:dyDescent="0.25">
      <c r="B6" s="27"/>
      <c r="L6" s="26"/>
    </row>
    <row r="7" spans="2:12" ht="45" x14ac:dyDescent="0.25">
      <c r="B7" s="28" t="s">
        <v>89</v>
      </c>
      <c r="C7" s="15" t="s">
        <v>44</v>
      </c>
      <c r="D7" s="15" t="s">
        <v>90</v>
      </c>
      <c r="E7" s="15" t="s">
        <v>94</v>
      </c>
      <c r="F7" s="15" t="s">
        <v>91</v>
      </c>
      <c r="G7" s="15" t="s">
        <v>92</v>
      </c>
      <c r="H7" s="15" t="s">
        <v>3</v>
      </c>
      <c r="I7" s="15" t="s">
        <v>132</v>
      </c>
      <c r="J7" s="15" t="s">
        <v>93</v>
      </c>
      <c r="K7" s="15" t="s">
        <v>1306</v>
      </c>
      <c r="L7" s="36" t="s">
        <v>97</v>
      </c>
    </row>
    <row r="8" spans="2:12" x14ac:dyDescent="0.25">
      <c r="B8" s="27"/>
      <c r="L8" s="26"/>
    </row>
    <row r="9" spans="2:12" x14ac:dyDescent="0.25">
      <c r="B9" s="27"/>
      <c r="F9">
        <v>1</v>
      </c>
      <c r="I9" s="29"/>
      <c r="J9" s="29"/>
      <c r="K9" s="29"/>
      <c r="L9" s="30"/>
    </row>
    <row r="10" spans="2:12" x14ac:dyDescent="0.25">
      <c r="B10" s="27"/>
      <c r="F10">
        <f>F9+1</f>
        <v>2</v>
      </c>
      <c r="I10" s="29"/>
      <c r="J10" s="29"/>
      <c r="K10" s="29"/>
      <c r="L10" s="30"/>
    </row>
    <row r="11" spans="2:12" x14ac:dyDescent="0.25">
      <c r="B11" s="27"/>
      <c r="F11">
        <f t="shared" ref="F11:F13" si="0">F10+1</f>
        <v>3</v>
      </c>
      <c r="I11" s="29"/>
      <c r="J11" s="29"/>
      <c r="K11" s="29"/>
      <c r="L11" s="30"/>
    </row>
    <row r="12" spans="2:12" x14ac:dyDescent="0.25">
      <c r="B12" s="27"/>
      <c r="F12">
        <f t="shared" si="0"/>
        <v>4</v>
      </c>
      <c r="I12" s="29"/>
      <c r="J12" s="29"/>
      <c r="K12" s="29"/>
      <c r="L12" s="30"/>
    </row>
    <row r="13" spans="2:12" x14ac:dyDescent="0.25">
      <c r="B13" s="27"/>
      <c r="F13">
        <f t="shared" si="0"/>
        <v>5</v>
      </c>
      <c r="I13" s="29"/>
      <c r="J13" s="29"/>
      <c r="K13" s="29"/>
      <c r="L13" s="30"/>
    </row>
    <row r="14" spans="2:12" x14ac:dyDescent="0.25">
      <c r="B14" s="31" t="s">
        <v>104</v>
      </c>
      <c r="C14" s="16"/>
      <c r="D14" s="16"/>
      <c r="E14" s="16"/>
      <c r="F14" s="16"/>
      <c r="G14" s="16"/>
      <c r="H14" s="16"/>
      <c r="I14" s="19"/>
      <c r="J14" s="19"/>
      <c r="K14" s="19">
        <f>SUM(K9:K13)</f>
        <v>0</v>
      </c>
      <c r="L14" s="32">
        <f>SUM(L9:L13)</f>
        <v>0</v>
      </c>
    </row>
    <row r="15" spans="2:12" x14ac:dyDescent="0.25">
      <c r="B15" s="27"/>
      <c r="L15" s="26"/>
    </row>
    <row r="16" spans="2:12" x14ac:dyDescent="0.25">
      <c r="B16" s="27"/>
      <c r="F16">
        <v>1</v>
      </c>
      <c r="I16" s="29"/>
      <c r="J16" s="29"/>
      <c r="K16" s="29"/>
      <c r="L16" s="30"/>
    </row>
    <row r="17" spans="2:12" x14ac:dyDescent="0.25">
      <c r="B17" s="27"/>
      <c r="F17">
        <f>F16+1</f>
        <v>2</v>
      </c>
      <c r="I17" s="29"/>
      <c r="J17" s="29"/>
      <c r="K17" s="29"/>
      <c r="L17" s="30"/>
    </row>
    <row r="18" spans="2:12" x14ac:dyDescent="0.25">
      <c r="B18" s="27"/>
      <c r="F18">
        <f t="shared" ref="F18" si="1">F17+1</f>
        <v>3</v>
      </c>
      <c r="I18" s="29"/>
      <c r="J18" s="29"/>
      <c r="K18" s="29"/>
      <c r="L18" s="30"/>
    </row>
    <row r="19" spans="2:12" ht="15.75" thickBot="1" x14ac:dyDescent="0.3">
      <c r="B19" s="31" t="s">
        <v>104</v>
      </c>
      <c r="C19" s="33"/>
      <c r="D19" s="33"/>
      <c r="E19" s="33"/>
      <c r="F19" s="33"/>
      <c r="G19" s="33"/>
      <c r="H19" s="33"/>
      <c r="I19" s="34"/>
      <c r="J19" s="34"/>
      <c r="K19" s="34">
        <f>SUM(K16:K18)</f>
        <v>0</v>
      </c>
      <c r="L19" s="35">
        <f>SUM(L16:L18)</f>
        <v>0</v>
      </c>
    </row>
  </sheetData>
  <pageMargins left="0.45" right="0.45" top="0.75" bottom="0.75" header="0.3" footer="0.3"/>
  <pageSetup orientation="landscape" horizontalDpi="360" verticalDpi="360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D122E-1E83-4862-B627-1C54BDFE6981}">
  <dimension ref="B1:M7"/>
  <sheetViews>
    <sheetView workbookViewId="0">
      <selection activeCell="B14" sqref="B14"/>
    </sheetView>
  </sheetViews>
  <sheetFormatPr defaultRowHeight="15" x14ac:dyDescent="0.25"/>
  <cols>
    <col min="2" max="2" width="15.28515625" bestFit="1" customWidth="1"/>
    <col min="3" max="3" width="7.5703125" bestFit="1" customWidth="1"/>
    <col min="4" max="4" width="8" bestFit="1" customWidth="1"/>
    <col min="5" max="5" width="15.140625" customWidth="1"/>
    <col min="6" max="6" width="7.5703125" bestFit="1" customWidth="1"/>
    <col min="7" max="7" width="11.7109375" bestFit="1" customWidth="1"/>
    <col min="8" max="8" width="36.42578125" bestFit="1" customWidth="1"/>
    <col min="9" max="9" width="9.42578125" customWidth="1"/>
    <col min="11" max="11" width="8.7109375" bestFit="1" customWidth="1"/>
    <col min="12" max="12" width="9.7109375" customWidth="1"/>
    <col min="13" max="13" width="8.7109375" customWidth="1"/>
  </cols>
  <sheetData>
    <row r="1" spans="2:13" x14ac:dyDescent="0.25">
      <c r="B1" t="s">
        <v>105</v>
      </c>
    </row>
    <row r="2" spans="2:13" x14ac:dyDescent="0.25">
      <c r="B2" s="18" t="s">
        <v>125</v>
      </c>
    </row>
    <row r="3" spans="2:13" x14ac:dyDescent="0.25">
      <c r="B3" s="37">
        <v>45813</v>
      </c>
    </row>
    <row r="4" spans="2:13" x14ac:dyDescent="0.25">
      <c r="B4" s="37"/>
    </row>
    <row r="5" spans="2:13" ht="30" x14ac:dyDescent="0.25">
      <c r="B5" s="15" t="s">
        <v>89</v>
      </c>
      <c r="C5" s="15" t="s">
        <v>44</v>
      </c>
      <c r="D5" s="15" t="s">
        <v>90</v>
      </c>
      <c r="E5" s="15" t="s">
        <v>94</v>
      </c>
      <c r="F5" s="15" t="s">
        <v>91</v>
      </c>
      <c r="G5" s="15" t="s">
        <v>92</v>
      </c>
      <c r="H5" s="15" t="s">
        <v>3</v>
      </c>
      <c r="I5" s="15" t="s">
        <v>49</v>
      </c>
      <c r="J5" s="15" t="s">
        <v>50</v>
      </c>
      <c r="K5" s="15" t="s">
        <v>53</v>
      </c>
      <c r="L5" s="15" t="s">
        <v>119</v>
      </c>
      <c r="M5" s="15" t="s">
        <v>120</v>
      </c>
    </row>
    <row r="6" spans="2:13" x14ac:dyDescent="0.25">
      <c r="B6" t="s">
        <v>116</v>
      </c>
      <c r="C6" s="45">
        <v>45813</v>
      </c>
      <c r="D6" s="45">
        <v>45814</v>
      </c>
      <c r="E6" s="48"/>
      <c r="F6">
        <v>1</v>
      </c>
      <c r="G6" t="s">
        <v>121</v>
      </c>
      <c r="H6" t="s">
        <v>122</v>
      </c>
      <c r="I6" s="46">
        <v>10</v>
      </c>
      <c r="J6" s="46">
        <v>10</v>
      </c>
      <c r="K6" s="47">
        <f>I6-J6</f>
        <v>0</v>
      </c>
      <c r="L6">
        <v>9</v>
      </c>
      <c r="M6" s="47">
        <f>J6-L6</f>
        <v>1</v>
      </c>
    </row>
    <row r="7" spans="2:13" x14ac:dyDescent="0.25">
      <c r="B7" t="s">
        <v>116</v>
      </c>
      <c r="C7" s="45">
        <v>45813</v>
      </c>
      <c r="D7" s="45">
        <v>45814</v>
      </c>
      <c r="E7" s="48"/>
      <c r="F7">
        <v>2</v>
      </c>
      <c r="G7" t="s">
        <v>123</v>
      </c>
      <c r="H7" t="s">
        <v>124</v>
      </c>
      <c r="I7" s="46">
        <v>5</v>
      </c>
      <c r="J7" s="46">
        <v>4</v>
      </c>
      <c r="K7" s="47">
        <f>I7-J7</f>
        <v>1</v>
      </c>
      <c r="L7">
        <v>4</v>
      </c>
      <c r="M7" s="47">
        <f>J7-L7</f>
        <v>0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F172-98D3-4804-9F3A-54F354FCA02E}">
  <dimension ref="B1:L8"/>
  <sheetViews>
    <sheetView showGridLines="0" workbookViewId="0">
      <selection activeCell="N6" sqref="N6"/>
    </sheetView>
  </sheetViews>
  <sheetFormatPr defaultRowHeight="15" x14ac:dyDescent="0.25"/>
  <cols>
    <col min="2" max="2" width="17.7109375" customWidth="1"/>
    <col min="3" max="3" width="10.28515625" bestFit="1" customWidth="1"/>
    <col min="4" max="5" width="12.28515625" bestFit="1" customWidth="1"/>
    <col min="6" max="6" width="10.28515625" bestFit="1" customWidth="1"/>
    <col min="7" max="7" width="8.42578125" bestFit="1" customWidth="1"/>
    <col min="8" max="8" width="9.42578125" bestFit="1" customWidth="1"/>
    <col min="9" max="9" width="14.140625" bestFit="1" customWidth="1"/>
    <col min="10" max="10" width="9.140625" customWidth="1"/>
    <col min="11" max="11" width="9.7109375" bestFit="1" customWidth="1"/>
    <col min="12" max="12" width="13" bestFit="1" customWidth="1"/>
  </cols>
  <sheetData>
    <row r="1" spans="2:12" x14ac:dyDescent="0.25">
      <c r="B1" t="s">
        <v>105</v>
      </c>
    </row>
    <row r="2" spans="2:12" x14ac:dyDescent="0.25">
      <c r="B2" s="18" t="s">
        <v>106</v>
      </c>
    </row>
    <row r="3" spans="2:12" x14ac:dyDescent="0.25">
      <c r="B3" s="37">
        <v>45813</v>
      </c>
    </row>
    <row r="5" spans="2:12" s="5" customFormat="1" ht="15.75" x14ac:dyDescent="0.25">
      <c r="B5" s="38" t="s">
        <v>89</v>
      </c>
      <c r="C5" s="39" t="s">
        <v>107</v>
      </c>
      <c r="D5" s="39" t="s">
        <v>108</v>
      </c>
      <c r="E5" s="39" t="s">
        <v>108</v>
      </c>
      <c r="F5" s="39" t="s">
        <v>109</v>
      </c>
      <c r="G5" s="39" t="s">
        <v>110</v>
      </c>
      <c r="H5" s="39" t="s">
        <v>111</v>
      </c>
      <c r="I5" s="39" t="s">
        <v>112</v>
      </c>
      <c r="J5" s="39" t="s">
        <v>113</v>
      </c>
      <c r="K5" s="40" t="s">
        <v>114</v>
      </c>
      <c r="L5" s="40" t="s">
        <v>115</v>
      </c>
    </row>
    <row r="6" spans="2:12" ht="28.5" customHeight="1" x14ac:dyDescent="0.25">
      <c r="B6" s="41" t="s">
        <v>116</v>
      </c>
      <c r="C6" s="42"/>
      <c r="D6" s="42"/>
      <c r="E6" s="42"/>
      <c r="F6" s="41"/>
      <c r="G6" s="41"/>
      <c r="H6" s="41"/>
      <c r="I6" s="41"/>
      <c r="J6" s="41"/>
      <c r="K6" s="43">
        <f>6/8</f>
        <v>0.75</v>
      </c>
      <c r="L6" s="44" t="s">
        <v>111</v>
      </c>
    </row>
    <row r="7" spans="2:12" ht="28.5" customHeight="1" x14ac:dyDescent="0.25">
      <c r="B7" s="41" t="s">
        <v>117</v>
      </c>
      <c r="C7" s="42"/>
      <c r="D7" s="42"/>
      <c r="E7" s="42"/>
      <c r="F7" s="41"/>
      <c r="G7" s="41"/>
      <c r="H7" s="41"/>
      <c r="I7" s="41"/>
      <c r="J7" s="41"/>
      <c r="K7" s="43">
        <f>7/8</f>
        <v>0.875</v>
      </c>
      <c r="L7" s="44" t="s">
        <v>112</v>
      </c>
    </row>
    <row r="8" spans="2:12" ht="28.5" customHeight="1" x14ac:dyDescent="0.25">
      <c r="B8" s="41" t="s">
        <v>118</v>
      </c>
      <c r="C8" s="42"/>
      <c r="D8" s="42"/>
      <c r="E8" s="42"/>
      <c r="F8" s="41"/>
      <c r="G8" s="41"/>
      <c r="H8" s="41"/>
      <c r="I8" s="41"/>
      <c r="J8" s="41"/>
      <c r="K8" s="43">
        <f>5/8</f>
        <v>0.625</v>
      </c>
      <c r="L8" s="44" t="s">
        <v>113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Check Box 1">
              <controlPr defaultSize="0" autoFill="0" autoLine="0" autoPict="0">
                <anchor moveWithCells="1">
                  <from>
                    <xdr:col>2</xdr:col>
                    <xdr:colOff>285750</xdr:colOff>
                    <xdr:row>5</xdr:row>
                    <xdr:rowOff>95250</xdr:rowOff>
                  </from>
                  <to>
                    <xdr:col>2</xdr:col>
                    <xdr:colOff>704850</xdr:colOff>
                    <xdr:row>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2</xdr:col>
                    <xdr:colOff>285750</xdr:colOff>
                    <xdr:row>5</xdr:row>
                    <xdr:rowOff>95250</xdr:rowOff>
                  </from>
                  <to>
                    <xdr:col>2</xdr:col>
                    <xdr:colOff>704850</xdr:colOff>
                    <xdr:row>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Check Box 3">
              <controlPr defaultSize="0" autoFill="0" autoLine="0" autoPict="0">
                <anchor moveWithCells="1">
                  <from>
                    <xdr:col>3</xdr:col>
                    <xdr:colOff>285750</xdr:colOff>
                    <xdr:row>5</xdr:row>
                    <xdr:rowOff>95250</xdr:rowOff>
                  </from>
                  <to>
                    <xdr:col>3</xdr:col>
                    <xdr:colOff>704850</xdr:colOff>
                    <xdr:row>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5</xdr:col>
                    <xdr:colOff>285750</xdr:colOff>
                    <xdr:row>5</xdr:row>
                    <xdr:rowOff>95250</xdr:rowOff>
                  </from>
                  <to>
                    <xdr:col>5</xdr:col>
                    <xdr:colOff>704850</xdr:colOff>
                    <xdr:row>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7" name="Check Box 5">
              <controlPr defaultSize="0" autoFill="0" autoLine="0" autoPict="0">
                <anchor moveWithCells="1">
                  <from>
                    <xdr:col>6</xdr:col>
                    <xdr:colOff>285750</xdr:colOff>
                    <xdr:row>5</xdr:row>
                    <xdr:rowOff>95250</xdr:rowOff>
                  </from>
                  <to>
                    <xdr:col>7</xdr:col>
                    <xdr:colOff>114300</xdr:colOff>
                    <xdr:row>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8" name="Check Box 6">
              <controlPr defaultSize="0" autoFill="0" autoLine="0" autoPict="0">
                <anchor moveWithCells="1">
                  <from>
                    <xdr:col>7</xdr:col>
                    <xdr:colOff>285750</xdr:colOff>
                    <xdr:row>5</xdr:row>
                    <xdr:rowOff>95250</xdr:rowOff>
                  </from>
                  <to>
                    <xdr:col>8</xdr:col>
                    <xdr:colOff>47625</xdr:colOff>
                    <xdr:row>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9" name="Check Box 7">
              <controlPr defaultSize="0" autoFill="0" autoLine="0" autoPict="0">
                <anchor moveWithCells="1">
                  <from>
                    <xdr:col>8</xdr:col>
                    <xdr:colOff>285750</xdr:colOff>
                    <xdr:row>5</xdr:row>
                    <xdr:rowOff>95250</xdr:rowOff>
                  </from>
                  <to>
                    <xdr:col>8</xdr:col>
                    <xdr:colOff>704850</xdr:colOff>
                    <xdr:row>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0" name="Check Box 8">
              <controlPr defaultSize="0" autoFill="0" autoLine="0" autoPict="0">
                <anchor moveWithCells="1">
                  <from>
                    <xdr:col>9</xdr:col>
                    <xdr:colOff>285750</xdr:colOff>
                    <xdr:row>5</xdr:row>
                    <xdr:rowOff>95250</xdr:rowOff>
                  </from>
                  <to>
                    <xdr:col>10</xdr:col>
                    <xdr:colOff>66675</xdr:colOff>
                    <xdr:row>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1" name="Check Box 9">
              <controlPr defaultSize="0" autoFill="0" autoLine="0" autoPict="0">
                <anchor moveWithCells="1">
                  <from>
                    <xdr:col>2</xdr:col>
                    <xdr:colOff>285750</xdr:colOff>
                    <xdr:row>6</xdr:row>
                    <xdr:rowOff>95250</xdr:rowOff>
                  </from>
                  <to>
                    <xdr:col>2</xdr:col>
                    <xdr:colOff>704850</xdr:colOff>
                    <xdr:row>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2" name="Check Box 10">
              <controlPr defaultSize="0" autoFill="0" autoLine="0" autoPict="0">
                <anchor moveWithCells="1">
                  <from>
                    <xdr:col>2</xdr:col>
                    <xdr:colOff>285750</xdr:colOff>
                    <xdr:row>6</xdr:row>
                    <xdr:rowOff>95250</xdr:rowOff>
                  </from>
                  <to>
                    <xdr:col>2</xdr:col>
                    <xdr:colOff>704850</xdr:colOff>
                    <xdr:row>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3" name="Check Box 11">
              <controlPr defaultSize="0" autoFill="0" autoLine="0" autoPict="0">
                <anchor moveWithCells="1">
                  <from>
                    <xdr:col>3</xdr:col>
                    <xdr:colOff>285750</xdr:colOff>
                    <xdr:row>6</xdr:row>
                    <xdr:rowOff>95250</xdr:rowOff>
                  </from>
                  <to>
                    <xdr:col>3</xdr:col>
                    <xdr:colOff>704850</xdr:colOff>
                    <xdr:row>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4" name="Check Box 12">
              <controlPr defaultSize="0" autoFill="0" autoLine="0" autoPict="0">
                <anchor moveWithCells="1">
                  <from>
                    <xdr:col>5</xdr:col>
                    <xdr:colOff>285750</xdr:colOff>
                    <xdr:row>6</xdr:row>
                    <xdr:rowOff>95250</xdr:rowOff>
                  </from>
                  <to>
                    <xdr:col>5</xdr:col>
                    <xdr:colOff>704850</xdr:colOff>
                    <xdr:row>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5" name="Check Box 13">
              <controlPr defaultSize="0" autoFill="0" autoLine="0" autoPict="0">
                <anchor moveWithCells="1">
                  <from>
                    <xdr:col>6</xdr:col>
                    <xdr:colOff>285750</xdr:colOff>
                    <xdr:row>6</xdr:row>
                    <xdr:rowOff>95250</xdr:rowOff>
                  </from>
                  <to>
                    <xdr:col>7</xdr:col>
                    <xdr:colOff>114300</xdr:colOff>
                    <xdr:row>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6" name="Check Box 14">
              <controlPr defaultSize="0" autoFill="0" autoLine="0" autoPict="0">
                <anchor moveWithCells="1">
                  <from>
                    <xdr:col>7</xdr:col>
                    <xdr:colOff>285750</xdr:colOff>
                    <xdr:row>6</xdr:row>
                    <xdr:rowOff>95250</xdr:rowOff>
                  </from>
                  <to>
                    <xdr:col>8</xdr:col>
                    <xdr:colOff>47625</xdr:colOff>
                    <xdr:row>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7" name="Check Box 15">
              <controlPr defaultSize="0" autoFill="0" autoLine="0" autoPict="0">
                <anchor moveWithCells="1">
                  <from>
                    <xdr:col>8</xdr:col>
                    <xdr:colOff>285750</xdr:colOff>
                    <xdr:row>6</xdr:row>
                    <xdr:rowOff>95250</xdr:rowOff>
                  </from>
                  <to>
                    <xdr:col>8</xdr:col>
                    <xdr:colOff>704850</xdr:colOff>
                    <xdr:row>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8" name="Check Box 16">
              <controlPr defaultSize="0" autoFill="0" autoLine="0" autoPict="0">
                <anchor moveWithCells="1">
                  <from>
                    <xdr:col>9</xdr:col>
                    <xdr:colOff>285750</xdr:colOff>
                    <xdr:row>6</xdr:row>
                    <xdr:rowOff>95250</xdr:rowOff>
                  </from>
                  <to>
                    <xdr:col>10</xdr:col>
                    <xdr:colOff>66675</xdr:colOff>
                    <xdr:row>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19" name="Check Box 17">
              <controlPr defaultSize="0" autoFill="0" autoLine="0" autoPict="0">
                <anchor moveWithCells="1">
                  <from>
                    <xdr:col>2</xdr:col>
                    <xdr:colOff>285750</xdr:colOff>
                    <xdr:row>7</xdr:row>
                    <xdr:rowOff>95250</xdr:rowOff>
                  </from>
                  <to>
                    <xdr:col>2</xdr:col>
                    <xdr:colOff>704850</xdr:colOff>
                    <xdr:row>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20" name="Check Box 18">
              <controlPr defaultSize="0" autoFill="0" autoLine="0" autoPict="0">
                <anchor moveWithCells="1">
                  <from>
                    <xdr:col>2</xdr:col>
                    <xdr:colOff>285750</xdr:colOff>
                    <xdr:row>7</xdr:row>
                    <xdr:rowOff>95250</xdr:rowOff>
                  </from>
                  <to>
                    <xdr:col>2</xdr:col>
                    <xdr:colOff>704850</xdr:colOff>
                    <xdr:row>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21" name="Check Box 19">
              <controlPr defaultSize="0" autoFill="0" autoLine="0" autoPict="0">
                <anchor moveWithCells="1">
                  <from>
                    <xdr:col>3</xdr:col>
                    <xdr:colOff>285750</xdr:colOff>
                    <xdr:row>7</xdr:row>
                    <xdr:rowOff>95250</xdr:rowOff>
                  </from>
                  <to>
                    <xdr:col>3</xdr:col>
                    <xdr:colOff>704850</xdr:colOff>
                    <xdr:row>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22" name="Check Box 20">
              <controlPr defaultSize="0" autoFill="0" autoLine="0" autoPict="0">
                <anchor moveWithCells="1">
                  <from>
                    <xdr:col>5</xdr:col>
                    <xdr:colOff>285750</xdr:colOff>
                    <xdr:row>7</xdr:row>
                    <xdr:rowOff>95250</xdr:rowOff>
                  </from>
                  <to>
                    <xdr:col>5</xdr:col>
                    <xdr:colOff>704850</xdr:colOff>
                    <xdr:row>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3" name="Check Box 21">
              <controlPr defaultSize="0" autoFill="0" autoLine="0" autoPict="0">
                <anchor moveWithCells="1">
                  <from>
                    <xdr:col>6</xdr:col>
                    <xdr:colOff>285750</xdr:colOff>
                    <xdr:row>7</xdr:row>
                    <xdr:rowOff>95250</xdr:rowOff>
                  </from>
                  <to>
                    <xdr:col>7</xdr:col>
                    <xdr:colOff>114300</xdr:colOff>
                    <xdr:row>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24" name="Check Box 22">
              <controlPr defaultSize="0" autoFill="0" autoLine="0" autoPict="0">
                <anchor moveWithCells="1">
                  <from>
                    <xdr:col>7</xdr:col>
                    <xdr:colOff>285750</xdr:colOff>
                    <xdr:row>7</xdr:row>
                    <xdr:rowOff>95250</xdr:rowOff>
                  </from>
                  <to>
                    <xdr:col>8</xdr:col>
                    <xdr:colOff>47625</xdr:colOff>
                    <xdr:row>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25" name="Check Box 23">
              <controlPr defaultSize="0" autoFill="0" autoLine="0" autoPict="0">
                <anchor moveWithCells="1">
                  <from>
                    <xdr:col>8</xdr:col>
                    <xdr:colOff>285750</xdr:colOff>
                    <xdr:row>7</xdr:row>
                    <xdr:rowOff>95250</xdr:rowOff>
                  </from>
                  <to>
                    <xdr:col>8</xdr:col>
                    <xdr:colOff>704850</xdr:colOff>
                    <xdr:row>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26" name="Check Box 24">
              <controlPr defaultSize="0" autoFill="0" autoLine="0" autoPict="0">
                <anchor moveWithCells="1">
                  <from>
                    <xdr:col>9</xdr:col>
                    <xdr:colOff>285750</xdr:colOff>
                    <xdr:row>7</xdr:row>
                    <xdr:rowOff>95250</xdr:rowOff>
                  </from>
                  <to>
                    <xdr:col>10</xdr:col>
                    <xdr:colOff>66675</xdr:colOff>
                    <xdr:row>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27" name="Check Box 25">
              <controlPr defaultSize="0" autoFill="0" autoLine="0" autoPict="0">
                <anchor moveWithCells="1">
                  <from>
                    <xdr:col>9</xdr:col>
                    <xdr:colOff>285750</xdr:colOff>
                    <xdr:row>6</xdr:row>
                    <xdr:rowOff>95250</xdr:rowOff>
                  </from>
                  <to>
                    <xdr:col>10</xdr:col>
                    <xdr:colOff>66675</xdr:colOff>
                    <xdr:row>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28" name="Check Box 26">
              <controlPr defaultSize="0" autoFill="0" autoLine="0" autoPict="0">
                <anchor moveWithCells="1">
                  <from>
                    <xdr:col>9</xdr:col>
                    <xdr:colOff>285750</xdr:colOff>
                    <xdr:row>7</xdr:row>
                    <xdr:rowOff>95250</xdr:rowOff>
                  </from>
                  <to>
                    <xdr:col>10</xdr:col>
                    <xdr:colOff>66675</xdr:colOff>
                    <xdr:row>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29" name="Check Box 27">
              <controlPr defaultSize="0" autoFill="0" autoLine="0" autoPict="0">
                <anchor moveWithCells="1">
                  <from>
                    <xdr:col>4</xdr:col>
                    <xdr:colOff>285750</xdr:colOff>
                    <xdr:row>5</xdr:row>
                    <xdr:rowOff>95250</xdr:rowOff>
                  </from>
                  <to>
                    <xdr:col>4</xdr:col>
                    <xdr:colOff>704850</xdr:colOff>
                    <xdr:row>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30" name="Check Box 28">
              <controlPr defaultSize="0" autoFill="0" autoLine="0" autoPict="0">
                <anchor moveWithCells="1">
                  <from>
                    <xdr:col>4</xdr:col>
                    <xdr:colOff>285750</xdr:colOff>
                    <xdr:row>6</xdr:row>
                    <xdr:rowOff>95250</xdr:rowOff>
                  </from>
                  <to>
                    <xdr:col>4</xdr:col>
                    <xdr:colOff>704850</xdr:colOff>
                    <xdr:row>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31" name="Check Box 29">
              <controlPr defaultSize="0" autoFill="0" autoLine="0" autoPict="0">
                <anchor moveWithCells="1">
                  <from>
                    <xdr:col>4</xdr:col>
                    <xdr:colOff>285750</xdr:colOff>
                    <xdr:row>7</xdr:row>
                    <xdr:rowOff>95250</xdr:rowOff>
                  </from>
                  <to>
                    <xdr:col>4</xdr:col>
                    <xdr:colOff>704850</xdr:colOff>
                    <xdr:row>7</xdr:row>
                    <xdr:rowOff>295275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DATA FLOW</vt:lpstr>
      <vt:lpstr>FORM</vt:lpstr>
      <vt:lpstr>DATABASE</vt:lpstr>
      <vt:lpstr>ITEM LEDGER</vt:lpstr>
      <vt:lpstr>ACCT LEDGER</vt:lpstr>
      <vt:lpstr>SRCE FILE&gt;&gt;&gt;</vt:lpstr>
      <vt:lpstr>acct recble</vt:lpstr>
      <vt:lpstr>items available</vt:lpstr>
      <vt:lpstr>customer search</vt:lpstr>
      <vt:lpstr>item master</vt:lpstr>
      <vt:lpstr>item search</vt:lpstr>
      <vt:lpstr>customer master</vt:lpstr>
      <vt:lpstr>REPORTS&gt;&gt;&gt;</vt:lpstr>
      <vt:lpstr>sor list for invoicing</vt:lpstr>
      <vt:lpstr>item delivery tracking</vt:lpstr>
      <vt:lpstr>document tracking</vt:lpstr>
      <vt:lpstr>'sor list for invoicing'!Print_Area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Lelia Carbon</dc:creator>
  <cp:lastModifiedBy>Marc Balabat</cp:lastModifiedBy>
  <dcterms:created xsi:type="dcterms:W3CDTF">2025-06-12T15:32:48Z</dcterms:created>
  <dcterms:modified xsi:type="dcterms:W3CDTF">2025-07-04T06:37:14Z</dcterms:modified>
</cp:coreProperties>
</file>