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jcast\Desktop\UNAD\004 InterSemestral 2025\ESTADÍSTICA Y PROBABILIDAD - (211622A_2033)\"/>
    </mc:Choice>
  </mc:AlternateContent>
  <xr:revisionPtr revIDLastSave="0" documentId="13_ncr:1_{5402BB26-A839-4214-A487-DCF7418FAFEF}" xr6:coauthVersionLast="47" xr6:coauthVersionMax="47" xr10:uidLastSave="{00000000-0000-0000-0000-000000000000}"/>
  <bookViews>
    <workbookView xWindow="43080" yWindow="-120" windowWidth="20640" windowHeight="11040" firstSheet="3" activeTab="7" xr2:uid="{00000000-000D-0000-FFFF-FFFF00000000}"/>
  </bookViews>
  <sheets>
    <sheet name="PORTADA" sheetId="1" r:id="rId1"/>
    <sheet name="Situación y caracterización" sheetId="8" r:id="rId2"/>
    <sheet name="Base Datos" sheetId="2" r:id="rId3"/>
    <sheet name="EJERCICIO 1" sheetId="3" r:id="rId4"/>
    <sheet name="EJERCICIO 2" sheetId="4" r:id="rId5"/>
    <sheet name="EJERCICIO 3" sheetId="5" r:id="rId6"/>
    <sheet name="WEB CONFERENCIA" sheetId="6" r:id="rId7"/>
    <sheet name="BIBLIOGRAFÍA" sheetId="7" r:id="rId8"/>
  </sheets>
  <definedNames>
    <definedName name="_xlnm._FilterDatabase" localSheetId="2" hidden="1">'Base Datos'!$A$1:$J$401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44" i="5" l="1"/>
  <c r="E45" i="5"/>
  <c r="E43" i="5"/>
  <c r="E35" i="5"/>
  <c r="E31" i="5"/>
  <c r="H95" i="4"/>
  <c r="H93" i="4"/>
  <c r="H91" i="4"/>
  <c r="H89" i="4"/>
  <c r="H87" i="4"/>
  <c r="S66" i="4"/>
  <c r="S65" i="4"/>
  <c r="S64" i="4"/>
  <c r="P66" i="4"/>
  <c r="P65" i="4"/>
  <c r="P64" i="4"/>
  <c r="M66" i="4"/>
  <c r="M65" i="4"/>
  <c r="A7" i="4"/>
  <c r="L5" i="2"/>
  <c r="L15" i="2" l="1"/>
  <c r="L14" i="2"/>
  <c r="L9" i="2"/>
  <c r="L8" i="2"/>
  <c r="L7" i="2"/>
  <c r="L6" i="2"/>
  <c r="B15" i="5" l="1"/>
  <c r="B27" i="5"/>
  <c r="B39" i="5"/>
  <c r="B51" i="5"/>
  <c r="B63" i="5"/>
  <c r="B75" i="5"/>
  <c r="B87" i="5"/>
  <c r="B99" i="5"/>
  <c r="B111" i="5"/>
  <c r="B123" i="5"/>
  <c r="B135" i="5"/>
  <c r="B147" i="5"/>
  <c r="B159" i="5"/>
  <c r="B171" i="5"/>
  <c r="B183" i="5"/>
  <c r="B195" i="5"/>
  <c r="B207" i="5"/>
  <c r="B219" i="5"/>
  <c r="B231" i="5"/>
  <c r="B243" i="5"/>
  <c r="B255" i="5"/>
  <c r="B267" i="5"/>
  <c r="B279" i="5"/>
  <c r="B291" i="5"/>
  <c r="B303" i="5"/>
  <c r="B315" i="5"/>
  <c r="B327" i="5"/>
  <c r="B339" i="5"/>
  <c r="B351" i="5"/>
  <c r="B363" i="5"/>
  <c r="B375" i="5"/>
  <c r="B387" i="5"/>
  <c r="B399" i="5"/>
  <c r="A8" i="5"/>
  <c r="A20" i="5"/>
  <c r="A32" i="5"/>
  <c r="A44" i="5"/>
  <c r="A56" i="5"/>
  <c r="A68" i="5"/>
  <c r="A80" i="5"/>
  <c r="A92" i="5"/>
  <c r="A104" i="5"/>
  <c r="A116" i="5"/>
  <c r="A128" i="5"/>
  <c r="A140" i="5"/>
  <c r="A152" i="5"/>
  <c r="A164" i="5"/>
  <c r="A176" i="5"/>
  <c r="A188" i="5"/>
  <c r="A200" i="5"/>
  <c r="A212" i="5"/>
  <c r="A224" i="5"/>
  <c r="A236" i="5"/>
  <c r="A248" i="5"/>
  <c r="A260" i="5"/>
  <c r="A272" i="5"/>
  <c r="A284" i="5"/>
  <c r="A296" i="5"/>
  <c r="A308" i="5"/>
  <c r="A320" i="5"/>
  <c r="A332" i="5"/>
  <c r="A344" i="5"/>
  <c r="A356" i="5"/>
  <c r="A368" i="5"/>
  <c r="B16" i="5"/>
  <c r="B28" i="5"/>
  <c r="B40" i="5"/>
  <c r="B52" i="5"/>
  <c r="B64" i="5"/>
  <c r="B76" i="5"/>
  <c r="B88" i="5"/>
  <c r="B100" i="5"/>
  <c r="B112" i="5"/>
  <c r="B124" i="5"/>
  <c r="B136" i="5"/>
  <c r="B148" i="5"/>
  <c r="B160" i="5"/>
  <c r="B172" i="5"/>
  <c r="B184" i="5"/>
  <c r="B196" i="5"/>
  <c r="B208" i="5"/>
  <c r="B220" i="5"/>
  <c r="B232" i="5"/>
  <c r="B244" i="5"/>
  <c r="B256" i="5"/>
  <c r="B268" i="5"/>
  <c r="B280" i="5"/>
  <c r="B292" i="5"/>
  <c r="B304" i="5"/>
  <c r="B316" i="5"/>
  <c r="B328" i="5"/>
  <c r="B340" i="5"/>
  <c r="B352" i="5"/>
  <c r="B364" i="5"/>
  <c r="B376" i="5"/>
  <c r="B388" i="5"/>
  <c r="B400" i="5"/>
  <c r="A9" i="5"/>
  <c r="A21" i="5"/>
  <c r="A33" i="5"/>
  <c r="A45" i="5"/>
  <c r="A57" i="5"/>
  <c r="A69" i="5"/>
  <c r="A81" i="5"/>
  <c r="A93" i="5"/>
  <c r="A105" i="5"/>
  <c r="A117" i="5"/>
  <c r="A129" i="5"/>
  <c r="A141" i="5"/>
  <c r="A153" i="5"/>
  <c r="A165" i="5"/>
  <c r="A177" i="5"/>
  <c r="A189" i="5"/>
  <c r="A201" i="5"/>
  <c r="A213" i="5"/>
  <c r="A225" i="5"/>
  <c r="A237" i="5"/>
  <c r="A249" i="5"/>
  <c r="A261" i="5"/>
  <c r="A273" i="5"/>
  <c r="A285" i="5"/>
  <c r="A297" i="5"/>
  <c r="A309" i="5"/>
  <c r="A321" i="5"/>
  <c r="A333" i="5"/>
  <c r="A345" i="5"/>
  <c r="A357" i="5"/>
  <c r="A369" i="5"/>
  <c r="A381" i="5"/>
  <c r="B41" i="5"/>
  <c r="B53" i="5"/>
  <c r="B65" i="5"/>
  <c r="B77" i="5"/>
  <c r="B89" i="5"/>
  <c r="B101" i="5"/>
  <c r="B113" i="5"/>
  <c r="B125" i="5"/>
  <c r="B137" i="5"/>
  <c r="B149" i="5"/>
  <c r="B161" i="5"/>
  <c r="B173" i="5"/>
  <c r="B185" i="5"/>
  <c r="B197" i="5"/>
  <c r="B209" i="5"/>
  <c r="B221" i="5"/>
  <c r="B233" i="5"/>
  <c r="B245" i="5"/>
  <c r="B257" i="5"/>
  <c r="B269" i="5"/>
  <c r="B281" i="5"/>
  <c r="B293" i="5"/>
  <c r="B305" i="5"/>
  <c r="B317" i="5"/>
  <c r="B329" i="5"/>
  <c r="B341" i="5"/>
  <c r="B353" i="5"/>
  <c r="B365" i="5"/>
  <c r="B377" i="5"/>
  <c r="B389" i="5"/>
  <c r="B401" i="5"/>
  <c r="A10" i="5"/>
  <c r="A22" i="5"/>
  <c r="A34" i="5"/>
  <c r="A46" i="5"/>
  <c r="A58" i="5"/>
  <c r="A70" i="5"/>
  <c r="A82" i="5"/>
  <c r="A94" i="5"/>
  <c r="A106" i="5"/>
  <c r="A118" i="5"/>
  <c r="A130" i="5"/>
  <c r="A142" i="5"/>
  <c r="A154" i="5"/>
  <c r="A166" i="5"/>
  <c r="A178" i="5"/>
  <c r="A190" i="5"/>
  <c r="A202" i="5"/>
  <c r="A214" i="5"/>
  <c r="A226" i="5"/>
  <c r="A238" i="5"/>
  <c r="A250" i="5"/>
  <c r="A262" i="5"/>
  <c r="A274" i="5"/>
  <c r="A286" i="5"/>
  <c r="A298" i="5"/>
  <c r="A310" i="5"/>
  <c r="A322" i="5"/>
  <c r="A334" i="5"/>
  <c r="A346" i="5"/>
  <c r="A358" i="5"/>
  <c r="A370" i="5"/>
  <c r="A382" i="5"/>
  <c r="A394" i="5"/>
  <c r="B30" i="5"/>
  <c r="B42" i="5"/>
  <c r="B54" i="5"/>
  <c r="B66" i="5"/>
  <c r="B78" i="5"/>
  <c r="B90" i="5"/>
  <c r="B102" i="5"/>
  <c r="B114" i="5"/>
  <c r="B126" i="5"/>
  <c r="B138" i="5"/>
  <c r="B150" i="5"/>
  <c r="B162" i="5"/>
  <c r="B174" i="5"/>
  <c r="B186" i="5"/>
  <c r="B198" i="5"/>
  <c r="B210" i="5"/>
  <c r="B222" i="5"/>
  <c r="B234" i="5"/>
  <c r="B246" i="5"/>
  <c r="B258" i="5"/>
  <c r="B270" i="5"/>
  <c r="B282" i="5"/>
  <c r="B294" i="5"/>
  <c r="B306" i="5"/>
  <c r="B318" i="5"/>
  <c r="B330" i="5"/>
  <c r="B342" i="5"/>
  <c r="B354" i="5"/>
  <c r="B366" i="5"/>
  <c r="B378" i="5"/>
  <c r="B390" i="5"/>
  <c r="B402" i="5"/>
  <c r="A11" i="5"/>
  <c r="A23" i="5"/>
  <c r="A35" i="5"/>
  <c r="A47" i="5"/>
  <c r="A59" i="5"/>
  <c r="A71" i="5"/>
  <c r="A83" i="5"/>
  <c r="A95" i="5"/>
  <c r="A107" i="5"/>
  <c r="A119" i="5"/>
  <c r="A131" i="5"/>
  <c r="A143" i="5"/>
  <c r="A155" i="5"/>
  <c r="A167" i="5"/>
  <c r="A179" i="5"/>
  <c r="A191" i="5"/>
  <c r="A203" i="5"/>
  <c r="A215" i="5"/>
  <c r="A227" i="5"/>
  <c r="A239" i="5"/>
  <c r="A251" i="5"/>
  <c r="A263" i="5"/>
  <c r="A275" i="5"/>
  <c r="A287" i="5"/>
  <c r="A299" i="5"/>
  <c r="A311" i="5"/>
  <c r="A323" i="5"/>
  <c r="A335" i="5"/>
  <c r="A347" i="5"/>
  <c r="A359" i="5"/>
  <c r="A371" i="5"/>
  <c r="A383" i="5"/>
  <c r="A395" i="5"/>
  <c r="B43" i="5"/>
  <c r="B55" i="5"/>
  <c r="B67" i="5"/>
  <c r="B79" i="5"/>
  <c r="B91" i="5"/>
  <c r="B103" i="5"/>
  <c r="B115" i="5"/>
  <c r="B127" i="5"/>
  <c r="B139" i="5"/>
  <c r="B151" i="5"/>
  <c r="B163" i="5"/>
  <c r="B175" i="5"/>
  <c r="B187" i="5"/>
  <c r="B199" i="5"/>
  <c r="B211" i="5"/>
  <c r="B223" i="5"/>
  <c r="B235" i="5"/>
  <c r="B247" i="5"/>
  <c r="B259" i="5"/>
  <c r="B271" i="5"/>
  <c r="B283" i="5"/>
  <c r="B295" i="5"/>
  <c r="B307" i="5"/>
  <c r="B319" i="5"/>
  <c r="B331" i="5"/>
  <c r="B343" i="5"/>
  <c r="B355" i="5"/>
  <c r="B367" i="5"/>
  <c r="B379" i="5"/>
  <c r="B391" i="5"/>
  <c r="B403" i="5"/>
  <c r="A12" i="5"/>
  <c r="A24" i="5"/>
  <c r="A36" i="5"/>
  <c r="A48" i="5"/>
  <c r="A60" i="5"/>
  <c r="A72" i="5"/>
  <c r="A84" i="5"/>
  <c r="A96" i="5"/>
  <c r="A108" i="5"/>
  <c r="A120" i="5"/>
  <c r="A132" i="5"/>
  <c r="A144" i="5"/>
  <c r="A156" i="5"/>
  <c r="A168" i="5"/>
  <c r="A180" i="5"/>
  <c r="A192" i="5"/>
  <c r="A204" i="5"/>
  <c r="A216" i="5"/>
  <c r="A228" i="5"/>
  <c r="A240" i="5"/>
  <c r="A252" i="5"/>
  <c r="A264" i="5"/>
  <c r="A276" i="5"/>
  <c r="A288" i="5"/>
  <c r="A300" i="5"/>
  <c r="A312" i="5"/>
  <c r="A324" i="5"/>
  <c r="A336" i="5"/>
  <c r="A348" i="5"/>
  <c r="A360" i="5"/>
  <c r="A372" i="5"/>
  <c r="A384" i="5"/>
  <c r="A396" i="5"/>
  <c r="B32" i="5"/>
  <c r="B44" i="5"/>
  <c r="B56" i="5"/>
  <c r="B68" i="5"/>
  <c r="B80" i="5"/>
  <c r="B92" i="5"/>
  <c r="B104" i="5"/>
  <c r="B116" i="5"/>
  <c r="B128" i="5"/>
  <c r="B140" i="5"/>
  <c r="B152" i="5"/>
  <c r="B164" i="5"/>
  <c r="B176" i="5"/>
  <c r="B188" i="5"/>
  <c r="B200" i="5"/>
  <c r="B212" i="5"/>
  <c r="B224" i="5"/>
  <c r="B236" i="5"/>
  <c r="B248" i="5"/>
  <c r="B260" i="5"/>
  <c r="B272" i="5"/>
  <c r="B284" i="5"/>
  <c r="B296" i="5"/>
  <c r="B308" i="5"/>
  <c r="B320" i="5"/>
  <c r="B332" i="5"/>
  <c r="B344" i="5"/>
  <c r="B356" i="5"/>
  <c r="B368" i="5"/>
  <c r="B380" i="5"/>
  <c r="B392" i="5"/>
  <c r="A13" i="5"/>
  <c r="A25" i="5"/>
  <c r="A37" i="5"/>
  <c r="A49" i="5"/>
  <c r="A61" i="5"/>
  <c r="A73" i="5"/>
  <c r="A85" i="5"/>
  <c r="A97" i="5"/>
  <c r="A109" i="5"/>
  <c r="A121" i="5"/>
  <c r="A133" i="5"/>
  <c r="A145" i="5"/>
  <c r="A157" i="5"/>
  <c r="A169" i="5"/>
  <c r="A181" i="5"/>
  <c r="A193" i="5"/>
  <c r="A205" i="5"/>
  <c r="A217" i="5"/>
  <c r="A229" i="5"/>
  <c r="A241" i="5"/>
  <c r="A253" i="5"/>
  <c r="A265" i="5"/>
  <c r="A277" i="5"/>
  <c r="A289" i="5"/>
  <c r="A301" i="5"/>
  <c r="A313" i="5"/>
  <c r="A325" i="5"/>
  <c r="A337" i="5"/>
  <c r="A349" i="5"/>
  <c r="A361" i="5"/>
  <c r="A373" i="5"/>
  <c r="A385" i="5"/>
  <c r="A397" i="5"/>
  <c r="A290" i="5"/>
  <c r="A314" i="5"/>
  <c r="A338" i="5"/>
  <c r="A362" i="5"/>
  <c r="A386" i="5"/>
  <c r="A398" i="5"/>
  <c r="A363" i="5"/>
  <c r="A399" i="5"/>
  <c r="B45" i="5"/>
  <c r="B57" i="5"/>
  <c r="B69" i="5"/>
  <c r="B81" i="5"/>
  <c r="B93" i="5"/>
  <c r="B105" i="5"/>
  <c r="B117" i="5"/>
  <c r="B129" i="5"/>
  <c r="B141" i="5"/>
  <c r="B153" i="5"/>
  <c r="B165" i="5"/>
  <c r="B177" i="5"/>
  <c r="B189" i="5"/>
  <c r="B201" i="5"/>
  <c r="B213" i="5"/>
  <c r="B225" i="5"/>
  <c r="B237" i="5"/>
  <c r="B249" i="5"/>
  <c r="B261" i="5"/>
  <c r="B273" i="5"/>
  <c r="B285" i="5"/>
  <c r="B297" i="5"/>
  <c r="B309" i="5"/>
  <c r="B321" i="5"/>
  <c r="B333" i="5"/>
  <c r="B345" i="5"/>
  <c r="B357" i="5"/>
  <c r="B369" i="5"/>
  <c r="B381" i="5"/>
  <c r="B393" i="5"/>
  <c r="A14" i="5"/>
  <c r="A26" i="5"/>
  <c r="A38" i="5"/>
  <c r="A50" i="5"/>
  <c r="A62" i="5"/>
  <c r="A74" i="5"/>
  <c r="A86" i="5"/>
  <c r="A98" i="5"/>
  <c r="A110" i="5"/>
  <c r="A122" i="5"/>
  <c r="A134" i="5"/>
  <c r="A146" i="5"/>
  <c r="A158" i="5"/>
  <c r="A170" i="5"/>
  <c r="A182" i="5"/>
  <c r="A194" i="5"/>
  <c r="A206" i="5"/>
  <c r="A218" i="5"/>
  <c r="A230" i="5"/>
  <c r="A242" i="5"/>
  <c r="A254" i="5"/>
  <c r="A266" i="5"/>
  <c r="A278" i="5"/>
  <c r="A302" i="5"/>
  <c r="A326" i="5"/>
  <c r="A350" i="5"/>
  <c r="A374" i="5"/>
  <c r="A351" i="5"/>
  <c r="A387" i="5"/>
  <c r="B22" i="5"/>
  <c r="B34" i="5"/>
  <c r="B46" i="5"/>
  <c r="B58" i="5"/>
  <c r="B70" i="5"/>
  <c r="B82" i="5"/>
  <c r="B94" i="5"/>
  <c r="B106" i="5"/>
  <c r="B118" i="5"/>
  <c r="B130" i="5"/>
  <c r="B142" i="5"/>
  <c r="B154" i="5"/>
  <c r="B166" i="5"/>
  <c r="B178" i="5"/>
  <c r="B190" i="5"/>
  <c r="B202" i="5"/>
  <c r="B214" i="5"/>
  <c r="B226" i="5"/>
  <c r="B238" i="5"/>
  <c r="B250" i="5"/>
  <c r="B262" i="5"/>
  <c r="B274" i="5"/>
  <c r="B286" i="5"/>
  <c r="B298" i="5"/>
  <c r="B310" i="5"/>
  <c r="B322" i="5"/>
  <c r="B334" i="5"/>
  <c r="B346" i="5"/>
  <c r="B358" i="5"/>
  <c r="B370" i="5"/>
  <c r="B382" i="5"/>
  <c r="B394" i="5"/>
  <c r="B4" i="5"/>
  <c r="A15" i="5"/>
  <c r="A27" i="5"/>
  <c r="A39" i="5"/>
  <c r="A51" i="5"/>
  <c r="A63" i="5"/>
  <c r="A75" i="5"/>
  <c r="A87" i="5"/>
  <c r="A99" i="5"/>
  <c r="A111" i="5"/>
  <c r="A123" i="5"/>
  <c r="A135" i="5"/>
  <c r="A147" i="5"/>
  <c r="A159" i="5"/>
  <c r="A171" i="5"/>
  <c r="A183" i="5"/>
  <c r="A195" i="5"/>
  <c r="A207" i="5"/>
  <c r="A219" i="5"/>
  <c r="A231" i="5"/>
  <c r="A243" i="5"/>
  <c r="A255" i="5"/>
  <c r="A267" i="5"/>
  <c r="A279" i="5"/>
  <c r="A291" i="5"/>
  <c r="A303" i="5"/>
  <c r="A315" i="5"/>
  <c r="A327" i="5"/>
  <c r="A339" i="5"/>
  <c r="A375" i="5"/>
  <c r="B11" i="5"/>
  <c r="B23" i="5"/>
  <c r="B35" i="5"/>
  <c r="B47" i="5"/>
  <c r="B59" i="5"/>
  <c r="B71" i="5"/>
  <c r="B83" i="5"/>
  <c r="B95" i="5"/>
  <c r="B107" i="5"/>
  <c r="B119" i="5"/>
  <c r="B131" i="5"/>
  <c r="B143" i="5"/>
  <c r="B155" i="5"/>
  <c r="B167" i="5"/>
  <c r="B179" i="5"/>
  <c r="B191" i="5"/>
  <c r="B203" i="5"/>
  <c r="B215" i="5"/>
  <c r="B227" i="5"/>
  <c r="B239" i="5"/>
  <c r="B251" i="5"/>
  <c r="B263" i="5"/>
  <c r="B275" i="5"/>
  <c r="B287" i="5"/>
  <c r="B299" i="5"/>
  <c r="B311" i="5"/>
  <c r="B323" i="5"/>
  <c r="B335" i="5"/>
  <c r="B347" i="5"/>
  <c r="B359" i="5"/>
  <c r="B371" i="5"/>
  <c r="B383" i="5"/>
  <c r="B395" i="5"/>
  <c r="A4" i="5"/>
  <c r="A16" i="5"/>
  <c r="A28" i="5"/>
  <c r="A40" i="5"/>
  <c r="A52" i="5"/>
  <c r="A64" i="5"/>
  <c r="A76" i="5"/>
  <c r="A88" i="5"/>
  <c r="A100" i="5"/>
  <c r="A112" i="5"/>
  <c r="A124" i="5"/>
  <c r="A136" i="5"/>
  <c r="A148" i="5"/>
  <c r="A160" i="5"/>
  <c r="A172" i="5"/>
  <c r="A184" i="5"/>
  <c r="A196" i="5"/>
  <c r="A208" i="5"/>
  <c r="A220" i="5"/>
  <c r="A232" i="5"/>
  <c r="A244" i="5"/>
  <c r="A256" i="5"/>
  <c r="A268" i="5"/>
  <c r="A280" i="5"/>
  <c r="A292" i="5"/>
  <c r="A304" i="5"/>
  <c r="A316" i="5"/>
  <c r="A328" i="5"/>
  <c r="A340" i="5"/>
  <c r="A352" i="5"/>
  <c r="A364" i="5"/>
  <c r="A376" i="5"/>
  <c r="B12" i="5"/>
  <c r="B24" i="5"/>
  <c r="B36" i="5"/>
  <c r="B48" i="5"/>
  <c r="B60" i="5"/>
  <c r="B72" i="5"/>
  <c r="B84" i="5"/>
  <c r="B96" i="5"/>
  <c r="B108" i="5"/>
  <c r="B120" i="5"/>
  <c r="B132" i="5"/>
  <c r="B144" i="5"/>
  <c r="B156" i="5"/>
  <c r="B168" i="5"/>
  <c r="B180" i="5"/>
  <c r="B192" i="5"/>
  <c r="B204" i="5"/>
  <c r="B216" i="5"/>
  <c r="B228" i="5"/>
  <c r="B240" i="5"/>
  <c r="B252" i="5"/>
  <c r="B264" i="5"/>
  <c r="B276" i="5"/>
  <c r="B288" i="5"/>
  <c r="B300" i="5"/>
  <c r="B312" i="5"/>
  <c r="B324" i="5"/>
  <c r="B336" i="5"/>
  <c r="B348" i="5"/>
  <c r="B360" i="5"/>
  <c r="B372" i="5"/>
  <c r="B384" i="5"/>
  <c r="B396" i="5"/>
  <c r="A5" i="5"/>
  <c r="A17" i="5"/>
  <c r="A29" i="5"/>
  <c r="A41" i="5"/>
  <c r="A53" i="5"/>
  <c r="A65" i="5"/>
  <c r="A77" i="5"/>
  <c r="A89" i="5"/>
  <c r="A101" i="5"/>
  <c r="A113" i="5"/>
  <c r="A125" i="5"/>
  <c r="A137" i="5"/>
  <c r="A149" i="5"/>
  <c r="A161" i="5"/>
  <c r="A173" i="5"/>
  <c r="A185" i="5"/>
  <c r="A197" i="5"/>
  <c r="A209" i="5"/>
  <c r="A221" i="5"/>
  <c r="A233" i="5"/>
  <c r="A245" i="5"/>
  <c r="A257" i="5"/>
  <c r="A269" i="5"/>
  <c r="A281" i="5"/>
  <c r="A293" i="5"/>
  <c r="A305" i="5"/>
  <c r="A317" i="5"/>
  <c r="A329" i="5"/>
  <c r="A341" i="5"/>
  <c r="A353" i="5"/>
  <c r="A365" i="5"/>
  <c r="A377" i="5"/>
  <c r="B13" i="5"/>
  <c r="B25" i="5"/>
  <c r="B37" i="5"/>
  <c r="B49" i="5"/>
  <c r="B61" i="5"/>
  <c r="B73" i="5"/>
  <c r="B85" i="5"/>
  <c r="B97" i="5"/>
  <c r="B109" i="5"/>
  <c r="B121" i="5"/>
  <c r="B133" i="5"/>
  <c r="B145" i="5"/>
  <c r="B157" i="5"/>
  <c r="B169" i="5"/>
  <c r="B181" i="5"/>
  <c r="B193" i="5"/>
  <c r="B205" i="5"/>
  <c r="B217" i="5"/>
  <c r="B229" i="5"/>
  <c r="B241" i="5"/>
  <c r="B253" i="5"/>
  <c r="B265" i="5"/>
  <c r="B277" i="5"/>
  <c r="B289" i="5"/>
  <c r="B301" i="5"/>
  <c r="B313" i="5"/>
  <c r="B325" i="5"/>
  <c r="B337" i="5"/>
  <c r="B349" i="5"/>
  <c r="B361" i="5"/>
  <c r="B373" i="5"/>
  <c r="B385" i="5"/>
  <c r="B397" i="5"/>
  <c r="A6" i="5"/>
  <c r="A18" i="5"/>
  <c r="A30" i="5"/>
  <c r="A42" i="5"/>
  <c r="A54" i="5"/>
  <c r="A66" i="5"/>
  <c r="A78" i="5"/>
  <c r="A90" i="5"/>
  <c r="A102" i="5"/>
  <c r="A114" i="5"/>
  <c r="A126" i="5"/>
  <c r="A138" i="5"/>
  <c r="A150" i="5"/>
  <c r="A162" i="5"/>
  <c r="A174" i="5"/>
  <c r="A186" i="5"/>
  <c r="A198" i="5"/>
  <c r="A210" i="5"/>
  <c r="A222" i="5"/>
  <c r="A234" i="5"/>
  <c r="A246" i="5"/>
  <c r="A258" i="5"/>
  <c r="A270" i="5"/>
  <c r="A282" i="5"/>
  <c r="A294" i="5"/>
  <c r="A306" i="5"/>
  <c r="A318" i="5"/>
  <c r="A330" i="5"/>
  <c r="A342" i="5"/>
  <c r="A354" i="5"/>
  <c r="A366" i="5"/>
  <c r="A378" i="5"/>
  <c r="A390" i="5"/>
  <c r="A402" i="5"/>
  <c r="B14" i="5"/>
  <c r="B26" i="5"/>
  <c r="B38" i="5"/>
  <c r="B50" i="5"/>
  <c r="B62" i="5"/>
  <c r="B206" i="5"/>
  <c r="B350" i="5"/>
  <c r="A43" i="5"/>
  <c r="A187" i="5"/>
  <c r="A331" i="5"/>
  <c r="A401" i="5"/>
  <c r="A235" i="5"/>
  <c r="B74" i="5"/>
  <c r="B218" i="5"/>
  <c r="B362" i="5"/>
  <c r="A55" i="5"/>
  <c r="A199" i="5"/>
  <c r="A343" i="5"/>
  <c r="A403" i="5"/>
  <c r="B314" i="5"/>
  <c r="B86" i="5"/>
  <c r="B230" i="5"/>
  <c r="B374" i="5"/>
  <c r="A67" i="5"/>
  <c r="A211" i="5"/>
  <c r="A355" i="5"/>
  <c r="A367" i="5"/>
  <c r="A379" i="5"/>
  <c r="A175" i="5"/>
  <c r="B98" i="5"/>
  <c r="B242" i="5"/>
  <c r="B386" i="5"/>
  <c r="A79" i="5"/>
  <c r="A223" i="5"/>
  <c r="A7" i="5"/>
  <c r="B110" i="5"/>
  <c r="B254" i="5"/>
  <c r="B398" i="5"/>
  <c r="A91" i="5"/>
  <c r="A151" i="5"/>
  <c r="B122" i="5"/>
  <c r="B266" i="5"/>
  <c r="A103" i="5"/>
  <c r="A247" i="5"/>
  <c r="A380" i="5"/>
  <c r="A295" i="5"/>
  <c r="A400" i="5"/>
  <c r="B134" i="5"/>
  <c r="B278" i="5"/>
  <c r="A115" i="5"/>
  <c r="A259" i="5"/>
  <c r="A388" i="5"/>
  <c r="A391" i="5"/>
  <c r="A307" i="5"/>
  <c r="A31" i="5"/>
  <c r="B146" i="5"/>
  <c r="B290" i="5"/>
  <c r="A127" i="5"/>
  <c r="A271" i="5"/>
  <c r="A389" i="5"/>
  <c r="A392" i="5"/>
  <c r="B194" i="5"/>
  <c r="B158" i="5"/>
  <c r="B302" i="5"/>
  <c r="A139" i="5"/>
  <c r="A283" i="5"/>
  <c r="B338" i="5"/>
  <c r="B170" i="5"/>
  <c r="B182" i="5"/>
  <c r="B326" i="5"/>
  <c r="A19" i="5"/>
  <c r="A163" i="5"/>
  <c r="A393" i="5"/>
  <c r="A319" i="5"/>
  <c r="A209" i="4"/>
  <c r="B29" i="5"/>
  <c r="A133" i="4"/>
  <c r="A316" i="4"/>
  <c r="A239" i="4"/>
  <c r="A177" i="4"/>
  <c r="A263" i="4"/>
  <c r="A128" i="4"/>
  <c r="A274" i="4"/>
  <c r="A300" i="4"/>
  <c r="A265" i="4"/>
  <c r="A289" i="4"/>
  <c r="A311" i="4"/>
  <c r="A327" i="4"/>
  <c r="A32" i="4"/>
  <c r="A148" i="4"/>
  <c r="A389" i="4"/>
  <c r="A220" i="4"/>
  <c r="A377" i="4"/>
  <c r="A176" i="4"/>
  <c r="A348" i="4"/>
  <c r="A34" i="4"/>
  <c r="A97" i="4"/>
  <c r="A35" i="4"/>
  <c r="A114" i="4"/>
  <c r="A46" i="4"/>
  <c r="A43" i="4"/>
  <c r="A135" i="4"/>
  <c r="A130" i="4"/>
  <c r="A356" i="4"/>
  <c r="A171" i="4"/>
  <c r="A337" i="4"/>
  <c r="A92" i="4"/>
  <c r="A281" i="4"/>
  <c r="A403" i="4"/>
  <c r="A144" i="4"/>
  <c r="A350" i="4"/>
  <c r="A294" i="4"/>
  <c r="A45" i="4"/>
  <c r="A137" i="4"/>
  <c r="B10" i="5"/>
  <c r="B17" i="5"/>
  <c r="A344" i="4"/>
  <c r="A336" i="4"/>
  <c r="A76" i="4"/>
  <c r="A254" i="4"/>
  <c r="A217" i="4"/>
  <c r="A150" i="4"/>
  <c r="A232" i="4"/>
  <c r="A211" i="4"/>
  <c r="A71" i="4"/>
  <c r="A396" i="4"/>
  <c r="A287" i="4"/>
  <c r="A88" i="4"/>
  <c r="A280" i="4"/>
  <c r="A215" i="4"/>
  <c r="A109" i="4"/>
  <c r="A192" i="4"/>
  <c r="A141" i="4"/>
  <c r="A218" i="4"/>
  <c r="A11" i="4"/>
  <c r="A58" i="4"/>
  <c r="A36" i="4"/>
  <c r="A47" i="4"/>
  <c r="A4" i="4"/>
  <c r="A132" i="4"/>
  <c r="A54" i="4"/>
  <c r="A129" i="4"/>
  <c r="A340" i="4"/>
  <c r="A286" i="4"/>
  <c r="A402" i="4"/>
  <c r="A312" i="4"/>
  <c r="A271" i="4"/>
  <c r="A83" i="4"/>
  <c r="A277" i="4"/>
  <c r="A175" i="4"/>
  <c r="A244" i="4"/>
  <c r="A229" i="4"/>
  <c r="A213" i="4"/>
  <c r="A369" i="4"/>
  <c r="B33" i="5"/>
  <c r="B5" i="5"/>
  <c r="A333" i="4"/>
  <c r="A223" i="4"/>
  <c r="A365" i="4"/>
  <c r="A382" i="4"/>
  <c r="A161" i="4"/>
  <c r="A394" i="4"/>
  <c r="A278" i="4"/>
  <c r="A324" i="4"/>
  <c r="A363" i="4"/>
  <c r="A24" i="4"/>
  <c r="A334" i="4"/>
  <c r="A139" i="4"/>
  <c r="A380" i="4"/>
  <c r="A166" i="4"/>
  <c r="A257" i="4"/>
  <c r="A155" i="4"/>
  <c r="A247" i="4"/>
  <c r="A351" i="4"/>
  <c r="A40" i="4"/>
  <c r="A62" i="4"/>
  <c r="A27" i="4"/>
  <c r="A101" i="4"/>
  <c r="A96" i="4"/>
  <c r="A70" i="4"/>
  <c r="A41" i="4"/>
  <c r="A73" i="4"/>
  <c r="A25" i="4"/>
  <c r="A401" i="4"/>
  <c r="A353" i="4"/>
  <c r="A283" i="4"/>
  <c r="A400" i="4"/>
  <c r="A222" i="4"/>
  <c r="A179" i="4"/>
  <c r="A80" i="4"/>
  <c r="A240" i="4"/>
  <c r="A234" i="4"/>
  <c r="A49" i="4"/>
  <c r="A302" i="4"/>
  <c r="B21" i="5"/>
  <c r="A397" i="4"/>
  <c r="A306" i="4"/>
  <c r="A332" i="4"/>
  <c r="A390" i="4"/>
  <c r="A309" i="4"/>
  <c r="A162" i="4"/>
  <c r="A375" i="4"/>
  <c r="A307" i="4"/>
  <c r="A325" i="4"/>
  <c r="A272" i="4"/>
  <c r="A262" i="4"/>
  <c r="A165" i="4"/>
  <c r="A121" i="4"/>
  <c r="A366" i="4"/>
  <c r="A214" i="4"/>
  <c r="A210" i="4"/>
  <c r="A174" i="4"/>
  <c r="A252" i="4"/>
  <c r="A159" i="4"/>
  <c r="A86" i="4"/>
  <c r="A53" i="4"/>
  <c r="A60" i="4"/>
  <c r="A119" i="4"/>
  <c r="A65" i="4"/>
  <c r="A102" i="4"/>
  <c r="A31" i="4"/>
  <c r="A113" i="4"/>
  <c r="A154" i="4"/>
  <c r="A379" i="4"/>
  <c r="A238" i="4"/>
  <c r="A310" i="4"/>
  <c r="A170" i="4"/>
  <c r="A343" i="4"/>
  <c r="A72" i="4"/>
  <c r="A279" i="4"/>
  <c r="A248" i="4"/>
  <c r="A195" i="4"/>
  <c r="A42" i="4"/>
  <c r="B9" i="5"/>
  <c r="A335" i="4"/>
  <c r="A44" i="4"/>
  <c r="A352" i="4"/>
  <c r="A183" i="4"/>
  <c r="A224" i="4"/>
  <c r="A169" i="4"/>
  <c r="A236" i="4"/>
  <c r="A250" i="4"/>
  <c r="A291" i="4"/>
  <c r="A204" i="4"/>
  <c r="A87" i="4"/>
  <c r="A178" i="4"/>
  <c r="A297" i="4"/>
  <c r="A285" i="4"/>
  <c r="A149" i="4"/>
  <c r="A299" i="4"/>
  <c r="A208" i="4"/>
  <c r="A180" i="4"/>
  <c r="A16" i="4"/>
  <c r="A39" i="4"/>
  <c r="A67" i="4"/>
  <c r="A9" i="4"/>
  <c r="A131" i="4"/>
  <c r="A66" i="4"/>
  <c r="A110" i="4"/>
  <c r="A255" i="4"/>
  <c r="A261" i="4"/>
  <c r="A23" i="4"/>
  <c r="B20" i="5"/>
  <c r="A301" i="4"/>
  <c r="A342" i="4"/>
  <c r="A305" i="4"/>
  <c r="A276" i="4"/>
  <c r="A328" i="4"/>
  <c r="A199" i="4"/>
  <c r="A151" i="4"/>
  <c r="A246" i="4"/>
  <c r="A190" i="4"/>
  <c r="A228" i="4"/>
  <c r="A395" i="4"/>
  <c r="A381" i="4"/>
  <c r="A227" i="4"/>
  <c r="A268" i="4"/>
  <c r="A191" i="4"/>
  <c r="A193" i="4"/>
  <c r="A189" i="4"/>
  <c r="A12" i="4"/>
  <c r="A15" i="4"/>
  <c r="A123" i="4"/>
  <c r="A136" i="4"/>
  <c r="A30" i="4"/>
  <c r="A117" i="4"/>
  <c r="A21" i="4"/>
  <c r="A37" i="4"/>
  <c r="A100" i="4"/>
  <c r="A105" i="4"/>
  <c r="A184" i="4"/>
  <c r="A290" i="4"/>
  <c r="A173" i="4"/>
  <c r="A367" i="4"/>
  <c r="A296" i="4"/>
  <c r="A357" i="4"/>
  <c r="A275" i="4"/>
  <c r="A264" i="4"/>
  <c r="A374" i="4"/>
  <c r="A81" i="4"/>
  <c r="A338" i="4"/>
  <c r="B8" i="5"/>
  <c r="A282" i="4"/>
  <c r="A267" i="4"/>
  <c r="A391" i="4"/>
  <c r="A362" i="4"/>
  <c r="A368" i="4"/>
  <c r="A387" i="4"/>
  <c r="A331" i="4"/>
  <c r="A313" i="4"/>
  <c r="A198" i="4"/>
  <c r="A359" i="4"/>
  <c r="A318" i="4"/>
  <c r="A6" i="4"/>
  <c r="A225" i="4"/>
  <c r="A317" i="4"/>
  <c r="A308" i="4"/>
  <c r="A399" i="4"/>
  <c r="A153" i="4"/>
  <c r="A266" i="4"/>
  <c r="A386" i="4"/>
  <c r="A20" i="4"/>
  <c r="A26" i="4"/>
  <c r="A19" i="4"/>
  <c r="A127" i="4"/>
  <c r="A55" i="4"/>
  <c r="A78" i="4"/>
  <c r="A99" i="4"/>
  <c r="A57" i="4"/>
  <c r="A201" i="4"/>
  <c r="A146" i="4"/>
  <c r="A48" i="4"/>
  <c r="A372" i="4"/>
  <c r="A398" i="4"/>
  <c r="A304" i="4"/>
  <c r="A168" i="4"/>
  <c r="A329" i="4"/>
  <c r="B31" i="5"/>
  <c r="A205" i="4"/>
  <c r="A345" i="4"/>
  <c r="A295" i="4"/>
  <c r="A245" i="4"/>
  <c r="A321" i="4"/>
  <c r="A349" i="4"/>
  <c r="A207" i="4"/>
  <c r="A28" i="4"/>
  <c r="A212" i="4"/>
  <c r="A269" i="4"/>
  <c r="A231" i="4"/>
  <c r="A242" i="4"/>
  <c r="A185" i="4"/>
  <c r="A197" i="4"/>
  <c r="A188" i="4"/>
  <c r="A347" i="4"/>
  <c r="A194" i="4"/>
  <c r="A124" i="4"/>
  <c r="A315" i="4"/>
  <c r="A61" i="4"/>
  <c r="A107" i="4"/>
  <c r="A134" i="4"/>
  <c r="A118" i="4"/>
  <c r="A82" i="4"/>
  <c r="A69" i="4"/>
  <c r="A90" i="4"/>
  <c r="A91" i="4"/>
  <c r="A59" i="4"/>
  <c r="A346" i="4"/>
  <c r="A115" i="4"/>
  <c r="A288" i="4"/>
  <c r="A98" i="4"/>
  <c r="A360" i="4"/>
  <c r="A158" i="4"/>
  <c r="A298" i="4"/>
  <c r="A241" i="4"/>
  <c r="A186" i="4"/>
  <c r="B19" i="5"/>
  <c r="A84" i="4"/>
  <c r="A339" i="4"/>
  <c r="A243" i="4"/>
  <c r="A384" i="4"/>
  <c r="A284" i="4"/>
  <c r="A233" i="4"/>
  <c r="A378" i="4"/>
  <c r="A152" i="4"/>
  <c r="A202" i="4"/>
  <c r="A354" i="4"/>
  <c r="A326" i="4"/>
  <c r="A256" i="4"/>
  <c r="A249" i="4"/>
  <c r="A29" i="4"/>
  <c r="A388" i="4"/>
  <c r="A157" i="4"/>
  <c r="A358" i="4"/>
  <c r="A122" i="4"/>
  <c r="A383" i="4"/>
  <c r="A94" i="4"/>
  <c r="A52" i="4"/>
  <c r="A93" i="4"/>
  <c r="A51" i="4"/>
  <c r="A95" i="4"/>
  <c r="A125" i="4"/>
  <c r="A68" i="4"/>
  <c r="A75" i="4"/>
  <c r="A126" i="4"/>
  <c r="A13" i="4"/>
  <c r="A120" i="4"/>
  <c r="A143" i="4"/>
  <c r="A364" i="4"/>
  <c r="A373" i="4"/>
  <c r="A167" i="4"/>
  <c r="A355" i="4"/>
  <c r="B7" i="5"/>
  <c r="A235" i="4"/>
  <c r="A303" i="4"/>
  <c r="A270" i="4"/>
  <c r="A138" i="4"/>
  <c r="A216" i="4"/>
  <c r="A196" i="4"/>
  <c r="A341" i="4"/>
  <c r="A293" i="4"/>
  <c r="A219" i="4"/>
  <c r="A147" i="4"/>
  <c r="A182" i="4"/>
  <c r="A393" i="4"/>
  <c r="A259" i="4"/>
  <c r="A172" i="4"/>
  <c r="A292" i="4"/>
  <c r="A319" i="4"/>
  <c r="A260" i="4"/>
  <c r="A322" i="4"/>
  <c r="A320" i="4"/>
  <c r="A33" i="4"/>
  <c r="A104" i="4"/>
  <c r="A106" i="4"/>
  <c r="A18" i="4"/>
  <c r="A5" i="4"/>
  <c r="A38" i="4"/>
  <c r="A89" i="4"/>
  <c r="A85" i="4"/>
  <c r="A371" i="4"/>
  <c r="A230" i="4"/>
  <c r="A314" i="4"/>
  <c r="A163" i="4"/>
  <c r="A14" i="4"/>
  <c r="A111" i="4"/>
  <c r="A273" i="4"/>
  <c r="A385" i="4"/>
  <c r="A8" i="4"/>
  <c r="B18" i="5"/>
  <c r="A142" i="4"/>
  <c r="A17" i="4"/>
  <c r="A361" i="4"/>
  <c r="A206" i="4"/>
  <c r="A164" i="4"/>
  <c r="A253" i="4"/>
  <c r="A160" i="4"/>
  <c r="A103" i="4"/>
  <c r="A156" i="4"/>
  <c r="A74" i="4"/>
  <c r="A145" i="4"/>
  <c r="A221" i="4"/>
  <c r="A187" i="4"/>
  <c r="A392" i="4"/>
  <c r="A376" i="4"/>
  <c r="A237" i="4"/>
  <c r="A370" i="4"/>
  <c r="A203" i="4"/>
  <c r="A63" i="4"/>
  <c r="A64" i="4"/>
  <c r="A79" i="4"/>
  <c r="A22" i="4"/>
  <c r="A112" i="4"/>
  <c r="A56" i="4"/>
  <c r="A116" i="4"/>
  <c r="A10" i="4"/>
  <c r="A50" i="4"/>
  <c r="A258" i="4"/>
  <c r="A226" i="4"/>
  <c r="A140" i="4"/>
  <c r="A200" i="4"/>
  <c r="A323" i="4"/>
  <c r="A330" i="4"/>
  <c r="B6" i="5"/>
  <c r="A251" i="4"/>
  <c r="A181" i="4"/>
  <c r="A108" i="4"/>
  <c r="A77" i="4"/>
  <c r="F67" i="4" l="1"/>
  <c r="F78" i="4" s="1"/>
  <c r="F65" i="4"/>
  <c r="F77" i="4" s="1"/>
  <c r="F3" i="4"/>
  <c r="F63" i="4"/>
  <c r="F76" i="4" s="1"/>
  <c r="F5" i="4"/>
  <c r="E14" i="4" s="1"/>
  <c r="F4" i="4"/>
  <c r="F81" i="4"/>
  <c r="F80" i="4"/>
  <c r="F79" i="4"/>
  <c r="G7" i="4" l="1"/>
  <c r="H7" i="4" s="1"/>
  <c r="M64" i="4"/>
  <c r="F74" i="4"/>
  <c r="G6" i="4"/>
  <c r="F73" i="4"/>
  <c r="G8" i="4" l="1"/>
  <c r="F14" i="4" s="1"/>
  <c r="E15" i="4"/>
  <c r="G14" i="4"/>
  <c r="F75" i="4"/>
  <c r="D15" i="4"/>
  <c r="D16" i="4" s="1"/>
  <c r="D17" i="4" s="1"/>
  <c r="D18" i="4" s="1"/>
  <c r="D19" i="4" s="1"/>
  <c r="D20" i="4" s="1"/>
  <c r="D21" i="4" s="1"/>
  <c r="D22" i="4" s="1"/>
  <c r="D23" i="4" s="1"/>
  <c r="F15" i="4" l="1"/>
  <c r="E16" i="4" l="1"/>
  <c r="G15" i="4"/>
  <c r="F16" i="4" l="1"/>
  <c r="G16" i="4" s="1"/>
  <c r="E17" i="4" l="1"/>
  <c r="F17" i="4" l="1"/>
  <c r="E18" i="4" l="1"/>
  <c r="G17" i="4"/>
  <c r="F18" i="4" l="1"/>
  <c r="G18" i="4"/>
  <c r="E19" i="4" l="1"/>
  <c r="F19" i="4" l="1"/>
  <c r="E20" i="4" s="1"/>
  <c r="G19" i="4" l="1"/>
  <c r="F20" i="4"/>
  <c r="E21" i="4" s="1"/>
  <c r="G20" i="4" l="1"/>
  <c r="F21" i="4"/>
  <c r="E22" i="4" s="1"/>
  <c r="G21" i="4"/>
  <c r="F22" i="4" l="1"/>
  <c r="E23" i="4" s="1"/>
  <c r="G22" i="4" l="1"/>
  <c r="F23" i="4"/>
  <c r="H14" i="4" s="1" a="1"/>
  <c r="G23" i="4" l="1"/>
  <c r="H14" i="4"/>
  <c r="H22" i="4"/>
  <c r="I22" i="4" s="1"/>
  <c r="H19" i="4"/>
  <c r="I19" i="4" s="1"/>
  <c r="H16" i="4"/>
  <c r="H15" i="4"/>
  <c r="H23" i="4"/>
  <c r="I23" i="4" s="1"/>
  <c r="H21" i="4"/>
  <c r="I21" i="4" s="1"/>
  <c r="H20" i="4"/>
  <c r="I20" i="4" s="1"/>
  <c r="H18" i="4"/>
  <c r="H17" i="4"/>
  <c r="I17" i="4" l="1"/>
  <c r="I18" i="4"/>
  <c r="I16" i="4"/>
  <c r="I15" i="4"/>
  <c r="J14" i="4"/>
  <c r="J15" i="4" s="1"/>
  <c r="J16" i="4" s="1"/>
  <c r="J17" i="4" s="1"/>
  <c r="J18" i="4" s="1"/>
  <c r="J19" i="4" s="1"/>
  <c r="J20" i="4" s="1"/>
  <c r="J21" i="4" s="1"/>
  <c r="J22" i="4" s="1"/>
  <c r="J23" i="4" s="1"/>
  <c r="I14" i="4"/>
  <c r="H24" i="4"/>
  <c r="K14" i="4" l="1"/>
  <c r="I24" i="4"/>
  <c r="K15" i="4"/>
  <c r="K16" i="4" s="1"/>
  <c r="K17" i="4" s="1"/>
  <c r="K18" i="4" s="1"/>
  <c r="K19" i="4" s="1"/>
  <c r="K20" i="4" s="1"/>
  <c r="K21" i="4" s="1"/>
  <c r="K22" i="4" s="1"/>
  <c r="K23" i="4" s="1"/>
</calcChain>
</file>

<file path=xl/sharedStrings.xml><?xml version="1.0" encoding="utf-8"?>
<sst xmlns="http://schemas.openxmlformats.org/spreadsheetml/2006/main" count="1365" uniqueCount="506">
  <si>
    <t>ESTADÍSTICA Y PROBABILIDAD</t>
  </si>
  <si>
    <t>FASE 2 - ORGANIZACIÓN</t>
  </si>
  <si>
    <t>PRESENTADO POR:</t>
  </si>
  <si>
    <t>GRUPO:</t>
  </si>
  <si>
    <t>PRESENTADO A:</t>
  </si>
  <si>
    <t>UNIVERSIDAD NACIONAL ABIERTA Y A DISTANCIA</t>
  </si>
  <si>
    <t>ESCUELA DE CIENCIAS BÁSICAS, TECNOLOGÍA E INGENIERÍA</t>
  </si>
  <si>
    <t>SITUACION PROBLEMA</t>
  </si>
  <si>
    <t xml:space="preserve">Variables Cuantitativas </t>
  </si>
  <si>
    <t xml:space="preserve">Variables Cualitativas </t>
  </si>
  <si>
    <t>TASA DE MATRICULACIÓN</t>
  </si>
  <si>
    <t>MUNICIPIO</t>
  </si>
  <si>
    <t>DESERCIÓN</t>
  </si>
  <si>
    <t>DEPARTAMENTO</t>
  </si>
  <si>
    <t>APROBACIÓN</t>
  </si>
  <si>
    <t>REGIÓN</t>
  </si>
  <si>
    <t>REPROBACIÓN</t>
  </si>
  <si>
    <t>REPITENCIA</t>
  </si>
  <si>
    <t>N°</t>
  </si>
  <si>
    <t>AÑO</t>
  </si>
  <si>
    <t>TASA_MATRICULACIÓN</t>
  </si>
  <si>
    <t xml:space="preserve">REGIÓN </t>
  </si>
  <si>
    <t>Caicedo</t>
  </si>
  <si>
    <t>Antioquia</t>
  </si>
  <si>
    <t>Andina</t>
  </si>
  <si>
    <t>Frontino</t>
  </si>
  <si>
    <t>Nariño</t>
  </si>
  <si>
    <t>San Pedro</t>
  </si>
  <si>
    <t>Yarumal</t>
  </si>
  <si>
    <t>Soledad</t>
  </si>
  <si>
    <t>Atlántico</t>
  </si>
  <si>
    <t>Caribe</t>
  </si>
  <si>
    <t>María la Baja</t>
  </si>
  <si>
    <t>Bolívar</t>
  </si>
  <si>
    <t>Turbaná</t>
  </si>
  <si>
    <t>Chivatá</t>
  </si>
  <si>
    <t>Boyacá</t>
  </si>
  <si>
    <t>Iza</t>
  </si>
  <si>
    <t>Panqueba</t>
  </si>
  <si>
    <t>Santa Sofía</t>
  </si>
  <si>
    <t>Tota</t>
  </si>
  <si>
    <t>Norcasia</t>
  </si>
  <si>
    <t>Caldas</t>
  </si>
  <si>
    <t>Morelia</t>
  </si>
  <si>
    <t>Caquetá</t>
  </si>
  <si>
    <t>Amazonica</t>
  </si>
  <si>
    <t>López</t>
  </si>
  <si>
    <t>Cauca</t>
  </si>
  <si>
    <t>Pacifica</t>
  </si>
  <si>
    <t>Valledupar</t>
  </si>
  <si>
    <t>Cesar</t>
  </si>
  <si>
    <t>Montería</t>
  </si>
  <si>
    <t>Córdoba</t>
  </si>
  <si>
    <t>San Antero</t>
  </si>
  <si>
    <t>Chocontá</t>
  </si>
  <si>
    <t>Cundinamarca</t>
  </si>
  <si>
    <t>Guayabal de Siquima</t>
  </si>
  <si>
    <t>Paime</t>
  </si>
  <si>
    <t>Sopó</t>
  </si>
  <si>
    <t>Villapinzón</t>
  </si>
  <si>
    <t>Nóvita</t>
  </si>
  <si>
    <t>Chocó</t>
  </si>
  <si>
    <t>Hobo</t>
  </si>
  <si>
    <t>Huila</t>
  </si>
  <si>
    <t>Villavieja</t>
  </si>
  <si>
    <t>El Piñon</t>
  </si>
  <si>
    <t>Magdalena</t>
  </si>
  <si>
    <t>Cabuyaro</t>
  </si>
  <si>
    <t>Meta</t>
  </si>
  <si>
    <t>Orinoquia</t>
  </si>
  <si>
    <t>Ancuyá</t>
  </si>
  <si>
    <t>Sapuyes</t>
  </si>
  <si>
    <t>La Esperanza</t>
  </si>
  <si>
    <t>Norte de Santander</t>
  </si>
  <si>
    <t>Quindio</t>
  </si>
  <si>
    <t>Aguada</t>
  </si>
  <si>
    <t>Santander</t>
  </si>
  <si>
    <t>Curití</t>
  </si>
  <si>
    <t>Los Santos</t>
  </si>
  <si>
    <t>San Miguel</t>
  </si>
  <si>
    <t>Majagual</t>
  </si>
  <si>
    <t>Sucre</t>
  </si>
  <si>
    <t>Carmen de Apicalá</t>
  </si>
  <si>
    <t>Tolima</t>
  </si>
  <si>
    <t>Piedras</t>
  </si>
  <si>
    <t>Bugalagrande</t>
  </si>
  <si>
    <t>Valle del Cauca</t>
  </si>
  <si>
    <t>Toro</t>
  </si>
  <si>
    <t>Paz de Ariporo</t>
  </si>
  <si>
    <t>Casanare</t>
  </si>
  <si>
    <t>El Encanto</t>
  </si>
  <si>
    <t>Amazonas</t>
  </si>
  <si>
    <t>Amagá</t>
  </si>
  <si>
    <t>Carepa</t>
  </si>
  <si>
    <t>Guarne</t>
  </si>
  <si>
    <t>Puerto Berrío</t>
  </si>
  <si>
    <t>El Santuario</t>
  </si>
  <si>
    <t>Baranoa</t>
  </si>
  <si>
    <t>Altos del Rosario</t>
  </si>
  <si>
    <t>San Cristóbal</t>
  </si>
  <si>
    <t>Belén</t>
  </si>
  <si>
    <t>Duitama</t>
  </si>
  <si>
    <t>Monguí</t>
  </si>
  <si>
    <t>Sáchica</t>
  </si>
  <si>
    <t>Susacón</t>
  </si>
  <si>
    <t>Aguadas</t>
  </si>
  <si>
    <t>Villamaría</t>
  </si>
  <si>
    <t>Cajibío</t>
  </si>
  <si>
    <t>San Sebastián</t>
  </si>
  <si>
    <t>Gamarra</t>
  </si>
  <si>
    <t>La Apartada</t>
  </si>
  <si>
    <t>Arbeláez</t>
  </si>
  <si>
    <t>Fúquene</t>
  </si>
  <si>
    <t>Macheta</t>
  </si>
  <si>
    <t>San Antonio del Tequendama</t>
  </si>
  <si>
    <t>Tocaima</t>
  </si>
  <si>
    <t>Bajo Baudó</t>
  </si>
  <si>
    <t>Agrado</t>
  </si>
  <si>
    <t>Rivera</t>
  </si>
  <si>
    <t>Uribia</t>
  </si>
  <si>
    <t>La Guajira</t>
  </si>
  <si>
    <t>San Sebastián de Buenavista</t>
  </si>
  <si>
    <t>Lejanías</t>
  </si>
  <si>
    <t>Cuaspud</t>
  </si>
  <si>
    <t>Magüi</t>
  </si>
  <si>
    <t>San Andres de Tumaco</t>
  </si>
  <si>
    <t>Los Patios</t>
  </si>
  <si>
    <t>Bucaramanga</t>
  </si>
  <si>
    <t>Coromoro</t>
  </si>
  <si>
    <t>Lebríja</t>
  </si>
  <si>
    <t>San Joaquín</t>
  </si>
  <si>
    <t>El Roble</t>
  </si>
  <si>
    <t>Ataco</t>
  </si>
  <si>
    <t>Ortega</t>
  </si>
  <si>
    <t>Argelia</t>
  </si>
  <si>
    <t>Pradera</t>
  </si>
  <si>
    <t>Aguazul</t>
  </si>
  <si>
    <t>Putumayo</t>
  </si>
  <si>
    <t>La Primavera</t>
  </si>
  <si>
    <t>Vichada</t>
  </si>
  <si>
    <t>Briceño</t>
  </si>
  <si>
    <t>Entrerrios</t>
  </si>
  <si>
    <t>Montebello</t>
  </si>
  <si>
    <t>San Juan de Urabá</t>
  </si>
  <si>
    <t>Valparaíso</t>
  </si>
  <si>
    <t>Sabanagrande</t>
  </si>
  <si>
    <t>Magangué</t>
  </si>
  <si>
    <t>Soplaviento</t>
  </si>
  <si>
    <t>Chiscas</t>
  </si>
  <si>
    <t>Guayatá</t>
  </si>
  <si>
    <t>Páez</t>
  </si>
  <si>
    <t>Santa María</t>
  </si>
  <si>
    <t>Togüí</t>
  </si>
  <si>
    <t>Marulanda</t>
  </si>
  <si>
    <t>Puerto Rico</t>
  </si>
  <si>
    <t>San Martín</t>
  </si>
  <si>
    <t>San Andrés Sotavento</t>
  </si>
  <si>
    <t>Chipaque</t>
  </si>
  <si>
    <t>Guataquí</t>
  </si>
  <si>
    <t>Villeta</t>
  </si>
  <si>
    <t>Río Iro</t>
  </si>
  <si>
    <t>Isnos</t>
  </si>
  <si>
    <t>Albania</t>
  </si>
  <si>
    <t>Albán</t>
  </si>
  <si>
    <t>Iles</t>
  </si>
  <si>
    <t>Roberto Payán</t>
  </si>
  <si>
    <t>Convención</t>
  </si>
  <si>
    <t>Santiago</t>
  </si>
  <si>
    <t>Belén de Umbría</t>
  </si>
  <si>
    <t>Risaralda</t>
  </si>
  <si>
    <t>Capitanejo</t>
  </si>
  <si>
    <t>Gambita</t>
  </si>
  <si>
    <t>Palmar</t>
  </si>
  <si>
    <t>Tona</t>
  </si>
  <si>
    <t>San Juan de Betulia</t>
  </si>
  <si>
    <t>Falan</t>
  </si>
  <si>
    <t>San Antonio</t>
  </si>
  <si>
    <t>El Cairo</t>
  </si>
  <si>
    <t>Versalles</t>
  </si>
  <si>
    <t>Pore</t>
  </si>
  <si>
    <t>La Pedrera</t>
  </si>
  <si>
    <t>Angostura</t>
  </si>
  <si>
    <t>Guatape</t>
  </si>
  <si>
    <t>Santo Domingo</t>
  </si>
  <si>
    <t>Achí</t>
  </si>
  <si>
    <t>Regidor</t>
  </si>
  <si>
    <t>Chíquiza</t>
  </si>
  <si>
    <t>Mongua</t>
  </si>
  <si>
    <t>Rondón</t>
  </si>
  <si>
    <t>Sotaquirá</t>
  </si>
  <si>
    <t>Buenos Aires</t>
  </si>
  <si>
    <t>Rosas</t>
  </si>
  <si>
    <t>Lorica</t>
  </si>
  <si>
    <t>Anolaima</t>
  </si>
  <si>
    <t>Funza</t>
  </si>
  <si>
    <t>San Bernardo</t>
  </si>
  <si>
    <t>Ubaque</t>
  </si>
  <si>
    <t>El Litoral del San Juan</t>
  </si>
  <si>
    <t>Colombia</t>
  </si>
  <si>
    <t>Tello</t>
  </si>
  <si>
    <t>Chibolo</t>
  </si>
  <si>
    <t>Zona Bananera</t>
  </si>
  <si>
    <t>El Peñol</t>
  </si>
  <si>
    <t>Olaya Herrera</t>
  </si>
  <si>
    <t>Arboledas</t>
  </si>
  <si>
    <t>Ocaña</t>
  </si>
  <si>
    <t>La Tebaida</t>
  </si>
  <si>
    <t>Barbosa</t>
  </si>
  <si>
    <t>El Peñón</t>
  </si>
  <si>
    <t>Málaga</t>
  </si>
  <si>
    <t>Simacota</t>
  </si>
  <si>
    <t>Chaparral</t>
  </si>
  <si>
    <t>Prado</t>
  </si>
  <si>
    <t>La Salina</t>
  </si>
  <si>
    <t>Valle del Guamuez</t>
  </si>
  <si>
    <t>Cumaribo</t>
  </si>
  <si>
    <t>Concepción</t>
  </si>
  <si>
    <t>Nechí</t>
  </si>
  <si>
    <t>Titiribí</t>
  </si>
  <si>
    <t>Santa Rosa del Sur</t>
  </si>
  <si>
    <t>Chinavita</t>
  </si>
  <si>
    <t>Garagoa</t>
  </si>
  <si>
    <t>Otanche</t>
  </si>
  <si>
    <t>San Miguel de Sema</t>
  </si>
  <si>
    <t>Tipacoque</t>
  </si>
  <si>
    <t>Marquetalia</t>
  </si>
  <si>
    <t>El Paujil</t>
  </si>
  <si>
    <t>Jambaló</t>
  </si>
  <si>
    <t>Timbiquí</t>
  </si>
  <si>
    <t>San Alberto</t>
  </si>
  <si>
    <t>Sahagún</t>
  </si>
  <si>
    <t>Carmen de Carupa</t>
  </si>
  <si>
    <t>Guachetá</t>
  </si>
  <si>
    <t>Nimaima</t>
  </si>
  <si>
    <t>Simijaca</t>
  </si>
  <si>
    <t>Villagómez</t>
  </si>
  <si>
    <t>La Plata</t>
  </si>
  <si>
    <t>La Jagua del Pilar</t>
  </si>
  <si>
    <t>Pivijay</t>
  </si>
  <si>
    <t>El Castillo</t>
  </si>
  <si>
    <t>Arboleda</t>
  </si>
  <si>
    <t>Ipiales</t>
  </si>
  <si>
    <t>Tangua</t>
  </si>
  <si>
    <t>Circasia</t>
  </si>
  <si>
    <t>Landázuri</t>
  </si>
  <si>
    <t>Los Palmitos</t>
  </si>
  <si>
    <t>Nunchía</t>
  </si>
  <si>
    <t>Villagarzón</t>
  </si>
  <si>
    <t>Andes</t>
  </si>
  <si>
    <t>Caracolí</t>
  </si>
  <si>
    <t>Granada</t>
  </si>
  <si>
    <t>San Pedro de Uraba</t>
  </si>
  <si>
    <t>Vigía del Fuerte</t>
  </si>
  <si>
    <t>Sabanalarga</t>
  </si>
  <si>
    <t>Hatillo de Loba</t>
  </si>
  <si>
    <t>Cerinza</t>
  </si>
  <si>
    <t>Nuevo Colón</t>
  </si>
  <si>
    <t>San Mateo</t>
  </si>
  <si>
    <t>Tenza</t>
  </si>
  <si>
    <t>Filadelfia</t>
  </si>
  <si>
    <t>Belén de los Andaquies</t>
  </si>
  <si>
    <t>Caloto</t>
  </si>
  <si>
    <t>Santa Rosa</t>
  </si>
  <si>
    <t>La Gloria</t>
  </si>
  <si>
    <t>Anapoima</t>
  </si>
  <si>
    <t>Fomeque</t>
  </si>
  <si>
    <t>La Palma</t>
  </si>
  <si>
    <t>Quetame</t>
  </si>
  <si>
    <t>Tena</t>
  </si>
  <si>
    <t>Atrato</t>
  </si>
  <si>
    <t>San José del Palmar</t>
  </si>
  <si>
    <t>Distracción</t>
  </si>
  <si>
    <t>Fundación</t>
  </si>
  <si>
    <t>Castilla la Nueva</t>
  </si>
  <si>
    <t>Guachucal</t>
  </si>
  <si>
    <t>Providencia</t>
  </si>
  <si>
    <t>Bucarasica</t>
  </si>
  <si>
    <t>Puerto Santander</t>
  </si>
  <si>
    <t>Montenegro</t>
  </si>
  <si>
    <t>Betulia</t>
  </si>
  <si>
    <t>Enciso</t>
  </si>
  <si>
    <t>Molagavita</t>
  </si>
  <si>
    <t>Guadalajara de Buga</t>
  </si>
  <si>
    <t>Roldanillo</t>
  </si>
  <si>
    <t>Hato Corozal</t>
  </si>
  <si>
    <t>Sibundoy</t>
  </si>
  <si>
    <t>Cacahual</t>
  </si>
  <si>
    <t>Guainía</t>
  </si>
  <si>
    <t>Anorí</t>
  </si>
  <si>
    <t>El Carmen de Viboral</t>
  </si>
  <si>
    <t>Santa Bárbara</t>
  </si>
  <si>
    <t>Yondó</t>
  </si>
  <si>
    <t>Tubará</t>
  </si>
  <si>
    <t>Montecristo</t>
  </si>
  <si>
    <t>Jenesano</t>
  </si>
  <si>
    <t>Milán</t>
  </si>
  <si>
    <t>La Sierra</t>
  </si>
  <si>
    <t>Toribio</t>
  </si>
  <si>
    <t>La Paz</t>
  </si>
  <si>
    <t>Puerto Escondido</t>
  </si>
  <si>
    <t>Cajicá</t>
  </si>
  <si>
    <t>Gachetá</t>
  </si>
  <si>
    <t>Medina</t>
  </si>
  <si>
    <t>San Francisco</t>
  </si>
  <si>
    <t>Topaipí</t>
  </si>
  <si>
    <t>El Cantón del San Pablo</t>
  </si>
  <si>
    <t>Neiva</t>
  </si>
  <si>
    <t>Pital</t>
  </si>
  <si>
    <t>Maicao</t>
  </si>
  <si>
    <t>Plato</t>
  </si>
  <si>
    <t>Fuente de Oro</t>
  </si>
  <si>
    <t>San Pablo</t>
  </si>
  <si>
    <t>El Tarra</t>
  </si>
  <si>
    <t>Tibú</t>
  </si>
  <si>
    <t>La Virginia</t>
  </si>
  <si>
    <t>Charalá</t>
  </si>
  <si>
    <t>Guadalupe</t>
  </si>
  <si>
    <t>Piedecuesta</t>
  </si>
  <si>
    <t>Vélez</t>
  </si>
  <si>
    <t>San Marcos</t>
  </si>
  <si>
    <t>El Águila</t>
  </si>
  <si>
    <t>Ulloa</t>
  </si>
  <si>
    <t>Leticia</t>
  </si>
  <si>
    <t>El Retorno</t>
  </si>
  <si>
    <t>Guaviare</t>
  </si>
  <si>
    <t>Apartadó</t>
  </si>
  <si>
    <t>Chigorodó</t>
  </si>
  <si>
    <t>Itagüí</t>
  </si>
  <si>
    <t>Puerto Triunfo</t>
  </si>
  <si>
    <t>Segovia</t>
  </si>
  <si>
    <t>Campo de la Cruz</t>
  </si>
  <si>
    <t>Pinillos</t>
  </si>
  <si>
    <t>Almeida</t>
  </si>
  <si>
    <t>Corrales</t>
  </si>
  <si>
    <t>La Capilla</t>
  </si>
  <si>
    <t>Pisba</t>
  </si>
  <si>
    <t>Socha</t>
  </si>
  <si>
    <t>Umbita</t>
  </si>
  <si>
    <t>Padilla</t>
  </si>
  <si>
    <t>Astrea</t>
  </si>
  <si>
    <t>Ayapel</t>
  </si>
  <si>
    <t>San Carlos</t>
  </si>
  <si>
    <t>Choachí</t>
  </si>
  <si>
    <t>Venecia</t>
  </si>
  <si>
    <t>Soacha</t>
  </si>
  <si>
    <t>Lloró</t>
  </si>
  <si>
    <t>Garzón</t>
  </si>
  <si>
    <t>Teruel</t>
  </si>
  <si>
    <t>Cerro San Antonio</t>
  </si>
  <si>
    <t>Tenerife</t>
  </si>
  <si>
    <t>Puerto López</t>
  </si>
  <si>
    <t>Cumbitara</t>
  </si>
  <si>
    <t>Mosquera</t>
  </si>
  <si>
    <t>Cúcuta</t>
  </si>
  <si>
    <t>Mutiscua</t>
  </si>
  <si>
    <t>Génova</t>
  </si>
  <si>
    <t>Aratoca</t>
  </si>
  <si>
    <t>El Guacamayo</t>
  </si>
  <si>
    <t>Macaravita</t>
  </si>
  <si>
    <t>Galeras</t>
  </si>
  <si>
    <t>Anzoátegui</t>
  </si>
  <si>
    <t>Murillo</t>
  </si>
  <si>
    <t>Ansermanuevo</t>
  </si>
  <si>
    <t>Palmira</t>
  </si>
  <si>
    <t>Tame</t>
  </si>
  <si>
    <t>Arauca</t>
  </si>
  <si>
    <t>Puerto Asís</t>
  </si>
  <si>
    <t>Barranco Minas</t>
  </si>
  <si>
    <t>Abriaquí</t>
  </si>
  <si>
    <t>Mutatá</t>
  </si>
  <si>
    <t>San Luis</t>
  </si>
  <si>
    <t>Vegachí</t>
  </si>
  <si>
    <t>Gameza</t>
  </si>
  <si>
    <t>Tibasosa</t>
  </si>
  <si>
    <t>La Merced</t>
  </si>
  <si>
    <t>Curillo</t>
  </si>
  <si>
    <t>Florencia</t>
  </si>
  <si>
    <t>Sotara</t>
  </si>
  <si>
    <t>Manaure</t>
  </si>
  <si>
    <t>Montelíbano</t>
  </si>
  <si>
    <t>Bituima</t>
  </si>
  <si>
    <t>Lenguazaque</t>
  </si>
  <si>
    <t>Ricaurte</t>
  </si>
  <si>
    <t>Tibirita</t>
  </si>
  <si>
    <t>Bahía Solano</t>
  </si>
  <si>
    <t>Unguía</t>
  </si>
  <si>
    <t xml:space="preserve">LITERAL </t>
  </si>
  <si>
    <t xml:space="preserve">CONCEPTOS </t>
  </si>
  <si>
    <t>A</t>
  </si>
  <si>
    <t>Varianza</t>
  </si>
  <si>
    <t>Diagrama de barras</t>
  </si>
  <si>
    <t>B</t>
  </si>
  <si>
    <t>Coeficiente de variación</t>
  </si>
  <si>
    <t>Mediana</t>
  </si>
  <si>
    <t>C</t>
  </si>
  <si>
    <t xml:space="preserve">Moda </t>
  </si>
  <si>
    <t>Diagrama Circular</t>
  </si>
  <si>
    <t>D</t>
  </si>
  <si>
    <t>Correlación de Pearson</t>
  </si>
  <si>
    <t>Regresión Lineal</t>
  </si>
  <si>
    <t>E</t>
  </si>
  <si>
    <t>Desviacion estándar</t>
  </si>
  <si>
    <t>Media</t>
  </si>
  <si>
    <r>
      <rPr>
        <b/>
        <sz val="12"/>
        <color theme="1"/>
        <rFont val="Calibri"/>
        <family val="2"/>
      </rPr>
      <t xml:space="preserve">VARIABLE CUANTITATIVA ESCOGIDA 
</t>
    </r>
    <r>
      <rPr>
        <b/>
        <sz val="12"/>
        <color theme="1"/>
        <rFont val="Calibri"/>
        <family val="2"/>
      </rPr>
      <t>(</t>
    </r>
    <r>
      <rPr>
        <b/>
        <sz val="12"/>
        <color rgb="FFFF0000"/>
        <rFont val="Calibri"/>
        <family val="2"/>
      </rPr>
      <t>Seleccione de la lista desplegable</t>
    </r>
    <r>
      <rPr>
        <b/>
        <sz val="12"/>
        <color theme="1"/>
        <rFont val="Calibri"/>
        <family val="2"/>
      </rPr>
      <t>)</t>
    </r>
  </si>
  <si>
    <t>N</t>
  </si>
  <si>
    <t>X max</t>
  </si>
  <si>
    <t>X min</t>
  </si>
  <si>
    <t>RANGO</t>
  </si>
  <si>
    <t>R=X max - X min</t>
  </si>
  <si>
    <t>INTERVALOS</t>
  </si>
  <si>
    <t>1+3.3 Log N</t>
  </si>
  <si>
    <t>AMPLITUD</t>
  </si>
  <si>
    <t>C=R/K</t>
  </si>
  <si>
    <t>a) Tabla de frecuencia para datos agrupados</t>
  </si>
  <si>
    <t>MARCA DE CLASE</t>
  </si>
  <si>
    <t>F.ABSOLUTA</t>
  </si>
  <si>
    <t>F.RELATIVA</t>
  </si>
  <si>
    <t>F.ABS ACUMULADA</t>
  </si>
  <si>
    <t>F.REL ACUMULADA</t>
  </si>
  <si>
    <t>No</t>
  </si>
  <si>
    <t>Xi</t>
  </si>
  <si>
    <t>ni</t>
  </si>
  <si>
    <t>hi</t>
  </si>
  <si>
    <t>Ni</t>
  </si>
  <si>
    <t>Hi</t>
  </si>
  <si>
    <t>TOTAL</t>
  </si>
  <si>
    <t>b) Histograma o Diagrama de Barras</t>
  </si>
  <si>
    <t>b) Diagrama circular</t>
  </si>
  <si>
    <t>b) Polígono de frecuencia</t>
  </si>
  <si>
    <t>c) Responder:</t>
  </si>
  <si>
    <t xml:space="preserve">¿En cuál intervalo o variable se observa una cantidad menor de los parámetros de su variable escogida? </t>
  </si>
  <si>
    <t>¿Hasta cuál intervalo o variable se acumula el 65% de los parámetros de su variable escogida?</t>
  </si>
  <si>
    <t>d) Cálculos MEDIDAS DE TENDENCIA CENTRAL</t>
  </si>
  <si>
    <t>e) Cálculos MEDIDAS DE POSICIÓN</t>
  </si>
  <si>
    <t>Cálculos con excel</t>
  </si>
  <si>
    <t>Medía arítmetica</t>
  </si>
  <si>
    <t>Cuartil (Q2)</t>
  </si>
  <si>
    <t>Decil (D3)</t>
  </si>
  <si>
    <t>Percentil (P43)</t>
  </si>
  <si>
    <t xml:space="preserve">Posición </t>
  </si>
  <si>
    <t>Valor</t>
  </si>
  <si>
    <t>Fun.Cuartil excel</t>
  </si>
  <si>
    <t>Fun.percentil excel</t>
  </si>
  <si>
    <t>Moda</t>
  </si>
  <si>
    <t>f) Interpretación de resultados:</t>
  </si>
  <si>
    <t>MEDIDA</t>
  </si>
  <si>
    <t>RESULTADO</t>
  </si>
  <si>
    <t>INTERPRETACIÓN</t>
  </si>
  <si>
    <t>Valor máximo</t>
  </si>
  <si>
    <t>Valor mínimo</t>
  </si>
  <si>
    <t>Rango</t>
  </si>
  <si>
    <t>Cuartil 2 (Q2)</t>
  </si>
  <si>
    <t>Decil 3 (D3)</t>
  </si>
  <si>
    <t>Percentil 43 (P43)</t>
  </si>
  <si>
    <t>g) Cálculos MEDIDAS DE DISPERSIÓN</t>
  </si>
  <si>
    <t>RESULTADOS</t>
  </si>
  <si>
    <t>VARIANZA</t>
  </si>
  <si>
    <t>DESVIACIÓN TÍPICA</t>
  </si>
  <si>
    <t>COEFICIENTE DE VARIACIÓN</t>
  </si>
  <si>
    <t>ASIMETRÍA</t>
  </si>
  <si>
    <t>CURTOSIS</t>
  </si>
  <si>
    <t>g) Responder:</t>
  </si>
  <si>
    <t>¿La distribución es homogénea o heterogénea?</t>
  </si>
  <si>
    <t>¿Qué tipo de concentración y asimetría presentan los datos?
presentan los datos?</t>
  </si>
  <si>
    <r>
      <rPr>
        <b/>
        <sz val="14"/>
        <color rgb="FF385623"/>
        <rFont val="Calibri"/>
        <family val="2"/>
      </rPr>
      <t>VARIABLES CUANTITATIVAS ESCOGIDAS</t>
    </r>
    <r>
      <rPr>
        <b/>
        <sz val="14"/>
        <color rgb="FF385623"/>
        <rFont val="Calibri"/>
        <family val="2"/>
      </rPr>
      <t xml:space="preserve"> 
</t>
    </r>
    <r>
      <rPr>
        <b/>
        <sz val="14"/>
        <color rgb="FF385623"/>
        <rFont val="Calibri"/>
        <family val="2"/>
      </rPr>
      <t>(</t>
    </r>
    <r>
      <rPr>
        <b/>
        <sz val="14"/>
        <color rgb="FFFF0000"/>
        <rFont val="Calibri"/>
        <family val="2"/>
      </rPr>
      <t>Seleccione de la lista desplegable</t>
    </r>
    <r>
      <rPr>
        <b/>
        <sz val="14"/>
        <color rgb="FF385623"/>
        <rFont val="Calibri"/>
        <family val="2"/>
      </rPr>
      <t>)</t>
    </r>
  </si>
  <si>
    <t>a) Ecuación de regresión lineal y b) Diagrama de dispersión con la recta de regresión lineal</t>
  </si>
  <si>
    <t>a</t>
  </si>
  <si>
    <t>b</t>
  </si>
  <si>
    <t>Ecuación de regresion lineal</t>
  </si>
  <si>
    <t>Y=</t>
  </si>
  <si>
    <t>b) Responder: ¿La relación entre las variables es positiva, negativa o sin relación?</t>
  </si>
  <si>
    <t>c) Encuentre el coeficiente de determinación y determine el porcentaje de confiabilidad del modelo matemático obtenido.</t>
  </si>
  <si>
    <r>
      <rPr>
        <b/>
        <sz val="22"/>
        <color theme="1"/>
        <rFont val="Calibri"/>
        <family val="2"/>
      </rPr>
      <t>R</t>
    </r>
    <r>
      <rPr>
        <b/>
        <vertAlign val="superscript"/>
        <sz val="22"/>
        <color theme="1"/>
        <rFont val="Calibri"/>
        <family val="2"/>
      </rPr>
      <t>2</t>
    </r>
    <r>
      <rPr>
        <b/>
        <sz val="22"/>
        <color theme="1"/>
        <rFont val="Calibri"/>
        <family val="2"/>
      </rPr>
      <t xml:space="preserve"> =</t>
    </r>
  </si>
  <si>
    <r>
      <rPr>
        <b/>
        <u/>
        <sz val="14"/>
        <color theme="1"/>
        <rFont val="Calibri"/>
        <family val="2"/>
      </rPr>
      <t>Coeficiente determinación</t>
    </r>
    <r>
      <rPr>
        <sz val="14"/>
        <color theme="1"/>
        <rFont val="Calibri"/>
        <family val="2"/>
      </rPr>
      <t xml:space="preserve"> (confiabilidad del modelo matemático)</t>
    </r>
  </si>
  <si>
    <r>
      <rPr>
        <b/>
        <sz val="14"/>
        <color theme="1"/>
        <rFont val="Calibri"/>
        <family val="2"/>
      </rPr>
      <t>Porcentaje de confiabilidad (R</t>
    </r>
    <r>
      <rPr>
        <b/>
        <vertAlign val="superscript"/>
        <sz val="14"/>
        <color theme="1"/>
        <rFont val="Calibri"/>
        <family val="2"/>
      </rPr>
      <t>2</t>
    </r>
    <r>
      <rPr>
        <b/>
        <sz val="14"/>
        <color theme="1"/>
        <rFont val="Calibri"/>
        <family val="2"/>
      </rPr>
      <t xml:space="preserve"> x 100)</t>
    </r>
  </si>
  <si>
    <t>d) Encuentre el coeficiente de correlación de Pearson y determine el nivel de correlación lineal entre las variables (perfecta, excelente, aceptable, regular mínima o sin correlación)</t>
  </si>
  <si>
    <r>
      <rPr>
        <b/>
        <sz val="8"/>
        <color theme="1"/>
        <rFont val="Calibri"/>
        <family val="2"/>
      </rPr>
      <t>.</t>
    </r>
    <r>
      <rPr>
        <b/>
        <sz val="24"/>
        <color theme="1"/>
        <rFont val="Calibri"/>
        <family val="2"/>
      </rPr>
      <t>= r</t>
    </r>
  </si>
  <si>
    <r>
      <rPr>
        <b/>
        <u/>
        <sz val="16"/>
        <color theme="1"/>
        <rFont val="Calibri"/>
        <family val="2"/>
      </rPr>
      <t>Coeficiente Pearson</t>
    </r>
    <r>
      <rPr>
        <sz val="16"/>
        <color theme="1"/>
        <rFont val="Calibri"/>
        <family val="2"/>
      </rPr>
      <t xml:space="preserve"> (nivel de correlación lineal)</t>
    </r>
  </si>
  <si>
    <t>Escribir el nivel de correlación</t>
  </si>
  <si>
    <t>e) Predicciones para la variable dependiente</t>
  </si>
  <si>
    <t xml:space="preserve">Usando la ecuación de regresión lineal del literal "a" calcule valores de "Y" partiendo de valores asignados (dados) de"X" </t>
  </si>
  <si>
    <t>Valor X (dado por el estudiante)</t>
  </si>
  <si>
    <t>Predicción Y</t>
  </si>
  <si>
    <t>ANEXAR PANTALLAZO COMO EVIDENCIA DE PARTICIPACIÓN EN LAS WEB CONFERENCIAS 
(O visualización de las grabaciones)</t>
  </si>
  <si>
    <t>BIBLIOGRAFÍA</t>
  </si>
  <si>
    <t>En el intervalo No 2 y  No 10 se observa la menor cantidad de datos, con 2 (dos) datos para cada intervalo respectivamente.</t>
  </si>
  <si>
    <t>Hasta el intervalo No 5 se acumula el 65%.</t>
  </si>
  <si>
    <t>Es el número mas gande que se encuentra en el conjunto de datos</t>
  </si>
  <si>
    <t>Es el número mas pequeño que se encuentra en el conjunto de datos</t>
  </si>
  <si>
    <t xml:space="preserve">Es el valor promedio del conjunto de datos </t>
  </si>
  <si>
    <t>Es el valor que se enceuntra en la mitad cuando los datos se encuentran ordenados.</t>
  </si>
  <si>
    <t>Es el dato que mas veces aparece en el conjunto de datos</t>
  </si>
  <si>
    <t>Se puede considerar el valor de la mitad, hay 50% de los datos son menores a ese valor y el otro 50% son mayores</t>
  </si>
  <si>
    <t>Se considera que el 70% de los datos son mayores a ese valor y el 30% son menores a ese valor.</t>
  </si>
  <si>
    <t>El percentil 43 indica que el 43% de los datos son menores a ese valor y el 57% de los datos son mayores a ese valor.</t>
  </si>
  <si>
    <t>Es la diferencia entre el valor máximo y el valor mínimo del conjunto de datos. Representa la amplitud total de la distribución.</t>
  </si>
  <si>
    <t>Heterogénea</t>
  </si>
  <si>
    <t>Asimetría Negativa</t>
  </si>
  <si>
    <t>TASA DE MATRICULACIÓN y DESERCIÓN</t>
  </si>
  <si>
    <t>-0.0046x + 335.31</t>
  </si>
  <si>
    <t>Sin relacion aparentes con una regresion lineal.</t>
  </si>
  <si>
    <t>No hay  correlación</t>
  </si>
  <si>
    <t>Statstutor. (n.d.). Pearson’s product moment correlation coefficient. Loughborough University. https://www.statstutor.ac.uk/resources/uploaded/pearsons.pdf
Newcastle University. (n.d.). Simple linear regression. https://www.ncl.ac.uk/webtemplate/ask-assets/external/maths-resources/statistics/regression-and-correlation/simple-linear-regression.html
GeeksforGeeks. (n.d.). ML  Linear Regression. https://www.geeksforgeeks.org/machine-learning/ml-linear-regression/</t>
  </si>
  <si>
    <t>211622_61</t>
  </si>
  <si>
    <t>Juan Sebastian Castillo Amaya</t>
  </si>
  <si>
    <t xml:space="preserve"> Leyder Hernan Lopez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</si>
</sst>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000"/>
    <numFmt numFmtId="166" formatCode="0.000"/>
    <numFmt numFmtId="167" formatCode="0.0%"/>
  </numFmts>
  <fonts count="54" x14ac:knownFonts="1">
    <font>
      <sz val="11"/>
      <color theme="1"/>
      <name val="Arial"/>
      <scheme val="minor"/>
    </font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theme="1"/>
      <name val="Arial"/>
      <family val="2"/>
    </font>
    <font>
      <b/>
      <sz val="14"/>
      <color theme="1"/>
      <name val="Calibri"/>
      <family val="2"/>
    </font>
    <font>
      <sz val="12"/>
      <color theme="1"/>
      <name val="Times New Roman"/>
      <family val="1"/>
    </font>
    <font>
      <b/>
      <sz val="11"/>
      <color theme="1"/>
      <name val="Calibri"/>
      <family val="2"/>
    </font>
    <font>
      <sz val="12"/>
      <color theme="1"/>
      <name val="Calibri"/>
      <family val="2"/>
    </font>
    <font>
      <sz val="11"/>
      <color theme="1"/>
      <name val="Calibri"/>
      <family val="2"/>
    </font>
    <font>
      <b/>
      <sz val="22"/>
      <color theme="1"/>
      <name val="Calibri"/>
      <family val="2"/>
    </font>
    <font>
      <b/>
      <sz val="20"/>
      <color theme="1"/>
      <name val="Calibri"/>
      <family val="2"/>
    </font>
    <font>
      <b/>
      <sz val="14"/>
      <color rgb="FFFF0000"/>
      <name val="Calibri"/>
      <family val="2"/>
    </font>
    <font>
      <b/>
      <sz val="12"/>
      <color theme="1"/>
      <name val="Calibri"/>
      <family val="2"/>
    </font>
    <font>
      <b/>
      <sz val="14"/>
      <color rgb="FF385623"/>
      <name val="Calibri"/>
      <family val="2"/>
    </font>
    <font>
      <b/>
      <sz val="9"/>
      <color theme="1"/>
      <name val="Arial"/>
      <family val="2"/>
    </font>
    <font>
      <sz val="14"/>
      <color theme="1"/>
      <name val="Calibri"/>
      <family val="2"/>
    </font>
    <font>
      <sz val="9"/>
      <color rgb="FF0000FF"/>
      <name val="Arial"/>
      <family val="2"/>
    </font>
    <font>
      <b/>
      <u/>
      <sz val="18"/>
      <color rgb="FF002060"/>
      <name val="Calibri"/>
      <family val="2"/>
    </font>
    <font>
      <sz val="11"/>
      <name val="Arial"/>
      <family val="2"/>
    </font>
    <font>
      <b/>
      <i/>
      <sz val="11"/>
      <color theme="1"/>
      <name val="Calibri"/>
      <family val="2"/>
    </font>
    <font>
      <b/>
      <sz val="16"/>
      <color rgb="FF002060"/>
      <name val="Calibri"/>
      <family val="2"/>
    </font>
    <font>
      <b/>
      <i/>
      <sz val="14"/>
      <color theme="1"/>
      <name val="Calibri"/>
      <family val="2"/>
    </font>
    <font>
      <b/>
      <sz val="16"/>
      <color theme="1"/>
      <name val="Calibri"/>
      <family val="2"/>
    </font>
    <font>
      <b/>
      <sz val="11"/>
      <color theme="1"/>
      <name val="Arial"/>
      <family val="2"/>
    </font>
    <font>
      <b/>
      <sz val="12"/>
      <color theme="1"/>
      <name val="Arial"/>
      <family val="2"/>
    </font>
    <font>
      <sz val="11"/>
      <color rgb="FF000000"/>
      <name val="Arial"/>
      <family val="2"/>
    </font>
    <font>
      <b/>
      <sz val="14"/>
      <color rgb="FF000000"/>
      <name val="Calibri"/>
      <family val="2"/>
    </font>
    <font>
      <b/>
      <sz val="26"/>
      <color theme="1"/>
      <name val="Calibri"/>
      <family val="2"/>
    </font>
    <font>
      <b/>
      <sz val="24"/>
      <color theme="1"/>
      <name val="Calibri"/>
      <family val="2"/>
    </font>
    <font>
      <sz val="16"/>
      <color theme="1"/>
      <name val="Calibri"/>
      <family val="2"/>
    </font>
    <font>
      <b/>
      <sz val="12"/>
      <color rgb="FFFF0000"/>
      <name val="Calibri"/>
      <family val="2"/>
    </font>
    <font>
      <b/>
      <vertAlign val="superscript"/>
      <sz val="22"/>
      <color theme="1"/>
      <name val="Calibri"/>
      <family val="2"/>
    </font>
    <font>
      <b/>
      <u/>
      <sz val="14"/>
      <color theme="1"/>
      <name val="Calibri"/>
      <family val="2"/>
    </font>
    <font>
      <b/>
      <vertAlign val="superscript"/>
      <sz val="14"/>
      <color theme="1"/>
      <name val="Calibri"/>
      <family val="2"/>
    </font>
    <font>
      <b/>
      <sz val="8"/>
      <color theme="1"/>
      <name val="Calibri"/>
      <family val="2"/>
    </font>
    <font>
      <b/>
      <u/>
      <sz val="16"/>
      <color theme="1"/>
      <name val="Calibri"/>
      <family val="2"/>
    </font>
    <font>
      <b/>
      <sz val="11"/>
      <name val="Arial"/>
      <family val="2"/>
    </font>
    <font>
      <sz val="10"/>
      <color rgb="FF000000"/>
      <name val="Arial"/>
      <family val="2"/>
      <scheme val="minor"/>
    </font>
    <font>
      <sz val="11"/>
      <color rgb="FF002060"/>
      <name val="Calibri"/>
      <family val="2"/>
    </font>
    <font>
      <b/>
      <sz val="18"/>
      <color rgb="FF002060"/>
      <name val="Calibri"/>
      <family val="2"/>
    </font>
    <font>
      <b/>
      <sz val="11"/>
      <color theme="1"/>
      <name val="Arial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1"/>
      <color theme="0"/>
      <name val="Arial"/>
      <family val="2"/>
      <scheme val="minor"/>
    </font>
    <font>
      <b/>
      <sz val="11"/>
      <color theme="0"/>
      <name val="Calibri"/>
      <family val="2"/>
    </font>
    <font>
      <b/>
      <sz val="10"/>
      <color theme="2"/>
      <name val="Arial"/>
      <family val="2"/>
      <scheme val="minor"/>
    </font>
    <font>
      <b/>
      <sz val="10"/>
      <color theme="2"/>
      <name val="Arial"/>
      <family val="2"/>
    </font>
    <font>
      <sz val="11"/>
      <color theme="1"/>
      <name val="Arial"/>
      <family val="2"/>
      <scheme val="minor"/>
    </font>
    <font>
      <sz val="14"/>
      <color theme="1"/>
      <name val="Arial"/>
      <family val="2"/>
      <scheme val="minor"/>
    </font>
    <font>
      <sz val="14"/>
      <color theme="1"/>
      <name val="Arial"/>
      <family val="2"/>
      <scheme val="major"/>
    </font>
    <font>
      <sz val="11"/>
      <color theme="1"/>
      <name val="Arial"/>
      <family val="2"/>
      <scheme val="major"/>
    </font>
    <font>
      <sz val="11"/>
      <name val="Arial"/>
      <family val="2"/>
      <scheme val="major"/>
    </font>
    <font>
      <b/>
      <sz val="18"/>
      <color theme="1"/>
      <name val="Calibri"/>
      <family val="2"/>
    </font>
    <font>
      <sz val="18"/>
      <color theme="1"/>
      <name val="Calibri"/>
      <family val="2"/>
    </font>
  </fonts>
  <fills count="41">
    <fill>
      <patternFill patternType="none"/>
    </fill>
    <fill>
      <patternFill patternType="gray125"/>
    </fill>
    <fill>
      <patternFill patternType="solid">
        <fgColor rgb="FFFFD965"/>
        <bgColor rgb="FFFFD9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79998168889431442"/>
        <bgColor rgb="FFBDD6EE"/>
      </patternFill>
    </fill>
    <fill>
      <patternFill patternType="solid">
        <fgColor theme="5" tint="0.59999389629810485"/>
        <bgColor theme="7"/>
      </patternFill>
    </fill>
    <fill>
      <patternFill patternType="solid">
        <fgColor theme="5" tint="0.59999389629810485"/>
        <bgColor rgb="FFBFBFBF"/>
      </patternFill>
    </fill>
    <fill>
      <patternFill patternType="solid">
        <fgColor theme="5" tint="0.59999389629810485"/>
        <bgColor rgb="FFD8D8D8"/>
      </patternFill>
    </fill>
    <fill>
      <patternFill patternType="solid">
        <fgColor theme="5" tint="0.59999389629810485"/>
        <bgColor rgb="FF00B0F0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rgb="FF92D050"/>
      </patternFill>
    </fill>
    <fill>
      <patternFill patternType="solid">
        <fgColor theme="5" tint="0.59999389629810485"/>
        <bgColor rgb="FFFFFF00"/>
      </patternFill>
    </fill>
    <fill>
      <patternFill patternType="solid">
        <fgColor theme="5" tint="0.59999389629810485"/>
        <bgColor rgb="FFF4B083"/>
      </patternFill>
    </fill>
    <fill>
      <patternFill patternType="solid">
        <fgColor theme="5" tint="0.59999389629810485"/>
        <bgColor rgb="FFA8D08D"/>
      </patternFill>
    </fill>
    <fill>
      <patternFill patternType="solid">
        <fgColor theme="5" tint="0.59999389629810485"/>
        <bgColor theme="4"/>
      </patternFill>
    </fill>
    <fill>
      <patternFill patternType="solid">
        <fgColor theme="5" tint="0.59999389629810485"/>
        <bgColor rgb="FFF7CAAC"/>
      </patternFill>
    </fill>
    <fill>
      <patternFill patternType="solid">
        <fgColor theme="5" tint="0.59999389629810485"/>
        <bgColor rgb="FF92D050"/>
      </patternFill>
    </fill>
    <fill>
      <patternFill patternType="solid">
        <fgColor theme="5" tint="0.59999389629810485"/>
        <bgColor rgb="FF9CC2E5"/>
      </patternFill>
    </fill>
    <fill>
      <patternFill patternType="solid">
        <fgColor theme="5" tint="0.59999389629810485"/>
        <bgColor rgb="FFFFE598"/>
      </patternFill>
    </fill>
    <fill>
      <patternFill patternType="solid">
        <fgColor theme="5" tint="0.59999389629810485"/>
        <bgColor rgb="FFDEEAF6"/>
      </patternFill>
    </fill>
    <fill>
      <patternFill patternType="solid">
        <fgColor theme="5" tint="0.59999389629810485"/>
        <bgColor rgb="FFADB9CA"/>
      </patternFill>
    </fill>
    <fill>
      <patternFill patternType="solid">
        <fgColor theme="9" tint="0.79998168889431442"/>
        <bgColor rgb="FFDEEAF6"/>
      </patternFill>
    </fill>
    <fill>
      <patternFill patternType="solid">
        <fgColor theme="9" tint="0.79998168889431442"/>
        <bgColor rgb="FFFFE598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-0.249977111117893"/>
        <bgColor theme="4"/>
      </patternFill>
    </fill>
    <fill>
      <patternFill patternType="solid">
        <fgColor rgb="FF33CCFF"/>
        <bgColor theme="4"/>
      </patternFill>
    </fill>
    <fill>
      <patternFill patternType="solid">
        <fgColor rgb="FFCC00CC"/>
        <bgColor theme="4"/>
      </patternFill>
    </fill>
    <fill>
      <patternFill patternType="solid">
        <fgColor rgb="FFCC00CC"/>
        <bgColor indexed="64"/>
      </patternFill>
    </fill>
    <fill>
      <patternFill patternType="solid">
        <fgColor rgb="FF33CC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rgb="FFB4C6E7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59999389629810485"/>
        <bgColor rgb="FFA8D08D"/>
      </patternFill>
    </fill>
    <fill>
      <patternFill patternType="solid">
        <fgColor theme="9" tint="0.59999389629810485"/>
        <bgColor rgb="FF9CC2E5"/>
      </patternFill>
    </fill>
    <fill>
      <patternFill patternType="solid">
        <fgColor theme="9" tint="0.59999389629810485"/>
        <bgColor rgb="FFBDD6EE"/>
      </patternFill>
    </fill>
    <fill>
      <patternFill patternType="solid">
        <fgColor theme="9" tint="0.59999389629810485"/>
        <bgColor rgb="FFFFD965"/>
      </patternFill>
    </fill>
    <fill>
      <patternFill patternType="solid">
        <fgColor theme="9" tint="0.39997558519241921"/>
        <bgColor rgb="FF0070C0"/>
      </patternFill>
    </fill>
    <fill>
      <patternFill patternType="solid">
        <fgColor theme="9" tint="0.79998168889431442"/>
        <bgColor rgb="FFBDD6EE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</fills>
  <borders count="4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/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medium">
        <color indexed="64"/>
      </bottom>
      <diagonal/>
    </border>
  </borders>
  <cellStyleXfs count="3">
    <xf numFmtId="0" fontId="0" fillId="0" borderId="0"/>
    <xf numFmtId="0" fontId="37" fillId="0" borderId="33"/>
    <xf numFmtId="9" fontId="47" fillId="0" borderId="0" applyFont="0" applyFill="0" applyBorder="0" applyAlignment="0" applyProtection="0"/>
  </cellStyleXfs>
  <cellXfs count="238">
    <xf numFmtId="0" fontId="0" fillId="0" borderId="0" xfId="0"/>
    <xf numFmtId="0" fontId="3" fillId="0" borderId="0" xfId="0" applyFont="1"/>
    <xf numFmtId="0" fontId="4" fillId="0" borderId="0" xfId="0" applyFont="1" applyAlignment="1">
      <alignment horizontal="center"/>
    </xf>
    <xf numFmtId="0" fontId="5" fillId="0" borderId="0" xfId="0" applyFont="1"/>
    <xf numFmtId="0" fontId="8" fillId="0" borderId="0" xfId="0" applyFont="1" applyAlignment="1">
      <alignment horizontal="center"/>
    </xf>
    <xf numFmtId="0" fontId="8" fillId="0" borderId="0" xfId="0" applyFont="1" applyAlignment="1">
      <alignment vertical="center"/>
    </xf>
    <xf numFmtId="0" fontId="11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 wrapText="1"/>
    </xf>
    <xf numFmtId="0" fontId="4" fillId="0" borderId="0" xfId="0" applyFont="1" applyAlignment="1">
      <alignment vertical="center" wrapText="1"/>
    </xf>
    <xf numFmtId="0" fontId="14" fillId="0" borderId="0" xfId="0" applyFont="1" applyAlignment="1">
      <alignment horizontal="center" vertical="center" wrapText="1" readingOrder="1"/>
    </xf>
    <xf numFmtId="0" fontId="8" fillId="0" borderId="0" xfId="0" applyFont="1" applyAlignment="1">
      <alignment horizontal="center" vertical="center"/>
    </xf>
    <xf numFmtId="2" fontId="16" fillId="0" borderId="0" xfId="0" applyNumberFormat="1" applyFont="1" applyAlignment="1">
      <alignment horizontal="center" vertical="center" wrapText="1" readingOrder="1"/>
    </xf>
    <xf numFmtId="0" fontId="6" fillId="0" borderId="0" xfId="0" applyFont="1" applyAlignment="1">
      <alignment horizontal="center" vertical="center"/>
    </xf>
    <xf numFmtId="2" fontId="8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7" fillId="0" borderId="0" xfId="0" applyFont="1" applyAlignment="1">
      <alignment horizontal="left" vertical="center"/>
    </xf>
    <xf numFmtId="0" fontId="6" fillId="0" borderId="7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2" fontId="8" fillId="0" borderId="2" xfId="0" applyNumberFormat="1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1" fontId="8" fillId="0" borderId="2" xfId="0" applyNumberFormat="1" applyFont="1" applyBorder="1" applyAlignment="1">
      <alignment horizontal="center" vertical="center"/>
    </xf>
    <xf numFmtId="0" fontId="20" fillId="0" borderId="0" xfId="0" applyFont="1" applyAlignment="1">
      <alignment vertical="center"/>
    </xf>
    <xf numFmtId="0" fontId="15" fillId="0" borderId="0" xfId="0" applyFont="1" applyAlignment="1">
      <alignment vertical="center"/>
    </xf>
    <xf numFmtId="0" fontId="4" fillId="0" borderId="0" xfId="0" applyFont="1" applyAlignment="1">
      <alignment horizontal="left" vertical="center" wrapText="1"/>
    </xf>
    <xf numFmtId="0" fontId="4" fillId="0" borderId="2" xfId="0" applyFont="1" applyBorder="1" applyAlignment="1">
      <alignment horizontal="center" vertical="center"/>
    </xf>
    <xf numFmtId="0" fontId="4" fillId="0" borderId="0" xfId="0" applyFont="1" applyAlignment="1">
      <alignment vertical="center"/>
    </xf>
    <xf numFmtId="0" fontId="21" fillId="0" borderId="2" xfId="0" applyFont="1" applyBorder="1" applyAlignment="1">
      <alignment vertical="center" wrapText="1"/>
    </xf>
    <xf numFmtId="0" fontId="21" fillId="0" borderId="2" xfId="0" applyFont="1" applyBorder="1" applyAlignment="1">
      <alignment horizontal="center" vertical="center" wrapText="1"/>
    </xf>
    <xf numFmtId="0" fontId="15" fillId="0" borderId="0" xfId="0" applyFont="1" applyAlignment="1">
      <alignment vertical="center" wrapText="1"/>
    </xf>
    <xf numFmtId="0" fontId="21" fillId="0" borderId="2" xfId="0" applyFont="1" applyBorder="1" applyAlignment="1">
      <alignment horizontal="center" vertical="center"/>
    </xf>
    <xf numFmtId="0" fontId="21" fillId="0" borderId="0" xfId="0" applyFont="1" applyAlignment="1">
      <alignment vertical="center"/>
    </xf>
    <xf numFmtId="0" fontId="21" fillId="0" borderId="0" xfId="0" applyFont="1" applyAlignment="1">
      <alignment horizontal="center" vertical="center"/>
    </xf>
    <xf numFmtId="0" fontId="21" fillId="0" borderId="0" xfId="0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8" fillId="0" borderId="0" xfId="0" applyFont="1"/>
    <xf numFmtId="0" fontId="15" fillId="0" borderId="0" xfId="0" applyFont="1"/>
    <xf numFmtId="0" fontId="4" fillId="0" borderId="2" xfId="0" applyFont="1" applyBorder="1" applyAlignment="1">
      <alignment horizontal="center" vertical="center" wrapText="1"/>
    </xf>
    <xf numFmtId="0" fontId="17" fillId="0" borderId="0" xfId="0" applyFont="1" applyAlignment="1">
      <alignment horizontal="left"/>
    </xf>
    <xf numFmtId="0" fontId="27" fillId="2" borderId="5" xfId="0" applyFont="1" applyFill="1" applyBorder="1" applyAlignment="1">
      <alignment vertical="center"/>
    </xf>
    <xf numFmtId="164" fontId="16" fillId="0" borderId="33" xfId="0" applyNumberFormat="1" applyFont="1" applyBorder="1" applyAlignment="1">
      <alignment horizontal="center" vertical="center" wrapText="1" readingOrder="1"/>
    </xf>
    <xf numFmtId="0" fontId="8" fillId="0" borderId="33" xfId="0" applyFont="1" applyBorder="1" applyAlignment="1">
      <alignment vertical="center"/>
    </xf>
    <xf numFmtId="0" fontId="38" fillId="0" borderId="0" xfId="0" applyFont="1" applyAlignment="1">
      <alignment vertical="center"/>
    </xf>
    <xf numFmtId="0" fontId="39" fillId="0" borderId="0" xfId="0" applyFont="1" applyAlignment="1">
      <alignment horizontal="center" vertical="center"/>
    </xf>
    <xf numFmtId="0" fontId="4" fillId="6" borderId="2" xfId="0" applyFont="1" applyFill="1" applyBorder="1" applyAlignment="1">
      <alignment horizontal="center" vertical="center"/>
    </xf>
    <xf numFmtId="0" fontId="4" fillId="6" borderId="5" xfId="0" applyFont="1" applyFill="1" applyBorder="1" applyAlignment="1">
      <alignment horizontal="center" vertical="center"/>
    </xf>
    <xf numFmtId="0" fontId="4" fillId="7" borderId="2" xfId="0" applyFont="1" applyFill="1" applyBorder="1" applyAlignment="1">
      <alignment horizontal="center" vertical="center"/>
    </xf>
    <xf numFmtId="0" fontId="4" fillId="8" borderId="2" xfId="0" applyFont="1" applyFill="1" applyBorder="1" applyAlignment="1">
      <alignment horizontal="center" vertical="center"/>
    </xf>
    <xf numFmtId="10" fontId="4" fillId="11" borderId="5" xfId="0" applyNumberFormat="1" applyFont="1" applyFill="1" applyBorder="1" applyAlignment="1">
      <alignment horizontal="left" vertical="center"/>
    </xf>
    <xf numFmtId="10" fontId="4" fillId="11" borderId="32" xfId="0" applyNumberFormat="1" applyFont="1" applyFill="1" applyBorder="1" applyAlignment="1">
      <alignment horizontal="left" vertical="center"/>
    </xf>
    <xf numFmtId="10" fontId="4" fillId="11" borderId="31" xfId="0" applyNumberFormat="1" applyFont="1" applyFill="1" applyBorder="1" applyAlignment="1">
      <alignment horizontal="left" vertical="center"/>
    </xf>
    <xf numFmtId="0" fontId="42" fillId="0" borderId="43" xfId="0" applyFont="1" applyBorder="1"/>
    <xf numFmtId="2" fontId="16" fillId="0" borderId="3" xfId="0" applyNumberFormat="1" applyFont="1" applyBorder="1" applyAlignment="1">
      <alignment horizontal="center" vertical="center" wrapText="1" readingOrder="1"/>
    </xf>
    <xf numFmtId="0" fontId="0" fillId="0" borderId="33" xfId="0" applyBorder="1"/>
    <xf numFmtId="0" fontId="4" fillId="12" borderId="2" xfId="0" applyFont="1" applyFill="1" applyBorder="1" applyAlignment="1">
      <alignment horizontal="center" vertical="center"/>
    </xf>
    <xf numFmtId="0" fontId="4" fillId="13" borderId="2" xfId="0" applyFont="1" applyFill="1" applyBorder="1" applyAlignment="1">
      <alignment horizontal="center" vertical="center"/>
    </xf>
    <xf numFmtId="0" fontId="4" fillId="14" borderId="2" xfId="0" applyFont="1" applyFill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0" fontId="6" fillId="7" borderId="2" xfId="0" applyFont="1" applyFill="1" applyBorder="1" applyAlignment="1">
      <alignment horizontal="center" vertical="center" wrapText="1"/>
    </xf>
    <xf numFmtId="0" fontId="6" fillId="15" borderId="2" xfId="0" applyFont="1" applyFill="1" applyBorder="1" applyAlignment="1">
      <alignment horizontal="center" vertical="center"/>
    </xf>
    <xf numFmtId="0" fontId="6" fillId="15" borderId="2" xfId="0" applyFont="1" applyFill="1" applyBorder="1" applyAlignment="1">
      <alignment horizontal="center" vertical="center" wrapText="1"/>
    </xf>
    <xf numFmtId="0" fontId="19" fillId="15" borderId="6" xfId="0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center" vertical="center"/>
    </xf>
    <xf numFmtId="0" fontId="19" fillId="7" borderId="2" xfId="0" applyFont="1" applyFill="1" applyBorder="1" applyAlignment="1">
      <alignment horizontal="center" vertical="center"/>
    </xf>
    <xf numFmtId="1" fontId="6" fillId="12" borderId="5" xfId="0" applyNumberFormat="1" applyFont="1" applyFill="1" applyBorder="1" applyAlignment="1">
      <alignment horizontal="center" vertical="center"/>
    </xf>
    <xf numFmtId="0" fontId="4" fillId="13" borderId="5" xfId="0" applyFont="1" applyFill="1" applyBorder="1" applyAlignment="1">
      <alignment horizontal="left" vertical="center"/>
    </xf>
    <xf numFmtId="0" fontId="4" fillId="16" borderId="5" xfId="0" applyFont="1" applyFill="1" applyBorder="1" applyAlignment="1">
      <alignment vertical="center"/>
    </xf>
    <xf numFmtId="0" fontId="4" fillId="13" borderId="5" xfId="0" applyFont="1" applyFill="1" applyBorder="1" applyAlignment="1">
      <alignment vertical="center"/>
    </xf>
    <xf numFmtId="0" fontId="15" fillId="0" borderId="16" xfId="0" applyFont="1" applyBorder="1" applyAlignment="1">
      <alignment vertical="center"/>
    </xf>
    <xf numFmtId="0" fontId="10" fillId="17" borderId="2" xfId="0" applyFont="1" applyFill="1" applyBorder="1" applyAlignment="1">
      <alignment horizontal="center" vertical="center"/>
    </xf>
    <xf numFmtId="0" fontId="15" fillId="17" borderId="2" xfId="0" applyFont="1" applyFill="1" applyBorder="1" applyAlignment="1">
      <alignment horizontal="center" vertical="center"/>
    </xf>
    <xf numFmtId="0" fontId="22" fillId="15" borderId="17" xfId="0" applyFont="1" applyFill="1" applyBorder="1" applyAlignment="1">
      <alignment horizontal="center" vertical="center"/>
    </xf>
    <xf numFmtId="0" fontId="22" fillId="15" borderId="18" xfId="0" applyFont="1" applyFill="1" applyBorder="1" applyAlignment="1">
      <alignment horizontal="center" vertical="center"/>
    </xf>
    <xf numFmtId="0" fontId="15" fillId="0" borderId="20" xfId="0" applyFont="1" applyBorder="1" applyAlignment="1">
      <alignment vertical="center"/>
    </xf>
    <xf numFmtId="0" fontId="15" fillId="0" borderId="1" xfId="0" applyFont="1" applyBorder="1" applyAlignment="1">
      <alignment vertical="center"/>
    </xf>
    <xf numFmtId="0" fontId="15" fillId="0" borderId="24" xfId="0" applyFont="1" applyBorder="1" applyAlignment="1">
      <alignment vertical="center" wrapText="1"/>
    </xf>
    <xf numFmtId="0" fontId="15" fillId="0" borderId="25" xfId="0" applyFont="1" applyBorder="1" applyAlignment="1">
      <alignment vertical="center"/>
    </xf>
    <xf numFmtId="10" fontId="4" fillId="19" borderId="29" xfId="0" applyNumberFormat="1" applyFont="1" applyFill="1" applyBorder="1" applyAlignment="1">
      <alignment horizontal="left" vertical="center"/>
    </xf>
    <xf numFmtId="10" fontId="4" fillId="19" borderId="30" xfId="0" applyNumberFormat="1" applyFont="1" applyFill="1" applyBorder="1" applyAlignment="1">
      <alignment vertical="center"/>
    </xf>
    <xf numFmtId="10" fontId="4" fillId="19" borderId="31" xfId="0" applyNumberFormat="1" applyFont="1" applyFill="1" applyBorder="1" applyAlignment="1">
      <alignment vertical="center"/>
    </xf>
    <xf numFmtId="10" fontId="4" fillId="16" borderId="5" xfId="0" applyNumberFormat="1" applyFont="1" applyFill="1" applyBorder="1" applyAlignment="1">
      <alignment horizontal="left" vertical="center"/>
    </xf>
    <xf numFmtId="10" fontId="4" fillId="16" borderId="32" xfId="0" applyNumberFormat="1" applyFont="1" applyFill="1" applyBorder="1" applyAlignment="1">
      <alignment horizontal="left" vertical="center"/>
    </xf>
    <xf numFmtId="10" fontId="4" fillId="16" borderId="31" xfId="0" applyNumberFormat="1" applyFont="1" applyFill="1" applyBorder="1" applyAlignment="1">
      <alignment horizontal="left" vertical="center"/>
    </xf>
    <xf numFmtId="0" fontId="15" fillId="0" borderId="16" xfId="0" applyFont="1" applyBorder="1" applyAlignment="1">
      <alignment horizontal="left" vertical="center"/>
    </xf>
    <xf numFmtId="10" fontId="15" fillId="0" borderId="16" xfId="0" applyNumberFormat="1" applyFont="1" applyBorder="1" applyAlignment="1">
      <alignment vertical="center"/>
    </xf>
    <xf numFmtId="0" fontId="8" fillId="0" borderId="0" xfId="0" applyFont="1" applyAlignment="1">
      <alignment horizontal="left" vertical="center"/>
    </xf>
    <xf numFmtId="0" fontId="12" fillId="20" borderId="2" xfId="0" applyFont="1" applyFill="1" applyBorder="1" applyAlignment="1">
      <alignment horizontal="center" vertical="center" wrapText="1"/>
    </xf>
    <xf numFmtId="0" fontId="41" fillId="21" borderId="2" xfId="0" applyFont="1" applyFill="1" applyBorder="1" applyAlignment="1">
      <alignment horizontal="center" vertical="center" wrapText="1" readingOrder="1"/>
    </xf>
    <xf numFmtId="0" fontId="3" fillId="0" borderId="2" xfId="0" applyFont="1" applyBorder="1" applyAlignment="1">
      <alignment horizontal="center" vertical="center"/>
    </xf>
    <xf numFmtId="0" fontId="25" fillId="0" borderId="2" xfId="0" applyFont="1" applyBorder="1" applyAlignment="1">
      <alignment horizontal="center" vertical="center"/>
    </xf>
    <xf numFmtId="0" fontId="4" fillId="0" borderId="46" xfId="0" applyFont="1" applyBorder="1" applyAlignment="1">
      <alignment horizontal="center" wrapText="1"/>
    </xf>
    <xf numFmtId="0" fontId="4" fillId="22" borderId="25" xfId="0" applyFont="1" applyFill="1" applyBorder="1" applyAlignment="1">
      <alignment vertical="center"/>
    </xf>
    <xf numFmtId="0" fontId="8" fillId="22" borderId="38" xfId="0" applyFont="1" applyFill="1" applyBorder="1"/>
    <xf numFmtId="0" fontId="28" fillId="23" borderId="39" xfId="0" applyFont="1" applyFill="1" applyBorder="1" applyAlignment="1">
      <alignment horizontal="center" vertical="center"/>
    </xf>
    <xf numFmtId="0" fontId="29" fillId="23" borderId="40" xfId="0" applyFont="1" applyFill="1" applyBorder="1" applyAlignment="1">
      <alignment vertical="center" wrapText="1"/>
    </xf>
    <xf numFmtId="0" fontId="45" fillId="28" borderId="43" xfId="0" applyFont="1" applyFill="1" applyBorder="1"/>
    <xf numFmtId="0" fontId="45" fillId="29" borderId="43" xfId="0" applyFont="1" applyFill="1" applyBorder="1"/>
    <xf numFmtId="0" fontId="40" fillId="0" borderId="0" xfId="0" applyFont="1"/>
    <xf numFmtId="0" fontId="42" fillId="0" borderId="0" xfId="0" applyFont="1"/>
    <xf numFmtId="0" fontId="43" fillId="24" borderId="43" xfId="0" applyFont="1" applyFill="1" applyBorder="1" applyAlignment="1">
      <alignment horizontal="left" vertical="center" wrapText="1"/>
    </xf>
    <xf numFmtId="0" fontId="44" fillId="25" borderId="43" xfId="0" applyFont="1" applyFill="1" applyBorder="1" applyAlignment="1">
      <alignment horizontal="left"/>
    </xf>
    <xf numFmtId="0" fontId="44" fillId="26" borderId="43" xfId="0" applyFont="1" applyFill="1" applyBorder="1" applyAlignment="1">
      <alignment horizontal="left"/>
    </xf>
    <xf numFmtId="0" fontId="44" fillId="27" borderId="43" xfId="0" applyFont="1" applyFill="1" applyBorder="1" applyAlignment="1">
      <alignment horizontal="left"/>
    </xf>
    <xf numFmtId="0" fontId="0" fillId="0" borderId="43" xfId="0" applyBorder="1" applyAlignment="1">
      <alignment horizontal="left"/>
    </xf>
    <xf numFmtId="1" fontId="0" fillId="0" borderId="43" xfId="0" applyNumberFormat="1" applyBorder="1" applyAlignment="1">
      <alignment horizontal="left"/>
    </xf>
    <xf numFmtId="0" fontId="0" fillId="0" borderId="0" xfId="0" applyAlignment="1">
      <alignment horizontal="left"/>
    </xf>
    <xf numFmtId="0" fontId="40" fillId="10" borderId="43" xfId="0" applyFont="1" applyFill="1" applyBorder="1" applyAlignment="1">
      <alignment horizontal="center"/>
    </xf>
    <xf numFmtId="0" fontId="46" fillId="28" borderId="43" xfId="0" applyFont="1" applyFill="1" applyBorder="1" applyAlignment="1">
      <alignment horizontal="center"/>
    </xf>
    <xf numFmtId="0" fontId="46" fillId="29" borderId="43" xfId="0" applyFont="1" applyFill="1" applyBorder="1" applyAlignment="1">
      <alignment horizontal="center"/>
    </xf>
    <xf numFmtId="0" fontId="42" fillId="0" borderId="43" xfId="0" applyFont="1" applyBorder="1" applyAlignment="1">
      <alignment horizontal="center"/>
    </xf>
    <xf numFmtId="0" fontId="40" fillId="30" borderId="43" xfId="0" applyFont="1" applyFill="1" applyBorder="1" applyAlignment="1">
      <alignment horizontal="center"/>
    </xf>
    <xf numFmtId="0" fontId="0" fillId="30" borderId="43" xfId="0" applyFill="1" applyBorder="1"/>
    <xf numFmtId="0" fontId="2" fillId="30" borderId="43" xfId="0" applyFont="1" applyFill="1" applyBorder="1"/>
    <xf numFmtId="0" fontId="0" fillId="30" borderId="33" xfId="0" applyFill="1" applyBorder="1"/>
    <xf numFmtId="0" fontId="6" fillId="31" borderId="1" xfId="0" applyFont="1" applyFill="1" applyBorder="1" applyAlignment="1">
      <alignment horizontal="center" vertical="center" wrapText="1"/>
    </xf>
    <xf numFmtId="0" fontId="23" fillId="32" borderId="2" xfId="0" applyFont="1" applyFill="1" applyBorder="1" applyAlignment="1">
      <alignment horizontal="center" vertical="center"/>
    </xf>
    <xf numFmtId="0" fontId="24" fillId="32" borderId="2" xfId="0" applyFont="1" applyFill="1" applyBorder="1" applyAlignment="1">
      <alignment horizontal="center" vertical="center"/>
    </xf>
    <xf numFmtId="0" fontId="9" fillId="34" borderId="5" xfId="0" applyFont="1" applyFill="1" applyBorder="1" applyAlignment="1">
      <alignment horizontal="center" vertical="center"/>
    </xf>
    <xf numFmtId="0" fontId="8" fillId="36" borderId="24" xfId="0" applyFont="1" applyFill="1" applyBorder="1"/>
    <xf numFmtId="0" fontId="22" fillId="37" borderId="17" xfId="0" applyFont="1" applyFill="1" applyBorder="1" applyAlignment="1">
      <alignment horizontal="center" wrapText="1"/>
    </xf>
    <xf numFmtId="0" fontId="22" fillId="37" borderId="41" xfId="0" applyFont="1" applyFill="1" applyBorder="1" applyAlignment="1">
      <alignment horizontal="center" vertical="center"/>
    </xf>
    <xf numFmtId="0" fontId="15" fillId="38" borderId="20" xfId="0" applyFont="1" applyFill="1" applyBorder="1" applyAlignment="1">
      <alignment horizontal="center" vertical="center"/>
    </xf>
    <xf numFmtId="0" fontId="15" fillId="38" borderId="42" xfId="0" applyFont="1" applyFill="1" applyBorder="1" applyAlignment="1">
      <alignment horizontal="center" vertical="center"/>
    </xf>
    <xf numFmtId="0" fontId="15" fillId="38" borderId="24" xfId="0" applyFont="1" applyFill="1" applyBorder="1" applyAlignment="1">
      <alignment horizontal="center" vertical="center"/>
    </xf>
    <xf numFmtId="0" fontId="2" fillId="30" borderId="33" xfId="0" applyFont="1" applyFill="1" applyBorder="1"/>
    <xf numFmtId="0" fontId="6" fillId="0" borderId="2" xfId="0" applyFont="1" applyBorder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1" fontId="8" fillId="0" borderId="4" xfId="0" applyNumberFormat="1" applyFont="1" applyBorder="1" applyAlignment="1">
      <alignment horizontal="center" vertical="center"/>
    </xf>
    <xf numFmtId="1" fontId="8" fillId="0" borderId="6" xfId="0" applyNumberFormat="1" applyFont="1" applyBorder="1" applyAlignment="1">
      <alignment horizontal="center" vertical="center"/>
    </xf>
    <xf numFmtId="1" fontId="15" fillId="0" borderId="2" xfId="0" applyNumberFormat="1" applyFont="1" applyBorder="1" applyAlignment="1">
      <alignment horizontal="center" vertical="center"/>
    </xf>
    <xf numFmtId="167" fontId="8" fillId="0" borderId="2" xfId="2" applyNumberFormat="1" applyFont="1" applyBorder="1" applyAlignment="1">
      <alignment horizontal="center" vertical="center"/>
    </xf>
    <xf numFmtId="9" fontId="8" fillId="0" borderId="0" xfId="2" applyFont="1" applyAlignment="1">
      <alignment vertical="center"/>
    </xf>
    <xf numFmtId="9" fontId="6" fillId="7" borderId="2" xfId="2" applyFont="1" applyFill="1" applyBorder="1" applyAlignment="1">
      <alignment horizontal="center" vertical="center"/>
    </xf>
    <xf numFmtId="9" fontId="19" fillId="7" borderId="2" xfId="2" applyFont="1" applyFill="1" applyBorder="1" applyAlignment="1">
      <alignment horizontal="center" vertical="center"/>
    </xf>
    <xf numFmtId="9" fontId="6" fillId="16" borderId="2" xfId="2" applyFont="1" applyFill="1" applyBorder="1" applyAlignment="1">
      <alignment horizontal="center" vertical="center"/>
    </xf>
    <xf numFmtId="9" fontId="17" fillId="0" borderId="0" xfId="2" applyFont="1" applyAlignment="1">
      <alignment horizontal="left" vertical="center"/>
    </xf>
    <xf numFmtId="9" fontId="15" fillId="0" borderId="0" xfId="2" applyFont="1" applyAlignment="1">
      <alignment vertical="center"/>
    </xf>
    <xf numFmtId="9" fontId="21" fillId="0" borderId="0" xfId="2" applyFont="1" applyAlignment="1">
      <alignment vertical="center"/>
    </xf>
    <xf numFmtId="9" fontId="21" fillId="0" borderId="0" xfId="2" applyFont="1" applyAlignment="1">
      <alignment horizontal="center" vertical="center"/>
    </xf>
    <xf numFmtId="9" fontId="0" fillId="0" borderId="0" xfId="2" applyFont="1"/>
    <xf numFmtId="2" fontId="15" fillId="0" borderId="16" xfId="0" applyNumberFormat="1" applyFont="1" applyBorder="1" applyAlignment="1">
      <alignment vertical="center"/>
    </xf>
    <xf numFmtId="1" fontId="16" fillId="0" borderId="0" xfId="0" applyNumberFormat="1" applyFont="1" applyAlignment="1">
      <alignment horizontal="center" vertical="center" wrapText="1" readingOrder="1"/>
    </xf>
    <xf numFmtId="1" fontId="16" fillId="39" borderId="0" xfId="0" applyNumberFormat="1" applyFont="1" applyFill="1" applyAlignment="1">
      <alignment horizontal="center" vertical="center" wrapText="1" readingOrder="1"/>
    </xf>
    <xf numFmtId="2" fontId="16" fillId="39" borderId="0" xfId="0" applyNumberFormat="1" applyFont="1" applyFill="1" applyAlignment="1">
      <alignment horizontal="center" vertical="center" wrapText="1" readingOrder="1"/>
    </xf>
    <xf numFmtId="0" fontId="8" fillId="39" borderId="0" xfId="0" applyFont="1" applyFill="1" applyAlignment="1">
      <alignment vertical="center"/>
    </xf>
    <xf numFmtId="9" fontId="8" fillId="39" borderId="0" xfId="2" applyFont="1" applyFill="1" applyAlignment="1">
      <alignment vertical="center"/>
    </xf>
    <xf numFmtId="0" fontId="0" fillId="39" borderId="0" xfId="0" applyFill="1"/>
    <xf numFmtId="1" fontId="15" fillId="17" borderId="2" xfId="0" applyNumberFormat="1" applyFont="1" applyFill="1" applyBorder="1" applyAlignment="1">
      <alignment horizontal="center" vertical="center"/>
    </xf>
    <xf numFmtId="1" fontId="16" fillId="0" borderId="3" xfId="0" applyNumberFormat="1" applyFont="1" applyBorder="1" applyAlignment="1">
      <alignment horizontal="center" vertical="center" wrapText="1" readingOrder="1"/>
    </xf>
    <xf numFmtId="1" fontId="16" fillId="39" borderId="3" xfId="0" applyNumberFormat="1" applyFont="1" applyFill="1" applyBorder="1" applyAlignment="1">
      <alignment horizontal="center" vertical="center" wrapText="1" readingOrder="1"/>
    </xf>
    <xf numFmtId="1" fontId="15" fillId="0" borderId="1" xfId="0" applyNumberFormat="1" applyFont="1" applyBorder="1" applyAlignment="1">
      <alignment vertical="center"/>
    </xf>
    <xf numFmtId="10" fontId="15" fillId="0" borderId="16" xfId="2" applyNumberFormat="1" applyFont="1" applyBorder="1" applyAlignment="1">
      <alignment horizontal="left" vertical="center"/>
    </xf>
    <xf numFmtId="0" fontId="1" fillId="0" borderId="0" xfId="0" applyFont="1"/>
    <xf numFmtId="49" fontId="26" fillId="0" borderId="47" xfId="0" applyNumberFormat="1" applyFont="1" applyBorder="1" applyAlignment="1">
      <alignment wrapText="1"/>
    </xf>
    <xf numFmtId="165" fontId="52" fillId="35" borderId="17" xfId="0" applyNumberFormat="1" applyFont="1" applyFill="1" applyBorder="1" applyAlignment="1">
      <alignment horizontal="center" vertical="center"/>
    </xf>
    <xf numFmtId="166" fontId="53" fillId="35" borderId="24" xfId="0" applyNumberFormat="1" applyFont="1" applyFill="1" applyBorder="1" applyAlignment="1">
      <alignment horizontal="center"/>
    </xf>
    <xf numFmtId="0" fontId="52" fillId="36" borderId="17" xfId="0" applyFont="1" applyFill="1" applyBorder="1" applyAlignment="1">
      <alignment horizontal="center" vertical="center"/>
    </xf>
    <xf numFmtId="0" fontId="4" fillId="0" borderId="0" xfId="0" applyFont="1" applyAlignment="1">
      <alignment horizontal="center"/>
    </xf>
    <xf numFmtId="0" fontId="0" fillId="0" borderId="0" xfId="0"/>
    <xf numFmtId="0" fontId="48" fillId="0" borderId="11" xfId="0" applyFont="1" applyBorder="1" applyAlignment="1">
      <alignment horizontal="center" wrapText="1"/>
    </xf>
    <xf numFmtId="0" fontId="48" fillId="0" borderId="33" xfId="0" applyFont="1" applyBorder="1" applyAlignment="1">
      <alignment horizontal="center" wrapText="1"/>
    </xf>
    <xf numFmtId="0" fontId="48" fillId="0" borderId="12" xfId="0" applyFont="1" applyBorder="1" applyAlignment="1">
      <alignment horizontal="center" wrapText="1"/>
    </xf>
    <xf numFmtId="0" fontId="48" fillId="0" borderId="13" xfId="0" applyFont="1" applyBorder="1" applyAlignment="1">
      <alignment horizontal="center" wrapText="1"/>
    </xf>
    <xf numFmtId="0" fontId="48" fillId="0" borderId="14" xfId="0" applyFont="1" applyBorder="1" applyAlignment="1">
      <alignment horizontal="center" wrapText="1"/>
    </xf>
    <xf numFmtId="0" fontId="48" fillId="0" borderId="15" xfId="0" applyFont="1" applyBorder="1" applyAlignment="1">
      <alignment horizontal="center" wrapText="1"/>
    </xf>
    <xf numFmtId="0" fontId="15" fillId="0" borderId="1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18" fillId="0" borderId="12" xfId="0" applyFont="1" applyBorder="1" applyAlignment="1">
      <alignment horizontal="center"/>
    </xf>
    <xf numFmtId="0" fontId="18" fillId="0" borderId="11" xfId="0" applyFont="1" applyBorder="1" applyAlignment="1">
      <alignment horizontal="center"/>
    </xf>
    <xf numFmtId="0" fontId="18" fillId="0" borderId="13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15" xfId="0" applyFont="1" applyBorder="1" applyAlignment="1">
      <alignment horizontal="center"/>
    </xf>
    <xf numFmtId="0" fontId="21" fillId="0" borderId="0" xfId="0" applyFont="1" applyAlignment="1">
      <alignment horizontal="center" vertical="center"/>
    </xf>
    <xf numFmtId="10" fontId="4" fillId="9" borderId="5" xfId="0" applyNumberFormat="1" applyFont="1" applyFill="1" applyBorder="1" applyAlignment="1">
      <alignment horizontal="left" vertical="center"/>
    </xf>
    <xf numFmtId="0" fontId="18" fillId="10" borderId="32" xfId="0" applyFont="1" applyFill="1" applyBorder="1"/>
    <xf numFmtId="0" fontId="18" fillId="10" borderId="31" xfId="0" applyFont="1" applyFill="1" applyBorder="1"/>
    <xf numFmtId="10" fontId="4" fillId="18" borderId="5" xfId="0" applyNumberFormat="1" applyFont="1" applyFill="1" applyBorder="1" applyAlignment="1">
      <alignment horizontal="left" vertical="center"/>
    </xf>
    <xf numFmtId="0" fontId="20" fillId="0" borderId="8" xfId="0" applyFont="1" applyBorder="1" applyAlignment="1">
      <alignment horizontal="center" vertical="center"/>
    </xf>
    <xf numFmtId="0" fontId="18" fillId="0" borderId="9" xfId="0" applyFont="1" applyBorder="1"/>
    <xf numFmtId="0" fontId="18" fillId="0" borderId="10" xfId="0" applyFont="1" applyBorder="1"/>
    <xf numFmtId="0" fontId="20" fillId="0" borderId="8" xfId="0" applyFont="1" applyBorder="1" applyAlignment="1">
      <alignment horizontal="center" vertical="center" wrapText="1"/>
    </xf>
    <xf numFmtId="0" fontId="15" fillId="0" borderId="21" xfId="0" applyFont="1" applyBorder="1" applyAlignment="1">
      <alignment vertical="center" wrapText="1"/>
    </xf>
    <xf numFmtId="0" fontId="18" fillId="0" borderId="22" xfId="0" applyFont="1" applyBorder="1"/>
    <xf numFmtId="0" fontId="18" fillId="0" borderId="23" xfId="0" applyFont="1" applyBorder="1"/>
    <xf numFmtId="0" fontId="15" fillId="0" borderId="26" xfId="0" applyFont="1" applyBorder="1" applyAlignment="1">
      <alignment vertical="center" wrapText="1"/>
    </xf>
    <xf numFmtId="0" fontId="18" fillId="0" borderId="27" xfId="0" applyFont="1" applyBorder="1"/>
    <xf numFmtId="0" fontId="18" fillId="0" borderId="28" xfId="0" applyFont="1" applyBorder="1"/>
    <xf numFmtId="0" fontId="49" fillId="0" borderId="11" xfId="0" applyFont="1" applyBorder="1" applyAlignment="1">
      <alignment horizontal="center" vertical="center"/>
    </xf>
    <xf numFmtId="0" fontId="50" fillId="0" borderId="0" xfId="0" applyFont="1"/>
    <xf numFmtId="0" fontId="51" fillId="0" borderId="12" xfId="0" applyFont="1" applyBorder="1"/>
    <xf numFmtId="0" fontId="51" fillId="0" borderId="11" xfId="0" applyFont="1" applyBorder="1"/>
    <xf numFmtId="0" fontId="51" fillId="0" borderId="13" xfId="0" applyFont="1" applyBorder="1"/>
    <xf numFmtId="0" fontId="51" fillId="0" borderId="14" xfId="0" applyFont="1" applyBorder="1"/>
    <xf numFmtId="0" fontId="51" fillId="0" borderId="15" xfId="0" applyFont="1" applyBorder="1"/>
    <xf numFmtId="0" fontId="20" fillId="0" borderId="0" xfId="0" applyFont="1" applyAlignment="1">
      <alignment horizontal="center" vertical="center"/>
    </xf>
    <xf numFmtId="0" fontId="22" fillId="15" borderId="39" xfId="0" applyFont="1" applyFill="1" applyBorder="1" applyAlignment="1">
      <alignment horizontal="center" vertical="center"/>
    </xf>
    <xf numFmtId="0" fontId="18" fillId="10" borderId="19" xfId="0" applyFont="1" applyFill="1" applyBorder="1"/>
    <xf numFmtId="0" fontId="18" fillId="10" borderId="40" xfId="0" applyFont="1" applyFill="1" applyBorder="1"/>
    <xf numFmtId="0" fontId="0" fillId="0" borderId="9" xfId="0" applyBorder="1" applyAlignment="1">
      <alignment wrapText="1"/>
    </xf>
    <xf numFmtId="0" fontId="0" fillId="0" borderId="10" xfId="0" applyBorder="1" applyAlignment="1">
      <alignment wrapText="1"/>
    </xf>
    <xf numFmtId="0" fontId="0" fillId="0" borderId="11" xfId="0" applyBorder="1" applyAlignment="1">
      <alignment wrapText="1"/>
    </xf>
    <xf numFmtId="0" fontId="0" fillId="0" borderId="33" xfId="0" applyBorder="1" applyAlignment="1">
      <alignment wrapText="1"/>
    </xf>
    <xf numFmtId="0" fontId="0" fillId="0" borderId="12" xfId="0" applyBorder="1" applyAlignment="1">
      <alignment wrapText="1"/>
    </xf>
    <xf numFmtId="0" fontId="6" fillId="0" borderId="0" xfId="0" applyFont="1" applyAlignment="1">
      <alignment horizontal="center" vertical="center"/>
    </xf>
    <xf numFmtId="164" fontId="8" fillId="0" borderId="0" xfId="0" applyNumberFormat="1" applyFont="1" applyAlignment="1">
      <alignment horizontal="center" vertical="center"/>
    </xf>
    <xf numFmtId="0" fontId="6" fillId="15" borderId="5" xfId="0" applyFont="1" applyFill="1" applyBorder="1" applyAlignment="1">
      <alignment horizontal="center" vertical="center"/>
    </xf>
    <xf numFmtId="0" fontId="18" fillId="10" borderId="6" xfId="0" applyFont="1" applyFill="1" applyBorder="1"/>
    <xf numFmtId="0" fontId="6" fillId="13" borderId="5" xfId="0" applyFont="1" applyFill="1" applyBorder="1" applyAlignment="1">
      <alignment horizontal="center" vertical="center"/>
    </xf>
    <xf numFmtId="0" fontId="36" fillId="10" borderId="32" xfId="0" applyFont="1" applyFill="1" applyBorder="1"/>
    <xf numFmtId="0" fontId="36" fillId="10" borderId="6" xfId="0" applyFont="1" applyFill="1" applyBorder="1"/>
    <xf numFmtId="0" fontId="22" fillId="23" borderId="26" xfId="0" applyFont="1" applyFill="1" applyBorder="1" applyAlignment="1">
      <alignment horizontal="left" vertical="center"/>
    </xf>
    <xf numFmtId="0" fontId="18" fillId="3" borderId="28" xfId="0" applyFont="1" applyFill="1" applyBorder="1"/>
    <xf numFmtId="0" fontId="17" fillId="0" borderId="0" xfId="0" applyFont="1" applyAlignment="1">
      <alignment horizontal="left" wrapText="1"/>
    </xf>
    <xf numFmtId="0" fontId="13" fillId="31" borderId="33" xfId="0" applyFont="1" applyFill="1" applyBorder="1" applyAlignment="1">
      <alignment horizontal="center" vertical="center" wrapText="1"/>
    </xf>
    <xf numFmtId="0" fontId="18" fillId="32" borderId="33" xfId="0" applyFont="1" applyFill="1" applyBorder="1"/>
    <xf numFmtId="0" fontId="6" fillId="33" borderId="44" xfId="0" applyFont="1" applyFill="1" applyBorder="1" applyAlignment="1">
      <alignment horizontal="center" vertical="center"/>
    </xf>
    <xf numFmtId="0" fontId="36" fillId="32" borderId="45" xfId="0" applyFont="1" applyFill="1" applyBorder="1"/>
    <xf numFmtId="0" fontId="17" fillId="0" borderId="34" xfId="0" applyFont="1" applyBorder="1" applyAlignment="1">
      <alignment horizontal="left"/>
    </xf>
    <xf numFmtId="0" fontId="18" fillId="0" borderId="19" xfId="0" applyFont="1" applyBorder="1"/>
    <xf numFmtId="0" fontId="18" fillId="0" borderId="40" xfId="0" applyFont="1" applyBorder="1"/>
    <xf numFmtId="0" fontId="7" fillId="0" borderId="35" xfId="0" applyFont="1" applyBorder="1" applyAlignment="1">
      <alignment horizontal="left" vertical="center"/>
    </xf>
    <xf numFmtId="0" fontId="18" fillId="0" borderId="36" xfId="0" applyFont="1" applyBorder="1"/>
    <xf numFmtId="0" fontId="18" fillId="0" borderId="37" xfId="0" applyFont="1" applyBorder="1"/>
    <xf numFmtId="0" fontId="18" fillId="0" borderId="11" xfId="0" applyFont="1" applyBorder="1"/>
    <xf numFmtId="0" fontId="18" fillId="0" borderId="12" xfId="0" applyFont="1" applyBorder="1"/>
    <xf numFmtId="0" fontId="18" fillId="0" borderId="13" xfId="0" applyFont="1" applyBorder="1"/>
    <xf numFmtId="0" fontId="18" fillId="0" borderId="14" xfId="0" applyFont="1" applyBorder="1"/>
    <xf numFmtId="0" fontId="18" fillId="0" borderId="15" xfId="0" applyFont="1" applyBorder="1"/>
    <xf numFmtId="0" fontId="15" fillId="22" borderId="39" xfId="0" applyFont="1" applyFill="1" applyBorder="1" applyAlignment="1">
      <alignment horizontal="center" vertical="center" wrapText="1"/>
    </xf>
    <xf numFmtId="0" fontId="18" fillId="3" borderId="40" xfId="0" applyFont="1" applyFill="1" applyBorder="1"/>
    <xf numFmtId="0" fontId="10" fillId="5" borderId="5" xfId="0" applyFont="1" applyFill="1" applyBorder="1" applyAlignment="1">
      <alignment horizontal="center" wrapText="1"/>
    </xf>
    <xf numFmtId="0" fontId="18" fillId="4" borderId="32" xfId="0" applyFont="1" applyFill="1" applyBorder="1"/>
    <xf numFmtId="0" fontId="18" fillId="4" borderId="6" xfId="0" applyFont="1" applyFill="1" applyBorder="1"/>
    <xf numFmtId="0" fontId="9" fillId="5" borderId="5" xfId="0" applyFont="1" applyFill="1" applyBorder="1" applyAlignment="1">
      <alignment horizontal="center" vertical="center" wrapText="1"/>
    </xf>
    <xf numFmtId="0" fontId="40" fillId="40" borderId="43" xfId="0" applyFont="1" applyFill="1" applyBorder="1" applyAlignment="1">
      <alignment horizontal="center"/>
    </xf>
    <xf numFmtId="0" fontId="2" fillId="40" borderId="43" xfId="0" applyFont="1" applyFill="1" applyBorder="1"/>
    <xf numFmtId="0" fontId="0" fillId="0" borderId="0" xfId="0" applyAlignment="1">
      <alignment horizontal="left" vertical="top" wrapText="1"/>
    </xf>
    <xf numFmtId="0" fontId="4" fillId="0" borderId="0" xfId="0" applyFont="1" applyAlignment="1">
      <alignment horizontal="center" wrapText="1"/>
    </xf>
  </cellXfs>
  <cellStyles count="3">
    <cellStyle name="Normal" xfId="0" builtinId="0"/>
    <cellStyle name="Normal 2" xfId="1" xr:uid="{D0F21E0A-6B90-466C-AEBA-1EAE083A5518}"/>
    <cellStyle name="Percent" xfId="2" builtinId="5"/>
  </cellStyles>
  <dxfs count="0"/>
  <tableStyles count="0" defaultTableStyle="TableStyleMedium2" defaultPivotStyle="PivotStyleLight16"/>
  <colors>
    <mruColors>
      <color rgb="FF33CCFF"/>
      <color rgb="FFCC00CC"/>
      <color rgb="FFCC66FF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Frecuencia</a:t>
            </a:r>
            <a:r>
              <a:rPr lang="en-AU" baseline="0"/>
              <a:t> Absoluta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A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'EJERCICIO 2'!$G$14:$G$23</c:f>
              <c:numCache>
                <c:formatCode>0.00</c:formatCode>
                <c:ptCount val="10"/>
                <c:pt idx="0">
                  <c:v>789.25</c:v>
                </c:pt>
                <c:pt idx="1">
                  <c:v>2325.75</c:v>
                </c:pt>
                <c:pt idx="2">
                  <c:v>3862.25</c:v>
                </c:pt>
                <c:pt idx="3">
                  <c:v>5398.75</c:v>
                </c:pt>
                <c:pt idx="4">
                  <c:v>6935.25</c:v>
                </c:pt>
                <c:pt idx="5">
                  <c:v>8471.75</c:v>
                </c:pt>
                <c:pt idx="6">
                  <c:v>10008.25</c:v>
                </c:pt>
                <c:pt idx="7">
                  <c:v>11544.75</c:v>
                </c:pt>
                <c:pt idx="8">
                  <c:v>13081.25</c:v>
                </c:pt>
                <c:pt idx="9">
                  <c:v>14617.75</c:v>
                </c:pt>
              </c:numCache>
            </c:numRef>
          </c:cat>
          <c:val>
            <c:numRef>
              <c:f>'EJERCICIO 2'!$H$14:$H$23</c:f>
              <c:numCache>
                <c:formatCode>General</c:formatCode>
                <c:ptCount val="10"/>
                <c:pt idx="0">
                  <c:v>132</c:v>
                </c:pt>
                <c:pt idx="1">
                  <c:v>2</c:v>
                </c:pt>
                <c:pt idx="2">
                  <c:v>7</c:v>
                </c:pt>
                <c:pt idx="3">
                  <c:v>17</c:v>
                </c:pt>
                <c:pt idx="4">
                  <c:v>43</c:v>
                </c:pt>
                <c:pt idx="5">
                  <c:v>94</c:v>
                </c:pt>
                <c:pt idx="6">
                  <c:v>79</c:v>
                </c:pt>
                <c:pt idx="7">
                  <c:v>18</c:v>
                </c:pt>
                <c:pt idx="8">
                  <c:v>6</c:v>
                </c:pt>
                <c:pt idx="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50-49CD-B8EE-A810DAD799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144723343"/>
        <c:axId val="144722863"/>
      </c:barChart>
      <c:catAx>
        <c:axId val="144723343"/>
        <c:scaling>
          <c:orientation val="minMax"/>
        </c:scaling>
        <c:delete val="0"/>
        <c:axPos val="b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722863"/>
        <c:crosses val="autoZero"/>
        <c:auto val="1"/>
        <c:lblAlgn val="ctr"/>
        <c:lblOffset val="100"/>
        <c:noMultiLvlLbl val="0"/>
      </c:catAx>
      <c:valAx>
        <c:axId val="14472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7233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Frecuencia Absoluta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AU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23D-4898-877F-FFE9929B0F6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23D-4898-877F-FFE9929B0F6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023D-4898-877F-FFE9929B0F6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023D-4898-877F-FFE9929B0F6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023D-4898-877F-FFE9929B0F6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023D-4898-877F-FFE9929B0F67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023D-4898-877F-FFE9929B0F67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023D-4898-877F-FFE9929B0F67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023D-4898-877F-FFE9929B0F67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023D-4898-877F-FFE9929B0F67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numRef>
              <c:f>'EJERCICIO 2'!$G$14:$G$23</c:f>
              <c:numCache>
                <c:formatCode>0.00</c:formatCode>
                <c:ptCount val="10"/>
                <c:pt idx="0">
                  <c:v>789.25</c:v>
                </c:pt>
                <c:pt idx="1">
                  <c:v>2325.75</c:v>
                </c:pt>
                <c:pt idx="2">
                  <c:v>3862.25</c:v>
                </c:pt>
                <c:pt idx="3">
                  <c:v>5398.75</c:v>
                </c:pt>
                <c:pt idx="4">
                  <c:v>6935.25</c:v>
                </c:pt>
                <c:pt idx="5">
                  <c:v>8471.75</c:v>
                </c:pt>
                <c:pt idx="6">
                  <c:v>10008.25</c:v>
                </c:pt>
                <c:pt idx="7">
                  <c:v>11544.75</c:v>
                </c:pt>
                <c:pt idx="8">
                  <c:v>13081.25</c:v>
                </c:pt>
                <c:pt idx="9">
                  <c:v>14617.75</c:v>
                </c:pt>
              </c:numCache>
            </c:numRef>
          </c:cat>
          <c:val>
            <c:numRef>
              <c:f>'EJERCICIO 2'!$H$14:$H$23</c:f>
              <c:numCache>
                <c:formatCode>General</c:formatCode>
                <c:ptCount val="10"/>
                <c:pt idx="0">
                  <c:v>132</c:v>
                </c:pt>
                <c:pt idx="1">
                  <c:v>2</c:v>
                </c:pt>
                <c:pt idx="2">
                  <c:v>7</c:v>
                </c:pt>
                <c:pt idx="3">
                  <c:v>17</c:v>
                </c:pt>
                <c:pt idx="4">
                  <c:v>43</c:v>
                </c:pt>
                <c:pt idx="5">
                  <c:v>94</c:v>
                </c:pt>
                <c:pt idx="6">
                  <c:v>79</c:v>
                </c:pt>
                <c:pt idx="7">
                  <c:v>18</c:v>
                </c:pt>
                <c:pt idx="8">
                  <c:v>6</c:v>
                </c:pt>
                <c:pt idx="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28-4382-9058-4B201FB209FF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Frecuencia</a:t>
            </a:r>
            <a:r>
              <a:rPr lang="en-AU" baseline="0"/>
              <a:t> Absoluta</a:t>
            </a:r>
            <a:endParaRPr lang="en-AU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invertIfNegative val="0"/>
          <c:cat>
            <c:numRef>
              <c:f>'EJERCICIO 2'!$G$14:$G$23</c:f>
              <c:numCache>
                <c:formatCode>0.00</c:formatCode>
                <c:ptCount val="10"/>
                <c:pt idx="0">
                  <c:v>789.25</c:v>
                </c:pt>
                <c:pt idx="1">
                  <c:v>2325.75</c:v>
                </c:pt>
                <c:pt idx="2">
                  <c:v>3862.25</c:v>
                </c:pt>
                <c:pt idx="3">
                  <c:v>5398.75</c:v>
                </c:pt>
                <c:pt idx="4">
                  <c:v>6935.25</c:v>
                </c:pt>
                <c:pt idx="5">
                  <c:v>8471.75</c:v>
                </c:pt>
                <c:pt idx="6">
                  <c:v>10008.25</c:v>
                </c:pt>
                <c:pt idx="7">
                  <c:v>11544.75</c:v>
                </c:pt>
                <c:pt idx="8">
                  <c:v>13081.25</c:v>
                </c:pt>
                <c:pt idx="9">
                  <c:v>14617.75</c:v>
                </c:pt>
              </c:numCache>
            </c:numRef>
          </c:cat>
          <c:val>
            <c:numRef>
              <c:f>'EJERCICIO 2'!$H$14:$H$23</c:f>
              <c:numCache>
                <c:formatCode>General</c:formatCode>
                <c:ptCount val="10"/>
                <c:pt idx="0">
                  <c:v>132</c:v>
                </c:pt>
                <c:pt idx="1">
                  <c:v>2</c:v>
                </c:pt>
                <c:pt idx="2">
                  <c:v>7</c:v>
                </c:pt>
                <c:pt idx="3">
                  <c:v>17</c:v>
                </c:pt>
                <c:pt idx="4">
                  <c:v>43</c:v>
                </c:pt>
                <c:pt idx="5">
                  <c:v>94</c:v>
                </c:pt>
                <c:pt idx="6">
                  <c:v>79</c:v>
                </c:pt>
                <c:pt idx="7">
                  <c:v>18</c:v>
                </c:pt>
                <c:pt idx="8">
                  <c:v>6</c:v>
                </c:pt>
                <c:pt idx="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85-43ED-931E-A59E81B928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44723343"/>
        <c:axId val="144722863"/>
      </c:barChart>
      <c:lineChart>
        <c:grouping val="standard"/>
        <c:varyColors val="0"/>
        <c:ser>
          <c:idx val="0"/>
          <c:order val="1"/>
          <c:spPr>
            <a:effectLst/>
          </c:spPr>
          <c:marker>
            <c:symbol val="none"/>
          </c:marker>
          <c:cat>
            <c:numRef>
              <c:f>'EJERCICIO 2'!$G$14:$G$23</c:f>
              <c:numCache>
                <c:formatCode>0.00</c:formatCode>
                <c:ptCount val="10"/>
                <c:pt idx="0">
                  <c:v>789.25</c:v>
                </c:pt>
                <c:pt idx="1">
                  <c:v>2325.75</c:v>
                </c:pt>
                <c:pt idx="2">
                  <c:v>3862.25</c:v>
                </c:pt>
                <c:pt idx="3">
                  <c:v>5398.75</c:v>
                </c:pt>
                <c:pt idx="4">
                  <c:v>6935.25</c:v>
                </c:pt>
                <c:pt idx="5">
                  <c:v>8471.75</c:v>
                </c:pt>
                <c:pt idx="6">
                  <c:v>10008.25</c:v>
                </c:pt>
                <c:pt idx="7">
                  <c:v>11544.75</c:v>
                </c:pt>
                <c:pt idx="8">
                  <c:v>13081.25</c:v>
                </c:pt>
                <c:pt idx="9">
                  <c:v>14617.75</c:v>
                </c:pt>
              </c:numCache>
            </c:numRef>
          </c:cat>
          <c:val>
            <c:numRef>
              <c:f>'EJERCICIO 2'!$H$14:$H$23</c:f>
              <c:numCache>
                <c:formatCode>General</c:formatCode>
                <c:ptCount val="10"/>
                <c:pt idx="0">
                  <c:v>132</c:v>
                </c:pt>
                <c:pt idx="1">
                  <c:v>2</c:v>
                </c:pt>
                <c:pt idx="2">
                  <c:v>7</c:v>
                </c:pt>
                <c:pt idx="3">
                  <c:v>17</c:v>
                </c:pt>
                <c:pt idx="4">
                  <c:v>43</c:v>
                </c:pt>
                <c:pt idx="5">
                  <c:v>94</c:v>
                </c:pt>
                <c:pt idx="6">
                  <c:v>79</c:v>
                </c:pt>
                <c:pt idx="7">
                  <c:v>18</c:v>
                </c:pt>
                <c:pt idx="8">
                  <c:v>6</c:v>
                </c:pt>
                <c:pt idx="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85-43ED-931E-A59E81B928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723343"/>
        <c:axId val="144722863"/>
      </c:lineChart>
      <c:catAx>
        <c:axId val="144723343"/>
        <c:scaling>
          <c:orientation val="minMax"/>
        </c:scaling>
        <c:delete val="0"/>
        <c:axPos val="b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722863"/>
        <c:crosses val="autoZero"/>
        <c:auto val="1"/>
        <c:lblAlgn val="ctr"/>
        <c:lblOffset val="100"/>
        <c:noMultiLvlLbl val="0"/>
      </c:catAx>
      <c:valAx>
        <c:axId val="14472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723343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395615030353137"/>
          <c:y val="0.19060866084972528"/>
          <c:w val="0.78717356091362001"/>
          <c:h val="0.73064352744155614"/>
        </c:manualLayout>
      </c:layout>
      <c:scatterChart>
        <c:scatterStyle val="lineMarker"/>
        <c:varyColors val="0"/>
        <c:ser>
          <c:idx val="0"/>
          <c:order val="0"/>
          <c:tx>
            <c:strRef>
              <c:f>'EJERCICIO 3'!$B$3</c:f>
              <c:strCache>
                <c:ptCount val="1"/>
                <c:pt idx="0">
                  <c:v>DESERCIÓN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EE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9.5475022294177845E-3"/>
                  <c:y val="-0.46269377481995144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="1" baseline="0">
                        <a:solidFill>
                          <a:srgbClr val="EE0000"/>
                        </a:solidFill>
                      </a:rPr>
                      <a:t>y = -0.0046x + 335.31</a:t>
                    </a:r>
                    <a:br>
                      <a:rPr lang="en-US" b="1" baseline="0">
                        <a:solidFill>
                          <a:srgbClr val="EE0000"/>
                        </a:solidFill>
                      </a:rPr>
                    </a:br>
                    <a:r>
                      <a:rPr lang="en-US" b="1" baseline="0">
                        <a:solidFill>
                          <a:srgbClr val="EE0000"/>
                        </a:solidFill>
                      </a:rPr>
                      <a:t>R² = 0.0071</a:t>
                    </a:r>
                    <a:endParaRPr lang="en-US" b="1">
                      <a:solidFill>
                        <a:srgbClr val="EE000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'EJERCICIO 3'!$A$4:$A$403</c:f>
              <c:numCache>
                <c:formatCode>0.00</c:formatCode>
                <c:ptCount val="400"/>
                <c:pt idx="0">
                  <c:v>7725</c:v>
                </c:pt>
                <c:pt idx="1">
                  <c:v>12387</c:v>
                </c:pt>
                <c:pt idx="2">
                  <c:v>63</c:v>
                </c:pt>
                <c:pt idx="3">
                  <c:v>9275</c:v>
                </c:pt>
                <c:pt idx="4">
                  <c:v>8982</c:v>
                </c:pt>
                <c:pt idx="5">
                  <c:v>7712</c:v>
                </c:pt>
                <c:pt idx="6">
                  <c:v>897</c:v>
                </c:pt>
                <c:pt idx="7">
                  <c:v>8147</c:v>
                </c:pt>
                <c:pt idx="8">
                  <c:v>3676</c:v>
                </c:pt>
                <c:pt idx="9">
                  <c:v>8059</c:v>
                </c:pt>
                <c:pt idx="10">
                  <c:v>1284</c:v>
                </c:pt>
                <c:pt idx="11">
                  <c:v>9924</c:v>
                </c:pt>
                <c:pt idx="12">
                  <c:v>9671</c:v>
                </c:pt>
                <c:pt idx="13">
                  <c:v>9334</c:v>
                </c:pt>
                <c:pt idx="14">
                  <c:v>9679</c:v>
                </c:pt>
                <c:pt idx="15">
                  <c:v>9897</c:v>
                </c:pt>
                <c:pt idx="16">
                  <c:v>8776</c:v>
                </c:pt>
                <c:pt idx="17">
                  <c:v>9971</c:v>
                </c:pt>
                <c:pt idx="18">
                  <c:v>9827</c:v>
                </c:pt>
                <c:pt idx="19">
                  <c:v>9289</c:v>
                </c:pt>
                <c:pt idx="20">
                  <c:v>103</c:v>
                </c:pt>
                <c:pt idx="21">
                  <c:v>10389</c:v>
                </c:pt>
                <c:pt idx="22">
                  <c:v>9495</c:v>
                </c:pt>
                <c:pt idx="23">
                  <c:v>9732</c:v>
                </c:pt>
                <c:pt idx="24">
                  <c:v>7923</c:v>
                </c:pt>
                <c:pt idx="25">
                  <c:v>9669</c:v>
                </c:pt>
                <c:pt idx="26">
                  <c:v>716</c:v>
                </c:pt>
                <c:pt idx="27">
                  <c:v>9307</c:v>
                </c:pt>
                <c:pt idx="28">
                  <c:v>11636</c:v>
                </c:pt>
                <c:pt idx="29">
                  <c:v>9188</c:v>
                </c:pt>
                <c:pt idx="30">
                  <c:v>8252</c:v>
                </c:pt>
                <c:pt idx="31">
                  <c:v>8812</c:v>
                </c:pt>
                <c:pt idx="32">
                  <c:v>10259</c:v>
                </c:pt>
                <c:pt idx="33">
                  <c:v>6552</c:v>
                </c:pt>
                <c:pt idx="34">
                  <c:v>8194</c:v>
                </c:pt>
                <c:pt idx="35">
                  <c:v>883</c:v>
                </c:pt>
                <c:pt idx="36">
                  <c:v>10291</c:v>
                </c:pt>
                <c:pt idx="37">
                  <c:v>11575</c:v>
                </c:pt>
                <c:pt idx="38">
                  <c:v>10041</c:v>
                </c:pt>
                <c:pt idx="39">
                  <c:v>8941</c:v>
                </c:pt>
                <c:pt idx="40">
                  <c:v>10265</c:v>
                </c:pt>
                <c:pt idx="41">
                  <c:v>8295</c:v>
                </c:pt>
                <c:pt idx="42">
                  <c:v>11193</c:v>
                </c:pt>
                <c:pt idx="43">
                  <c:v>3143</c:v>
                </c:pt>
                <c:pt idx="44">
                  <c:v>7712</c:v>
                </c:pt>
                <c:pt idx="45">
                  <c:v>8694</c:v>
                </c:pt>
                <c:pt idx="46">
                  <c:v>6873</c:v>
                </c:pt>
                <c:pt idx="47">
                  <c:v>8457</c:v>
                </c:pt>
                <c:pt idx="48">
                  <c:v>11068</c:v>
                </c:pt>
                <c:pt idx="49">
                  <c:v>9392</c:v>
                </c:pt>
                <c:pt idx="50">
                  <c:v>7034</c:v>
                </c:pt>
                <c:pt idx="51">
                  <c:v>9629</c:v>
                </c:pt>
                <c:pt idx="52">
                  <c:v>10335</c:v>
                </c:pt>
                <c:pt idx="53">
                  <c:v>9539</c:v>
                </c:pt>
                <c:pt idx="54">
                  <c:v>9015</c:v>
                </c:pt>
                <c:pt idx="55">
                  <c:v>7817</c:v>
                </c:pt>
                <c:pt idx="56">
                  <c:v>6245</c:v>
                </c:pt>
                <c:pt idx="57">
                  <c:v>8582</c:v>
                </c:pt>
                <c:pt idx="58">
                  <c:v>8676</c:v>
                </c:pt>
                <c:pt idx="59">
                  <c:v>7823</c:v>
                </c:pt>
                <c:pt idx="60">
                  <c:v>6113</c:v>
                </c:pt>
                <c:pt idx="61">
                  <c:v>6208</c:v>
                </c:pt>
                <c:pt idx="62">
                  <c:v>7925</c:v>
                </c:pt>
                <c:pt idx="63">
                  <c:v>7465</c:v>
                </c:pt>
                <c:pt idx="64">
                  <c:v>11282</c:v>
                </c:pt>
                <c:pt idx="65">
                  <c:v>10007</c:v>
                </c:pt>
                <c:pt idx="66">
                  <c:v>8099</c:v>
                </c:pt>
                <c:pt idx="67">
                  <c:v>7415</c:v>
                </c:pt>
                <c:pt idx="68">
                  <c:v>8444</c:v>
                </c:pt>
                <c:pt idx="69">
                  <c:v>8866</c:v>
                </c:pt>
                <c:pt idx="70">
                  <c:v>1207</c:v>
                </c:pt>
                <c:pt idx="71">
                  <c:v>5369</c:v>
                </c:pt>
                <c:pt idx="72">
                  <c:v>11735</c:v>
                </c:pt>
                <c:pt idx="73">
                  <c:v>10451</c:v>
                </c:pt>
                <c:pt idx="74">
                  <c:v>6557</c:v>
                </c:pt>
                <c:pt idx="75">
                  <c:v>5437</c:v>
                </c:pt>
                <c:pt idx="76">
                  <c:v>9666</c:v>
                </c:pt>
                <c:pt idx="77">
                  <c:v>7716</c:v>
                </c:pt>
                <c:pt idx="78">
                  <c:v>10809</c:v>
                </c:pt>
                <c:pt idx="79">
                  <c:v>9871</c:v>
                </c:pt>
                <c:pt idx="80">
                  <c:v>6081</c:v>
                </c:pt>
                <c:pt idx="81">
                  <c:v>9181</c:v>
                </c:pt>
                <c:pt idx="82">
                  <c:v>8885</c:v>
                </c:pt>
                <c:pt idx="83">
                  <c:v>8091</c:v>
                </c:pt>
                <c:pt idx="84">
                  <c:v>8965</c:v>
                </c:pt>
                <c:pt idx="85">
                  <c:v>9339</c:v>
                </c:pt>
                <c:pt idx="86">
                  <c:v>8155</c:v>
                </c:pt>
                <c:pt idx="87">
                  <c:v>8332</c:v>
                </c:pt>
                <c:pt idx="88">
                  <c:v>9454</c:v>
                </c:pt>
                <c:pt idx="89">
                  <c:v>492</c:v>
                </c:pt>
                <c:pt idx="90">
                  <c:v>5481</c:v>
                </c:pt>
                <c:pt idx="91">
                  <c:v>9169</c:v>
                </c:pt>
                <c:pt idx="92">
                  <c:v>967</c:v>
                </c:pt>
                <c:pt idx="93">
                  <c:v>9228</c:v>
                </c:pt>
                <c:pt idx="94">
                  <c:v>9256</c:v>
                </c:pt>
                <c:pt idx="95">
                  <c:v>7741</c:v>
                </c:pt>
                <c:pt idx="96">
                  <c:v>9604</c:v>
                </c:pt>
                <c:pt idx="97">
                  <c:v>9619</c:v>
                </c:pt>
                <c:pt idx="98">
                  <c:v>8411</c:v>
                </c:pt>
                <c:pt idx="99">
                  <c:v>7266</c:v>
                </c:pt>
                <c:pt idx="100">
                  <c:v>7441</c:v>
                </c:pt>
                <c:pt idx="101">
                  <c:v>7771</c:v>
                </c:pt>
                <c:pt idx="102">
                  <c:v>7556</c:v>
                </c:pt>
                <c:pt idx="103">
                  <c:v>7833</c:v>
                </c:pt>
                <c:pt idx="104">
                  <c:v>5801</c:v>
                </c:pt>
                <c:pt idx="105">
                  <c:v>8368</c:v>
                </c:pt>
                <c:pt idx="106">
                  <c:v>8747</c:v>
                </c:pt>
                <c:pt idx="107">
                  <c:v>869</c:v>
                </c:pt>
                <c:pt idx="108">
                  <c:v>10266</c:v>
                </c:pt>
                <c:pt idx="109">
                  <c:v>8855</c:v>
                </c:pt>
                <c:pt idx="110">
                  <c:v>9089</c:v>
                </c:pt>
                <c:pt idx="111">
                  <c:v>8046</c:v>
                </c:pt>
                <c:pt idx="112">
                  <c:v>10199</c:v>
                </c:pt>
                <c:pt idx="113">
                  <c:v>8805</c:v>
                </c:pt>
                <c:pt idx="114">
                  <c:v>10125</c:v>
                </c:pt>
                <c:pt idx="115">
                  <c:v>4942</c:v>
                </c:pt>
                <c:pt idx="116">
                  <c:v>873</c:v>
                </c:pt>
                <c:pt idx="117">
                  <c:v>8442</c:v>
                </c:pt>
                <c:pt idx="118">
                  <c:v>9049</c:v>
                </c:pt>
                <c:pt idx="119">
                  <c:v>12318</c:v>
                </c:pt>
                <c:pt idx="120">
                  <c:v>342</c:v>
                </c:pt>
                <c:pt idx="121">
                  <c:v>8616</c:v>
                </c:pt>
                <c:pt idx="122">
                  <c:v>7661</c:v>
                </c:pt>
                <c:pt idx="123">
                  <c:v>11882</c:v>
                </c:pt>
                <c:pt idx="124">
                  <c:v>9501</c:v>
                </c:pt>
                <c:pt idx="125">
                  <c:v>8082</c:v>
                </c:pt>
                <c:pt idx="126">
                  <c:v>9619</c:v>
                </c:pt>
                <c:pt idx="127">
                  <c:v>6982</c:v>
                </c:pt>
                <c:pt idx="128">
                  <c:v>4694</c:v>
                </c:pt>
                <c:pt idx="129">
                  <c:v>8123</c:v>
                </c:pt>
                <c:pt idx="130">
                  <c:v>9451</c:v>
                </c:pt>
                <c:pt idx="131">
                  <c:v>9026</c:v>
                </c:pt>
                <c:pt idx="132">
                  <c:v>9674</c:v>
                </c:pt>
                <c:pt idx="133">
                  <c:v>6357</c:v>
                </c:pt>
                <c:pt idx="134">
                  <c:v>917</c:v>
                </c:pt>
                <c:pt idx="135">
                  <c:v>11052</c:v>
                </c:pt>
                <c:pt idx="136">
                  <c:v>60</c:v>
                </c:pt>
                <c:pt idx="137">
                  <c:v>8236</c:v>
                </c:pt>
                <c:pt idx="138">
                  <c:v>8486</c:v>
                </c:pt>
                <c:pt idx="139">
                  <c:v>11705</c:v>
                </c:pt>
                <c:pt idx="140">
                  <c:v>7877</c:v>
                </c:pt>
                <c:pt idx="141">
                  <c:v>10438</c:v>
                </c:pt>
                <c:pt idx="142">
                  <c:v>9628</c:v>
                </c:pt>
                <c:pt idx="143">
                  <c:v>922</c:v>
                </c:pt>
                <c:pt idx="144">
                  <c:v>3463</c:v>
                </c:pt>
                <c:pt idx="145">
                  <c:v>1065</c:v>
                </c:pt>
                <c:pt idx="146">
                  <c:v>6879</c:v>
                </c:pt>
                <c:pt idx="147">
                  <c:v>8036</c:v>
                </c:pt>
                <c:pt idx="148">
                  <c:v>7939</c:v>
                </c:pt>
                <c:pt idx="149">
                  <c:v>7068</c:v>
                </c:pt>
                <c:pt idx="150">
                  <c:v>8408</c:v>
                </c:pt>
                <c:pt idx="151">
                  <c:v>8539</c:v>
                </c:pt>
                <c:pt idx="152">
                  <c:v>7139</c:v>
                </c:pt>
                <c:pt idx="153">
                  <c:v>6944</c:v>
                </c:pt>
                <c:pt idx="154">
                  <c:v>644</c:v>
                </c:pt>
                <c:pt idx="155">
                  <c:v>8969</c:v>
                </c:pt>
                <c:pt idx="156">
                  <c:v>11036</c:v>
                </c:pt>
                <c:pt idx="157">
                  <c:v>10297</c:v>
                </c:pt>
                <c:pt idx="158">
                  <c:v>9223</c:v>
                </c:pt>
                <c:pt idx="159">
                  <c:v>8796</c:v>
                </c:pt>
                <c:pt idx="160">
                  <c:v>9497</c:v>
                </c:pt>
                <c:pt idx="161">
                  <c:v>7418</c:v>
                </c:pt>
                <c:pt idx="162">
                  <c:v>496</c:v>
                </c:pt>
                <c:pt idx="163">
                  <c:v>6632</c:v>
                </c:pt>
                <c:pt idx="164">
                  <c:v>11644</c:v>
                </c:pt>
                <c:pt idx="165">
                  <c:v>11219</c:v>
                </c:pt>
                <c:pt idx="166">
                  <c:v>5062</c:v>
                </c:pt>
                <c:pt idx="167">
                  <c:v>7796</c:v>
                </c:pt>
                <c:pt idx="168">
                  <c:v>6382</c:v>
                </c:pt>
                <c:pt idx="169">
                  <c:v>7785</c:v>
                </c:pt>
                <c:pt idx="170">
                  <c:v>9015</c:v>
                </c:pt>
                <c:pt idx="171">
                  <c:v>7274</c:v>
                </c:pt>
                <c:pt idx="172">
                  <c:v>9369</c:v>
                </c:pt>
                <c:pt idx="173">
                  <c:v>7207</c:v>
                </c:pt>
                <c:pt idx="174">
                  <c:v>11475</c:v>
                </c:pt>
                <c:pt idx="175">
                  <c:v>9114</c:v>
                </c:pt>
                <c:pt idx="176">
                  <c:v>10525</c:v>
                </c:pt>
                <c:pt idx="177">
                  <c:v>9658</c:v>
                </c:pt>
                <c:pt idx="178">
                  <c:v>11519</c:v>
                </c:pt>
                <c:pt idx="179">
                  <c:v>1009</c:v>
                </c:pt>
                <c:pt idx="180">
                  <c:v>8528</c:v>
                </c:pt>
                <c:pt idx="181">
                  <c:v>7735</c:v>
                </c:pt>
                <c:pt idx="182">
                  <c:v>5284</c:v>
                </c:pt>
                <c:pt idx="183">
                  <c:v>7383</c:v>
                </c:pt>
                <c:pt idx="184">
                  <c:v>12929</c:v>
                </c:pt>
                <c:pt idx="185">
                  <c:v>9992</c:v>
                </c:pt>
                <c:pt idx="186">
                  <c:v>5934</c:v>
                </c:pt>
                <c:pt idx="187">
                  <c:v>9529</c:v>
                </c:pt>
                <c:pt idx="188">
                  <c:v>8163</c:v>
                </c:pt>
                <c:pt idx="189">
                  <c:v>6523</c:v>
                </c:pt>
                <c:pt idx="190">
                  <c:v>7841</c:v>
                </c:pt>
                <c:pt idx="191">
                  <c:v>7321</c:v>
                </c:pt>
                <c:pt idx="192">
                  <c:v>5791</c:v>
                </c:pt>
                <c:pt idx="193">
                  <c:v>6775</c:v>
                </c:pt>
                <c:pt idx="194">
                  <c:v>9246</c:v>
                </c:pt>
                <c:pt idx="195">
                  <c:v>7255</c:v>
                </c:pt>
                <c:pt idx="196">
                  <c:v>5604</c:v>
                </c:pt>
                <c:pt idx="197">
                  <c:v>7386</c:v>
                </c:pt>
                <c:pt idx="198">
                  <c:v>10193</c:v>
                </c:pt>
                <c:pt idx="199">
                  <c:v>8573</c:v>
                </c:pt>
                <c:pt idx="200">
                  <c:v>10346</c:v>
                </c:pt>
                <c:pt idx="201">
                  <c:v>7404</c:v>
                </c:pt>
                <c:pt idx="202">
                  <c:v>10601</c:v>
                </c:pt>
                <c:pt idx="203">
                  <c:v>3664</c:v>
                </c:pt>
                <c:pt idx="204">
                  <c:v>8332</c:v>
                </c:pt>
                <c:pt idx="205">
                  <c:v>8442</c:v>
                </c:pt>
                <c:pt idx="206">
                  <c:v>7718</c:v>
                </c:pt>
                <c:pt idx="207">
                  <c:v>86</c:v>
                </c:pt>
                <c:pt idx="208">
                  <c:v>8767</c:v>
                </c:pt>
                <c:pt idx="209">
                  <c:v>1101</c:v>
                </c:pt>
                <c:pt idx="210">
                  <c:v>1072</c:v>
                </c:pt>
                <c:pt idx="211">
                  <c:v>9567</c:v>
                </c:pt>
                <c:pt idx="212">
                  <c:v>7643</c:v>
                </c:pt>
                <c:pt idx="213">
                  <c:v>8234</c:v>
                </c:pt>
                <c:pt idx="214">
                  <c:v>6869</c:v>
                </c:pt>
                <c:pt idx="215">
                  <c:v>7828</c:v>
                </c:pt>
                <c:pt idx="216">
                  <c:v>10012</c:v>
                </c:pt>
                <c:pt idx="217">
                  <c:v>5986</c:v>
                </c:pt>
                <c:pt idx="218">
                  <c:v>6906</c:v>
                </c:pt>
                <c:pt idx="219">
                  <c:v>96</c:v>
                </c:pt>
                <c:pt idx="220">
                  <c:v>11278</c:v>
                </c:pt>
                <c:pt idx="221">
                  <c:v>9492</c:v>
                </c:pt>
                <c:pt idx="222">
                  <c:v>11192</c:v>
                </c:pt>
                <c:pt idx="223">
                  <c:v>9531</c:v>
                </c:pt>
                <c:pt idx="224">
                  <c:v>833</c:v>
                </c:pt>
                <c:pt idx="225">
                  <c:v>7784</c:v>
                </c:pt>
                <c:pt idx="226">
                  <c:v>9998</c:v>
                </c:pt>
                <c:pt idx="227">
                  <c:v>78</c:v>
                </c:pt>
                <c:pt idx="228">
                  <c:v>679</c:v>
                </c:pt>
                <c:pt idx="229">
                  <c:v>912</c:v>
                </c:pt>
                <c:pt idx="230">
                  <c:v>97</c:v>
                </c:pt>
                <c:pt idx="231">
                  <c:v>1087</c:v>
                </c:pt>
                <c:pt idx="232">
                  <c:v>187</c:v>
                </c:pt>
                <c:pt idx="233">
                  <c:v>814</c:v>
                </c:pt>
                <c:pt idx="234">
                  <c:v>934</c:v>
                </c:pt>
                <c:pt idx="235">
                  <c:v>658</c:v>
                </c:pt>
                <c:pt idx="236">
                  <c:v>839</c:v>
                </c:pt>
                <c:pt idx="237">
                  <c:v>725</c:v>
                </c:pt>
                <c:pt idx="238">
                  <c:v>667</c:v>
                </c:pt>
                <c:pt idx="239">
                  <c:v>798</c:v>
                </c:pt>
                <c:pt idx="240">
                  <c:v>816</c:v>
                </c:pt>
                <c:pt idx="241">
                  <c:v>766</c:v>
                </c:pt>
                <c:pt idx="242">
                  <c:v>678</c:v>
                </c:pt>
                <c:pt idx="243">
                  <c:v>1596</c:v>
                </c:pt>
                <c:pt idx="244">
                  <c:v>402</c:v>
                </c:pt>
                <c:pt idx="245">
                  <c:v>998</c:v>
                </c:pt>
                <c:pt idx="246">
                  <c:v>761</c:v>
                </c:pt>
                <c:pt idx="247">
                  <c:v>986</c:v>
                </c:pt>
                <c:pt idx="248">
                  <c:v>886</c:v>
                </c:pt>
                <c:pt idx="249">
                  <c:v>737</c:v>
                </c:pt>
                <c:pt idx="250">
                  <c:v>941</c:v>
                </c:pt>
                <c:pt idx="251">
                  <c:v>671</c:v>
                </c:pt>
                <c:pt idx="252">
                  <c:v>479</c:v>
                </c:pt>
                <c:pt idx="253">
                  <c:v>807</c:v>
                </c:pt>
                <c:pt idx="254">
                  <c:v>845</c:v>
                </c:pt>
                <c:pt idx="255">
                  <c:v>524</c:v>
                </c:pt>
                <c:pt idx="256">
                  <c:v>114</c:v>
                </c:pt>
                <c:pt idx="257">
                  <c:v>1287</c:v>
                </c:pt>
                <c:pt idx="258">
                  <c:v>933</c:v>
                </c:pt>
                <c:pt idx="259">
                  <c:v>995</c:v>
                </c:pt>
                <c:pt idx="260">
                  <c:v>257</c:v>
                </c:pt>
                <c:pt idx="261">
                  <c:v>1003</c:v>
                </c:pt>
                <c:pt idx="262">
                  <c:v>668</c:v>
                </c:pt>
                <c:pt idx="263">
                  <c:v>727</c:v>
                </c:pt>
                <c:pt idx="264">
                  <c:v>964</c:v>
                </c:pt>
                <c:pt idx="265">
                  <c:v>1053</c:v>
                </c:pt>
                <c:pt idx="266">
                  <c:v>71</c:v>
                </c:pt>
                <c:pt idx="267">
                  <c:v>1045</c:v>
                </c:pt>
                <c:pt idx="268">
                  <c:v>1137</c:v>
                </c:pt>
                <c:pt idx="269">
                  <c:v>1049</c:v>
                </c:pt>
                <c:pt idx="270">
                  <c:v>748</c:v>
                </c:pt>
                <c:pt idx="271">
                  <c:v>109</c:v>
                </c:pt>
                <c:pt idx="272">
                  <c:v>1023</c:v>
                </c:pt>
                <c:pt idx="273">
                  <c:v>891</c:v>
                </c:pt>
                <c:pt idx="274">
                  <c:v>1038</c:v>
                </c:pt>
                <c:pt idx="275">
                  <c:v>21</c:v>
                </c:pt>
                <c:pt idx="276">
                  <c:v>936</c:v>
                </c:pt>
                <c:pt idx="277">
                  <c:v>839</c:v>
                </c:pt>
                <c:pt idx="278">
                  <c:v>1249</c:v>
                </c:pt>
                <c:pt idx="279">
                  <c:v>245</c:v>
                </c:pt>
                <c:pt idx="280">
                  <c:v>778</c:v>
                </c:pt>
                <c:pt idx="281">
                  <c:v>891</c:v>
                </c:pt>
                <c:pt idx="282">
                  <c:v>934</c:v>
                </c:pt>
                <c:pt idx="283">
                  <c:v>53</c:v>
                </c:pt>
                <c:pt idx="284">
                  <c:v>787</c:v>
                </c:pt>
                <c:pt idx="285">
                  <c:v>296</c:v>
                </c:pt>
                <c:pt idx="286">
                  <c:v>726</c:v>
                </c:pt>
                <c:pt idx="287">
                  <c:v>1276</c:v>
                </c:pt>
                <c:pt idx="288">
                  <c:v>863</c:v>
                </c:pt>
                <c:pt idx="289">
                  <c:v>966</c:v>
                </c:pt>
                <c:pt idx="290">
                  <c:v>839</c:v>
                </c:pt>
                <c:pt idx="291">
                  <c:v>674</c:v>
                </c:pt>
                <c:pt idx="292">
                  <c:v>885</c:v>
                </c:pt>
                <c:pt idx="293">
                  <c:v>856</c:v>
                </c:pt>
                <c:pt idx="294">
                  <c:v>1104</c:v>
                </c:pt>
                <c:pt idx="295">
                  <c:v>674</c:v>
                </c:pt>
                <c:pt idx="296">
                  <c:v>1044</c:v>
                </c:pt>
                <c:pt idx="297">
                  <c:v>687</c:v>
                </c:pt>
                <c:pt idx="298">
                  <c:v>708</c:v>
                </c:pt>
                <c:pt idx="299">
                  <c:v>767</c:v>
                </c:pt>
                <c:pt idx="300">
                  <c:v>682</c:v>
                </c:pt>
                <c:pt idx="301">
                  <c:v>556</c:v>
                </c:pt>
                <c:pt idx="302">
                  <c:v>1015</c:v>
                </c:pt>
                <c:pt idx="303">
                  <c:v>949</c:v>
                </c:pt>
                <c:pt idx="304">
                  <c:v>943</c:v>
                </c:pt>
                <c:pt idx="305">
                  <c:v>925</c:v>
                </c:pt>
                <c:pt idx="306">
                  <c:v>849</c:v>
                </c:pt>
                <c:pt idx="307">
                  <c:v>923</c:v>
                </c:pt>
                <c:pt idx="308">
                  <c:v>74</c:v>
                </c:pt>
                <c:pt idx="309">
                  <c:v>66</c:v>
                </c:pt>
                <c:pt idx="310">
                  <c:v>1537</c:v>
                </c:pt>
                <c:pt idx="311">
                  <c:v>1235</c:v>
                </c:pt>
                <c:pt idx="312">
                  <c:v>872</c:v>
                </c:pt>
                <c:pt idx="313">
                  <c:v>1035</c:v>
                </c:pt>
                <c:pt idx="314">
                  <c:v>886</c:v>
                </c:pt>
                <c:pt idx="315">
                  <c:v>987</c:v>
                </c:pt>
                <c:pt idx="316">
                  <c:v>791</c:v>
                </c:pt>
                <c:pt idx="317">
                  <c:v>925</c:v>
                </c:pt>
                <c:pt idx="318">
                  <c:v>873</c:v>
                </c:pt>
                <c:pt idx="319">
                  <c:v>905</c:v>
                </c:pt>
                <c:pt idx="320">
                  <c:v>738</c:v>
                </c:pt>
                <c:pt idx="321">
                  <c:v>883</c:v>
                </c:pt>
                <c:pt idx="322">
                  <c:v>1248</c:v>
                </c:pt>
                <c:pt idx="323">
                  <c:v>9864</c:v>
                </c:pt>
                <c:pt idx="324">
                  <c:v>398</c:v>
                </c:pt>
                <c:pt idx="325">
                  <c:v>5672</c:v>
                </c:pt>
                <c:pt idx="326">
                  <c:v>6838</c:v>
                </c:pt>
                <c:pt idx="327">
                  <c:v>7049</c:v>
                </c:pt>
                <c:pt idx="328">
                  <c:v>7522</c:v>
                </c:pt>
                <c:pt idx="329">
                  <c:v>804</c:v>
                </c:pt>
                <c:pt idx="330">
                  <c:v>1132</c:v>
                </c:pt>
                <c:pt idx="331">
                  <c:v>10364</c:v>
                </c:pt>
                <c:pt idx="332">
                  <c:v>8534</c:v>
                </c:pt>
                <c:pt idx="333">
                  <c:v>7098</c:v>
                </c:pt>
                <c:pt idx="334">
                  <c:v>10172</c:v>
                </c:pt>
                <c:pt idx="335">
                  <c:v>9017</c:v>
                </c:pt>
                <c:pt idx="336">
                  <c:v>13028</c:v>
                </c:pt>
                <c:pt idx="337">
                  <c:v>11003</c:v>
                </c:pt>
                <c:pt idx="338">
                  <c:v>4603</c:v>
                </c:pt>
                <c:pt idx="339">
                  <c:v>9086</c:v>
                </c:pt>
                <c:pt idx="340">
                  <c:v>4721</c:v>
                </c:pt>
                <c:pt idx="341">
                  <c:v>9976</c:v>
                </c:pt>
                <c:pt idx="342">
                  <c:v>89</c:v>
                </c:pt>
                <c:pt idx="343">
                  <c:v>8066</c:v>
                </c:pt>
                <c:pt idx="344">
                  <c:v>8034</c:v>
                </c:pt>
                <c:pt idx="345">
                  <c:v>9283</c:v>
                </c:pt>
                <c:pt idx="346">
                  <c:v>6577</c:v>
                </c:pt>
                <c:pt idx="347">
                  <c:v>14343</c:v>
                </c:pt>
                <c:pt idx="348">
                  <c:v>10051</c:v>
                </c:pt>
                <c:pt idx="349">
                  <c:v>8168</c:v>
                </c:pt>
                <c:pt idx="350">
                  <c:v>8477</c:v>
                </c:pt>
                <c:pt idx="351">
                  <c:v>6722</c:v>
                </c:pt>
                <c:pt idx="352">
                  <c:v>734</c:v>
                </c:pt>
                <c:pt idx="353">
                  <c:v>1039</c:v>
                </c:pt>
                <c:pt idx="354">
                  <c:v>1054</c:v>
                </c:pt>
                <c:pt idx="355">
                  <c:v>9474</c:v>
                </c:pt>
                <c:pt idx="356">
                  <c:v>3483</c:v>
                </c:pt>
                <c:pt idx="357">
                  <c:v>3026</c:v>
                </c:pt>
                <c:pt idx="358">
                  <c:v>9734</c:v>
                </c:pt>
                <c:pt idx="359">
                  <c:v>9451</c:v>
                </c:pt>
                <c:pt idx="360">
                  <c:v>8987</c:v>
                </c:pt>
                <c:pt idx="361">
                  <c:v>9404</c:v>
                </c:pt>
                <c:pt idx="362">
                  <c:v>8965</c:v>
                </c:pt>
                <c:pt idx="363">
                  <c:v>10302</c:v>
                </c:pt>
                <c:pt idx="364">
                  <c:v>10374</c:v>
                </c:pt>
                <c:pt idx="365">
                  <c:v>9027</c:v>
                </c:pt>
                <c:pt idx="366">
                  <c:v>3975</c:v>
                </c:pt>
                <c:pt idx="367">
                  <c:v>6234</c:v>
                </c:pt>
                <c:pt idx="368">
                  <c:v>7476</c:v>
                </c:pt>
                <c:pt idx="369">
                  <c:v>9778</c:v>
                </c:pt>
                <c:pt idx="370">
                  <c:v>927</c:v>
                </c:pt>
                <c:pt idx="371">
                  <c:v>8827</c:v>
                </c:pt>
                <c:pt idx="372">
                  <c:v>12957</c:v>
                </c:pt>
                <c:pt idx="373">
                  <c:v>6576</c:v>
                </c:pt>
                <c:pt idx="374">
                  <c:v>8196</c:v>
                </c:pt>
                <c:pt idx="375">
                  <c:v>9221</c:v>
                </c:pt>
                <c:pt idx="376">
                  <c:v>12552</c:v>
                </c:pt>
                <c:pt idx="377">
                  <c:v>942</c:v>
                </c:pt>
                <c:pt idx="378">
                  <c:v>10273</c:v>
                </c:pt>
                <c:pt idx="379">
                  <c:v>91</c:v>
                </c:pt>
                <c:pt idx="380">
                  <c:v>9583</c:v>
                </c:pt>
                <c:pt idx="381">
                  <c:v>10344</c:v>
                </c:pt>
                <c:pt idx="382">
                  <c:v>8977</c:v>
                </c:pt>
                <c:pt idx="383">
                  <c:v>893</c:v>
                </c:pt>
                <c:pt idx="384">
                  <c:v>7921</c:v>
                </c:pt>
                <c:pt idx="385">
                  <c:v>9906</c:v>
                </c:pt>
                <c:pt idx="386">
                  <c:v>8252</c:v>
                </c:pt>
                <c:pt idx="387">
                  <c:v>10188</c:v>
                </c:pt>
                <c:pt idx="388">
                  <c:v>9293</c:v>
                </c:pt>
                <c:pt idx="389">
                  <c:v>10204</c:v>
                </c:pt>
                <c:pt idx="390">
                  <c:v>5967</c:v>
                </c:pt>
                <c:pt idx="391">
                  <c:v>1017</c:v>
                </c:pt>
                <c:pt idx="392">
                  <c:v>9658</c:v>
                </c:pt>
                <c:pt idx="393">
                  <c:v>10127</c:v>
                </c:pt>
                <c:pt idx="394">
                  <c:v>15386</c:v>
                </c:pt>
                <c:pt idx="395">
                  <c:v>8948</c:v>
                </c:pt>
                <c:pt idx="396">
                  <c:v>6881</c:v>
                </c:pt>
                <c:pt idx="397">
                  <c:v>869</c:v>
                </c:pt>
                <c:pt idx="398">
                  <c:v>10011</c:v>
                </c:pt>
                <c:pt idx="399">
                  <c:v>8923</c:v>
                </c:pt>
              </c:numCache>
            </c:numRef>
          </c:xVal>
          <c:yVal>
            <c:numRef>
              <c:f>'EJERCICIO 3'!$B$4:$B$403</c:f>
              <c:numCache>
                <c:formatCode>0.00</c:formatCode>
                <c:ptCount val="400"/>
                <c:pt idx="0">
                  <c:v>643</c:v>
                </c:pt>
                <c:pt idx="1">
                  <c:v>532</c:v>
                </c:pt>
                <c:pt idx="2">
                  <c:v>616</c:v>
                </c:pt>
                <c:pt idx="3">
                  <c:v>525</c:v>
                </c:pt>
                <c:pt idx="4">
                  <c:v>414</c:v>
                </c:pt>
                <c:pt idx="5">
                  <c:v>213</c:v>
                </c:pt>
                <c:pt idx="6">
                  <c:v>231</c:v>
                </c:pt>
                <c:pt idx="7">
                  <c:v>94</c:v>
                </c:pt>
                <c:pt idx="8">
                  <c:v>36</c:v>
                </c:pt>
                <c:pt idx="9">
                  <c:v>782</c:v>
                </c:pt>
                <c:pt idx="10">
                  <c:v>268</c:v>
                </c:pt>
                <c:pt idx="11">
                  <c:v>541</c:v>
                </c:pt>
                <c:pt idx="12">
                  <c:v>247</c:v>
                </c:pt>
                <c:pt idx="13">
                  <c:v>342</c:v>
                </c:pt>
                <c:pt idx="14">
                  <c:v>398</c:v>
                </c:pt>
                <c:pt idx="15">
                  <c:v>255</c:v>
                </c:pt>
                <c:pt idx="16">
                  <c:v>333</c:v>
                </c:pt>
                <c:pt idx="17">
                  <c:v>47</c:v>
                </c:pt>
                <c:pt idx="18">
                  <c:v>321</c:v>
                </c:pt>
                <c:pt idx="19">
                  <c:v>352</c:v>
                </c:pt>
                <c:pt idx="20">
                  <c:v>117</c:v>
                </c:pt>
                <c:pt idx="21">
                  <c:v>393</c:v>
                </c:pt>
                <c:pt idx="22">
                  <c:v>31</c:v>
                </c:pt>
                <c:pt idx="23">
                  <c:v>264</c:v>
                </c:pt>
                <c:pt idx="24">
                  <c:v>516</c:v>
                </c:pt>
                <c:pt idx="25">
                  <c:v>535</c:v>
                </c:pt>
                <c:pt idx="26">
                  <c:v>499</c:v>
                </c:pt>
                <c:pt idx="27">
                  <c:v>213</c:v>
                </c:pt>
                <c:pt idx="28">
                  <c:v>827</c:v>
                </c:pt>
                <c:pt idx="29">
                  <c:v>536</c:v>
                </c:pt>
                <c:pt idx="30">
                  <c:v>494</c:v>
                </c:pt>
                <c:pt idx="31">
                  <c:v>663</c:v>
                </c:pt>
                <c:pt idx="32">
                  <c:v>323</c:v>
                </c:pt>
                <c:pt idx="33">
                  <c:v>158</c:v>
                </c:pt>
                <c:pt idx="34">
                  <c:v>117</c:v>
                </c:pt>
                <c:pt idx="35">
                  <c:v>264</c:v>
                </c:pt>
                <c:pt idx="36">
                  <c:v>101</c:v>
                </c:pt>
                <c:pt idx="37">
                  <c:v>717</c:v>
                </c:pt>
                <c:pt idx="38">
                  <c:v>138</c:v>
                </c:pt>
                <c:pt idx="39">
                  <c:v>584</c:v>
                </c:pt>
                <c:pt idx="40">
                  <c:v>299</c:v>
                </c:pt>
                <c:pt idx="41">
                  <c:v>729</c:v>
                </c:pt>
                <c:pt idx="42">
                  <c:v>574</c:v>
                </c:pt>
                <c:pt idx="43">
                  <c:v>229</c:v>
                </c:pt>
                <c:pt idx="44">
                  <c:v>476</c:v>
                </c:pt>
                <c:pt idx="45">
                  <c:v>67</c:v>
                </c:pt>
                <c:pt idx="46">
                  <c:v>286</c:v>
                </c:pt>
                <c:pt idx="47">
                  <c:v>546</c:v>
                </c:pt>
                <c:pt idx="48">
                  <c:v>5</c:v>
                </c:pt>
                <c:pt idx="49">
                  <c:v>216</c:v>
                </c:pt>
                <c:pt idx="50">
                  <c:v>68</c:v>
                </c:pt>
                <c:pt idx="51">
                  <c:v>394</c:v>
                </c:pt>
                <c:pt idx="52">
                  <c:v>159</c:v>
                </c:pt>
                <c:pt idx="53">
                  <c:v>196</c:v>
                </c:pt>
                <c:pt idx="54">
                  <c:v>528</c:v>
                </c:pt>
                <c:pt idx="55">
                  <c:v>258</c:v>
                </c:pt>
                <c:pt idx="56">
                  <c:v>153</c:v>
                </c:pt>
                <c:pt idx="57">
                  <c:v>501</c:v>
                </c:pt>
                <c:pt idx="58">
                  <c:v>347</c:v>
                </c:pt>
                <c:pt idx="59">
                  <c:v>444</c:v>
                </c:pt>
                <c:pt idx="60">
                  <c:v>36</c:v>
                </c:pt>
                <c:pt idx="61">
                  <c:v>276</c:v>
                </c:pt>
                <c:pt idx="62">
                  <c:v>234</c:v>
                </c:pt>
                <c:pt idx="63">
                  <c:v>313</c:v>
                </c:pt>
                <c:pt idx="64">
                  <c:v>13</c:v>
                </c:pt>
                <c:pt idx="65">
                  <c:v>103</c:v>
                </c:pt>
                <c:pt idx="66">
                  <c:v>138</c:v>
                </c:pt>
                <c:pt idx="67">
                  <c:v>63</c:v>
                </c:pt>
                <c:pt idx="68">
                  <c:v>16</c:v>
                </c:pt>
                <c:pt idx="69">
                  <c:v>272</c:v>
                </c:pt>
                <c:pt idx="70">
                  <c:v>506</c:v>
                </c:pt>
                <c:pt idx="71">
                  <c:v>951</c:v>
                </c:pt>
                <c:pt idx="72">
                  <c:v>84</c:v>
                </c:pt>
                <c:pt idx="73">
                  <c:v>742</c:v>
                </c:pt>
                <c:pt idx="74">
                  <c:v>75</c:v>
                </c:pt>
                <c:pt idx="75">
                  <c:v>6</c:v>
                </c:pt>
                <c:pt idx="76">
                  <c:v>19</c:v>
                </c:pt>
                <c:pt idx="77">
                  <c:v>298</c:v>
                </c:pt>
                <c:pt idx="78">
                  <c:v>648</c:v>
                </c:pt>
                <c:pt idx="79">
                  <c:v>441</c:v>
                </c:pt>
                <c:pt idx="80">
                  <c:v>515</c:v>
                </c:pt>
                <c:pt idx="81">
                  <c:v>543</c:v>
                </c:pt>
                <c:pt idx="82">
                  <c:v>485</c:v>
                </c:pt>
                <c:pt idx="83">
                  <c:v>24</c:v>
                </c:pt>
                <c:pt idx="84">
                  <c:v>765</c:v>
                </c:pt>
                <c:pt idx="85">
                  <c:v>215</c:v>
                </c:pt>
                <c:pt idx="86">
                  <c:v>972</c:v>
                </c:pt>
                <c:pt idx="87">
                  <c:v>323</c:v>
                </c:pt>
                <c:pt idx="88">
                  <c:v>56</c:v>
                </c:pt>
                <c:pt idx="89">
                  <c:v>543</c:v>
                </c:pt>
                <c:pt idx="90">
                  <c:v>388</c:v>
                </c:pt>
                <c:pt idx="91">
                  <c:v>743</c:v>
                </c:pt>
                <c:pt idx="92">
                  <c:v>235</c:v>
                </c:pt>
                <c:pt idx="93">
                  <c:v>72</c:v>
                </c:pt>
                <c:pt idx="94">
                  <c:v>311</c:v>
                </c:pt>
                <c:pt idx="95">
                  <c:v>98</c:v>
                </c:pt>
                <c:pt idx="96">
                  <c:v>48</c:v>
                </c:pt>
                <c:pt idx="97">
                  <c:v>22</c:v>
                </c:pt>
                <c:pt idx="98">
                  <c:v>92</c:v>
                </c:pt>
                <c:pt idx="99">
                  <c:v>5</c:v>
                </c:pt>
                <c:pt idx="100">
                  <c:v>128</c:v>
                </c:pt>
                <c:pt idx="101">
                  <c:v>323</c:v>
                </c:pt>
                <c:pt idx="102">
                  <c:v>145</c:v>
                </c:pt>
                <c:pt idx="103">
                  <c:v>397</c:v>
                </c:pt>
                <c:pt idx="104">
                  <c:v>808</c:v>
                </c:pt>
                <c:pt idx="105">
                  <c:v>676</c:v>
                </c:pt>
                <c:pt idx="106">
                  <c:v>766</c:v>
                </c:pt>
                <c:pt idx="107">
                  <c:v>333</c:v>
                </c:pt>
                <c:pt idx="108">
                  <c:v>522</c:v>
                </c:pt>
                <c:pt idx="109">
                  <c:v>28</c:v>
                </c:pt>
                <c:pt idx="110">
                  <c:v>239</c:v>
                </c:pt>
                <c:pt idx="111">
                  <c:v>268</c:v>
                </c:pt>
                <c:pt idx="112">
                  <c:v>31</c:v>
                </c:pt>
                <c:pt idx="113">
                  <c:v>126</c:v>
                </c:pt>
                <c:pt idx="114">
                  <c:v>257</c:v>
                </c:pt>
                <c:pt idx="115">
                  <c:v>51</c:v>
                </c:pt>
                <c:pt idx="116">
                  <c:v>333</c:v>
                </c:pt>
                <c:pt idx="117">
                  <c:v>534</c:v>
                </c:pt>
                <c:pt idx="118">
                  <c:v>65</c:v>
                </c:pt>
                <c:pt idx="119">
                  <c:v>718</c:v>
                </c:pt>
                <c:pt idx="120">
                  <c:v>443</c:v>
                </c:pt>
                <c:pt idx="121">
                  <c:v>184</c:v>
                </c:pt>
                <c:pt idx="122">
                  <c:v>295</c:v>
                </c:pt>
                <c:pt idx="123">
                  <c:v>789</c:v>
                </c:pt>
                <c:pt idx="124">
                  <c:v>339</c:v>
                </c:pt>
                <c:pt idx="125">
                  <c:v>433</c:v>
                </c:pt>
                <c:pt idx="126">
                  <c:v>54</c:v>
                </c:pt>
                <c:pt idx="127">
                  <c:v>111</c:v>
                </c:pt>
                <c:pt idx="128">
                  <c:v>291</c:v>
                </c:pt>
                <c:pt idx="129">
                  <c:v>186</c:v>
                </c:pt>
                <c:pt idx="130">
                  <c:v>19</c:v>
                </c:pt>
                <c:pt idx="131">
                  <c:v>424</c:v>
                </c:pt>
                <c:pt idx="132">
                  <c:v>68</c:v>
                </c:pt>
                <c:pt idx="133">
                  <c:v>402</c:v>
                </c:pt>
                <c:pt idx="134">
                  <c:v>502</c:v>
                </c:pt>
                <c:pt idx="135">
                  <c:v>267</c:v>
                </c:pt>
                <c:pt idx="136">
                  <c:v>336</c:v>
                </c:pt>
                <c:pt idx="137">
                  <c:v>189</c:v>
                </c:pt>
                <c:pt idx="138">
                  <c:v>26</c:v>
                </c:pt>
                <c:pt idx="139">
                  <c:v>145</c:v>
                </c:pt>
                <c:pt idx="140">
                  <c:v>28</c:v>
                </c:pt>
                <c:pt idx="141">
                  <c:v>114</c:v>
                </c:pt>
                <c:pt idx="142">
                  <c:v>125</c:v>
                </c:pt>
                <c:pt idx="143">
                  <c:v>558</c:v>
                </c:pt>
                <c:pt idx="144">
                  <c:v>45</c:v>
                </c:pt>
                <c:pt idx="145">
                  <c:v>96</c:v>
                </c:pt>
                <c:pt idx="146">
                  <c:v>93</c:v>
                </c:pt>
                <c:pt idx="147">
                  <c:v>54</c:v>
                </c:pt>
                <c:pt idx="148">
                  <c:v>266</c:v>
                </c:pt>
                <c:pt idx="149">
                  <c:v>96</c:v>
                </c:pt>
                <c:pt idx="150">
                  <c:v>26</c:v>
                </c:pt>
                <c:pt idx="151">
                  <c:v>158</c:v>
                </c:pt>
                <c:pt idx="152">
                  <c:v>296</c:v>
                </c:pt>
                <c:pt idx="153">
                  <c:v>72</c:v>
                </c:pt>
                <c:pt idx="154">
                  <c:v>29</c:v>
                </c:pt>
                <c:pt idx="155">
                  <c:v>551</c:v>
                </c:pt>
                <c:pt idx="156">
                  <c:v>136</c:v>
                </c:pt>
                <c:pt idx="157">
                  <c:v>17</c:v>
                </c:pt>
                <c:pt idx="158">
                  <c:v>109</c:v>
                </c:pt>
                <c:pt idx="159">
                  <c:v>101</c:v>
                </c:pt>
                <c:pt idx="160">
                  <c:v>159</c:v>
                </c:pt>
                <c:pt idx="161">
                  <c:v>437</c:v>
                </c:pt>
                <c:pt idx="162">
                  <c:v>261</c:v>
                </c:pt>
                <c:pt idx="163">
                  <c:v>159</c:v>
                </c:pt>
                <c:pt idx="164">
                  <c:v>454</c:v>
                </c:pt>
                <c:pt idx="165">
                  <c:v>172</c:v>
                </c:pt>
                <c:pt idx="166">
                  <c:v>476</c:v>
                </c:pt>
                <c:pt idx="167">
                  <c:v>194</c:v>
                </c:pt>
                <c:pt idx="168">
                  <c:v>261</c:v>
                </c:pt>
                <c:pt idx="169">
                  <c:v>271</c:v>
                </c:pt>
                <c:pt idx="170">
                  <c:v>287</c:v>
                </c:pt>
                <c:pt idx="171">
                  <c:v>522</c:v>
                </c:pt>
                <c:pt idx="172">
                  <c:v>372</c:v>
                </c:pt>
                <c:pt idx="173">
                  <c:v>219</c:v>
                </c:pt>
                <c:pt idx="174">
                  <c:v>18</c:v>
                </c:pt>
                <c:pt idx="175">
                  <c:v>355</c:v>
                </c:pt>
                <c:pt idx="176">
                  <c:v>435</c:v>
                </c:pt>
                <c:pt idx="177">
                  <c:v>465</c:v>
                </c:pt>
                <c:pt idx="178">
                  <c:v>516</c:v>
                </c:pt>
                <c:pt idx="179">
                  <c:v>122</c:v>
                </c:pt>
                <c:pt idx="180">
                  <c:v>189</c:v>
                </c:pt>
                <c:pt idx="181">
                  <c:v>98</c:v>
                </c:pt>
                <c:pt idx="182">
                  <c:v>404</c:v>
                </c:pt>
                <c:pt idx="183">
                  <c:v>426</c:v>
                </c:pt>
                <c:pt idx="184">
                  <c:v>248</c:v>
                </c:pt>
                <c:pt idx="185">
                  <c:v>532</c:v>
                </c:pt>
                <c:pt idx="186">
                  <c:v>601</c:v>
                </c:pt>
                <c:pt idx="187">
                  <c:v>92</c:v>
                </c:pt>
                <c:pt idx="188">
                  <c:v>325</c:v>
                </c:pt>
                <c:pt idx="189">
                  <c:v>573</c:v>
                </c:pt>
                <c:pt idx="190">
                  <c:v>307</c:v>
                </c:pt>
                <c:pt idx="191">
                  <c:v>316</c:v>
                </c:pt>
                <c:pt idx="192">
                  <c:v>54</c:v>
                </c:pt>
                <c:pt idx="193">
                  <c:v>265</c:v>
                </c:pt>
                <c:pt idx="194">
                  <c:v>62</c:v>
                </c:pt>
                <c:pt idx="195">
                  <c:v>304</c:v>
                </c:pt>
                <c:pt idx="196">
                  <c:v>456</c:v>
                </c:pt>
                <c:pt idx="197">
                  <c:v>37</c:v>
                </c:pt>
                <c:pt idx="198">
                  <c:v>166</c:v>
                </c:pt>
                <c:pt idx="199">
                  <c:v>638</c:v>
                </c:pt>
                <c:pt idx="200">
                  <c:v>148</c:v>
                </c:pt>
                <c:pt idx="201">
                  <c:v>51</c:v>
                </c:pt>
                <c:pt idx="202">
                  <c:v>177</c:v>
                </c:pt>
                <c:pt idx="203">
                  <c:v>51</c:v>
                </c:pt>
                <c:pt idx="204">
                  <c:v>286</c:v>
                </c:pt>
                <c:pt idx="205">
                  <c:v>286</c:v>
                </c:pt>
                <c:pt idx="206">
                  <c:v>427</c:v>
                </c:pt>
                <c:pt idx="207">
                  <c:v>397</c:v>
                </c:pt>
                <c:pt idx="208">
                  <c:v>47</c:v>
                </c:pt>
                <c:pt idx="209">
                  <c:v>377</c:v>
                </c:pt>
                <c:pt idx="210">
                  <c:v>448</c:v>
                </c:pt>
                <c:pt idx="211">
                  <c:v>216</c:v>
                </c:pt>
                <c:pt idx="212">
                  <c:v>115</c:v>
                </c:pt>
                <c:pt idx="213">
                  <c:v>45</c:v>
                </c:pt>
                <c:pt idx="214">
                  <c:v>88</c:v>
                </c:pt>
                <c:pt idx="215">
                  <c:v>606</c:v>
                </c:pt>
                <c:pt idx="216">
                  <c:v>293</c:v>
                </c:pt>
                <c:pt idx="217">
                  <c:v>79</c:v>
                </c:pt>
                <c:pt idx="218">
                  <c:v>142</c:v>
                </c:pt>
                <c:pt idx="219">
                  <c:v>339</c:v>
                </c:pt>
                <c:pt idx="220">
                  <c:v>153</c:v>
                </c:pt>
                <c:pt idx="221">
                  <c:v>255</c:v>
                </c:pt>
                <c:pt idx="222">
                  <c:v>401</c:v>
                </c:pt>
                <c:pt idx="223">
                  <c:v>172</c:v>
                </c:pt>
                <c:pt idx="224">
                  <c:v>262</c:v>
                </c:pt>
                <c:pt idx="225">
                  <c:v>286</c:v>
                </c:pt>
                <c:pt idx="226">
                  <c:v>526</c:v>
                </c:pt>
                <c:pt idx="227">
                  <c:v>496</c:v>
                </c:pt>
                <c:pt idx="228">
                  <c:v>427</c:v>
                </c:pt>
                <c:pt idx="229">
                  <c:v>615</c:v>
                </c:pt>
                <c:pt idx="230">
                  <c:v>456</c:v>
                </c:pt>
                <c:pt idx="231">
                  <c:v>352</c:v>
                </c:pt>
                <c:pt idx="232">
                  <c:v>245</c:v>
                </c:pt>
                <c:pt idx="233">
                  <c:v>283</c:v>
                </c:pt>
                <c:pt idx="234">
                  <c:v>417</c:v>
                </c:pt>
                <c:pt idx="235">
                  <c:v>47</c:v>
                </c:pt>
                <c:pt idx="236">
                  <c:v>203</c:v>
                </c:pt>
                <c:pt idx="237">
                  <c:v>239</c:v>
                </c:pt>
                <c:pt idx="238">
                  <c:v>111</c:v>
                </c:pt>
                <c:pt idx="239">
                  <c:v>283</c:v>
                </c:pt>
                <c:pt idx="240">
                  <c:v>248</c:v>
                </c:pt>
                <c:pt idx="241">
                  <c:v>543</c:v>
                </c:pt>
                <c:pt idx="242">
                  <c:v>354</c:v>
                </c:pt>
                <c:pt idx="243">
                  <c:v>215</c:v>
                </c:pt>
                <c:pt idx="244">
                  <c:v>374</c:v>
                </c:pt>
                <c:pt idx="245">
                  <c:v>529</c:v>
                </c:pt>
                <c:pt idx="246">
                  <c:v>702</c:v>
                </c:pt>
                <c:pt idx="247">
                  <c:v>324</c:v>
                </c:pt>
                <c:pt idx="248">
                  <c:v>467</c:v>
                </c:pt>
                <c:pt idx="249">
                  <c:v>238</c:v>
                </c:pt>
                <c:pt idx="250">
                  <c:v>16</c:v>
                </c:pt>
                <c:pt idx="251">
                  <c:v>231</c:v>
                </c:pt>
                <c:pt idx="252">
                  <c:v>732</c:v>
                </c:pt>
                <c:pt idx="253">
                  <c:v>1039</c:v>
                </c:pt>
                <c:pt idx="254">
                  <c:v>4</c:v>
                </c:pt>
                <c:pt idx="255">
                  <c:v>772</c:v>
                </c:pt>
                <c:pt idx="256">
                  <c:v>37</c:v>
                </c:pt>
                <c:pt idx="257">
                  <c:v>461</c:v>
                </c:pt>
                <c:pt idx="258">
                  <c:v>805</c:v>
                </c:pt>
                <c:pt idx="259">
                  <c:v>77</c:v>
                </c:pt>
                <c:pt idx="260">
                  <c:v>66</c:v>
                </c:pt>
                <c:pt idx="261">
                  <c:v>323</c:v>
                </c:pt>
                <c:pt idx="262">
                  <c:v>678</c:v>
                </c:pt>
                <c:pt idx="263">
                  <c:v>561</c:v>
                </c:pt>
                <c:pt idx="264">
                  <c:v>371</c:v>
                </c:pt>
                <c:pt idx="265">
                  <c:v>265</c:v>
                </c:pt>
                <c:pt idx="266">
                  <c:v>151</c:v>
                </c:pt>
                <c:pt idx="267">
                  <c:v>216</c:v>
                </c:pt>
                <c:pt idx="268">
                  <c:v>117</c:v>
                </c:pt>
                <c:pt idx="269">
                  <c:v>376</c:v>
                </c:pt>
                <c:pt idx="270">
                  <c:v>294</c:v>
                </c:pt>
                <c:pt idx="271">
                  <c:v>602</c:v>
                </c:pt>
                <c:pt idx="272">
                  <c:v>553</c:v>
                </c:pt>
                <c:pt idx="273">
                  <c:v>596</c:v>
                </c:pt>
                <c:pt idx="274">
                  <c:v>344</c:v>
                </c:pt>
                <c:pt idx="275">
                  <c:v>1436</c:v>
                </c:pt>
                <c:pt idx="276">
                  <c:v>526</c:v>
                </c:pt>
                <c:pt idx="277">
                  <c:v>274</c:v>
                </c:pt>
                <c:pt idx="278">
                  <c:v>272</c:v>
                </c:pt>
                <c:pt idx="279">
                  <c:v>79</c:v>
                </c:pt>
                <c:pt idx="280">
                  <c:v>279</c:v>
                </c:pt>
                <c:pt idx="281">
                  <c:v>864</c:v>
                </c:pt>
                <c:pt idx="282">
                  <c:v>14</c:v>
                </c:pt>
                <c:pt idx="283">
                  <c:v>514</c:v>
                </c:pt>
                <c:pt idx="284">
                  <c:v>23</c:v>
                </c:pt>
                <c:pt idx="285">
                  <c:v>142</c:v>
                </c:pt>
                <c:pt idx="286">
                  <c:v>12</c:v>
                </c:pt>
                <c:pt idx="287">
                  <c:v>256</c:v>
                </c:pt>
                <c:pt idx="288">
                  <c:v>208</c:v>
                </c:pt>
                <c:pt idx="289">
                  <c:v>3</c:v>
                </c:pt>
                <c:pt idx="290">
                  <c:v>339</c:v>
                </c:pt>
                <c:pt idx="291">
                  <c:v>521</c:v>
                </c:pt>
                <c:pt idx="292">
                  <c:v>392</c:v>
                </c:pt>
                <c:pt idx="293">
                  <c:v>344</c:v>
                </c:pt>
                <c:pt idx="294">
                  <c:v>576</c:v>
                </c:pt>
                <c:pt idx="295">
                  <c:v>356</c:v>
                </c:pt>
                <c:pt idx="296">
                  <c:v>279</c:v>
                </c:pt>
                <c:pt idx="297">
                  <c:v>72</c:v>
                </c:pt>
                <c:pt idx="298">
                  <c:v>657</c:v>
                </c:pt>
                <c:pt idx="299">
                  <c:v>334</c:v>
                </c:pt>
                <c:pt idx="300">
                  <c:v>183</c:v>
                </c:pt>
                <c:pt idx="301">
                  <c:v>288</c:v>
                </c:pt>
                <c:pt idx="302">
                  <c:v>476</c:v>
                </c:pt>
                <c:pt idx="303">
                  <c:v>19</c:v>
                </c:pt>
                <c:pt idx="304">
                  <c:v>22</c:v>
                </c:pt>
                <c:pt idx="305">
                  <c:v>553</c:v>
                </c:pt>
                <c:pt idx="306">
                  <c:v>559</c:v>
                </c:pt>
                <c:pt idx="307">
                  <c:v>291</c:v>
                </c:pt>
                <c:pt idx="308">
                  <c:v>81</c:v>
                </c:pt>
                <c:pt idx="309">
                  <c:v>333</c:v>
                </c:pt>
                <c:pt idx="310">
                  <c:v>88</c:v>
                </c:pt>
                <c:pt idx="311">
                  <c:v>66</c:v>
                </c:pt>
                <c:pt idx="312">
                  <c:v>657</c:v>
                </c:pt>
                <c:pt idx="313">
                  <c:v>181</c:v>
                </c:pt>
                <c:pt idx="314">
                  <c:v>123</c:v>
                </c:pt>
                <c:pt idx="315">
                  <c:v>34</c:v>
                </c:pt>
                <c:pt idx="316">
                  <c:v>238</c:v>
                </c:pt>
                <c:pt idx="317">
                  <c:v>484</c:v>
                </c:pt>
                <c:pt idx="318">
                  <c:v>436</c:v>
                </c:pt>
                <c:pt idx="319">
                  <c:v>36</c:v>
                </c:pt>
                <c:pt idx="320">
                  <c:v>383</c:v>
                </c:pt>
                <c:pt idx="321">
                  <c:v>513</c:v>
                </c:pt>
                <c:pt idx="322">
                  <c:v>214</c:v>
                </c:pt>
                <c:pt idx="323">
                  <c:v>272</c:v>
                </c:pt>
                <c:pt idx="324">
                  <c:v>251</c:v>
                </c:pt>
                <c:pt idx="325">
                  <c:v>478</c:v>
                </c:pt>
                <c:pt idx="326">
                  <c:v>508</c:v>
                </c:pt>
                <c:pt idx="327">
                  <c:v>288</c:v>
                </c:pt>
                <c:pt idx="328">
                  <c:v>662</c:v>
                </c:pt>
                <c:pt idx="329">
                  <c:v>888</c:v>
                </c:pt>
                <c:pt idx="330">
                  <c:v>211</c:v>
                </c:pt>
                <c:pt idx="331">
                  <c:v>224</c:v>
                </c:pt>
                <c:pt idx="332">
                  <c:v>368</c:v>
                </c:pt>
                <c:pt idx="333">
                  <c:v>13</c:v>
                </c:pt>
                <c:pt idx="334">
                  <c:v>226</c:v>
                </c:pt>
                <c:pt idx="335">
                  <c:v>226</c:v>
                </c:pt>
                <c:pt idx="336">
                  <c:v>518</c:v>
                </c:pt>
                <c:pt idx="337">
                  <c:v>103</c:v>
                </c:pt>
                <c:pt idx="338">
                  <c:v>163</c:v>
                </c:pt>
                <c:pt idx="339">
                  <c:v>314</c:v>
                </c:pt>
                <c:pt idx="340">
                  <c:v>52</c:v>
                </c:pt>
                <c:pt idx="341">
                  <c:v>33</c:v>
                </c:pt>
                <c:pt idx="342">
                  <c:v>434</c:v>
                </c:pt>
                <c:pt idx="343">
                  <c:v>19</c:v>
                </c:pt>
                <c:pt idx="344">
                  <c:v>242</c:v>
                </c:pt>
                <c:pt idx="345">
                  <c:v>196</c:v>
                </c:pt>
                <c:pt idx="346">
                  <c:v>253</c:v>
                </c:pt>
                <c:pt idx="347">
                  <c:v>191</c:v>
                </c:pt>
                <c:pt idx="348">
                  <c:v>22</c:v>
                </c:pt>
                <c:pt idx="349">
                  <c:v>375</c:v>
                </c:pt>
                <c:pt idx="350">
                  <c:v>186</c:v>
                </c:pt>
                <c:pt idx="351">
                  <c:v>456</c:v>
                </c:pt>
                <c:pt idx="352">
                  <c:v>516</c:v>
                </c:pt>
                <c:pt idx="353">
                  <c:v>573</c:v>
                </c:pt>
                <c:pt idx="354">
                  <c:v>221</c:v>
                </c:pt>
                <c:pt idx="355">
                  <c:v>502</c:v>
                </c:pt>
                <c:pt idx="356">
                  <c:v>145</c:v>
                </c:pt>
                <c:pt idx="357">
                  <c:v>15</c:v>
                </c:pt>
                <c:pt idx="358">
                  <c:v>352</c:v>
                </c:pt>
                <c:pt idx="359">
                  <c:v>478</c:v>
                </c:pt>
                <c:pt idx="360">
                  <c:v>625</c:v>
                </c:pt>
                <c:pt idx="361">
                  <c:v>86</c:v>
                </c:pt>
                <c:pt idx="362">
                  <c:v>14</c:v>
                </c:pt>
                <c:pt idx="363">
                  <c:v>96</c:v>
                </c:pt>
                <c:pt idx="364">
                  <c:v>85</c:v>
                </c:pt>
                <c:pt idx="365">
                  <c:v>243</c:v>
                </c:pt>
                <c:pt idx="366">
                  <c:v>403</c:v>
                </c:pt>
                <c:pt idx="367">
                  <c:v>477</c:v>
                </c:pt>
                <c:pt idx="368">
                  <c:v>749</c:v>
                </c:pt>
                <c:pt idx="369">
                  <c:v>38</c:v>
                </c:pt>
                <c:pt idx="370">
                  <c:v>242</c:v>
                </c:pt>
                <c:pt idx="371">
                  <c:v>504</c:v>
                </c:pt>
                <c:pt idx="372">
                  <c:v>56</c:v>
                </c:pt>
                <c:pt idx="373">
                  <c:v>56</c:v>
                </c:pt>
                <c:pt idx="374">
                  <c:v>225</c:v>
                </c:pt>
                <c:pt idx="375">
                  <c:v>37</c:v>
                </c:pt>
                <c:pt idx="376">
                  <c:v>617</c:v>
                </c:pt>
                <c:pt idx="377">
                  <c:v>251</c:v>
                </c:pt>
                <c:pt idx="378">
                  <c:v>625</c:v>
                </c:pt>
                <c:pt idx="379">
                  <c:v>197</c:v>
                </c:pt>
                <c:pt idx="380">
                  <c:v>343</c:v>
                </c:pt>
                <c:pt idx="381">
                  <c:v>474</c:v>
                </c:pt>
                <c:pt idx="382">
                  <c:v>53</c:v>
                </c:pt>
                <c:pt idx="383">
                  <c:v>148</c:v>
                </c:pt>
                <c:pt idx="384">
                  <c:v>354</c:v>
                </c:pt>
                <c:pt idx="385">
                  <c:v>329</c:v>
                </c:pt>
                <c:pt idx="386">
                  <c:v>366</c:v>
                </c:pt>
                <c:pt idx="387">
                  <c:v>467</c:v>
                </c:pt>
                <c:pt idx="388">
                  <c:v>405</c:v>
                </c:pt>
                <c:pt idx="389">
                  <c:v>218</c:v>
                </c:pt>
                <c:pt idx="390">
                  <c:v>209</c:v>
                </c:pt>
                <c:pt idx="391">
                  <c:v>489</c:v>
                </c:pt>
                <c:pt idx="392">
                  <c:v>248</c:v>
                </c:pt>
                <c:pt idx="393">
                  <c:v>189</c:v>
                </c:pt>
                <c:pt idx="394">
                  <c:v>233</c:v>
                </c:pt>
                <c:pt idx="395">
                  <c:v>226</c:v>
                </c:pt>
                <c:pt idx="396">
                  <c:v>581</c:v>
                </c:pt>
                <c:pt idx="397">
                  <c:v>166</c:v>
                </c:pt>
                <c:pt idx="398">
                  <c:v>333</c:v>
                </c:pt>
                <c:pt idx="399">
                  <c:v>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D4-4F60-B46D-D56D93A5A2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0450160"/>
        <c:axId val="560450640"/>
      </c:scatterChart>
      <c:valAx>
        <c:axId val="560450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450640"/>
        <c:crosses val="autoZero"/>
        <c:crossBetween val="midCat"/>
      </c:valAx>
      <c:valAx>
        <c:axId val="56045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450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chart" Target="../charts/chart3.xml"/><Relationship Id="rId5" Type="http://schemas.openxmlformats.org/officeDocument/2006/relationships/chart" Target="../charts/chart2.xml"/><Relationship Id="rId4" Type="http://schemas.openxmlformats.org/officeDocument/2006/relationships/chart" Target="../charts/chart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chart" Target="../charts/chart4.xml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8553450" cy="1314450"/>
    <xdr:pic>
      <xdr:nvPicPr>
        <xdr:cNvPr id="2" name="image1.png" title="Imagen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</xdr:row>
      <xdr:rowOff>19050</xdr:rowOff>
    </xdr:from>
    <xdr:ext cx="8553450" cy="962025"/>
    <xdr:pic>
      <xdr:nvPicPr>
        <xdr:cNvPr id="3" name="image2.png" title="Imagen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180976</xdr:colOff>
      <xdr:row>2</xdr:row>
      <xdr:rowOff>161925</xdr:rowOff>
    </xdr:from>
    <xdr:to>
      <xdr:col>6</xdr:col>
      <xdr:colOff>666751</xdr:colOff>
      <xdr:row>10</xdr:row>
      <xdr:rowOff>95250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E5B1CA72-6CA4-4977-BF17-95AC48D736DE}"/>
            </a:ext>
          </a:extLst>
        </xdr:cNvPr>
        <xdr:cNvSpPr txBox="1"/>
      </xdr:nvSpPr>
      <xdr:spPr>
        <a:xfrm>
          <a:off x="180976" y="533400"/>
          <a:ext cx="7181850" cy="138112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419" sz="1100">
              <a:solidFill>
                <a:schemeClr val="dk1"/>
              </a:solidFill>
              <a:effectLst/>
              <a:latin typeface="Aptos Narrow" panose="020B0004020202020204" pitchFamily="34" charset="0"/>
              <a:ea typeface="+mn-ea"/>
              <a:cs typeface="+mn-cs"/>
            </a:rPr>
            <a:t>La Universidad Nacional Abierta y a Distancia (UNAD) está preocupada por la variación de los indicadores académicos en los últimos 9 años en las distintas regiones y ciudades de Colombia. Se han identificado diferencias significativas en las tasas de matriculación, deserción, aprobación, reprobación y repitencia en las distintas regiones del país, lo que puede estar relacionado con factores socioeconómicos y geográficos.</a:t>
          </a:r>
        </a:p>
        <a:p>
          <a:r>
            <a:rPr lang="es-419" sz="1100">
              <a:solidFill>
                <a:schemeClr val="dk1"/>
              </a:solidFill>
              <a:effectLst/>
              <a:latin typeface="Aptos Narrow" panose="020B0004020202020204" pitchFamily="34" charset="0"/>
              <a:ea typeface="+mn-ea"/>
              <a:cs typeface="+mn-cs"/>
            </a:rPr>
            <a:t>El equipo directivo de la UNAD necesita identificar las variables que más influyen en la deserción estudiantil y proponer estrategias para mejorar los índices de aprobación y reducir la repitencia y la deserción en las regiones más afectadas.</a:t>
          </a:r>
        </a:p>
        <a:p>
          <a:endParaRPr lang="es-419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47625</xdr:rowOff>
    </xdr:from>
    <xdr:to>
      <xdr:col>7</xdr:col>
      <xdr:colOff>372451</xdr:colOff>
      <xdr:row>3</xdr:row>
      <xdr:rowOff>95336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CF30D8E-E41A-43C8-A535-3200A7FEF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" y="47625"/>
          <a:ext cx="6992326" cy="619211"/>
        </a:xfrm>
        <a:prstGeom prst="rect">
          <a:avLst/>
        </a:prstGeom>
      </xdr:spPr>
    </xdr:pic>
    <xdr:clientData/>
  </xdr:twoCellAnchor>
  <xdr:twoCellAnchor editAs="oneCell">
    <xdr:from>
      <xdr:col>7</xdr:col>
      <xdr:colOff>568468</xdr:colOff>
      <xdr:row>0</xdr:row>
      <xdr:rowOff>69272</xdr:rowOff>
    </xdr:from>
    <xdr:to>
      <xdr:col>13</xdr:col>
      <xdr:colOff>331555</xdr:colOff>
      <xdr:row>47</xdr:row>
      <xdr:rowOff>187035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C213D16-01E9-E431-B5CD-1EBE99AE5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53286" y="69272"/>
          <a:ext cx="4023360" cy="1005839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102569</xdr:colOff>
      <xdr:row>91</xdr:row>
      <xdr:rowOff>198152</xdr:rowOff>
    </xdr:from>
    <xdr:to>
      <xdr:col>19</xdr:col>
      <xdr:colOff>742460</xdr:colOff>
      <xdr:row>100</xdr:row>
      <xdr:rowOff>20352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2BE83F1-34D1-4BB1-B747-0ADAFCDE5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564944" y="20946777"/>
          <a:ext cx="4254630" cy="1679575"/>
        </a:xfrm>
        <a:prstGeom prst="rect">
          <a:avLst/>
        </a:prstGeom>
      </xdr:spPr>
    </xdr:pic>
    <xdr:clientData/>
  </xdr:twoCellAnchor>
  <xdr:twoCellAnchor editAs="oneCell">
    <xdr:from>
      <xdr:col>15</xdr:col>
      <xdr:colOff>1162050</xdr:colOff>
      <xdr:row>101</xdr:row>
      <xdr:rowOff>120651</xdr:rowOff>
    </xdr:from>
    <xdr:to>
      <xdr:col>19</xdr:col>
      <xdr:colOff>1183446</xdr:colOff>
      <xdr:row>110</xdr:row>
      <xdr:rowOff>83852</xdr:rowOff>
    </xdr:to>
    <xdr:pic>
      <xdr:nvPicPr>
        <xdr:cNvPr id="4" name="Imagen 3" descr="Diagrama&#10;&#10;Descripción generada automáticamente">
          <a:extLst>
            <a:ext uri="{FF2B5EF4-FFF2-40B4-BE49-F238E27FC236}">
              <a16:creationId xmlns:a16="http://schemas.microsoft.com/office/drawing/2014/main" id="{F3DA56B9-007D-4738-A16B-812313C4D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75050" y="22933026"/>
          <a:ext cx="4985509" cy="182057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86</xdr:row>
      <xdr:rowOff>0</xdr:rowOff>
    </xdr:from>
    <xdr:to>
      <xdr:col>20</xdr:col>
      <xdr:colOff>817329</xdr:colOff>
      <xdr:row>91</xdr:row>
      <xdr:rowOff>36227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A3292C5-7660-43EC-8D0E-053537378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113000" y="19716750"/>
          <a:ext cx="7130818" cy="1068102"/>
        </a:xfrm>
        <a:prstGeom prst="rect">
          <a:avLst/>
        </a:prstGeom>
      </xdr:spPr>
    </xdr:pic>
    <xdr:clientData/>
  </xdr:twoCellAnchor>
  <xdr:twoCellAnchor>
    <xdr:from>
      <xdr:col>4</xdr:col>
      <xdr:colOff>6803</xdr:colOff>
      <xdr:row>28</xdr:row>
      <xdr:rowOff>102733</xdr:rowOff>
    </xdr:from>
    <xdr:to>
      <xdr:col>7</xdr:col>
      <xdr:colOff>528637</xdr:colOff>
      <xdr:row>41</xdr:row>
      <xdr:rowOff>192540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749D1D6-B523-0FBB-4D53-8AFBB170C4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870857</xdr:colOff>
      <xdr:row>27</xdr:row>
      <xdr:rowOff>108856</xdr:rowOff>
    </xdr:from>
    <xdr:to>
      <xdr:col>11</xdr:col>
      <xdr:colOff>18369</xdr:colOff>
      <xdr:row>40</xdr:row>
      <xdr:rowOff>203426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301157C-7728-4331-90BE-3904629FB4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653143</xdr:colOff>
      <xdr:row>28</xdr:row>
      <xdr:rowOff>0</xdr:rowOff>
    </xdr:from>
    <xdr:to>
      <xdr:col>16</xdr:col>
      <xdr:colOff>698726</xdr:colOff>
      <xdr:row>41</xdr:row>
      <xdr:rowOff>94569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24ADC16-B5C7-42DC-8828-E05FAD1025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66675</xdr:colOff>
      <xdr:row>34</xdr:row>
      <xdr:rowOff>38100</xdr:rowOff>
    </xdr:from>
    <xdr:ext cx="1257300" cy="4286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/>
      </xdr:nvSpPr>
      <xdr:spPr>
        <a:xfrm>
          <a:off x="4722113" y="3570450"/>
          <a:ext cx="12477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2000"/>
            <a:buFont typeface="Arial"/>
            <a:buNone/>
          </a:pPr>
          <a:endParaRPr sz="2000" b="1"/>
        </a:p>
      </xdr:txBody>
    </xdr:sp>
    <xdr:clientData fLocksWithSheet="0"/>
  </xdr:oneCellAnchor>
  <xdr:oneCellAnchor>
    <xdr:from>
      <xdr:col>4</xdr:col>
      <xdr:colOff>400050</xdr:colOff>
      <xdr:row>8</xdr:row>
      <xdr:rowOff>28575</xdr:rowOff>
    </xdr:from>
    <xdr:ext cx="47625" cy="180975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/>
      </xdr:nvSpPr>
      <xdr:spPr>
        <a:xfrm>
          <a:off x="5326950" y="3694275"/>
          <a:ext cx="38100" cy="171450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11</xdr:col>
      <xdr:colOff>685800</xdr:colOff>
      <xdr:row>1</xdr:row>
      <xdr:rowOff>419100</xdr:rowOff>
    </xdr:from>
    <xdr:ext cx="5981700" cy="6057900"/>
    <xdr:pic>
      <xdr:nvPicPr>
        <xdr:cNvPr id="5" name="image8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95250</xdr:colOff>
      <xdr:row>32</xdr:row>
      <xdr:rowOff>19050</xdr:rowOff>
    </xdr:from>
    <xdr:ext cx="7648575" cy="2562225"/>
    <xdr:pic>
      <xdr:nvPicPr>
        <xdr:cNvPr id="2" name="image7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4859000" y="6858000"/>
          <a:ext cx="7648575" cy="25622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4191000</xdr:colOff>
      <xdr:row>2</xdr:row>
      <xdr:rowOff>47625</xdr:rowOff>
    </xdr:from>
    <xdr:ext cx="3429000" cy="3057525"/>
    <xdr:pic>
      <xdr:nvPicPr>
        <xdr:cNvPr id="6" name="image5.png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438150</xdr:colOff>
      <xdr:row>43</xdr:row>
      <xdr:rowOff>219075</xdr:rowOff>
    </xdr:from>
    <xdr:ext cx="8020050" cy="3181350"/>
    <xdr:pic>
      <xdr:nvPicPr>
        <xdr:cNvPr id="7" name="image6.png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4478000" y="9553575"/>
          <a:ext cx="8020050" cy="318135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34</xdr:row>
      <xdr:rowOff>0</xdr:rowOff>
    </xdr:from>
    <xdr:ext cx="1752600" cy="457200"/>
    <xdr:pic>
      <xdr:nvPicPr>
        <xdr:cNvPr id="8" name="image9.png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solidFill>
          <a:schemeClr val="accent2"/>
        </a:solidFill>
      </xdr:spPr>
    </xdr:pic>
    <xdr:clientData fLocksWithSheet="0"/>
  </xdr:oneCellAnchor>
  <xdr:twoCellAnchor>
    <xdr:from>
      <xdr:col>7</xdr:col>
      <xdr:colOff>83343</xdr:colOff>
      <xdr:row>35</xdr:row>
      <xdr:rowOff>119064</xdr:rowOff>
    </xdr:from>
    <xdr:to>
      <xdr:col>10</xdr:col>
      <xdr:colOff>-1</xdr:colOff>
      <xdr:row>35</xdr:row>
      <xdr:rowOff>119064</xdr:rowOff>
    </xdr:to>
    <xdr:cxnSp macro="">
      <xdr:nvCxnSpPr>
        <xdr:cNvPr id="12" name="Conector recto de flecha 11">
          <a:extLst>
            <a:ext uri="{FF2B5EF4-FFF2-40B4-BE49-F238E27FC236}">
              <a16:creationId xmlns:a16="http://schemas.microsoft.com/office/drawing/2014/main" id="{BD453492-E2AA-5C55-008E-7E973AEF0257}"/>
            </a:ext>
          </a:extLst>
        </xdr:cNvPr>
        <xdr:cNvCxnSpPr/>
      </xdr:nvCxnSpPr>
      <xdr:spPr>
        <a:xfrm>
          <a:off x="12632531" y="7500939"/>
          <a:ext cx="2059781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310922</xdr:colOff>
      <xdr:row>3</xdr:row>
      <xdr:rowOff>48304</xdr:rowOff>
    </xdr:from>
    <xdr:to>
      <xdr:col>6</xdr:col>
      <xdr:colOff>4156982</xdr:colOff>
      <xdr:row>18</xdr:row>
      <xdr:rowOff>38100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FCF3643-F7F3-C5B7-0422-F43683C404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217714</xdr:colOff>
      <xdr:row>2</xdr:row>
      <xdr:rowOff>163285</xdr:rowOff>
    </xdr:from>
    <xdr:to>
      <xdr:col>19</xdr:col>
      <xdr:colOff>145696</xdr:colOff>
      <xdr:row>40</xdr:row>
      <xdr:rowOff>733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D1C41DE-65DA-97CD-2F9A-6F463B494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7714" y="993321"/>
          <a:ext cx="13630375" cy="734859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0.59999389629810485"/>
  </sheetPr>
  <dimension ref="A1:Z1000"/>
  <sheetViews>
    <sheetView zoomScale="85" zoomScaleNormal="85" workbookViewId="0">
      <selection activeCell="J37" sqref="J37"/>
    </sheetView>
  </sheetViews>
  <sheetFormatPr defaultColWidth="12.625" defaultRowHeight="15" customHeight="1" x14ac:dyDescent="0.35"/>
  <cols>
    <col min="1" max="15" width="9.375" customWidth="1"/>
  </cols>
  <sheetData>
    <row r="1" spans="1:26" ht="13.5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3.5" x14ac:dyDescent="0.3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3.5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3.5" x14ac:dyDescent="0.3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3.5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3.5" x14ac:dyDescent="0.3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" customHeight="1" x14ac:dyDescent="0.55000000000000004">
      <c r="A9" s="157" t="s">
        <v>0</v>
      </c>
      <c r="B9" s="158"/>
      <c r="C9" s="158"/>
      <c r="D9" s="158"/>
      <c r="E9" s="158"/>
      <c r="F9" s="158"/>
      <c r="G9" s="158"/>
      <c r="H9" s="158"/>
      <c r="I9" s="158"/>
      <c r="J9" s="158"/>
      <c r="K9" s="158"/>
      <c r="L9" s="158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" customHeight="1" x14ac:dyDescent="0.55000000000000004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" customHeight="1" x14ac:dyDescent="0.55000000000000004">
      <c r="A11" s="157" t="s">
        <v>1</v>
      </c>
      <c r="B11" s="158"/>
      <c r="C11" s="158"/>
      <c r="D11" s="158"/>
      <c r="E11" s="158"/>
      <c r="F11" s="158"/>
      <c r="G11" s="158"/>
      <c r="H11" s="158"/>
      <c r="I11" s="158"/>
      <c r="J11" s="158"/>
      <c r="K11" s="158"/>
      <c r="L11" s="158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3.5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3.5" x14ac:dyDescent="0.3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3.5" x14ac:dyDescent="0.3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3.5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3.5" x14ac:dyDescent="0.3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3.5" x14ac:dyDescent="0.3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" customHeight="1" x14ac:dyDescent="0.55000000000000004">
      <c r="A18" s="157" t="s">
        <v>2</v>
      </c>
      <c r="B18" s="158"/>
      <c r="C18" s="158"/>
      <c r="D18" s="158"/>
      <c r="E18" s="158"/>
      <c r="F18" s="158"/>
      <c r="G18" s="158"/>
      <c r="H18" s="158"/>
      <c r="I18" s="158"/>
      <c r="J18" s="158"/>
      <c r="K18" s="158"/>
      <c r="L18" s="158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" customHeight="1" x14ac:dyDescent="0.55000000000000004">
      <c r="A19" s="157" t="s">
        <v>504</v>
      </c>
      <c r="B19" s="158"/>
      <c r="C19" s="158"/>
      <c r="D19" s="158"/>
      <c r="E19" s="158"/>
      <c r="F19" s="158"/>
      <c r="G19" s="158"/>
      <c r="H19" s="158"/>
      <c r="I19" s="158"/>
      <c r="J19" s="158"/>
      <c r="K19" s="158"/>
      <c r="L19" s="158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3.5" x14ac:dyDescent="0.3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" customHeight="1" x14ac:dyDescent="0.55000000000000004">
      <c r="A22" s="157" t="s">
        <v>3</v>
      </c>
      <c r="B22" s="158"/>
      <c r="C22" s="158"/>
      <c r="D22" s="158"/>
      <c r="E22" s="158"/>
      <c r="F22" s="158"/>
      <c r="G22" s="158"/>
      <c r="H22" s="158"/>
      <c r="I22" s="158"/>
      <c r="J22" s="158"/>
      <c r="K22" s="158"/>
      <c r="L22" s="158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" customHeight="1" x14ac:dyDescent="0.55000000000000004">
      <c r="A23" s="157" t="s">
        <v>503</v>
      </c>
      <c r="B23" s="158"/>
      <c r="C23" s="158"/>
      <c r="D23" s="158"/>
      <c r="E23" s="158"/>
      <c r="F23" s="158"/>
      <c r="G23" s="158"/>
      <c r="H23" s="158"/>
      <c r="I23" s="158"/>
      <c r="J23" s="158"/>
      <c r="K23" s="158"/>
      <c r="L23" s="158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" customHeight="1" x14ac:dyDescent="0.55000000000000004">
      <c r="A28" s="157" t="s">
        <v>4</v>
      </c>
      <c r="B28" s="158"/>
      <c r="C28" s="158"/>
      <c r="D28" s="158"/>
      <c r="E28" s="158"/>
      <c r="F28" s="158"/>
      <c r="G28" s="158"/>
      <c r="H28" s="158"/>
      <c r="I28" s="158"/>
      <c r="J28" s="158"/>
      <c r="K28" s="158"/>
      <c r="L28" s="158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" customHeight="1" x14ac:dyDescent="0.55000000000000004">
      <c r="A29" s="237" t="s">
        <v>505</v>
      </c>
      <c r="B29" s="158"/>
      <c r="C29" s="158"/>
      <c r="D29" s="158"/>
      <c r="E29" s="158"/>
      <c r="F29" s="158"/>
      <c r="G29" s="158"/>
      <c r="H29" s="158"/>
      <c r="I29" s="158"/>
      <c r="J29" s="158"/>
      <c r="K29" s="158"/>
      <c r="L29" s="158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55000000000000004">
      <c r="A38" s="157" t="s">
        <v>5</v>
      </c>
      <c r="B38" s="158"/>
      <c r="C38" s="158"/>
      <c r="D38" s="158"/>
      <c r="E38" s="158"/>
      <c r="F38" s="158"/>
      <c r="G38" s="158"/>
      <c r="H38" s="158"/>
      <c r="I38" s="158"/>
      <c r="J38" s="158"/>
      <c r="K38" s="158"/>
      <c r="L38" s="158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4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3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55000000000000004">
      <c r="A40" s="157" t="s">
        <v>6</v>
      </c>
      <c r="B40" s="158"/>
      <c r="C40" s="158"/>
      <c r="D40" s="158"/>
      <c r="E40" s="158"/>
      <c r="F40" s="158"/>
      <c r="G40" s="158"/>
      <c r="H40" s="158"/>
      <c r="I40" s="158"/>
      <c r="J40" s="158"/>
      <c r="K40" s="158"/>
      <c r="L40" s="158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55000000000000004">
      <c r="A42" s="157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55000000000000004">
      <c r="A44" s="157">
        <v>2025</v>
      </c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2">
    <mergeCell ref="A29:L29"/>
    <mergeCell ref="A38:L38"/>
    <mergeCell ref="A40:L40"/>
    <mergeCell ref="A42:L42"/>
    <mergeCell ref="A44:L44"/>
    <mergeCell ref="A23:L23"/>
    <mergeCell ref="A28:L28"/>
    <mergeCell ref="A9:L9"/>
    <mergeCell ref="A11:L11"/>
    <mergeCell ref="A18:L18"/>
    <mergeCell ref="A19:L19"/>
    <mergeCell ref="A22:L22"/>
  </mergeCells>
  <pageMargins left="0.7" right="0.7" top="0.75" bottom="0.75" header="0" footer="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DF79F-9987-4DBD-BF05-D61E1073787C}">
  <sheetPr>
    <tabColor theme="5" tint="0.39997558519241921"/>
  </sheetPr>
  <dimension ref="A2:B20"/>
  <sheetViews>
    <sheetView workbookViewId="0">
      <selection activeCell="D18" sqref="D18"/>
    </sheetView>
  </sheetViews>
  <sheetFormatPr defaultColWidth="10" defaultRowHeight="13.5" x14ac:dyDescent="0.35"/>
  <cols>
    <col min="1" max="1" width="21.625" bestFit="1" customWidth="1"/>
    <col min="2" max="2" width="26.25" customWidth="1"/>
  </cols>
  <sheetData>
    <row r="2" spans="1:2" ht="13.9" x14ac:dyDescent="0.4">
      <c r="A2" s="97" t="s">
        <v>7</v>
      </c>
    </row>
    <row r="3" spans="1:2" ht="14.25" customHeight="1" x14ac:dyDescent="0.35"/>
    <row r="13" spans="1:2" ht="13.9" x14ac:dyDescent="0.4">
      <c r="A13" s="107" t="s">
        <v>8</v>
      </c>
      <c r="B13" s="108" t="s">
        <v>9</v>
      </c>
    </row>
    <row r="14" spans="1:2" x14ac:dyDescent="0.35">
      <c r="A14" s="109" t="s">
        <v>10</v>
      </c>
      <c r="B14" s="109" t="s">
        <v>11</v>
      </c>
    </row>
    <row r="15" spans="1:2" x14ac:dyDescent="0.35">
      <c r="A15" s="109" t="s">
        <v>12</v>
      </c>
      <c r="B15" s="109" t="s">
        <v>13</v>
      </c>
    </row>
    <row r="16" spans="1:2" x14ac:dyDescent="0.35">
      <c r="A16" s="109" t="s">
        <v>14</v>
      </c>
      <c r="B16" s="109" t="s">
        <v>15</v>
      </c>
    </row>
    <row r="17" spans="1:2" x14ac:dyDescent="0.35">
      <c r="A17" s="109" t="s">
        <v>16</v>
      </c>
      <c r="B17" s="109"/>
    </row>
    <row r="18" spans="1:2" x14ac:dyDescent="0.35">
      <c r="A18" s="109" t="s">
        <v>17</v>
      </c>
      <c r="B18" s="109"/>
    </row>
    <row r="19" spans="1:2" x14ac:dyDescent="0.35">
      <c r="A19" s="98"/>
      <c r="B19" s="98"/>
    </row>
    <row r="20" spans="1:2" x14ac:dyDescent="0.35">
      <c r="A20" s="98"/>
      <c r="B20" s="98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548135"/>
  </sheetPr>
  <dimension ref="A1:L401"/>
  <sheetViews>
    <sheetView zoomScale="80" zoomScaleNormal="80" workbookViewId="0">
      <selection activeCell="C26" sqref="C26"/>
    </sheetView>
  </sheetViews>
  <sheetFormatPr defaultColWidth="10" defaultRowHeight="15" customHeight="1" x14ac:dyDescent="0.35"/>
  <cols>
    <col min="1" max="1" width="7" style="105" bestFit="1" customWidth="1"/>
    <col min="2" max="2" width="6.5" style="105" bestFit="1" customWidth="1"/>
    <col min="3" max="3" width="23.75" style="105" bestFit="1" customWidth="1"/>
    <col min="4" max="4" width="15.75" style="105" bestFit="1" customWidth="1"/>
    <col min="5" max="5" width="21.125" style="105" bestFit="1" customWidth="1"/>
    <col min="6" max="6" width="11.625" style="105" bestFit="1" customWidth="1"/>
    <col min="7" max="7" width="13.375" style="105" bestFit="1" customWidth="1"/>
    <col min="8" max="8" width="14.125" style="105" bestFit="1" customWidth="1"/>
    <col min="9" max="9" width="11.875" style="105" bestFit="1" customWidth="1"/>
    <col min="10" max="10" width="10" style="105" bestFit="1" customWidth="1"/>
    <col min="12" max="12" width="24.75" bestFit="1" customWidth="1"/>
  </cols>
  <sheetData>
    <row r="1" spans="1:12" ht="28.5" customHeight="1" x14ac:dyDescent="0.45">
      <c r="A1" s="99" t="s">
        <v>18</v>
      </c>
      <c r="B1" s="100" t="s">
        <v>19</v>
      </c>
      <c r="C1" s="101" t="s">
        <v>11</v>
      </c>
      <c r="D1" s="101" t="s">
        <v>13</v>
      </c>
      <c r="E1" s="102" t="s">
        <v>20</v>
      </c>
      <c r="F1" s="102" t="s">
        <v>12</v>
      </c>
      <c r="G1" s="102" t="s">
        <v>14</v>
      </c>
      <c r="H1" s="102" t="s">
        <v>16</v>
      </c>
      <c r="I1" s="102" t="s">
        <v>17</v>
      </c>
      <c r="J1" s="101" t="s">
        <v>21</v>
      </c>
    </row>
    <row r="2" spans="1:12" ht="15" customHeight="1" x14ac:dyDescent="0.35">
      <c r="A2" s="103">
        <v>1</v>
      </c>
      <c r="B2" s="103">
        <v>2011</v>
      </c>
      <c r="C2" s="103" t="s">
        <v>22</v>
      </c>
      <c r="D2" s="103" t="s">
        <v>23</v>
      </c>
      <c r="E2" s="103">
        <v>7725</v>
      </c>
      <c r="F2" s="104">
        <v>643</v>
      </c>
      <c r="G2" s="103">
        <v>8134</v>
      </c>
      <c r="H2" s="103">
        <v>1223</v>
      </c>
      <c r="I2" s="103">
        <v>112</v>
      </c>
      <c r="J2" s="103" t="s">
        <v>24</v>
      </c>
    </row>
    <row r="3" spans="1:12" ht="15" customHeight="1" x14ac:dyDescent="0.35">
      <c r="A3" s="103">
        <v>2</v>
      </c>
      <c r="B3" s="103">
        <v>2011</v>
      </c>
      <c r="C3" s="103" t="s">
        <v>25</v>
      </c>
      <c r="D3" s="103" t="s">
        <v>23</v>
      </c>
      <c r="E3" s="103">
        <v>12387</v>
      </c>
      <c r="F3" s="104">
        <v>532</v>
      </c>
      <c r="G3" s="103">
        <v>9114</v>
      </c>
      <c r="H3" s="103">
        <v>354</v>
      </c>
      <c r="I3" s="103">
        <v>96</v>
      </c>
      <c r="J3" s="103" t="s">
        <v>24</v>
      </c>
    </row>
    <row r="4" spans="1:12" ht="15" customHeight="1" x14ac:dyDescent="0.4">
      <c r="A4" s="103">
        <v>3</v>
      </c>
      <c r="B4" s="103">
        <v>2011</v>
      </c>
      <c r="C4" s="103" t="s">
        <v>26</v>
      </c>
      <c r="D4" s="103" t="s">
        <v>23</v>
      </c>
      <c r="E4" s="103">
        <v>63</v>
      </c>
      <c r="F4" s="104">
        <v>616</v>
      </c>
      <c r="G4" s="103">
        <v>8914</v>
      </c>
      <c r="H4" s="103">
        <v>47</v>
      </c>
      <c r="I4" s="103">
        <v>0</v>
      </c>
      <c r="J4" s="103" t="s">
        <v>24</v>
      </c>
      <c r="L4" s="95" t="s">
        <v>8</v>
      </c>
    </row>
    <row r="5" spans="1:12" ht="15" customHeight="1" x14ac:dyDescent="0.35">
      <c r="A5" s="103">
        <v>4</v>
      </c>
      <c r="B5" s="103">
        <v>2011</v>
      </c>
      <c r="C5" s="103" t="s">
        <v>27</v>
      </c>
      <c r="D5" s="103" t="s">
        <v>23</v>
      </c>
      <c r="E5" s="103">
        <v>9275</v>
      </c>
      <c r="F5" s="104">
        <v>525</v>
      </c>
      <c r="G5" s="103">
        <v>9472</v>
      </c>
      <c r="H5" s="103">
        <v>4</v>
      </c>
      <c r="I5" s="103">
        <v>13</v>
      </c>
      <c r="J5" s="103" t="s">
        <v>24</v>
      </c>
      <c r="L5" s="51" t="str">
        <f>+E1</f>
        <v>TASA_MATRICULACIÓN</v>
      </c>
    </row>
    <row r="6" spans="1:12" ht="15" customHeight="1" x14ac:dyDescent="0.35">
      <c r="A6" s="103">
        <v>5</v>
      </c>
      <c r="B6" s="103">
        <v>2011</v>
      </c>
      <c r="C6" s="103" t="s">
        <v>28</v>
      </c>
      <c r="D6" s="103" t="s">
        <v>23</v>
      </c>
      <c r="E6" s="103">
        <v>8982</v>
      </c>
      <c r="F6" s="104">
        <v>414</v>
      </c>
      <c r="G6" s="103">
        <v>9556</v>
      </c>
      <c r="H6" s="103">
        <v>3</v>
      </c>
      <c r="I6" s="103">
        <v>204</v>
      </c>
      <c r="J6" s="103" t="s">
        <v>24</v>
      </c>
      <c r="L6" s="51" t="str">
        <f>+F1</f>
        <v>DESERCIÓN</v>
      </c>
    </row>
    <row r="7" spans="1:12" ht="15" customHeight="1" x14ac:dyDescent="0.35">
      <c r="A7" s="103">
        <v>6</v>
      </c>
      <c r="B7" s="103">
        <v>2011</v>
      </c>
      <c r="C7" s="103" t="s">
        <v>29</v>
      </c>
      <c r="D7" s="103" t="s">
        <v>30</v>
      </c>
      <c r="E7" s="103">
        <v>7712</v>
      </c>
      <c r="F7" s="104">
        <v>213</v>
      </c>
      <c r="G7" s="103">
        <v>9731</v>
      </c>
      <c r="H7" s="103">
        <v>57</v>
      </c>
      <c r="I7" s="103">
        <v>191</v>
      </c>
      <c r="J7" s="103" t="s">
        <v>31</v>
      </c>
      <c r="L7" s="51" t="str">
        <f>+G1</f>
        <v>APROBACIÓN</v>
      </c>
    </row>
    <row r="8" spans="1:12" ht="15" customHeight="1" x14ac:dyDescent="0.35">
      <c r="A8" s="103">
        <v>7</v>
      </c>
      <c r="B8" s="103">
        <v>2011</v>
      </c>
      <c r="C8" s="103" t="s">
        <v>32</v>
      </c>
      <c r="D8" s="103" t="s">
        <v>33</v>
      </c>
      <c r="E8" s="103">
        <v>897</v>
      </c>
      <c r="F8" s="104">
        <v>231</v>
      </c>
      <c r="G8" s="103">
        <v>9649</v>
      </c>
      <c r="H8" s="103">
        <v>12</v>
      </c>
      <c r="I8" s="103">
        <v>315</v>
      </c>
      <c r="J8" s="103" t="s">
        <v>31</v>
      </c>
      <c r="L8" s="51" t="str">
        <f>+H1</f>
        <v>REPROBACIÓN</v>
      </c>
    </row>
    <row r="9" spans="1:12" ht="15" customHeight="1" x14ac:dyDescent="0.35">
      <c r="A9" s="103">
        <v>8</v>
      </c>
      <c r="B9" s="103">
        <v>2011</v>
      </c>
      <c r="C9" s="103" t="s">
        <v>34</v>
      </c>
      <c r="D9" s="103" t="s">
        <v>33</v>
      </c>
      <c r="E9" s="103">
        <v>8147</v>
      </c>
      <c r="F9" s="104">
        <v>94</v>
      </c>
      <c r="G9" s="103">
        <v>99</v>
      </c>
      <c r="H9" s="103">
        <v>6</v>
      </c>
      <c r="I9" s="103">
        <v>241</v>
      </c>
      <c r="J9" s="103" t="s">
        <v>31</v>
      </c>
      <c r="L9" s="51" t="str">
        <f>+I1</f>
        <v>REPITENCIA</v>
      </c>
    </row>
    <row r="10" spans="1:12" ht="15" customHeight="1" x14ac:dyDescent="0.35">
      <c r="A10" s="103">
        <v>9</v>
      </c>
      <c r="B10" s="103">
        <v>2011</v>
      </c>
      <c r="C10" s="103" t="s">
        <v>35</v>
      </c>
      <c r="D10" s="103" t="s">
        <v>36</v>
      </c>
      <c r="E10" s="103">
        <v>3676</v>
      </c>
      <c r="F10" s="104">
        <v>36</v>
      </c>
      <c r="G10" s="103">
        <v>938</v>
      </c>
      <c r="H10" s="103">
        <v>584</v>
      </c>
      <c r="I10" s="103">
        <v>164</v>
      </c>
      <c r="J10" s="103" t="s">
        <v>24</v>
      </c>
    </row>
    <row r="11" spans="1:12" ht="15" customHeight="1" x14ac:dyDescent="0.35">
      <c r="A11" s="103">
        <v>10</v>
      </c>
      <c r="B11" s="103">
        <v>2011</v>
      </c>
      <c r="C11" s="103" t="s">
        <v>37</v>
      </c>
      <c r="D11" s="103" t="s">
        <v>36</v>
      </c>
      <c r="E11" s="103">
        <v>8059</v>
      </c>
      <c r="F11" s="104">
        <v>782</v>
      </c>
      <c r="G11" s="103">
        <v>8868</v>
      </c>
      <c r="H11" s="103">
        <v>35</v>
      </c>
      <c r="I11" s="103">
        <v>593</v>
      </c>
      <c r="J11" s="103" t="s">
        <v>24</v>
      </c>
    </row>
    <row r="12" spans="1:12" ht="15" customHeight="1" x14ac:dyDescent="0.35">
      <c r="A12" s="103">
        <v>11</v>
      </c>
      <c r="B12" s="103">
        <v>2011</v>
      </c>
      <c r="C12" s="103" t="s">
        <v>38</v>
      </c>
      <c r="D12" s="103" t="s">
        <v>36</v>
      </c>
      <c r="E12" s="103">
        <v>1284</v>
      </c>
      <c r="F12" s="104">
        <v>268</v>
      </c>
      <c r="G12" s="103">
        <v>9621</v>
      </c>
      <c r="H12" s="103">
        <v>112</v>
      </c>
      <c r="I12" s="103">
        <v>0</v>
      </c>
      <c r="J12" s="103" t="s">
        <v>24</v>
      </c>
    </row>
    <row r="13" spans="1:12" ht="15" customHeight="1" x14ac:dyDescent="0.4">
      <c r="A13" s="103">
        <v>12</v>
      </c>
      <c r="B13" s="103">
        <v>2011</v>
      </c>
      <c r="C13" s="103" t="s">
        <v>39</v>
      </c>
      <c r="D13" s="103" t="s">
        <v>36</v>
      </c>
      <c r="E13" s="103">
        <v>9924</v>
      </c>
      <c r="F13" s="104">
        <v>541</v>
      </c>
      <c r="G13" s="103">
        <v>9459</v>
      </c>
      <c r="H13" s="103">
        <v>0</v>
      </c>
      <c r="I13" s="103">
        <v>19</v>
      </c>
      <c r="J13" s="103" t="s">
        <v>24</v>
      </c>
      <c r="L13" s="96" t="s">
        <v>9</v>
      </c>
    </row>
    <row r="14" spans="1:12" ht="15" customHeight="1" x14ac:dyDescent="0.35">
      <c r="A14" s="103">
        <v>13</v>
      </c>
      <c r="B14" s="103">
        <v>2011</v>
      </c>
      <c r="C14" s="103" t="s">
        <v>40</v>
      </c>
      <c r="D14" s="103" t="s">
        <v>36</v>
      </c>
      <c r="E14" s="103">
        <v>9671</v>
      </c>
      <c r="F14" s="104">
        <v>247</v>
      </c>
      <c r="G14" s="103">
        <v>9386</v>
      </c>
      <c r="H14" s="103">
        <v>367</v>
      </c>
      <c r="I14" s="103">
        <v>24</v>
      </c>
      <c r="J14" s="103" t="s">
        <v>24</v>
      </c>
      <c r="L14" s="51" t="str">
        <f>+D1</f>
        <v>DEPARTAMENTO</v>
      </c>
    </row>
    <row r="15" spans="1:12" ht="15" customHeight="1" x14ac:dyDescent="0.35">
      <c r="A15" s="103">
        <v>14</v>
      </c>
      <c r="B15" s="103">
        <v>2011</v>
      </c>
      <c r="C15" s="103" t="s">
        <v>41</v>
      </c>
      <c r="D15" s="103" t="s">
        <v>42</v>
      </c>
      <c r="E15" s="103">
        <v>9334</v>
      </c>
      <c r="F15" s="104">
        <v>342</v>
      </c>
      <c r="G15" s="103">
        <v>844</v>
      </c>
      <c r="H15" s="103">
        <v>1218</v>
      </c>
      <c r="I15" s="103">
        <v>72</v>
      </c>
      <c r="J15" s="103" t="s">
        <v>24</v>
      </c>
      <c r="L15" s="51" t="str">
        <f>+J1</f>
        <v xml:space="preserve">REGIÓN </v>
      </c>
    </row>
    <row r="16" spans="1:12" ht="15" customHeight="1" x14ac:dyDescent="0.35">
      <c r="A16" s="103">
        <v>15</v>
      </c>
      <c r="B16" s="103">
        <v>2011</v>
      </c>
      <c r="C16" s="103" t="s">
        <v>43</v>
      </c>
      <c r="D16" s="103" t="s">
        <v>44</v>
      </c>
      <c r="E16" s="103">
        <v>9679</v>
      </c>
      <c r="F16" s="104">
        <v>398</v>
      </c>
      <c r="G16" s="103">
        <v>9402</v>
      </c>
      <c r="H16" s="103">
        <v>199</v>
      </c>
      <c r="I16" s="103">
        <v>38</v>
      </c>
      <c r="J16" s="103" t="s">
        <v>45</v>
      </c>
    </row>
    <row r="17" spans="1:10" ht="15" customHeight="1" x14ac:dyDescent="0.35">
      <c r="A17" s="103">
        <v>16</v>
      </c>
      <c r="B17" s="103">
        <v>2011</v>
      </c>
      <c r="C17" s="103" t="s">
        <v>46</v>
      </c>
      <c r="D17" s="103" t="s">
        <v>47</v>
      </c>
      <c r="E17" s="103">
        <v>9897</v>
      </c>
      <c r="F17" s="104">
        <v>255</v>
      </c>
      <c r="G17" s="103">
        <v>9745</v>
      </c>
      <c r="H17" s="103">
        <v>0</v>
      </c>
      <c r="I17" s="103">
        <v>4</v>
      </c>
      <c r="J17" s="103" t="s">
        <v>48</v>
      </c>
    </row>
    <row r="18" spans="1:10" ht="15" customHeight="1" x14ac:dyDescent="0.35">
      <c r="A18" s="103">
        <v>17</v>
      </c>
      <c r="B18" s="103">
        <v>2011</v>
      </c>
      <c r="C18" s="103" t="s">
        <v>49</v>
      </c>
      <c r="D18" s="103" t="s">
        <v>50</v>
      </c>
      <c r="E18" s="103">
        <v>8776</v>
      </c>
      <c r="F18" s="104">
        <v>333</v>
      </c>
      <c r="G18" s="103">
        <v>9333</v>
      </c>
      <c r="H18" s="103">
        <v>334</v>
      </c>
      <c r="I18" s="103">
        <v>51</v>
      </c>
      <c r="J18" s="103" t="s">
        <v>31</v>
      </c>
    </row>
    <row r="19" spans="1:10" ht="15" customHeight="1" x14ac:dyDescent="0.35">
      <c r="A19" s="103">
        <v>18</v>
      </c>
      <c r="B19" s="103">
        <v>2011</v>
      </c>
      <c r="C19" s="103" t="s">
        <v>51</v>
      </c>
      <c r="D19" s="103" t="s">
        <v>52</v>
      </c>
      <c r="E19" s="103">
        <v>9971</v>
      </c>
      <c r="F19" s="104">
        <v>47</v>
      </c>
      <c r="G19" s="103">
        <v>9107</v>
      </c>
      <c r="H19" s="103">
        <v>423</v>
      </c>
      <c r="I19" s="103">
        <v>24</v>
      </c>
      <c r="J19" s="103" t="s">
        <v>31</v>
      </c>
    </row>
    <row r="20" spans="1:10" ht="15" customHeight="1" x14ac:dyDescent="0.35">
      <c r="A20" s="103">
        <v>19</v>
      </c>
      <c r="B20" s="103">
        <v>2011</v>
      </c>
      <c r="C20" s="103" t="s">
        <v>53</v>
      </c>
      <c r="D20" s="103" t="s">
        <v>52</v>
      </c>
      <c r="E20" s="103">
        <v>9827</v>
      </c>
      <c r="F20" s="104">
        <v>321</v>
      </c>
      <c r="G20" s="103">
        <v>9626</v>
      </c>
      <c r="H20" s="103">
        <v>53</v>
      </c>
      <c r="I20" s="103">
        <v>233</v>
      </c>
      <c r="J20" s="103" t="s">
        <v>31</v>
      </c>
    </row>
    <row r="21" spans="1:10" ht="15" customHeight="1" x14ac:dyDescent="0.35">
      <c r="A21" s="103">
        <v>20</v>
      </c>
      <c r="B21" s="103">
        <v>2011</v>
      </c>
      <c r="C21" s="103" t="s">
        <v>54</v>
      </c>
      <c r="D21" s="103" t="s">
        <v>55</v>
      </c>
      <c r="E21" s="103">
        <v>9289</v>
      </c>
      <c r="F21" s="104">
        <v>352</v>
      </c>
      <c r="G21" s="103">
        <v>9639</v>
      </c>
      <c r="H21" s="103">
        <v>9</v>
      </c>
      <c r="I21" s="103">
        <v>18</v>
      </c>
      <c r="J21" s="103" t="s">
        <v>24</v>
      </c>
    </row>
    <row r="22" spans="1:10" ht="15" customHeight="1" x14ac:dyDescent="0.35">
      <c r="A22" s="103">
        <v>21</v>
      </c>
      <c r="B22" s="103">
        <v>2011</v>
      </c>
      <c r="C22" s="103" t="s">
        <v>56</v>
      </c>
      <c r="D22" s="103" t="s">
        <v>55</v>
      </c>
      <c r="E22" s="103">
        <v>103</v>
      </c>
      <c r="F22" s="104">
        <v>117</v>
      </c>
      <c r="G22" s="103">
        <v>9883</v>
      </c>
      <c r="H22" s="103">
        <v>0</v>
      </c>
      <c r="I22" s="103">
        <v>371</v>
      </c>
      <c r="J22" s="103" t="s">
        <v>24</v>
      </c>
    </row>
    <row r="23" spans="1:10" ht="15" customHeight="1" x14ac:dyDescent="0.35">
      <c r="A23" s="103">
        <v>22</v>
      </c>
      <c r="B23" s="103">
        <v>2011</v>
      </c>
      <c r="C23" s="103" t="s">
        <v>57</v>
      </c>
      <c r="D23" s="103" t="s">
        <v>55</v>
      </c>
      <c r="E23" s="103">
        <v>10389</v>
      </c>
      <c r="F23" s="104">
        <v>393</v>
      </c>
      <c r="G23" s="103">
        <v>9599</v>
      </c>
      <c r="H23" s="103">
        <v>9</v>
      </c>
      <c r="I23" s="103">
        <v>26</v>
      </c>
      <c r="J23" s="103" t="s">
        <v>24</v>
      </c>
    </row>
    <row r="24" spans="1:10" ht="15" customHeight="1" x14ac:dyDescent="0.35">
      <c r="A24" s="103">
        <v>23</v>
      </c>
      <c r="B24" s="103">
        <v>2011</v>
      </c>
      <c r="C24" s="103" t="s">
        <v>58</v>
      </c>
      <c r="D24" s="103" t="s">
        <v>55</v>
      </c>
      <c r="E24" s="103">
        <v>9495</v>
      </c>
      <c r="F24" s="104">
        <v>31</v>
      </c>
      <c r="G24" s="103">
        <v>9663</v>
      </c>
      <c r="H24" s="103">
        <v>27</v>
      </c>
      <c r="I24" s="103">
        <v>425</v>
      </c>
      <c r="J24" s="103" t="s">
        <v>24</v>
      </c>
    </row>
    <row r="25" spans="1:10" ht="15" customHeight="1" x14ac:dyDescent="0.35">
      <c r="A25" s="103">
        <v>24</v>
      </c>
      <c r="B25" s="103">
        <v>2011</v>
      </c>
      <c r="C25" s="103" t="s">
        <v>59</v>
      </c>
      <c r="D25" s="103" t="s">
        <v>55</v>
      </c>
      <c r="E25" s="103">
        <v>9732</v>
      </c>
      <c r="F25" s="104">
        <v>264</v>
      </c>
      <c r="G25" s="103">
        <v>9736</v>
      </c>
      <c r="H25" s="103">
        <v>0</v>
      </c>
      <c r="I25" s="103">
        <v>591</v>
      </c>
      <c r="J25" s="103" t="s">
        <v>24</v>
      </c>
    </row>
    <row r="26" spans="1:10" ht="15" customHeight="1" x14ac:dyDescent="0.35">
      <c r="A26" s="103">
        <v>25</v>
      </c>
      <c r="B26" s="103">
        <v>2011</v>
      </c>
      <c r="C26" s="103" t="s">
        <v>60</v>
      </c>
      <c r="D26" s="103" t="s">
        <v>61</v>
      </c>
      <c r="E26" s="103">
        <v>7923</v>
      </c>
      <c r="F26" s="104">
        <v>516</v>
      </c>
      <c r="G26" s="103">
        <v>9479</v>
      </c>
      <c r="H26" s="103">
        <v>5</v>
      </c>
      <c r="I26" s="103">
        <v>0</v>
      </c>
      <c r="J26" s="103" t="s">
        <v>31</v>
      </c>
    </row>
    <row r="27" spans="1:10" ht="15" customHeight="1" x14ac:dyDescent="0.35">
      <c r="A27" s="103">
        <v>26</v>
      </c>
      <c r="B27" s="103">
        <v>2011</v>
      </c>
      <c r="C27" s="103" t="s">
        <v>62</v>
      </c>
      <c r="D27" s="103" t="s">
        <v>63</v>
      </c>
      <c r="E27" s="103">
        <v>9669</v>
      </c>
      <c r="F27" s="104">
        <v>535</v>
      </c>
      <c r="G27" s="103">
        <v>845</v>
      </c>
      <c r="H27" s="103">
        <v>1015</v>
      </c>
      <c r="I27" s="103">
        <v>81</v>
      </c>
      <c r="J27" s="103" t="s">
        <v>24</v>
      </c>
    </row>
    <row r="28" spans="1:10" ht="15" customHeight="1" x14ac:dyDescent="0.35">
      <c r="A28" s="103">
        <v>27</v>
      </c>
      <c r="B28" s="103">
        <v>2011</v>
      </c>
      <c r="C28" s="103" t="s">
        <v>64</v>
      </c>
      <c r="D28" s="103" t="s">
        <v>63</v>
      </c>
      <c r="E28" s="103">
        <v>716</v>
      </c>
      <c r="F28" s="104">
        <v>499</v>
      </c>
      <c r="G28" s="103">
        <v>9092</v>
      </c>
      <c r="H28" s="103">
        <v>41</v>
      </c>
      <c r="I28" s="103">
        <v>116</v>
      </c>
      <c r="J28" s="103" t="s">
        <v>24</v>
      </c>
    </row>
    <row r="29" spans="1:10" ht="15" customHeight="1" x14ac:dyDescent="0.35">
      <c r="A29" s="103">
        <v>28</v>
      </c>
      <c r="B29" s="103">
        <v>2011</v>
      </c>
      <c r="C29" s="103" t="s">
        <v>65</v>
      </c>
      <c r="D29" s="103" t="s">
        <v>66</v>
      </c>
      <c r="E29" s="103">
        <v>9307</v>
      </c>
      <c r="F29" s="104">
        <v>213</v>
      </c>
      <c r="G29" s="103">
        <v>9651</v>
      </c>
      <c r="H29" s="103">
        <v>136</v>
      </c>
      <c r="I29" s="103">
        <v>157</v>
      </c>
      <c r="J29" s="103" t="s">
        <v>31</v>
      </c>
    </row>
    <row r="30" spans="1:10" ht="15" customHeight="1" x14ac:dyDescent="0.35">
      <c r="A30" s="103">
        <v>29</v>
      </c>
      <c r="B30" s="103">
        <v>2011</v>
      </c>
      <c r="C30" s="103" t="s">
        <v>67</v>
      </c>
      <c r="D30" s="103" t="s">
        <v>68</v>
      </c>
      <c r="E30" s="103">
        <v>11636</v>
      </c>
      <c r="F30" s="104">
        <v>827</v>
      </c>
      <c r="G30" s="103">
        <v>8841</v>
      </c>
      <c r="H30" s="103">
        <v>332</v>
      </c>
      <c r="I30" s="103">
        <v>0</v>
      </c>
      <c r="J30" s="103" t="s">
        <v>69</v>
      </c>
    </row>
    <row r="31" spans="1:10" ht="15" customHeight="1" x14ac:dyDescent="0.35">
      <c r="A31" s="103">
        <v>30</v>
      </c>
      <c r="B31" s="103">
        <v>2011</v>
      </c>
      <c r="C31" s="103" t="s">
        <v>70</v>
      </c>
      <c r="D31" s="103" t="s">
        <v>26</v>
      </c>
      <c r="E31" s="103">
        <v>9188</v>
      </c>
      <c r="F31" s="104">
        <v>536</v>
      </c>
      <c r="G31" s="103">
        <v>9464</v>
      </c>
      <c r="H31" s="103">
        <v>0</v>
      </c>
      <c r="I31" s="103">
        <v>93</v>
      </c>
      <c r="J31" s="103" t="s">
        <v>48</v>
      </c>
    </row>
    <row r="32" spans="1:10" ht="15" customHeight="1" x14ac:dyDescent="0.35">
      <c r="A32" s="103">
        <v>31</v>
      </c>
      <c r="B32" s="103">
        <v>2011</v>
      </c>
      <c r="C32" s="103" t="s">
        <v>71</v>
      </c>
      <c r="D32" s="103" t="s">
        <v>26</v>
      </c>
      <c r="E32" s="103">
        <v>8252</v>
      </c>
      <c r="F32" s="104">
        <v>494</v>
      </c>
      <c r="G32" s="103">
        <v>9499</v>
      </c>
      <c r="H32" s="103">
        <v>8</v>
      </c>
      <c r="I32" s="103">
        <v>243</v>
      </c>
      <c r="J32" s="103" t="s">
        <v>48</v>
      </c>
    </row>
    <row r="33" spans="1:10" ht="15" customHeight="1" x14ac:dyDescent="0.35">
      <c r="A33" s="103">
        <v>32</v>
      </c>
      <c r="B33" s="103">
        <v>2011</v>
      </c>
      <c r="C33" s="103" t="s">
        <v>72</v>
      </c>
      <c r="D33" s="103" t="s">
        <v>73</v>
      </c>
      <c r="E33" s="103">
        <v>8812</v>
      </c>
      <c r="F33" s="104">
        <v>663</v>
      </c>
      <c r="G33" s="103">
        <v>9305</v>
      </c>
      <c r="H33" s="103">
        <v>32</v>
      </c>
      <c r="I33" s="103">
        <v>35</v>
      </c>
      <c r="J33" s="103" t="s">
        <v>24</v>
      </c>
    </row>
    <row r="34" spans="1:10" ht="15" customHeight="1" x14ac:dyDescent="0.35">
      <c r="A34" s="103">
        <v>33</v>
      </c>
      <c r="B34" s="103">
        <v>2011</v>
      </c>
      <c r="C34" s="103" t="s">
        <v>52</v>
      </c>
      <c r="D34" s="103" t="s">
        <v>74</v>
      </c>
      <c r="E34" s="103">
        <v>10259</v>
      </c>
      <c r="F34" s="104">
        <v>323</v>
      </c>
      <c r="G34" s="103">
        <v>9677</v>
      </c>
      <c r="H34" s="103">
        <v>0</v>
      </c>
      <c r="I34" s="103">
        <v>9</v>
      </c>
      <c r="J34" s="103" t="s">
        <v>24</v>
      </c>
    </row>
    <row r="35" spans="1:10" ht="15" customHeight="1" x14ac:dyDescent="0.35">
      <c r="A35" s="103">
        <v>34</v>
      </c>
      <c r="B35" s="103">
        <v>2011</v>
      </c>
      <c r="C35" s="103" t="s">
        <v>75</v>
      </c>
      <c r="D35" s="103" t="s">
        <v>76</v>
      </c>
      <c r="E35" s="103">
        <v>6552</v>
      </c>
      <c r="F35" s="104">
        <v>158</v>
      </c>
      <c r="G35" s="103">
        <v>9842</v>
      </c>
      <c r="H35" s="103">
        <v>0</v>
      </c>
      <c r="I35" s="103">
        <v>0</v>
      </c>
      <c r="J35" s="103" t="s">
        <v>24</v>
      </c>
    </row>
    <row r="36" spans="1:10" ht="15" customHeight="1" x14ac:dyDescent="0.35">
      <c r="A36" s="103">
        <v>35</v>
      </c>
      <c r="B36" s="103">
        <v>2011</v>
      </c>
      <c r="C36" s="103" t="s">
        <v>77</v>
      </c>
      <c r="D36" s="103" t="s">
        <v>76</v>
      </c>
      <c r="E36" s="103">
        <v>8194</v>
      </c>
      <c r="F36" s="104">
        <v>117</v>
      </c>
      <c r="G36" s="103">
        <v>966</v>
      </c>
      <c r="H36" s="103">
        <v>224</v>
      </c>
      <c r="I36" s="103">
        <v>5</v>
      </c>
      <c r="J36" s="103" t="s">
        <v>24</v>
      </c>
    </row>
    <row r="37" spans="1:10" ht="15" customHeight="1" x14ac:dyDescent="0.35">
      <c r="A37" s="103">
        <v>36</v>
      </c>
      <c r="B37" s="103">
        <v>2011</v>
      </c>
      <c r="C37" s="103" t="s">
        <v>78</v>
      </c>
      <c r="D37" s="103" t="s">
        <v>76</v>
      </c>
      <c r="E37" s="103">
        <v>883</v>
      </c>
      <c r="F37" s="104">
        <v>264</v>
      </c>
      <c r="G37" s="103">
        <v>9685</v>
      </c>
      <c r="H37" s="103">
        <v>5</v>
      </c>
      <c r="I37" s="103">
        <v>8</v>
      </c>
      <c r="J37" s="103" t="s">
        <v>24</v>
      </c>
    </row>
    <row r="38" spans="1:10" ht="15" customHeight="1" x14ac:dyDescent="0.35">
      <c r="A38" s="103">
        <v>37</v>
      </c>
      <c r="B38" s="103">
        <v>2011</v>
      </c>
      <c r="C38" s="103" t="s">
        <v>79</v>
      </c>
      <c r="D38" s="103" t="s">
        <v>76</v>
      </c>
      <c r="E38" s="103">
        <v>10291</v>
      </c>
      <c r="F38" s="104">
        <v>101</v>
      </c>
      <c r="G38" s="103">
        <v>9849</v>
      </c>
      <c r="H38" s="103">
        <v>5</v>
      </c>
      <c r="I38" s="103">
        <v>218</v>
      </c>
      <c r="J38" s="103" t="s">
        <v>24</v>
      </c>
    </row>
    <row r="39" spans="1:10" ht="15" customHeight="1" x14ac:dyDescent="0.35">
      <c r="A39" s="103">
        <v>38</v>
      </c>
      <c r="B39" s="103">
        <v>2011</v>
      </c>
      <c r="C39" s="103" t="s">
        <v>80</v>
      </c>
      <c r="D39" s="103" t="s">
        <v>81</v>
      </c>
      <c r="E39" s="103">
        <v>11575</v>
      </c>
      <c r="F39" s="104">
        <v>717</v>
      </c>
      <c r="G39" s="103">
        <v>8907</v>
      </c>
      <c r="H39" s="103">
        <v>376</v>
      </c>
      <c r="I39" s="103">
        <v>6</v>
      </c>
      <c r="J39" s="103" t="s">
        <v>31</v>
      </c>
    </row>
    <row r="40" spans="1:10" ht="15" customHeight="1" x14ac:dyDescent="0.35">
      <c r="A40" s="103">
        <v>39</v>
      </c>
      <c r="B40" s="103">
        <v>2011</v>
      </c>
      <c r="C40" s="103" t="s">
        <v>82</v>
      </c>
      <c r="D40" s="103" t="s">
        <v>83</v>
      </c>
      <c r="E40" s="103">
        <v>10041</v>
      </c>
      <c r="F40" s="104">
        <v>138</v>
      </c>
      <c r="G40" s="103">
        <v>9847</v>
      </c>
      <c r="H40" s="103">
        <v>15</v>
      </c>
      <c r="I40" s="103">
        <v>0</v>
      </c>
      <c r="J40" s="103" t="s">
        <v>24</v>
      </c>
    </row>
    <row r="41" spans="1:10" ht="15" customHeight="1" x14ac:dyDescent="0.35">
      <c r="A41" s="103">
        <v>40</v>
      </c>
      <c r="B41" s="103">
        <v>2011</v>
      </c>
      <c r="C41" s="103" t="s">
        <v>84</v>
      </c>
      <c r="D41" s="103" t="s">
        <v>83</v>
      </c>
      <c r="E41" s="103">
        <v>8941</v>
      </c>
      <c r="F41" s="104">
        <v>584</v>
      </c>
      <c r="G41" s="103">
        <v>82</v>
      </c>
      <c r="H41" s="103">
        <v>1216</v>
      </c>
      <c r="I41" s="103">
        <v>16</v>
      </c>
      <c r="J41" s="103" t="s">
        <v>24</v>
      </c>
    </row>
    <row r="42" spans="1:10" ht="15" customHeight="1" x14ac:dyDescent="0.35">
      <c r="A42" s="103">
        <v>41</v>
      </c>
      <c r="B42" s="103">
        <v>2011</v>
      </c>
      <c r="C42" s="103" t="s">
        <v>85</v>
      </c>
      <c r="D42" s="103" t="s">
        <v>86</v>
      </c>
      <c r="E42" s="103">
        <v>10265</v>
      </c>
      <c r="F42" s="104">
        <v>299</v>
      </c>
      <c r="G42" s="103">
        <v>9008</v>
      </c>
      <c r="H42" s="103">
        <v>693</v>
      </c>
      <c r="I42" s="103">
        <v>232</v>
      </c>
      <c r="J42" s="103" t="s">
        <v>48</v>
      </c>
    </row>
    <row r="43" spans="1:10" ht="15" customHeight="1" x14ac:dyDescent="0.35">
      <c r="A43" s="103">
        <v>42</v>
      </c>
      <c r="B43" s="103">
        <v>2011</v>
      </c>
      <c r="C43" s="103" t="s">
        <v>87</v>
      </c>
      <c r="D43" s="103" t="s">
        <v>86</v>
      </c>
      <c r="E43" s="103">
        <v>8295</v>
      </c>
      <c r="F43" s="104">
        <v>729</v>
      </c>
      <c r="G43" s="103">
        <v>8341</v>
      </c>
      <c r="H43" s="103">
        <v>93</v>
      </c>
      <c r="I43" s="103">
        <v>7</v>
      </c>
      <c r="J43" s="103" t="s">
        <v>48</v>
      </c>
    </row>
    <row r="44" spans="1:10" ht="15" customHeight="1" x14ac:dyDescent="0.35">
      <c r="A44" s="103">
        <v>43</v>
      </c>
      <c r="B44" s="103">
        <v>2011</v>
      </c>
      <c r="C44" s="103" t="s">
        <v>88</v>
      </c>
      <c r="D44" s="103" t="s">
        <v>89</v>
      </c>
      <c r="E44" s="103">
        <v>11193</v>
      </c>
      <c r="F44" s="104">
        <v>574</v>
      </c>
      <c r="G44" s="103">
        <v>9186</v>
      </c>
      <c r="H44" s="103">
        <v>24</v>
      </c>
      <c r="I44" s="103">
        <v>2</v>
      </c>
      <c r="J44" s="103" t="s">
        <v>69</v>
      </c>
    </row>
    <row r="45" spans="1:10" ht="15" customHeight="1" x14ac:dyDescent="0.35">
      <c r="A45" s="103">
        <v>44</v>
      </c>
      <c r="B45" s="103">
        <v>2011</v>
      </c>
      <c r="C45" s="103" t="s">
        <v>90</v>
      </c>
      <c r="D45" s="103" t="s">
        <v>91</v>
      </c>
      <c r="E45" s="103">
        <v>3143</v>
      </c>
      <c r="F45" s="104">
        <v>229</v>
      </c>
      <c r="G45" s="103">
        <v>9543</v>
      </c>
      <c r="H45" s="103">
        <v>229</v>
      </c>
      <c r="I45" s="103">
        <v>133</v>
      </c>
      <c r="J45" s="103" t="s">
        <v>45</v>
      </c>
    </row>
    <row r="46" spans="1:10" ht="15" customHeight="1" x14ac:dyDescent="0.35">
      <c r="A46" s="103">
        <v>45</v>
      </c>
      <c r="B46" s="103">
        <v>2012</v>
      </c>
      <c r="C46" s="103" t="s">
        <v>92</v>
      </c>
      <c r="D46" s="103" t="s">
        <v>23</v>
      </c>
      <c r="E46" s="103">
        <v>7712</v>
      </c>
      <c r="F46" s="104">
        <v>476</v>
      </c>
      <c r="G46" s="103">
        <v>8398</v>
      </c>
      <c r="H46" s="103">
        <v>1125</v>
      </c>
      <c r="I46" s="103">
        <v>4</v>
      </c>
      <c r="J46" s="103" t="s">
        <v>24</v>
      </c>
    </row>
    <row r="47" spans="1:10" ht="15" customHeight="1" x14ac:dyDescent="0.35">
      <c r="A47" s="103">
        <v>46</v>
      </c>
      <c r="B47" s="103">
        <v>2012</v>
      </c>
      <c r="C47" s="103" t="s">
        <v>93</v>
      </c>
      <c r="D47" s="103" t="s">
        <v>23</v>
      </c>
      <c r="E47" s="103">
        <v>8694</v>
      </c>
      <c r="F47" s="104">
        <v>67</v>
      </c>
      <c r="G47" s="103">
        <v>9251</v>
      </c>
      <c r="H47" s="103">
        <v>79</v>
      </c>
      <c r="I47" s="103">
        <v>69</v>
      </c>
      <c r="J47" s="103" t="s">
        <v>24</v>
      </c>
    </row>
    <row r="48" spans="1:10" ht="15" customHeight="1" x14ac:dyDescent="0.35">
      <c r="A48" s="103">
        <v>47</v>
      </c>
      <c r="B48" s="103">
        <v>2012</v>
      </c>
      <c r="C48" s="103" t="s">
        <v>94</v>
      </c>
      <c r="D48" s="103" t="s">
        <v>23</v>
      </c>
      <c r="E48" s="103">
        <v>6873</v>
      </c>
      <c r="F48" s="104">
        <v>286</v>
      </c>
      <c r="G48" s="103">
        <v>938</v>
      </c>
      <c r="H48" s="103">
        <v>335</v>
      </c>
      <c r="I48" s="103">
        <v>98</v>
      </c>
      <c r="J48" s="103" t="s">
        <v>24</v>
      </c>
    </row>
    <row r="49" spans="1:10" ht="15" customHeight="1" x14ac:dyDescent="0.35">
      <c r="A49" s="103">
        <v>48</v>
      </c>
      <c r="B49" s="103">
        <v>2012</v>
      </c>
      <c r="C49" s="103" t="s">
        <v>95</v>
      </c>
      <c r="D49" s="103" t="s">
        <v>23</v>
      </c>
      <c r="E49" s="103">
        <v>8457</v>
      </c>
      <c r="F49" s="104">
        <v>546</v>
      </c>
      <c r="G49" s="103">
        <v>9447</v>
      </c>
      <c r="H49" s="103">
        <v>7</v>
      </c>
      <c r="I49" s="103">
        <v>38</v>
      </c>
      <c r="J49" s="103" t="s">
        <v>24</v>
      </c>
    </row>
    <row r="50" spans="1:10" ht="15" customHeight="1" x14ac:dyDescent="0.35">
      <c r="A50" s="103">
        <v>49</v>
      </c>
      <c r="B50" s="103">
        <v>2012</v>
      </c>
      <c r="C50" s="103" t="s">
        <v>96</v>
      </c>
      <c r="D50" s="103" t="s">
        <v>23</v>
      </c>
      <c r="E50" s="103">
        <v>11068</v>
      </c>
      <c r="F50" s="104">
        <v>5</v>
      </c>
      <c r="G50" s="103">
        <v>9219</v>
      </c>
      <c r="H50" s="103">
        <v>28</v>
      </c>
      <c r="I50" s="103">
        <v>45</v>
      </c>
      <c r="J50" s="103" t="s">
        <v>24</v>
      </c>
    </row>
    <row r="51" spans="1:10" ht="15" customHeight="1" x14ac:dyDescent="0.35">
      <c r="A51" s="103">
        <v>50</v>
      </c>
      <c r="B51" s="103">
        <v>2012</v>
      </c>
      <c r="C51" s="103" t="s">
        <v>97</v>
      </c>
      <c r="D51" s="103" t="s">
        <v>30</v>
      </c>
      <c r="E51" s="103">
        <v>9392</v>
      </c>
      <c r="F51" s="104">
        <v>216</v>
      </c>
      <c r="G51" s="103">
        <v>9748</v>
      </c>
      <c r="H51" s="103">
        <v>35</v>
      </c>
      <c r="I51" s="103">
        <v>38</v>
      </c>
      <c r="J51" s="103" t="s">
        <v>31</v>
      </c>
    </row>
    <row r="52" spans="1:10" ht="15" customHeight="1" x14ac:dyDescent="0.35">
      <c r="A52" s="103">
        <v>51</v>
      </c>
      <c r="B52" s="103">
        <v>2012</v>
      </c>
      <c r="C52" s="103" t="s">
        <v>98</v>
      </c>
      <c r="D52" s="103" t="s">
        <v>33</v>
      </c>
      <c r="E52" s="103">
        <v>7034</v>
      </c>
      <c r="F52" s="104">
        <v>68</v>
      </c>
      <c r="G52" s="103">
        <v>976</v>
      </c>
      <c r="H52" s="103">
        <v>172</v>
      </c>
      <c r="I52" s="103">
        <v>16</v>
      </c>
      <c r="J52" s="103" t="s">
        <v>31</v>
      </c>
    </row>
    <row r="53" spans="1:10" ht="15" customHeight="1" x14ac:dyDescent="0.35">
      <c r="A53" s="103">
        <v>52</v>
      </c>
      <c r="B53" s="103">
        <v>2012</v>
      </c>
      <c r="C53" s="103" t="s">
        <v>99</v>
      </c>
      <c r="D53" s="103" t="s">
        <v>33</v>
      </c>
      <c r="E53" s="103">
        <v>9629</v>
      </c>
      <c r="F53" s="104">
        <v>394</v>
      </c>
      <c r="G53" s="103">
        <v>9004</v>
      </c>
      <c r="H53" s="103">
        <v>603</v>
      </c>
      <c r="I53" s="103">
        <v>203</v>
      </c>
      <c r="J53" s="103" t="s">
        <v>31</v>
      </c>
    </row>
    <row r="54" spans="1:10" ht="15" customHeight="1" x14ac:dyDescent="0.35">
      <c r="A54" s="103">
        <v>53</v>
      </c>
      <c r="B54" s="103">
        <v>2012</v>
      </c>
      <c r="C54" s="103" t="s">
        <v>100</v>
      </c>
      <c r="D54" s="103" t="s">
        <v>36</v>
      </c>
      <c r="E54" s="103">
        <v>10335</v>
      </c>
      <c r="F54" s="104">
        <v>159</v>
      </c>
      <c r="G54" s="103">
        <v>9244</v>
      </c>
      <c r="H54" s="103">
        <v>597</v>
      </c>
      <c r="I54" s="103">
        <v>5</v>
      </c>
      <c r="J54" s="103" t="s">
        <v>24</v>
      </c>
    </row>
    <row r="55" spans="1:10" ht="15" customHeight="1" x14ac:dyDescent="0.35">
      <c r="A55" s="103">
        <v>54</v>
      </c>
      <c r="B55" s="103">
        <v>2012</v>
      </c>
      <c r="C55" s="103" t="s">
        <v>101</v>
      </c>
      <c r="D55" s="103" t="s">
        <v>36</v>
      </c>
      <c r="E55" s="103">
        <v>9539</v>
      </c>
      <c r="F55" s="104">
        <v>196</v>
      </c>
      <c r="G55" s="103">
        <v>936</v>
      </c>
      <c r="H55" s="103">
        <v>444</v>
      </c>
      <c r="I55" s="103">
        <v>258</v>
      </c>
      <c r="J55" s="103" t="s">
        <v>24</v>
      </c>
    </row>
    <row r="56" spans="1:10" ht="15" customHeight="1" x14ac:dyDescent="0.35">
      <c r="A56" s="103">
        <v>55</v>
      </c>
      <c r="B56" s="103">
        <v>2012</v>
      </c>
      <c r="C56" s="103" t="s">
        <v>102</v>
      </c>
      <c r="D56" s="103" t="s">
        <v>36</v>
      </c>
      <c r="E56" s="103">
        <v>9015</v>
      </c>
      <c r="F56" s="104">
        <v>528</v>
      </c>
      <c r="G56" s="103">
        <v>8867</v>
      </c>
      <c r="H56" s="103">
        <v>606</v>
      </c>
      <c r="I56" s="103">
        <v>43</v>
      </c>
      <c r="J56" s="103" t="s">
        <v>24</v>
      </c>
    </row>
    <row r="57" spans="1:10" ht="15" customHeight="1" x14ac:dyDescent="0.35">
      <c r="A57" s="103">
        <v>56</v>
      </c>
      <c r="B57" s="103">
        <v>2012</v>
      </c>
      <c r="C57" s="103" t="s">
        <v>103</v>
      </c>
      <c r="D57" s="103" t="s">
        <v>36</v>
      </c>
      <c r="E57" s="103">
        <v>7817</v>
      </c>
      <c r="F57" s="104">
        <v>258</v>
      </c>
      <c r="G57" s="103">
        <v>8759</v>
      </c>
      <c r="H57" s="103">
        <v>983</v>
      </c>
      <c r="I57" s="103">
        <v>25</v>
      </c>
      <c r="J57" s="103" t="s">
        <v>24</v>
      </c>
    </row>
    <row r="58" spans="1:10" ht="15" customHeight="1" x14ac:dyDescent="0.35">
      <c r="A58" s="103">
        <v>57</v>
      </c>
      <c r="B58" s="103">
        <v>2012</v>
      </c>
      <c r="C58" s="103" t="s">
        <v>104</v>
      </c>
      <c r="D58" s="103" t="s">
        <v>36</v>
      </c>
      <c r="E58" s="103">
        <v>6245</v>
      </c>
      <c r="F58" s="104">
        <v>153</v>
      </c>
      <c r="G58" s="103">
        <v>9656</v>
      </c>
      <c r="H58" s="103">
        <v>191</v>
      </c>
      <c r="I58" s="103">
        <v>0</v>
      </c>
      <c r="J58" s="103" t="s">
        <v>24</v>
      </c>
    </row>
    <row r="59" spans="1:10" ht="15" customHeight="1" x14ac:dyDescent="0.35">
      <c r="A59" s="103">
        <v>58</v>
      </c>
      <c r="B59" s="103">
        <v>2012</v>
      </c>
      <c r="C59" s="103" t="s">
        <v>105</v>
      </c>
      <c r="D59" s="103" t="s">
        <v>42</v>
      </c>
      <c r="E59" s="103">
        <v>8582</v>
      </c>
      <c r="F59" s="104">
        <v>501</v>
      </c>
      <c r="G59" s="103">
        <v>9054</v>
      </c>
      <c r="H59" s="103">
        <v>445</v>
      </c>
      <c r="I59" s="103">
        <v>65</v>
      </c>
      <c r="J59" s="103" t="s">
        <v>24</v>
      </c>
    </row>
    <row r="60" spans="1:10" ht="15" customHeight="1" x14ac:dyDescent="0.35">
      <c r="A60" s="103">
        <v>59</v>
      </c>
      <c r="B60" s="103">
        <v>2012</v>
      </c>
      <c r="C60" s="103" t="s">
        <v>106</v>
      </c>
      <c r="D60" s="103" t="s">
        <v>42</v>
      </c>
      <c r="E60" s="103">
        <v>8676</v>
      </c>
      <c r="F60" s="104">
        <v>347</v>
      </c>
      <c r="G60" s="103">
        <v>8752</v>
      </c>
      <c r="H60" s="103">
        <v>902</v>
      </c>
      <c r="I60" s="103">
        <v>101</v>
      </c>
      <c r="J60" s="103" t="s">
        <v>24</v>
      </c>
    </row>
    <row r="61" spans="1:10" ht="15" customHeight="1" x14ac:dyDescent="0.35">
      <c r="A61" s="103">
        <v>60</v>
      </c>
      <c r="B61" s="103">
        <v>2012</v>
      </c>
      <c r="C61" s="103" t="s">
        <v>107</v>
      </c>
      <c r="D61" s="103" t="s">
        <v>47</v>
      </c>
      <c r="E61" s="103">
        <v>7823</v>
      </c>
      <c r="F61" s="104">
        <v>444</v>
      </c>
      <c r="G61" s="103">
        <v>9119</v>
      </c>
      <c r="H61" s="103">
        <v>437</v>
      </c>
      <c r="I61" s="103">
        <v>192</v>
      </c>
      <c r="J61" s="103" t="s">
        <v>48</v>
      </c>
    </row>
    <row r="62" spans="1:10" ht="15" customHeight="1" x14ac:dyDescent="0.35">
      <c r="A62" s="103">
        <v>61</v>
      </c>
      <c r="B62" s="103">
        <v>2012</v>
      </c>
      <c r="C62" s="103" t="s">
        <v>108</v>
      </c>
      <c r="D62" s="103" t="s">
        <v>47</v>
      </c>
      <c r="E62" s="103">
        <v>6113</v>
      </c>
      <c r="F62" s="104">
        <v>36</v>
      </c>
      <c r="G62" s="103">
        <v>8811</v>
      </c>
      <c r="H62" s="103">
        <v>829</v>
      </c>
      <c r="I62" s="103">
        <v>31</v>
      </c>
      <c r="J62" s="103" t="s">
        <v>48</v>
      </c>
    </row>
    <row r="63" spans="1:10" ht="15" customHeight="1" x14ac:dyDescent="0.35">
      <c r="A63" s="103">
        <v>62</v>
      </c>
      <c r="B63" s="103">
        <v>2012</v>
      </c>
      <c r="C63" s="103" t="s">
        <v>109</v>
      </c>
      <c r="D63" s="103" t="s">
        <v>50</v>
      </c>
      <c r="E63" s="103">
        <v>6208</v>
      </c>
      <c r="F63" s="104">
        <v>276</v>
      </c>
      <c r="G63" s="103">
        <v>8647</v>
      </c>
      <c r="H63" s="103">
        <v>1077</v>
      </c>
      <c r="I63" s="103">
        <v>0</v>
      </c>
      <c r="J63" s="103" t="s">
        <v>31</v>
      </c>
    </row>
    <row r="64" spans="1:10" ht="15" customHeight="1" x14ac:dyDescent="0.35">
      <c r="A64" s="103">
        <v>63</v>
      </c>
      <c r="B64" s="103">
        <v>2012</v>
      </c>
      <c r="C64" s="103" t="s">
        <v>110</v>
      </c>
      <c r="D64" s="103" t="s">
        <v>52</v>
      </c>
      <c r="E64" s="103">
        <v>7925</v>
      </c>
      <c r="F64" s="104">
        <v>234</v>
      </c>
      <c r="G64" s="103">
        <v>9766</v>
      </c>
      <c r="H64" s="103">
        <v>0</v>
      </c>
      <c r="I64" s="103">
        <v>29</v>
      </c>
      <c r="J64" s="103" t="s">
        <v>31</v>
      </c>
    </row>
    <row r="65" spans="1:10" ht="15" customHeight="1" x14ac:dyDescent="0.35">
      <c r="A65" s="103">
        <v>64</v>
      </c>
      <c r="B65" s="103">
        <v>2012</v>
      </c>
      <c r="C65" s="103" t="s">
        <v>111</v>
      </c>
      <c r="D65" s="103" t="s">
        <v>55</v>
      </c>
      <c r="E65" s="103">
        <v>7465</v>
      </c>
      <c r="F65" s="104">
        <v>313</v>
      </c>
      <c r="G65" s="103">
        <v>9687</v>
      </c>
      <c r="H65" s="103">
        <v>0</v>
      </c>
      <c r="I65" s="103">
        <v>539</v>
      </c>
      <c r="J65" s="103" t="s">
        <v>24</v>
      </c>
    </row>
    <row r="66" spans="1:10" ht="15" customHeight="1" x14ac:dyDescent="0.35">
      <c r="A66" s="103">
        <v>65</v>
      </c>
      <c r="B66" s="103">
        <v>2012</v>
      </c>
      <c r="C66" s="103" t="s">
        <v>112</v>
      </c>
      <c r="D66" s="103" t="s">
        <v>55</v>
      </c>
      <c r="E66" s="103">
        <v>11282</v>
      </c>
      <c r="F66" s="104">
        <v>13</v>
      </c>
      <c r="G66" s="103">
        <v>9863</v>
      </c>
      <c r="H66" s="103">
        <v>7</v>
      </c>
      <c r="I66" s="103">
        <v>329</v>
      </c>
      <c r="J66" s="103" t="s">
        <v>24</v>
      </c>
    </row>
    <row r="67" spans="1:10" ht="15" customHeight="1" x14ac:dyDescent="0.35">
      <c r="A67" s="103">
        <v>66</v>
      </c>
      <c r="B67" s="103">
        <v>2012</v>
      </c>
      <c r="C67" s="103" t="s">
        <v>113</v>
      </c>
      <c r="D67" s="103" t="s">
        <v>55</v>
      </c>
      <c r="E67" s="103">
        <v>10007</v>
      </c>
      <c r="F67" s="104">
        <v>103</v>
      </c>
      <c r="G67" s="103">
        <v>9881</v>
      </c>
      <c r="H67" s="103">
        <v>16</v>
      </c>
      <c r="I67" s="103">
        <v>182</v>
      </c>
      <c r="J67" s="103" t="s">
        <v>24</v>
      </c>
    </row>
    <row r="68" spans="1:10" ht="15" customHeight="1" x14ac:dyDescent="0.35">
      <c r="A68" s="103">
        <v>67</v>
      </c>
      <c r="B68" s="103">
        <v>2012</v>
      </c>
      <c r="C68" s="103" t="s">
        <v>114</v>
      </c>
      <c r="D68" s="103" t="s">
        <v>55</v>
      </c>
      <c r="E68" s="103">
        <v>8099</v>
      </c>
      <c r="F68" s="104">
        <v>138</v>
      </c>
      <c r="G68" s="103">
        <v>984</v>
      </c>
      <c r="H68" s="103">
        <v>22</v>
      </c>
      <c r="I68" s="103">
        <v>169</v>
      </c>
      <c r="J68" s="103" t="s">
        <v>24</v>
      </c>
    </row>
    <row r="69" spans="1:10" ht="15" customHeight="1" x14ac:dyDescent="0.35">
      <c r="A69" s="103">
        <v>68</v>
      </c>
      <c r="B69" s="103">
        <v>2012</v>
      </c>
      <c r="C69" s="103" t="s">
        <v>115</v>
      </c>
      <c r="D69" s="103" t="s">
        <v>55</v>
      </c>
      <c r="E69" s="103">
        <v>7415</v>
      </c>
      <c r="F69" s="104">
        <v>63</v>
      </c>
      <c r="G69" s="103">
        <v>9363</v>
      </c>
      <c r="H69" s="103">
        <v>7</v>
      </c>
      <c r="I69" s="103">
        <v>133</v>
      </c>
      <c r="J69" s="103" t="s">
        <v>24</v>
      </c>
    </row>
    <row r="70" spans="1:10" ht="15" customHeight="1" x14ac:dyDescent="0.35">
      <c r="A70" s="103">
        <v>69</v>
      </c>
      <c r="B70" s="103">
        <v>2012</v>
      </c>
      <c r="C70" s="103" t="s">
        <v>116</v>
      </c>
      <c r="D70" s="103" t="s">
        <v>61</v>
      </c>
      <c r="E70" s="103">
        <v>8444</v>
      </c>
      <c r="F70" s="104">
        <v>16</v>
      </c>
      <c r="G70" s="103">
        <v>9693</v>
      </c>
      <c r="H70" s="103">
        <v>291</v>
      </c>
      <c r="I70" s="103">
        <v>43</v>
      </c>
      <c r="J70" s="103" t="s">
        <v>31</v>
      </c>
    </row>
    <row r="71" spans="1:10" ht="15" customHeight="1" x14ac:dyDescent="0.35">
      <c r="A71" s="103">
        <v>70</v>
      </c>
      <c r="B71" s="103">
        <v>2012</v>
      </c>
      <c r="C71" s="103" t="s">
        <v>117</v>
      </c>
      <c r="D71" s="103" t="s">
        <v>63</v>
      </c>
      <c r="E71" s="103">
        <v>8866</v>
      </c>
      <c r="F71" s="104">
        <v>272</v>
      </c>
      <c r="G71" s="103">
        <v>8745</v>
      </c>
      <c r="H71" s="103">
        <v>983</v>
      </c>
      <c r="I71" s="103">
        <v>119</v>
      </c>
      <c r="J71" s="103" t="s">
        <v>24</v>
      </c>
    </row>
    <row r="72" spans="1:10" ht="15" customHeight="1" x14ac:dyDescent="0.35">
      <c r="A72" s="103">
        <v>71</v>
      </c>
      <c r="B72" s="103">
        <v>2012</v>
      </c>
      <c r="C72" s="103" t="s">
        <v>118</v>
      </c>
      <c r="D72" s="103" t="s">
        <v>63</v>
      </c>
      <c r="E72" s="103">
        <v>1207</v>
      </c>
      <c r="F72" s="104">
        <v>506</v>
      </c>
      <c r="G72" s="103">
        <v>8455</v>
      </c>
      <c r="H72" s="103">
        <v>1039</v>
      </c>
      <c r="I72" s="103">
        <v>99</v>
      </c>
      <c r="J72" s="103" t="s">
        <v>24</v>
      </c>
    </row>
    <row r="73" spans="1:10" ht="15" customHeight="1" x14ac:dyDescent="0.35">
      <c r="A73" s="103">
        <v>72</v>
      </c>
      <c r="B73" s="103">
        <v>2012</v>
      </c>
      <c r="C73" s="103" t="s">
        <v>119</v>
      </c>
      <c r="D73" s="103" t="s">
        <v>120</v>
      </c>
      <c r="E73" s="103">
        <v>5369</v>
      </c>
      <c r="F73" s="104">
        <v>951</v>
      </c>
      <c r="G73" s="103">
        <v>8936</v>
      </c>
      <c r="H73" s="103">
        <v>114</v>
      </c>
      <c r="I73" s="103">
        <v>76</v>
      </c>
      <c r="J73" s="103" t="s">
        <v>31</v>
      </c>
    </row>
    <row r="74" spans="1:10" ht="15" customHeight="1" x14ac:dyDescent="0.35">
      <c r="A74" s="103">
        <v>73</v>
      </c>
      <c r="B74" s="103">
        <v>2012</v>
      </c>
      <c r="C74" s="103" t="s">
        <v>121</v>
      </c>
      <c r="D74" s="103" t="s">
        <v>66</v>
      </c>
      <c r="E74" s="103">
        <v>11735</v>
      </c>
      <c r="F74" s="104">
        <v>84</v>
      </c>
      <c r="G74" s="103">
        <v>9851</v>
      </c>
      <c r="H74" s="103">
        <v>65</v>
      </c>
      <c r="I74" s="103">
        <v>79</v>
      </c>
      <c r="J74" s="103" t="s">
        <v>31</v>
      </c>
    </row>
    <row r="75" spans="1:10" ht="15" customHeight="1" x14ac:dyDescent="0.35">
      <c r="A75" s="103">
        <v>74</v>
      </c>
      <c r="B75" s="103">
        <v>2012</v>
      </c>
      <c r="C75" s="103" t="s">
        <v>122</v>
      </c>
      <c r="D75" s="103" t="s">
        <v>68</v>
      </c>
      <c r="E75" s="103">
        <v>10451</v>
      </c>
      <c r="F75" s="104">
        <v>742</v>
      </c>
      <c r="G75" s="103">
        <v>8621</v>
      </c>
      <c r="H75" s="103">
        <v>638</v>
      </c>
      <c r="I75" s="103">
        <v>0</v>
      </c>
      <c r="J75" s="103" t="s">
        <v>69</v>
      </c>
    </row>
    <row r="76" spans="1:10" ht="15" customHeight="1" x14ac:dyDescent="0.35">
      <c r="A76" s="103">
        <v>75</v>
      </c>
      <c r="B76" s="103">
        <v>2012</v>
      </c>
      <c r="C76" s="103" t="s">
        <v>123</v>
      </c>
      <c r="D76" s="103" t="s">
        <v>26</v>
      </c>
      <c r="E76" s="103">
        <v>6557</v>
      </c>
      <c r="F76" s="104">
        <v>75</v>
      </c>
      <c r="G76" s="103">
        <v>9925</v>
      </c>
      <c r="H76" s="103">
        <v>0</v>
      </c>
      <c r="I76" s="103">
        <v>576</v>
      </c>
      <c r="J76" s="103" t="s">
        <v>48</v>
      </c>
    </row>
    <row r="77" spans="1:10" ht="15" customHeight="1" x14ac:dyDescent="0.35">
      <c r="A77" s="103">
        <v>76</v>
      </c>
      <c r="B77" s="103">
        <v>2012</v>
      </c>
      <c r="C77" s="103" t="s">
        <v>124</v>
      </c>
      <c r="D77" s="103" t="s">
        <v>26</v>
      </c>
      <c r="E77" s="103">
        <v>5437</v>
      </c>
      <c r="F77" s="104">
        <v>6</v>
      </c>
      <c r="G77" s="103">
        <v>9994</v>
      </c>
      <c r="H77" s="103">
        <v>0</v>
      </c>
      <c r="I77" s="103">
        <v>738</v>
      </c>
      <c r="J77" s="103" t="s">
        <v>48</v>
      </c>
    </row>
    <row r="78" spans="1:10" ht="15" customHeight="1" x14ac:dyDescent="0.35">
      <c r="A78" s="103">
        <v>77</v>
      </c>
      <c r="B78" s="103">
        <v>2012</v>
      </c>
      <c r="C78" s="103" t="s">
        <v>125</v>
      </c>
      <c r="D78" s="103" t="s">
        <v>26</v>
      </c>
      <c r="E78" s="103">
        <v>9666</v>
      </c>
      <c r="F78" s="104">
        <v>19</v>
      </c>
      <c r="G78" s="103">
        <v>9494</v>
      </c>
      <c r="H78" s="103">
        <v>316</v>
      </c>
      <c r="I78" s="103">
        <v>132</v>
      </c>
      <c r="J78" s="103" t="s">
        <v>48</v>
      </c>
    </row>
    <row r="79" spans="1:10" ht="15" customHeight="1" x14ac:dyDescent="0.35">
      <c r="A79" s="103">
        <v>78</v>
      </c>
      <c r="B79" s="103">
        <v>2012</v>
      </c>
      <c r="C79" s="103" t="s">
        <v>126</v>
      </c>
      <c r="D79" s="103" t="s">
        <v>73</v>
      </c>
      <c r="E79" s="103">
        <v>7716</v>
      </c>
      <c r="F79" s="104">
        <v>298</v>
      </c>
      <c r="G79" s="103">
        <v>9417</v>
      </c>
      <c r="H79" s="103">
        <v>286</v>
      </c>
      <c r="I79" s="103">
        <v>238</v>
      </c>
      <c r="J79" s="103" t="s">
        <v>24</v>
      </c>
    </row>
    <row r="80" spans="1:10" ht="15" customHeight="1" x14ac:dyDescent="0.35">
      <c r="A80" s="103">
        <v>79</v>
      </c>
      <c r="B80" s="103">
        <v>2012</v>
      </c>
      <c r="C80" s="103" t="s">
        <v>52</v>
      </c>
      <c r="D80" s="103" t="s">
        <v>74</v>
      </c>
      <c r="E80" s="103">
        <v>10809</v>
      </c>
      <c r="F80" s="104">
        <v>648</v>
      </c>
      <c r="G80" s="103">
        <v>9053</v>
      </c>
      <c r="H80" s="103">
        <v>299</v>
      </c>
      <c r="I80" s="103">
        <v>0</v>
      </c>
      <c r="J80" s="103" t="s">
        <v>24</v>
      </c>
    </row>
    <row r="81" spans="1:10" ht="15" customHeight="1" x14ac:dyDescent="0.35">
      <c r="A81" s="103">
        <v>80</v>
      </c>
      <c r="B81" s="103">
        <v>2012</v>
      </c>
      <c r="C81" s="103" t="s">
        <v>127</v>
      </c>
      <c r="D81" s="103" t="s">
        <v>76</v>
      </c>
      <c r="E81" s="103">
        <v>9871</v>
      </c>
      <c r="F81" s="104">
        <v>441</v>
      </c>
      <c r="G81" s="103">
        <v>9552</v>
      </c>
      <c r="H81" s="103">
        <v>7</v>
      </c>
      <c r="I81" s="103">
        <v>111</v>
      </c>
      <c r="J81" s="103" t="s">
        <v>24</v>
      </c>
    </row>
    <row r="82" spans="1:10" ht="15" customHeight="1" x14ac:dyDescent="0.35">
      <c r="A82" s="103">
        <v>81</v>
      </c>
      <c r="B82" s="103">
        <v>2012</v>
      </c>
      <c r="C82" s="103" t="s">
        <v>128</v>
      </c>
      <c r="D82" s="103" t="s">
        <v>76</v>
      </c>
      <c r="E82" s="103">
        <v>6081</v>
      </c>
      <c r="F82" s="104">
        <v>515</v>
      </c>
      <c r="G82" s="103">
        <v>9485</v>
      </c>
      <c r="H82" s="103">
        <v>0</v>
      </c>
      <c r="I82" s="103">
        <v>388</v>
      </c>
      <c r="J82" s="103" t="s">
        <v>24</v>
      </c>
    </row>
    <row r="83" spans="1:10" ht="15" customHeight="1" x14ac:dyDescent="0.35">
      <c r="A83" s="103">
        <v>82</v>
      </c>
      <c r="B83" s="103">
        <v>2012</v>
      </c>
      <c r="C83" s="103" t="s">
        <v>129</v>
      </c>
      <c r="D83" s="103" t="s">
        <v>76</v>
      </c>
      <c r="E83" s="103">
        <v>9181</v>
      </c>
      <c r="F83" s="104">
        <v>543</v>
      </c>
      <c r="G83" s="103">
        <v>8829</v>
      </c>
      <c r="H83" s="103">
        <v>627</v>
      </c>
      <c r="I83" s="103">
        <v>89</v>
      </c>
      <c r="J83" s="103" t="s">
        <v>24</v>
      </c>
    </row>
    <row r="84" spans="1:10" ht="15" customHeight="1" x14ac:dyDescent="0.35">
      <c r="A84" s="103">
        <v>83</v>
      </c>
      <c r="B84" s="103">
        <v>2012</v>
      </c>
      <c r="C84" s="103" t="s">
        <v>130</v>
      </c>
      <c r="D84" s="103" t="s">
        <v>76</v>
      </c>
      <c r="E84" s="103">
        <v>8885</v>
      </c>
      <c r="F84" s="104">
        <v>485</v>
      </c>
      <c r="G84" s="103">
        <v>9051</v>
      </c>
      <c r="H84" s="103">
        <v>464</v>
      </c>
      <c r="I84" s="103">
        <v>21</v>
      </c>
      <c r="J84" s="103" t="s">
        <v>24</v>
      </c>
    </row>
    <row r="85" spans="1:10" ht="15" customHeight="1" x14ac:dyDescent="0.35">
      <c r="A85" s="103">
        <v>84</v>
      </c>
      <c r="B85" s="103">
        <v>2012</v>
      </c>
      <c r="C85" s="103" t="s">
        <v>131</v>
      </c>
      <c r="D85" s="103" t="s">
        <v>81</v>
      </c>
      <c r="E85" s="103">
        <v>8091</v>
      </c>
      <c r="F85" s="104">
        <v>24</v>
      </c>
      <c r="G85" s="103">
        <v>8468</v>
      </c>
      <c r="H85" s="103">
        <v>1292</v>
      </c>
      <c r="I85" s="103">
        <v>326</v>
      </c>
      <c r="J85" s="103" t="s">
        <v>31</v>
      </c>
    </row>
    <row r="86" spans="1:10" ht="15" customHeight="1" x14ac:dyDescent="0.35">
      <c r="A86" s="103">
        <v>85</v>
      </c>
      <c r="B86" s="103">
        <v>2012</v>
      </c>
      <c r="C86" s="103" t="s">
        <v>132</v>
      </c>
      <c r="D86" s="103" t="s">
        <v>83</v>
      </c>
      <c r="E86" s="103">
        <v>8965</v>
      </c>
      <c r="F86" s="104">
        <v>765</v>
      </c>
      <c r="G86" s="103">
        <v>8537</v>
      </c>
      <c r="H86" s="103">
        <v>698</v>
      </c>
      <c r="I86" s="103">
        <v>0</v>
      </c>
      <c r="J86" s="103" t="s">
        <v>24</v>
      </c>
    </row>
    <row r="87" spans="1:10" ht="15" customHeight="1" x14ac:dyDescent="0.35">
      <c r="A87" s="103">
        <v>86</v>
      </c>
      <c r="B87" s="103">
        <v>2012</v>
      </c>
      <c r="C87" s="103" t="s">
        <v>133</v>
      </c>
      <c r="D87" s="103" t="s">
        <v>83</v>
      </c>
      <c r="E87" s="103">
        <v>9339</v>
      </c>
      <c r="F87" s="104">
        <v>215</v>
      </c>
      <c r="G87" s="103">
        <v>9349</v>
      </c>
      <c r="H87" s="103">
        <v>436</v>
      </c>
      <c r="I87" s="103">
        <v>11</v>
      </c>
      <c r="J87" s="103" t="s">
        <v>24</v>
      </c>
    </row>
    <row r="88" spans="1:10" ht="15" customHeight="1" x14ac:dyDescent="0.35">
      <c r="A88" s="103">
        <v>87</v>
      </c>
      <c r="B88" s="103">
        <v>2012</v>
      </c>
      <c r="C88" s="103" t="s">
        <v>134</v>
      </c>
      <c r="D88" s="103" t="s">
        <v>86</v>
      </c>
      <c r="E88" s="103">
        <v>8155</v>
      </c>
      <c r="F88" s="104">
        <v>972</v>
      </c>
      <c r="G88" s="103">
        <v>902</v>
      </c>
      <c r="H88" s="103">
        <v>8</v>
      </c>
      <c r="I88" s="103">
        <v>168</v>
      </c>
      <c r="J88" s="103" t="s">
        <v>48</v>
      </c>
    </row>
    <row r="89" spans="1:10" ht="15" customHeight="1" x14ac:dyDescent="0.35">
      <c r="A89" s="103">
        <v>88</v>
      </c>
      <c r="B89" s="103">
        <v>2012</v>
      </c>
      <c r="C89" s="103" t="s">
        <v>135</v>
      </c>
      <c r="D89" s="103" t="s">
        <v>86</v>
      </c>
      <c r="E89" s="103">
        <v>8332</v>
      </c>
      <c r="F89" s="104">
        <v>323</v>
      </c>
      <c r="G89" s="103">
        <v>9677</v>
      </c>
      <c r="H89" s="103">
        <v>0</v>
      </c>
      <c r="I89" s="103">
        <v>1</v>
      </c>
      <c r="J89" s="103" t="s">
        <v>48</v>
      </c>
    </row>
    <row r="90" spans="1:10" ht="15" customHeight="1" x14ac:dyDescent="0.35">
      <c r="A90" s="103">
        <v>89</v>
      </c>
      <c r="B90" s="103">
        <v>2012</v>
      </c>
      <c r="C90" s="103" t="s">
        <v>136</v>
      </c>
      <c r="D90" s="103" t="s">
        <v>89</v>
      </c>
      <c r="E90" s="103">
        <v>9454</v>
      </c>
      <c r="F90" s="104">
        <v>56</v>
      </c>
      <c r="G90" s="103">
        <v>893</v>
      </c>
      <c r="H90" s="103">
        <v>51</v>
      </c>
      <c r="I90" s="103">
        <v>39</v>
      </c>
      <c r="J90" s="103" t="s">
        <v>69</v>
      </c>
    </row>
    <row r="91" spans="1:10" ht="15" customHeight="1" x14ac:dyDescent="0.35">
      <c r="A91" s="103">
        <v>90</v>
      </c>
      <c r="B91" s="103">
        <v>2012</v>
      </c>
      <c r="C91" s="103" t="s">
        <v>79</v>
      </c>
      <c r="D91" s="103" t="s">
        <v>137</v>
      </c>
      <c r="E91" s="103">
        <v>492</v>
      </c>
      <c r="F91" s="104">
        <v>543</v>
      </c>
      <c r="G91" s="103">
        <v>9222</v>
      </c>
      <c r="H91" s="103">
        <v>235</v>
      </c>
      <c r="I91" s="103">
        <v>22</v>
      </c>
      <c r="J91" s="103" t="s">
        <v>45</v>
      </c>
    </row>
    <row r="92" spans="1:10" ht="15" customHeight="1" x14ac:dyDescent="0.35">
      <c r="A92" s="103">
        <v>91</v>
      </c>
      <c r="B92" s="103">
        <v>2012</v>
      </c>
      <c r="C92" s="103" t="s">
        <v>138</v>
      </c>
      <c r="D92" s="103" t="s">
        <v>139</v>
      </c>
      <c r="E92" s="103">
        <v>5481</v>
      </c>
      <c r="F92" s="104">
        <v>388</v>
      </c>
      <c r="G92" s="103">
        <v>9315</v>
      </c>
      <c r="H92" s="103">
        <v>296</v>
      </c>
      <c r="I92" s="103">
        <v>242</v>
      </c>
      <c r="J92" s="103" t="s">
        <v>69</v>
      </c>
    </row>
    <row r="93" spans="1:10" ht="15" customHeight="1" x14ac:dyDescent="0.35">
      <c r="A93" s="103">
        <v>92</v>
      </c>
      <c r="B93" s="103">
        <v>2013</v>
      </c>
      <c r="C93" s="103" t="s">
        <v>140</v>
      </c>
      <c r="D93" s="103" t="s">
        <v>23</v>
      </c>
      <c r="E93" s="103">
        <v>9169</v>
      </c>
      <c r="F93" s="104">
        <v>743</v>
      </c>
      <c r="G93" s="103">
        <v>8591</v>
      </c>
      <c r="H93" s="103">
        <v>666</v>
      </c>
      <c r="I93" s="103">
        <v>9</v>
      </c>
      <c r="J93" s="103" t="s">
        <v>24</v>
      </c>
    </row>
    <row r="94" spans="1:10" ht="15" customHeight="1" x14ac:dyDescent="0.35">
      <c r="A94" s="103">
        <v>93</v>
      </c>
      <c r="B94" s="103">
        <v>2013</v>
      </c>
      <c r="C94" s="103" t="s">
        <v>141</v>
      </c>
      <c r="D94" s="103" t="s">
        <v>23</v>
      </c>
      <c r="E94" s="103">
        <v>967</v>
      </c>
      <c r="F94" s="104">
        <v>235</v>
      </c>
      <c r="G94" s="103">
        <v>9046</v>
      </c>
      <c r="H94" s="103">
        <v>72</v>
      </c>
      <c r="I94" s="103">
        <v>459</v>
      </c>
      <c r="J94" s="103" t="s">
        <v>24</v>
      </c>
    </row>
    <row r="95" spans="1:10" ht="15" customHeight="1" x14ac:dyDescent="0.35">
      <c r="A95" s="103">
        <v>94</v>
      </c>
      <c r="B95" s="103">
        <v>2013</v>
      </c>
      <c r="C95" s="103" t="s">
        <v>142</v>
      </c>
      <c r="D95" s="103" t="s">
        <v>23</v>
      </c>
      <c r="E95" s="103">
        <v>9228</v>
      </c>
      <c r="F95" s="104">
        <v>72</v>
      </c>
      <c r="G95" s="103">
        <v>9928</v>
      </c>
      <c r="H95" s="103">
        <v>0</v>
      </c>
      <c r="I95" s="103">
        <v>18</v>
      </c>
      <c r="J95" s="103" t="s">
        <v>24</v>
      </c>
    </row>
    <row r="96" spans="1:10" ht="15" customHeight="1" x14ac:dyDescent="0.35">
      <c r="A96" s="103">
        <v>95</v>
      </c>
      <c r="B96" s="103">
        <v>2013</v>
      </c>
      <c r="C96" s="103" t="s">
        <v>143</v>
      </c>
      <c r="D96" s="103" t="s">
        <v>23</v>
      </c>
      <c r="E96" s="103">
        <v>9256</v>
      </c>
      <c r="F96" s="104">
        <v>311</v>
      </c>
      <c r="G96" s="103">
        <v>9544</v>
      </c>
      <c r="H96" s="103">
        <v>145</v>
      </c>
      <c r="I96" s="103">
        <v>584</v>
      </c>
      <c r="J96" s="103" t="s">
        <v>24</v>
      </c>
    </row>
    <row r="97" spans="1:10" ht="15" customHeight="1" x14ac:dyDescent="0.35">
      <c r="A97" s="103">
        <v>96</v>
      </c>
      <c r="B97" s="103">
        <v>2013</v>
      </c>
      <c r="C97" s="103" t="s">
        <v>144</v>
      </c>
      <c r="D97" s="103" t="s">
        <v>23</v>
      </c>
      <c r="E97" s="103">
        <v>7741</v>
      </c>
      <c r="F97" s="104">
        <v>98</v>
      </c>
      <c r="G97" s="103">
        <v>9427</v>
      </c>
      <c r="H97" s="103">
        <v>474</v>
      </c>
      <c r="I97" s="103">
        <v>182</v>
      </c>
      <c r="J97" s="103" t="s">
        <v>24</v>
      </c>
    </row>
    <row r="98" spans="1:10" ht="15" customHeight="1" x14ac:dyDescent="0.35">
      <c r="A98" s="103">
        <v>97</v>
      </c>
      <c r="B98" s="103">
        <v>2013</v>
      </c>
      <c r="C98" s="103" t="s">
        <v>145</v>
      </c>
      <c r="D98" s="103" t="s">
        <v>30</v>
      </c>
      <c r="E98" s="103">
        <v>9604</v>
      </c>
      <c r="F98" s="104">
        <v>48</v>
      </c>
      <c r="G98" s="103">
        <v>9952</v>
      </c>
      <c r="H98" s="103">
        <v>0</v>
      </c>
      <c r="I98" s="103">
        <v>122</v>
      </c>
      <c r="J98" s="103" t="s">
        <v>31</v>
      </c>
    </row>
    <row r="99" spans="1:10" ht="15" customHeight="1" x14ac:dyDescent="0.35">
      <c r="A99" s="103">
        <v>98</v>
      </c>
      <c r="B99" s="103">
        <v>2013</v>
      </c>
      <c r="C99" s="103" t="s">
        <v>146</v>
      </c>
      <c r="D99" s="103" t="s">
        <v>33</v>
      </c>
      <c r="E99" s="103">
        <v>9619</v>
      </c>
      <c r="F99" s="104">
        <v>22</v>
      </c>
      <c r="G99" s="103">
        <v>959</v>
      </c>
      <c r="H99" s="103">
        <v>19</v>
      </c>
      <c r="I99" s="103">
        <v>386</v>
      </c>
      <c r="J99" s="103" t="s">
        <v>31</v>
      </c>
    </row>
    <row r="100" spans="1:10" ht="15" customHeight="1" x14ac:dyDescent="0.35">
      <c r="A100" s="103">
        <v>99</v>
      </c>
      <c r="B100" s="103">
        <v>2013</v>
      </c>
      <c r="C100" s="103" t="s">
        <v>147</v>
      </c>
      <c r="D100" s="103" t="s">
        <v>33</v>
      </c>
      <c r="E100" s="103">
        <v>8411</v>
      </c>
      <c r="F100" s="104">
        <v>92</v>
      </c>
      <c r="G100" s="103">
        <v>9908</v>
      </c>
      <c r="H100" s="103">
        <v>0</v>
      </c>
      <c r="I100" s="103">
        <v>0</v>
      </c>
      <c r="J100" s="103" t="s">
        <v>31</v>
      </c>
    </row>
    <row r="101" spans="1:10" ht="15" customHeight="1" x14ac:dyDescent="0.35">
      <c r="A101" s="103">
        <v>100</v>
      </c>
      <c r="B101" s="103">
        <v>2013</v>
      </c>
      <c r="C101" s="103" t="s">
        <v>148</v>
      </c>
      <c r="D101" s="103" t="s">
        <v>36</v>
      </c>
      <c r="E101" s="103">
        <v>7266</v>
      </c>
      <c r="F101" s="104">
        <v>5</v>
      </c>
      <c r="G101" s="103">
        <v>9473</v>
      </c>
      <c r="H101" s="103">
        <v>477</v>
      </c>
      <c r="I101" s="103">
        <v>138</v>
      </c>
      <c r="J101" s="103" t="s">
        <v>24</v>
      </c>
    </row>
    <row r="102" spans="1:10" ht="15" customHeight="1" x14ac:dyDescent="0.35">
      <c r="A102" s="103">
        <v>101</v>
      </c>
      <c r="B102" s="103">
        <v>2013</v>
      </c>
      <c r="C102" s="103" t="s">
        <v>149</v>
      </c>
      <c r="D102" s="103" t="s">
        <v>36</v>
      </c>
      <c r="E102" s="103">
        <v>7441</v>
      </c>
      <c r="F102" s="104">
        <v>128</v>
      </c>
      <c r="G102" s="103">
        <v>9506</v>
      </c>
      <c r="H102" s="103">
        <v>367</v>
      </c>
      <c r="I102" s="103">
        <v>0</v>
      </c>
      <c r="J102" s="103" t="s">
        <v>24</v>
      </c>
    </row>
    <row r="103" spans="1:10" ht="15" customHeight="1" x14ac:dyDescent="0.35">
      <c r="A103" s="103">
        <v>102</v>
      </c>
      <c r="B103" s="103">
        <v>2013</v>
      </c>
      <c r="C103" s="103" t="s">
        <v>150</v>
      </c>
      <c r="D103" s="103" t="s">
        <v>36</v>
      </c>
      <c r="E103" s="103">
        <v>7771</v>
      </c>
      <c r="F103" s="104">
        <v>323</v>
      </c>
      <c r="G103" s="103">
        <v>9161</v>
      </c>
      <c r="H103" s="103">
        <v>516</v>
      </c>
      <c r="I103" s="103">
        <v>129</v>
      </c>
      <c r="J103" s="103" t="s">
        <v>24</v>
      </c>
    </row>
    <row r="104" spans="1:10" ht="15" customHeight="1" x14ac:dyDescent="0.35">
      <c r="A104" s="103">
        <v>103</v>
      </c>
      <c r="B104" s="103">
        <v>2013</v>
      </c>
      <c r="C104" s="103" t="s">
        <v>151</v>
      </c>
      <c r="D104" s="103" t="s">
        <v>36</v>
      </c>
      <c r="E104" s="103">
        <v>7556</v>
      </c>
      <c r="F104" s="104">
        <v>145</v>
      </c>
      <c r="G104" s="103">
        <v>9234</v>
      </c>
      <c r="H104" s="103">
        <v>621</v>
      </c>
      <c r="I104" s="103">
        <v>238</v>
      </c>
      <c r="J104" s="103" t="s">
        <v>24</v>
      </c>
    </row>
    <row r="105" spans="1:10" ht="15" customHeight="1" x14ac:dyDescent="0.35">
      <c r="A105" s="103">
        <v>104</v>
      </c>
      <c r="B105" s="103">
        <v>2013</v>
      </c>
      <c r="C105" s="103" t="s">
        <v>152</v>
      </c>
      <c r="D105" s="103" t="s">
        <v>36</v>
      </c>
      <c r="E105" s="103">
        <v>7833</v>
      </c>
      <c r="F105" s="104">
        <v>397</v>
      </c>
      <c r="G105" s="103">
        <v>9027</v>
      </c>
      <c r="H105" s="103">
        <v>576</v>
      </c>
      <c r="I105" s="103">
        <v>149</v>
      </c>
      <c r="J105" s="103" t="s">
        <v>24</v>
      </c>
    </row>
    <row r="106" spans="1:10" ht="15" customHeight="1" x14ac:dyDescent="0.35">
      <c r="A106" s="103">
        <v>105</v>
      </c>
      <c r="B106" s="103">
        <v>2013</v>
      </c>
      <c r="C106" s="103" t="s">
        <v>153</v>
      </c>
      <c r="D106" s="103" t="s">
        <v>42</v>
      </c>
      <c r="E106" s="103">
        <v>5801</v>
      </c>
      <c r="F106" s="104">
        <v>808</v>
      </c>
      <c r="G106" s="103">
        <v>8083</v>
      </c>
      <c r="H106" s="103">
        <v>1109</v>
      </c>
      <c r="I106" s="103">
        <v>19</v>
      </c>
      <c r="J106" s="103" t="s">
        <v>24</v>
      </c>
    </row>
    <row r="107" spans="1:10" ht="15" customHeight="1" x14ac:dyDescent="0.35">
      <c r="A107" s="103">
        <v>106</v>
      </c>
      <c r="B107" s="103">
        <v>2013</v>
      </c>
      <c r="C107" s="103" t="s">
        <v>154</v>
      </c>
      <c r="D107" s="103" t="s">
        <v>44</v>
      </c>
      <c r="E107" s="103">
        <v>8368</v>
      </c>
      <c r="F107" s="104">
        <v>676</v>
      </c>
      <c r="G107" s="103">
        <v>9322</v>
      </c>
      <c r="H107" s="103">
        <v>1</v>
      </c>
      <c r="I107" s="103">
        <v>49</v>
      </c>
      <c r="J107" s="103" t="s">
        <v>45</v>
      </c>
    </row>
    <row r="108" spans="1:10" ht="15" customHeight="1" x14ac:dyDescent="0.35">
      <c r="A108" s="103">
        <v>107</v>
      </c>
      <c r="B108" s="103">
        <v>2013</v>
      </c>
      <c r="C108" s="103" t="s">
        <v>46</v>
      </c>
      <c r="D108" s="103" t="s">
        <v>47</v>
      </c>
      <c r="E108" s="103">
        <v>8747</v>
      </c>
      <c r="F108" s="104">
        <v>766</v>
      </c>
      <c r="G108" s="103">
        <v>9116</v>
      </c>
      <c r="H108" s="103">
        <v>118</v>
      </c>
      <c r="I108" s="103">
        <v>0</v>
      </c>
      <c r="J108" s="103" t="s">
        <v>48</v>
      </c>
    </row>
    <row r="109" spans="1:10" ht="15" customHeight="1" x14ac:dyDescent="0.35">
      <c r="A109" s="103">
        <v>108</v>
      </c>
      <c r="B109" s="103">
        <v>2013</v>
      </c>
      <c r="C109" s="103" t="s">
        <v>49</v>
      </c>
      <c r="D109" s="103" t="s">
        <v>50</v>
      </c>
      <c r="E109" s="103">
        <v>869</v>
      </c>
      <c r="F109" s="104">
        <v>333</v>
      </c>
      <c r="G109" s="103">
        <v>9139</v>
      </c>
      <c r="H109" s="103">
        <v>527</v>
      </c>
      <c r="I109" s="103">
        <v>93</v>
      </c>
      <c r="J109" s="103" t="s">
        <v>31</v>
      </c>
    </row>
    <row r="110" spans="1:10" ht="15" customHeight="1" x14ac:dyDescent="0.35">
      <c r="A110" s="103">
        <v>109</v>
      </c>
      <c r="B110" s="103">
        <v>2013</v>
      </c>
      <c r="C110" s="103" t="s">
        <v>155</v>
      </c>
      <c r="D110" s="103" t="s">
        <v>50</v>
      </c>
      <c r="E110" s="103">
        <v>10266</v>
      </c>
      <c r="F110" s="104">
        <v>522</v>
      </c>
      <c r="G110" s="103">
        <v>8365</v>
      </c>
      <c r="H110" s="103">
        <v>1112</v>
      </c>
      <c r="I110" s="103">
        <v>73</v>
      </c>
      <c r="J110" s="103" t="s">
        <v>31</v>
      </c>
    </row>
    <row r="111" spans="1:10" ht="15" customHeight="1" x14ac:dyDescent="0.35">
      <c r="A111" s="103">
        <v>110</v>
      </c>
      <c r="B111" s="103">
        <v>2013</v>
      </c>
      <c r="C111" s="103" t="s">
        <v>156</v>
      </c>
      <c r="D111" s="103" t="s">
        <v>52</v>
      </c>
      <c r="E111" s="103">
        <v>8855</v>
      </c>
      <c r="F111" s="104">
        <v>28</v>
      </c>
      <c r="G111" s="103">
        <v>9717</v>
      </c>
      <c r="H111" s="103">
        <v>4</v>
      </c>
      <c r="I111" s="103">
        <v>534</v>
      </c>
      <c r="J111" s="103" t="s">
        <v>31</v>
      </c>
    </row>
    <row r="112" spans="1:10" ht="15" customHeight="1" x14ac:dyDescent="0.35">
      <c r="A112" s="103">
        <v>111</v>
      </c>
      <c r="B112" s="103">
        <v>2013</v>
      </c>
      <c r="C112" s="103" t="s">
        <v>157</v>
      </c>
      <c r="D112" s="103" t="s">
        <v>55</v>
      </c>
      <c r="E112" s="103">
        <v>9089</v>
      </c>
      <c r="F112" s="104">
        <v>239</v>
      </c>
      <c r="G112" s="103">
        <v>9761</v>
      </c>
      <c r="H112" s="103">
        <v>0</v>
      </c>
      <c r="I112" s="103">
        <v>751</v>
      </c>
      <c r="J112" s="103" t="s">
        <v>24</v>
      </c>
    </row>
    <row r="113" spans="1:10" ht="15" customHeight="1" x14ac:dyDescent="0.35">
      <c r="A113" s="103">
        <v>112</v>
      </c>
      <c r="B113" s="103">
        <v>2013</v>
      </c>
      <c r="C113" s="103" t="s">
        <v>158</v>
      </c>
      <c r="D113" s="103" t="s">
        <v>55</v>
      </c>
      <c r="E113" s="103">
        <v>8046</v>
      </c>
      <c r="F113" s="104">
        <v>268</v>
      </c>
      <c r="G113" s="103">
        <v>9425</v>
      </c>
      <c r="H113" s="103">
        <v>307</v>
      </c>
      <c r="I113" s="103">
        <v>192</v>
      </c>
      <c r="J113" s="103" t="s">
        <v>24</v>
      </c>
    </row>
    <row r="114" spans="1:10" ht="15" customHeight="1" x14ac:dyDescent="0.35">
      <c r="A114" s="103">
        <v>113</v>
      </c>
      <c r="B114" s="103">
        <v>2013</v>
      </c>
      <c r="C114" s="103" t="s">
        <v>57</v>
      </c>
      <c r="D114" s="103" t="s">
        <v>55</v>
      </c>
      <c r="E114" s="103">
        <v>10199</v>
      </c>
      <c r="F114" s="104">
        <v>31</v>
      </c>
      <c r="G114" s="103">
        <v>969</v>
      </c>
      <c r="H114" s="103">
        <v>0</v>
      </c>
      <c r="I114" s="103">
        <v>94</v>
      </c>
      <c r="J114" s="103" t="s">
        <v>24</v>
      </c>
    </row>
    <row r="115" spans="1:10" ht="15" customHeight="1" x14ac:dyDescent="0.35">
      <c r="A115" s="103">
        <v>114</v>
      </c>
      <c r="B115" s="103">
        <v>2013</v>
      </c>
      <c r="C115" s="103" t="s">
        <v>58</v>
      </c>
      <c r="D115" s="103" t="s">
        <v>55</v>
      </c>
      <c r="E115" s="103">
        <v>8805</v>
      </c>
      <c r="F115" s="104">
        <v>126</v>
      </c>
      <c r="G115" s="103">
        <v>9869</v>
      </c>
      <c r="H115" s="103">
        <v>5</v>
      </c>
      <c r="I115" s="103">
        <v>215</v>
      </c>
      <c r="J115" s="103" t="s">
        <v>24</v>
      </c>
    </row>
    <row r="116" spans="1:10" ht="15" customHeight="1" x14ac:dyDescent="0.35">
      <c r="A116" s="103">
        <v>115</v>
      </c>
      <c r="B116" s="103">
        <v>2013</v>
      </c>
      <c r="C116" s="103" t="s">
        <v>159</v>
      </c>
      <c r="D116" s="103" t="s">
        <v>55</v>
      </c>
      <c r="E116" s="103">
        <v>10125</v>
      </c>
      <c r="F116" s="104">
        <v>257</v>
      </c>
      <c r="G116" s="103">
        <v>9743</v>
      </c>
      <c r="H116" s="103">
        <v>0</v>
      </c>
      <c r="I116" s="103">
        <v>47</v>
      </c>
      <c r="J116" s="103" t="s">
        <v>24</v>
      </c>
    </row>
    <row r="117" spans="1:10" ht="15" customHeight="1" x14ac:dyDescent="0.35">
      <c r="A117" s="103">
        <v>116</v>
      </c>
      <c r="B117" s="103">
        <v>2013</v>
      </c>
      <c r="C117" s="103" t="s">
        <v>160</v>
      </c>
      <c r="D117" s="103" t="s">
        <v>61</v>
      </c>
      <c r="E117" s="103">
        <v>4942</v>
      </c>
      <c r="F117" s="104">
        <v>51</v>
      </c>
      <c r="G117" s="103">
        <v>9371</v>
      </c>
      <c r="H117" s="103">
        <v>578</v>
      </c>
      <c r="I117" s="103">
        <v>0</v>
      </c>
      <c r="J117" s="103" t="s">
        <v>31</v>
      </c>
    </row>
    <row r="118" spans="1:10" ht="15" customHeight="1" x14ac:dyDescent="0.35">
      <c r="A118" s="103">
        <v>117</v>
      </c>
      <c r="B118" s="103">
        <v>2013</v>
      </c>
      <c r="C118" s="103" t="s">
        <v>161</v>
      </c>
      <c r="D118" s="103" t="s">
        <v>63</v>
      </c>
      <c r="E118" s="103">
        <v>873</v>
      </c>
      <c r="F118" s="104">
        <v>333</v>
      </c>
      <c r="G118" s="103">
        <v>9589</v>
      </c>
      <c r="H118" s="103">
        <v>78</v>
      </c>
      <c r="I118" s="103">
        <v>84</v>
      </c>
      <c r="J118" s="103" t="s">
        <v>24</v>
      </c>
    </row>
    <row r="119" spans="1:10" ht="15" customHeight="1" x14ac:dyDescent="0.35">
      <c r="A119" s="103">
        <v>118</v>
      </c>
      <c r="B119" s="103">
        <v>2013</v>
      </c>
      <c r="C119" s="103" t="s">
        <v>162</v>
      </c>
      <c r="D119" s="103" t="s">
        <v>120</v>
      </c>
      <c r="E119" s="103">
        <v>8442</v>
      </c>
      <c r="F119" s="104">
        <v>534</v>
      </c>
      <c r="G119" s="103">
        <v>9466</v>
      </c>
      <c r="H119" s="103">
        <v>0</v>
      </c>
      <c r="I119" s="103">
        <v>232</v>
      </c>
      <c r="J119" s="103" t="s">
        <v>31</v>
      </c>
    </row>
    <row r="120" spans="1:10" ht="15" customHeight="1" x14ac:dyDescent="0.35">
      <c r="A120" s="103">
        <v>119</v>
      </c>
      <c r="B120" s="103">
        <v>2013</v>
      </c>
      <c r="C120" s="103" t="s">
        <v>65</v>
      </c>
      <c r="D120" s="103" t="s">
        <v>66</v>
      </c>
      <c r="E120" s="103">
        <v>9049</v>
      </c>
      <c r="F120" s="104">
        <v>65</v>
      </c>
      <c r="G120" s="103">
        <v>885</v>
      </c>
      <c r="H120" s="103">
        <v>5</v>
      </c>
      <c r="I120" s="103">
        <v>1</v>
      </c>
      <c r="J120" s="103" t="s">
        <v>31</v>
      </c>
    </row>
    <row r="121" spans="1:10" ht="15" customHeight="1" x14ac:dyDescent="0.35">
      <c r="A121" s="103">
        <v>120</v>
      </c>
      <c r="B121" s="103">
        <v>2013</v>
      </c>
      <c r="C121" s="103" t="s">
        <v>67</v>
      </c>
      <c r="D121" s="103" t="s">
        <v>68</v>
      </c>
      <c r="E121" s="103">
        <v>12318</v>
      </c>
      <c r="F121" s="104">
        <v>718</v>
      </c>
      <c r="G121" s="103">
        <v>9282</v>
      </c>
      <c r="H121" s="103">
        <v>0</v>
      </c>
      <c r="I121" s="103">
        <v>117</v>
      </c>
      <c r="J121" s="103" t="s">
        <v>69</v>
      </c>
    </row>
    <row r="122" spans="1:10" ht="15" customHeight="1" x14ac:dyDescent="0.35">
      <c r="A122" s="103">
        <v>121</v>
      </c>
      <c r="B122" s="103">
        <v>2013</v>
      </c>
      <c r="C122" s="103" t="s">
        <v>163</v>
      </c>
      <c r="D122" s="103" t="s">
        <v>26</v>
      </c>
      <c r="E122" s="103">
        <v>342</v>
      </c>
      <c r="F122" s="104">
        <v>443</v>
      </c>
      <c r="G122" s="103">
        <v>9557</v>
      </c>
      <c r="H122" s="103">
        <v>0</v>
      </c>
      <c r="I122" s="103">
        <v>185</v>
      </c>
      <c r="J122" s="103" t="s">
        <v>48</v>
      </c>
    </row>
    <row r="123" spans="1:10" ht="15" customHeight="1" x14ac:dyDescent="0.35">
      <c r="A123" s="103">
        <v>122</v>
      </c>
      <c r="B123" s="103">
        <v>2013</v>
      </c>
      <c r="C123" s="103" t="s">
        <v>164</v>
      </c>
      <c r="D123" s="103" t="s">
        <v>26</v>
      </c>
      <c r="E123" s="103">
        <v>8616</v>
      </c>
      <c r="F123" s="104">
        <v>184</v>
      </c>
      <c r="G123" s="103">
        <v>9816</v>
      </c>
      <c r="H123" s="103">
        <v>0</v>
      </c>
      <c r="I123" s="103">
        <v>282</v>
      </c>
      <c r="J123" s="103" t="s">
        <v>48</v>
      </c>
    </row>
    <row r="124" spans="1:10" ht="15" customHeight="1" x14ac:dyDescent="0.35">
      <c r="A124" s="103">
        <v>123</v>
      </c>
      <c r="B124" s="103">
        <v>2013</v>
      </c>
      <c r="C124" s="103" t="s">
        <v>165</v>
      </c>
      <c r="D124" s="103" t="s">
        <v>26</v>
      </c>
      <c r="E124" s="103">
        <v>7661</v>
      </c>
      <c r="F124" s="104">
        <v>295</v>
      </c>
      <c r="G124" s="103">
        <v>9705</v>
      </c>
      <c r="H124" s="103">
        <v>0</v>
      </c>
      <c r="I124" s="103">
        <v>2</v>
      </c>
      <c r="J124" s="103" t="s">
        <v>48</v>
      </c>
    </row>
    <row r="125" spans="1:10" ht="15" customHeight="1" x14ac:dyDescent="0.35">
      <c r="A125" s="103">
        <v>124</v>
      </c>
      <c r="B125" s="103">
        <v>2013</v>
      </c>
      <c r="C125" s="103" t="s">
        <v>166</v>
      </c>
      <c r="D125" s="103" t="s">
        <v>73</v>
      </c>
      <c r="E125" s="103">
        <v>11882</v>
      </c>
      <c r="F125" s="104">
        <v>789</v>
      </c>
      <c r="G125" s="103">
        <v>9057</v>
      </c>
      <c r="H125" s="103">
        <v>155</v>
      </c>
      <c r="I125" s="103">
        <v>8</v>
      </c>
      <c r="J125" s="103" t="s">
        <v>24</v>
      </c>
    </row>
    <row r="126" spans="1:10" ht="15" customHeight="1" x14ac:dyDescent="0.35">
      <c r="A126" s="103">
        <v>125</v>
      </c>
      <c r="B126" s="103">
        <v>2013</v>
      </c>
      <c r="C126" s="103" t="s">
        <v>167</v>
      </c>
      <c r="D126" s="103" t="s">
        <v>73</v>
      </c>
      <c r="E126" s="103">
        <v>9501</v>
      </c>
      <c r="F126" s="104">
        <v>339</v>
      </c>
      <c r="G126" s="103">
        <v>9422</v>
      </c>
      <c r="H126" s="103">
        <v>24</v>
      </c>
      <c r="I126" s="103">
        <v>141</v>
      </c>
      <c r="J126" s="103" t="s">
        <v>24</v>
      </c>
    </row>
    <row r="127" spans="1:10" ht="15" customHeight="1" x14ac:dyDescent="0.35">
      <c r="A127" s="103">
        <v>126</v>
      </c>
      <c r="B127" s="103">
        <v>2013</v>
      </c>
      <c r="C127" s="103" t="s">
        <v>168</v>
      </c>
      <c r="D127" s="103" t="s">
        <v>169</v>
      </c>
      <c r="E127" s="103">
        <v>8082</v>
      </c>
      <c r="F127" s="104">
        <v>433</v>
      </c>
      <c r="G127" s="103">
        <v>9552</v>
      </c>
      <c r="H127" s="103">
        <v>15</v>
      </c>
      <c r="I127" s="103">
        <v>83</v>
      </c>
      <c r="J127" s="103" t="s">
        <v>24</v>
      </c>
    </row>
    <row r="128" spans="1:10" ht="15" customHeight="1" x14ac:dyDescent="0.35">
      <c r="A128" s="103">
        <v>127</v>
      </c>
      <c r="B128" s="103">
        <v>2013</v>
      </c>
      <c r="C128" s="103" t="s">
        <v>170</v>
      </c>
      <c r="D128" s="103" t="s">
        <v>76</v>
      </c>
      <c r="E128" s="103">
        <v>9619</v>
      </c>
      <c r="F128" s="104">
        <v>54</v>
      </c>
      <c r="G128" s="103">
        <v>9946</v>
      </c>
      <c r="H128" s="103">
        <v>0</v>
      </c>
      <c r="I128" s="103">
        <v>27</v>
      </c>
      <c r="J128" s="103" t="s">
        <v>24</v>
      </c>
    </row>
    <row r="129" spans="1:10" ht="15" customHeight="1" x14ac:dyDescent="0.35">
      <c r="A129" s="103">
        <v>128</v>
      </c>
      <c r="B129" s="103">
        <v>2013</v>
      </c>
      <c r="C129" s="103" t="s">
        <v>171</v>
      </c>
      <c r="D129" s="103" t="s">
        <v>76</v>
      </c>
      <c r="E129" s="103">
        <v>6982</v>
      </c>
      <c r="F129" s="104">
        <v>111</v>
      </c>
      <c r="G129" s="103">
        <v>957</v>
      </c>
      <c r="H129" s="103">
        <v>319</v>
      </c>
      <c r="I129" s="103">
        <v>258</v>
      </c>
      <c r="J129" s="103" t="s">
        <v>24</v>
      </c>
    </row>
    <row r="130" spans="1:10" ht="15" customHeight="1" x14ac:dyDescent="0.35">
      <c r="A130" s="103">
        <v>129</v>
      </c>
      <c r="B130" s="103">
        <v>2013</v>
      </c>
      <c r="C130" s="103" t="s">
        <v>172</v>
      </c>
      <c r="D130" s="103" t="s">
        <v>76</v>
      </c>
      <c r="E130" s="103">
        <v>4694</v>
      </c>
      <c r="F130" s="104">
        <v>291</v>
      </c>
      <c r="G130" s="103">
        <v>939</v>
      </c>
      <c r="H130" s="103">
        <v>32</v>
      </c>
      <c r="I130" s="103">
        <v>523</v>
      </c>
      <c r="J130" s="103" t="s">
        <v>24</v>
      </c>
    </row>
    <row r="131" spans="1:10" ht="15" customHeight="1" x14ac:dyDescent="0.35">
      <c r="A131" s="103">
        <v>130</v>
      </c>
      <c r="B131" s="103">
        <v>2013</v>
      </c>
      <c r="C131" s="103" t="s">
        <v>173</v>
      </c>
      <c r="D131" s="103" t="s">
        <v>76</v>
      </c>
      <c r="E131" s="103">
        <v>8123</v>
      </c>
      <c r="F131" s="104">
        <v>186</v>
      </c>
      <c r="G131" s="103">
        <v>9758</v>
      </c>
      <c r="H131" s="103">
        <v>57</v>
      </c>
      <c r="I131" s="103">
        <v>0</v>
      </c>
      <c r="J131" s="103" t="s">
        <v>24</v>
      </c>
    </row>
    <row r="132" spans="1:10" ht="15" customHeight="1" x14ac:dyDescent="0.35">
      <c r="A132" s="103">
        <v>131</v>
      </c>
      <c r="B132" s="103">
        <v>2013</v>
      </c>
      <c r="C132" s="103" t="s">
        <v>174</v>
      </c>
      <c r="D132" s="103" t="s">
        <v>81</v>
      </c>
      <c r="E132" s="103">
        <v>9451</v>
      </c>
      <c r="F132" s="104">
        <v>19</v>
      </c>
      <c r="G132" s="103">
        <v>8663</v>
      </c>
      <c r="H132" s="103">
        <v>1146</v>
      </c>
      <c r="I132" s="103">
        <v>36</v>
      </c>
      <c r="J132" s="103" t="s">
        <v>31</v>
      </c>
    </row>
    <row r="133" spans="1:10" ht="15" customHeight="1" x14ac:dyDescent="0.35">
      <c r="A133" s="103">
        <v>132</v>
      </c>
      <c r="B133" s="103">
        <v>2013</v>
      </c>
      <c r="C133" s="103" t="s">
        <v>175</v>
      </c>
      <c r="D133" s="103" t="s">
        <v>83</v>
      </c>
      <c r="E133" s="103">
        <v>9026</v>
      </c>
      <c r="F133" s="104">
        <v>424</v>
      </c>
      <c r="G133" s="103">
        <v>9519</v>
      </c>
      <c r="H133" s="103">
        <v>58</v>
      </c>
      <c r="I133" s="103">
        <v>47</v>
      </c>
      <c r="J133" s="103" t="s">
        <v>24</v>
      </c>
    </row>
    <row r="134" spans="1:10" ht="15" customHeight="1" x14ac:dyDescent="0.35">
      <c r="A134" s="103">
        <v>133</v>
      </c>
      <c r="B134" s="103">
        <v>2013</v>
      </c>
      <c r="C134" s="103" t="s">
        <v>176</v>
      </c>
      <c r="D134" s="103" t="s">
        <v>83</v>
      </c>
      <c r="E134" s="103">
        <v>9674</v>
      </c>
      <c r="F134" s="104">
        <v>68</v>
      </c>
      <c r="G134" s="103">
        <v>8594</v>
      </c>
      <c r="H134" s="103">
        <v>725</v>
      </c>
      <c r="I134" s="103">
        <v>19</v>
      </c>
      <c r="J134" s="103" t="s">
        <v>24</v>
      </c>
    </row>
    <row r="135" spans="1:10" ht="15" customHeight="1" x14ac:dyDescent="0.35">
      <c r="A135" s="103">
        <v>134</v>
      </c>
      <c r="B135" s="103">
        <v>2013</v>
      </c>
      <c r="C135" s="103" t="s">
        <v>177</v>
      </c>
      <c r="D135" s="103" t="s">
        <v>86</v>
      </c>
      <c r="E135" s="103">
        <v>6357</v>
      </c>
      <c r="F135" s="104">
        <v>402</v>
      </c>
      <c r="G135" s="103">
        <v>9033</v>
      </c>
      <c r="H135" s="103">
        <v>565</v>
      </c>
      <c r="I135" s="103">
        <v>41</v>
      </c>
      <c r="J135" s="103" t="s">
        <v>48</v>
      </c>
    </row>
    <row r="136" spans="1:10" ht="15" customHeight="1" x14ac:dyDescent="0.35">
      <c r="A136" s="103">
        <v>135</v>
      </c>
      <c r="B136" s="103">
        <v>2013</v>
      </c>
      <c r="C136" s="103" t="s">
        <v>178</v>
      </c>
      <c r="D136" s="103" t="s">
        <v>86</v>
      </c>
      <c r="E136" s="103">
        <v>917</v>
      </c>
      <c r="F136" s="104">
        <v>502</v>
      </c>
      <c r="G136" s="103">
        <v>9194</v>
      </c>
      <c r="H136" s="103">
        <v>304</v>
      </c>
      <c r="I136" s="103">
        <v>92</v>
      </c>
      <c r="J136" s="103" t="s">
        <v>48</v>
      </c>
    </row>
    <row r="137" spans="1:10" ht="15" customHeight="1" x14ac:dyDescent="0.35">
      <c r="A137" s="103">
        <v>136</v>
      </c>
      <c r="B137" s="103">
        <v>2013</v>
      </c>
      <c r="C137" s="103" t="s">
        <v>179</v>
      </c>
      <c r="D137" s="103" t="s">
        <v>89</v>
      </c>
      <c r="E137" s="103">
        <v>11052</v>
      </c>
      <c r="F137" s="104">
        <v>267</v>
      </c>
      <c r="G137" s="103">
        <v>8618</v>
      </c>
      <c r="H137" s="103">
        <v>1115</v>
      </c>
      <c r="I137" s="103">
        <v>241</v>
      </c>
      <c r="J137" s="103" t="s">
        <v>69</v>
      </c>
    </row>
    <row r="138" spans="1:10" ht="15" customHeight="1" x14ac:dyDescent="0.35">
      <c r="A138" s="103">
        <v>137</v>
      </c>
      <c r="B138" s="103">
        <v>2013</v>
      </c>
      <c r="C138" s="103" t="s">
        <v>180</v>
      </c>
      <c r="D138" s="103" t="s">
        <v>91</v>
      </c>
      <c r="E138" s="103">
        <v>60</v>
      </c>
      <c r="F138" s="104">
        <v>336</v>
      </c>
      <c r="G138" s="103">
        <v>9664</v>
      </c>
      <c r="H138" s="103">
        <v>0</v>
      </c>
      <c r="I138" s="103">
        <v>675</v>
      </c>
      <c r="J138" s="103" t="s">
        <v>45</v>
      </c>
    </row>
    <row r="139" spans="1:10" ht="15" customHeight="1" x14ac:dyDescent="0.35">
      <c r="A139" s="103">
        <v>138</v>
      </c>
      <c r="B139" s="103">
        <v>2014</v>
      </c>
      <c r="C139" s="103" t="s">
        <v>181</v>
      </c>
      <c r="D139" s="103" t="s">
        <v>23</v>
      </c>
      <c r="E139" s="103">
        <v>8236</v>
      </c>
      <c r="F139" s="104">
        <v>189</v>
      </c>
      <c r="G139" s="103">
        <v>9811</v>
      </c>
      <c r="H139" s="103">
        <v>0</v>
      </c>
      <c r="I139" s="103">
        <v>28</v>
      </c>
      <c r="J139" s="103" t="s">
        <v>24</v>
      </c>
    </row>
    <row r="140" spans="1:10" ht="15" customHeight="1" x14ac:dyDescent="0.35">
      <c r="A140" s="103">
        <v>139</v>
      </c>
      <c r="B140" s="103">
        <v>2014</v>
      </c>
      <c r="C140" s="103" t="s">
        <v>93</v>
      </c>
      <c r="D140" s="103" t="s">
        <v>23</v>
      </c>
      <c r="E140" s="103">
        <v>8486</v>
      </c>
      <c r="F140" s="104">
        <v>26</v>
      </c>
      <c r="G140" s="103">
        <v>9714</v>
      </c>
      <c r="H140" s="103">
        <v>26</v>
      </c>
      <c r="I140" s="103">
        <v>48</v>
      </c>
      <c r="J140" s="103" t="s">
        <v>24</v>
      </c>
    </row>
    <row r="141" spans="1:10" ht="15" customHeight="1" x14ac:dyDescent="0.35">
      <c r="A141" s="103">
        <v>140</v>
      </c>
      <c r="B141" s="103">
        <v>2014</v>
      </c>
      <c r="C141" s="103" t="s">
        <v>182</v>
      </c>
      <c r="D141" s="103" t="s">
        <v>23</v>
      </c>
      <c r="E141" s="103">
        <v>11705</v>
      </c>
      <c r="F141" s="104">
        <v>145</v>
      </c>
      <c r="G141" s="103">
        <v>9855</v>
      </c>
      <c r="H141" s="103">
        <v>0</v>
      </c>
      <c r="I141" s="103">
        <v>8</v>
      </c>
      <c r="J141" s="103" t="s">
        <v>24</v>
      </c>
    </row>
    <row r="142" spans="1:10" ht="15" customHeight="1" x14ac:dyDescent="0.35">
      <c r="A142" s="103">
        <v>141</v>
      </c>
      <c r="B142" s="103">
        <v>2014</v>
      </c>
      <c r="C142" s="103" t="s">
        <v>95</v>
      </c>
      <c r="D142" s="103" t="s">
        <v>23</v>
      </c>
      <c r="E142" s="103">
        <v>7877</v>
      </c>
      <c r="F142" s="104">
        <v>28</v>
      </c>
      <c r="G142" s="103">
        <v>9711</v>
      </c>
      <c r="H142" s="103">
        <v>9</v>
      </c>
      <c r="I142" s="103">
        <v>266</v>
      </c>
      <c r="J142" s="103" t="s">
        <v>24</v>
      </c>
    </row>
    <row r="143" spans="1:10" ht="15" customHeight="1" x14ac:dyDescent="0.35">
      <c r="A143" s="103">
        <v>142</v>
      </c>
      <c r="B143" s="103">
        <v>2014</v>
      </c>
      <c r="C143" s="103" t="s">
        <v>183</v>
      </c>
      <c r="D143" s="103" t="s">
        <v>23</v>
      </c>
      <c r="E143" s="103">
        <v>10438</v>
      </c>
      <c r="F143" s="104">
        <v>114</v>
      </c>
      <c r="G143" s="103">
        <v>9883</v>
      </c>
      <c r="H143" s="103">
        <v>4</v>
      </c>
      <c r="I143" s="103">
        <v>154</v>
      </c>
      <c r="J143" s="103" t="s">
        <v>24</v>
      </c>
    </row>
    <row r="144" spans="1:10" ht="15" customHeight="1" x14ac:dyDescent="0.35">
      <c r="A144" s="103">
        <v>143</v>
      </c>
      <c r="B144" s="103">
        <v>2014</v>
      </c>
      <c r="C144" s="103" t="s">
        <v>97</v>
      </c>
      <c r="D144" s="103" t="s">
        <v>30</v>
      </c>
      <c r="E144" s="103">
        <v>9628</v>
      </c>
      <c r="F144" s="104">
        <v>125</v>
      </c>
      <c r="G144" s="103">
        <v>9868</v>
      </c>
      <c r="H144" s="103">
        <v>7</v>
      </c>
      <c r="I144" s="103">
        <v>293</v>
      </c>
      <c r="J144" s="103" t="s">
        <v>31</v>
      </c>
    </row>
    <row r="145" spans="1:10" ht="15" customHeight="1" x14ac:dyDescent="0.35">
      <c r="A145" s="103">
        <v>144</v>
      </c>
      <c r="B145" s="103">
        <v>2014</v>
      </c>
      <c r="C145" s="103" t="s">
        <v>184</v>
      </c>
      <c r="D145" s="103" t="s">
        <v>33</v>
      </c>
      <c r="E145" s="103">
        <v>922</v>
      </c>
      <c r="F145" s="104">
        <v>558</v>
      </c>
      <c r="G145" s="103">
        <v>9415</v>
      </c>
      <c r="H145" s="103">
        <v>26</v>
      </c>
      <c r="I145" s="103">
        <v>143</v>
      </c>
      <c r="J145" s="103" t="s">
        <v>31</v>
      </c>
    </row>
    <row r="146" spans="1:10" ht="15" customHeight="1" x14ac:dyDescent="0.35">
      <c r="A146" s="103">
        <v>145</v>
      </c>
      <c r="B146" s="103">
        <v>2014</v>
      </c>
      <c r="C146" s="103" t="s">
        <v>185</v>
      </c>
      <c r="D146" s="103" t="s">
        <v>33</v>
      </c>
      <c r="E146" s="103">
        <v>3463</v>
      </c>
      <c r="F146" s="104">
        <v>45</v>
      </c>
      <c r="G146" s="103">
        <v>9955</v>
      </c>
      <c r="H146" s="103">
        <v>0</v>
      </c>
      <c r="I146" s="103">
        <v>9</v>
      </c>
      <c r="J146" s="103" t="s">
        <v>31</v>
      </c>
    </row>
    <row r="147" spans="1:10" ht="15" customHeight="1" x14ac:dyDescent="0.35">
      <c r="A147" s="103">
        <v>146</v>
      </c>
      <c r="B147" s="103">
        <v>2014</v>
      </c>
      <c r="C147" s="103" t="s">
        <v>100</v>
      </c>
      <c r="D147" s="103" t="s">
        <v>36</v>
      </c>
      <c r="E147" s="103">
        <v>1065</v>
      </c>
      <c r="F147" s="104">
        <v>96</v>
      </c>
      <c r="G147" s="103">
        <v>9552</v>
      </c>
      <c r="H147" s="103">
        <v>351</v>
      </c>
      <c r="I147" s="103">
        <v>4</v>
      </c>
      <c r="J147" s="103" t="s">
        <v>24</v>
      </c>
    </row>
    <row r="148" spans="1:10" ht="15" customHeight="1" x14ac:dyDescent="0.35">
      <c r="A148" s="103">
        <v>147</v>
      </c>
      <c r="B148" s="103">
        <v>2014</v>
      </c>
      <c r="C148" s="103" t="s">
        <v>186</v>
      </c>
      <c r="D148" s="103" t="s">
        <v>36</v>
      </c>
      <c r="E148" s="103">
        <v>6879</v>
      </c>
      <c r="F148" s="104">
        <v>93</v>
      </c>
      <c r="G148" s="103">
        <v>9576</v>
      </c>
      <c r="H148" s="103">
        <v>331</v>
      </c>
      <c r="I148" s="103">
        <v>1</v>
      </c>
      <c r="J148" s="103" t="s">
        <v>24</v>
      </c>
    </row>
    <row r="149" spans="1:10" ht="15" customHeight="1" x14ac:dyDescent="0.35">
      <c r="A149" s="103">
        <v>148</v>
      </c>
      <c r="B149" s="103">
        <v>2014</v>
      </c>
      <c r="C149" s="103" t="s">
        <v>187</v>
      </c>
      <c r="D149" s="103" t="s">
        <v>36</v>
      </c>
      <c r="E149" s="103">
        <v>8036</v>
      </c>
      <c r="F149" s="104">
        <v>54</v>
      </c>
      <c r="G149" s="103">
        <v>9742</v>
      </c>
      <c r="H149" s="103">
        <v>204</v>
      </c>
      <c r="I149" s="103">
        <v>108</v>
      </c>
      <c r="J149" s="103" t="s">
        <v>24</v>
      </c>
    </row>
    <row r="150" spans="1:10" ht="15" customHeight="1" x14ac:dyDescent="0.35">
      <c r="A150" s="103">
        <v>149</v>
      </c>
      <c r="B150" s="103">
        <v>2014</v>
      </c>
      <c r="C150" s="103" t="s">
        <v>188</v>
      </c>
      <c r="D150" s="103" t="s">
        <v>36</v>
      </c>
      <c r="E150" s="103">
        <v>7939</v>
      </c>
      <c r="F150" s="104">
        <v>266</v>
      </c>
      <c r="G150" s="103">
        <v>9563</v>
      </c>
      <c r="H150" s="103">
        <v>171</v>
      </c>
      <c r="I150" s="103">
        <v>437</v>
      </c>
      <c r="J150" s="103" t="s">
        <v>24</v>
      </c>
    </row>
    <row r="151" spans="1:10" ht="15" customHeight="1" x14ac:dyDescent="0.35">
      <c r="A151" s="103">
        <v>150</v>
      </c>
      <c r="B151" s="103">
        <v>2014</v>
      </c>
      <c r="C151" s="103" t="s">
        <v>189</v>
      </c>
      <c r="D151" s="103" t="s">
        <v>36</v>
      </c>
      <c r="E151" s="103">
        <v>7068</v>
      </c>
      <c r="F151" s="104">
        <v>96</v>
      </c>
      <c r="G151" s="103">
        <v>9898</v>
      </c>
      <c r="H151" s="103">
        <v>6</v>
      </c>
      <c r="I151" s="103">
        <v>45</v>
      </c>
      <c r="J151" s="103" t="s">
        <v>24</v>
      </c>
    </row>
    <row r="152" spans="1:10" ht="15" customHeight="1" x14ac:dyDescent="0.35">
      <c r="A152" s="103">
        <v>151</v>
      </c>
      <c r="B152" s="103">
        <v>2014</v>
      </c>
      <c r="C152" s="103" t="s">
        <v>105</v>
      </c>
      <c r="D152" s="103" t="s">
        <v>42</v>
      </c>
      <c r="E152" s="103">
        <v>8408</v>
      </c>
      <c r="F152" s="104">
        <v>26</v>
      </c>
      <c r="G152" s="103">
        <v>9384</v>
      </c>
      <c r="H152" s="103">
        <v>356</v>
      </c>
      <c r="I152" s="103">
        <v>372</v>
      </c>
      <c r="J152" s="103" t="s">
        <v>24</v>
      </c>
    </row>
    <row r="153" spans="1:10" ht="15" customHeight="1" x14ac:dyDescent="0.35">
      <c r="A153" s="103">
        <v>152</v>
      </c>
      <c r="B153" s="103">
        <v>2014</v>
      </c>
      <c r="C153" s="103" t="s">
        <v>106</v>
      </c>
      <c r="D153" s="103" t="s">
        <v>42</v>
      </c>
      <c r="E153" s="103">
        <v>8539</v>
      </c>
      <c r="F153" s="104">
        <v>158</v>
      </c>
      <c r="G153" s="103">
        <v>9197</v>
      </c>
      <c r="H153" s="103">
        <v>644</v>
      </c>
      <c r="I153" s="103">
        <v>292</v>
      </c>
      <c r="J153" s="103" t="s">
        <v>24</v>
      </c>
    </row>
    <row r="154" spans="1:10" ht="15" customHeight="1" x14ac:dyDescent="0.35">
      <c r="A154" s="103">
        <v>153</v>
      </c>
      <c r="B154" s="103">
        <v>2014</v>
      </c>
      <c r="C154" s="103" t="s">
        <v>190</v>
      </c>
      <c r="D154" s="103" t="s">
        <v>47</v>
      </c>
      <c r="E154" s="103">
        <v>7139</v>
      </c>
      <c r="F154" s="104">
        <v>296</v>
      </c>
      <c r="G154" s="103">
        <v>9704</v>
      </c>
      <c r="H154" s="103">
        <v>0</v>
      </c>
      <c r="I154" s="103">
        <v>39</v>
      </c>
      <c r="J154" s="103" t="s">
        <v>48</v>
      </c>
    </row>
    <row r="155" spans="1:10" ht="15" customHeight="1" x14ac:dyDescent="0.35">
      <c r="A155" s="103">
        <v>154</v>
      </c>
      <c r="B155" s="103">
        <v>2014</v>
      </c>
      <c r="C155" s="103" t="s">
        <v>191</v>
      </c>
      <c r="D155" s="103" t="s">
        <v>47</v>
      </c>
      <c r="E155" s="103">
        <v>6944</v>
      </c>
      <c r="F155" s="104">
        <v>72</v>
      </c>
      <c r="G155" s="103">
        <v>925</v>
      </c>
      <c r="H155" s="103">
        <v>3</v>
      </c>
      <c r="I155" s="103">
        <v>94</v>
      </c>
      <c r="J155" s="103" t="s">
        <v>48</v>
      </c>
    </row>
    <row r="156" spans="1:10" ht="15" customHeight="1" x14ac:dyDescent="0.35">
      <c r="A156" s="103">
        <v>155</v>
      </c>
      <c r="B156" s="103">
        <v>2014</v>
      </c>
      <c r="C156" s="103" t="s">
        <v>109</v>
      </c>
      <c r="D156" s="103" t="s">
        <v>50</v>
      </c>
      <c r="E156" s="103">
        <v>644</v>
      </c>
      <c r="F156" s="104">
        <v>29</v>
      </c>
      <c r="G156" s="103">
        <v>9338</v>
      </c>
      <c r="H156" s="103">
        <v>372</v>
      </c>
      <c r="I156" s="103">
        <v>23</v>
      </c>
      <c r="J156" s="103" t="s">
        <v>31</v>
      </c>
    </row>
    <row r="157" spans="1:10" ht="15" customHeight="1" x14ac:dyDescent="0.35">
      <c r="A157" s="103">
        <v>156</v>
      </c>
      <c r="B157" s="103">
        <v>2014</v>
      </c>
      <c r="C157" s="103" t="s">
        <v>192</v>
      </c>
      <c r="D157" s="103" t="s">
        <v>52</v>
      </c>
      <c r="E157" s="103">
        <v>8969</v>
      </c>
      <c r="F157" s="104">
        <v>551</v>
      </c>
      <c r="G157" s="103">
        <v>9449</v>
      </c>
      <c r="H157" s="103">
        <v>0</v>
      </c>
      <c r="I157" s="103">
        <v>301</v>
      </c>
      <c r="J157" s="103" t="s">
        <v>31</v>
      </c>
    </row>
    <row r="158" spans="1:10" ht="15" customHeight="1" x14ac:dyDescent="0.35">
      <c r="A158" s="103">
        <v>157</v>
      </c>
      <c r="B158" s="103">
        <v>2014</v>
      </c>
      <c r="C158" s="103" t="s">
        <v>193</v>
      </c>
      <c r="D158" s="103" t="s">
        <v>55</v>
      </c>
      <c r="E158" s="103">
        <v>11036</v>
      </c>
      <c r="F158" s="104">
        <v>136</v>
      </c>
      <c r="G158" s="103">
        <v>9861</v>
      </c>
      <c r="H158" s="103">
        <v>4</v>
      </c>
      <c r="I158" s="103">
        <v>166</v>
      </c>
      <c r="J158" s="103" t="s">
        <v>24</v>
      </c>
    </row>
    <row r="159" spans="1:10" ht="15" customHeight="1" x14ac:dyDescent="0.35">
      <c r="A159" s="103">
        <v>158</v>
      </c>
      <c r="B159" s="103">
        <v>2014</v>
      </c>
      <c r="C159" s="103" t="s">
        <v>194</v>
      </c>
      <c r="D159" s="103" t="s">
        <v>55</v>
      </c>
      <c r="E159" s="103">
        <v>10297</v>
      </c>
      <c r="F159" s="104">
        <v>17</v>
      </c>
      <c r="G159" s="103">
        <v>9814</v>
      </c>
      <c r="H159" s="103">
        <v>16</v>
      </c>
      <c r="I159" s="103">
        <v>136</v>
      </c>
      <c r="J159" s="103" t="s">
        <v>24</v>
      </c>
    </row>
    <row r="160" spans="1:10" ht="15" customHeight="1" x14ac:dyDescent="0.35">
      <c r="A160" s="103">
        <v>159</v>
      </c>
      <c r="B160" s="103">
        <v>2014</v>
      </c>
      <c r="C160" s="103" t="s">
        <v>113</v>
      </c>
      <c r="D160" s="103" t="s">
        <v>55</v>
      </c>
      <c r="E160" s="103">
        <v>9223</v>
      </c>
      <c r="F160" s="104">
        <v>109</v>
      </c>
      <c r="G160" s="103">
        <v>9891</v>
      </c>
      <c r="H160" s="103">
        <v>0</v>
      </c>
      <c r="I160" s="103">
        <v>51</v>
      </c>
      <c r="J160" s="103" t="s">
        <v>24</v>
      </c>
    </row>
    <row r="161" spans="1:10" ht="15" customHeight="1" x14ac:dyDescent="0.35">
      <c r="A161" s="103">
        <v>160</v>
      </c>
      <c r="B161" s="103">
        <v>2014</v>
      </c>
      <c r="C161" s="103" t="s">
        <v>195</v>
      </c>
      <c r="D161" s="103" t="s">
        <v>55</v>
      </c>
      <c r="E161" s="103">
        <v>8796</v>
      </c>
      <c r="F161" s="104">
        <v>101</v>
      </c>
      <c r="G161" s="103">
        <v>9885</v>
      </c>
      <c r="H161" s="103">
        <v>14</v>
      </c>
      <c r="I161" s="103">
        <v>292</v>
      </c>
      <c r="J161" s="103" t="s">
        <v>24</v>
      </c>
    </row>
    <row r="162" spans="1:10" ht="15" customHeight="1" x14ac:dyDescent="0.35">
      <c r="A162" s="103">
        <v>161</v>
      </c>
      <c r="B162" s="103">
        <v>2014</v>
      </c>
      <c r="C162" s="103" t="s">
        <v>196</v>
      </c>
      <c r="D162" s="103" t="s">
        <v>55</v>
      </c>
      <c r="E162" s="103">
        <v>9497</v>
      </c>
      <c r="F162" s="104">
        <v>159</v>
      </c>
      <c r="G162" s="103">
        <v>9809</v>
      </c>
      <c r="H162" s="103">
        <v>32</v>
      </c>
      <c r="I162" s="103">
        <v>0</v>
      </c>
      <c r="J162" s="103" t="s">
        <v>24</v>
      </c>
    </row>
    <row r="163" spans="1:10" ht="15" customHeight="1" x14ac:dyDescent="0.35">
      <c r="A163" s="103">
        <v>162</v>
      </c>
      <c r="B163" s="103">
        <v>2014</v>
      </c>
      <c r="C163" s="103" t="s">
        <v>197</v>
      </c>
      <c r="D163" s="103" t="s">
        <v>61</v>
      </c>
      <c r="E163" s="103">
        <v>7418</v>
      </c>
      <c r="F163" s="104">
        <v>437</v>
      </c>
      <c r="G163" s="103">
        <v>9095</v>
      </c>
      <c r="H163" s="103">
        <v>467</v>
      </c>
      <c r="I163" s="103">
        <v>2</v>
      </c>
      <c r="J163" s="103" t="s">
        <v>31</v>
      </c>
    </row>
    <row r="164" spans="1:10" ht="15" customHeight="1" x14ac:dyDescent="0.35">
      <c r="A164" s="103">
        <v>163</v>
      </c>
      <c r="B164" s="103">
        <v>2014</v>
      </c>
      <c r="C164" s="103" t="s">
        <v>198</v>
      </c>
      <c r="D164" s="103" t="s">
        <v>63</v>
      </c>
      <c r="E164" s="103">
        <v>496</v>
      </c>
      <c r="F164" s="104">
        <v>261</v>
      </c>
      <c r="G164" s="103">
        <v>9739</v>
      </c>
      <c r="H164" s="103">
        <v>0</v>
      </c>
      <c r="I164" s="103">
        <v>131</v>
      </c>
      <c r="J164" s="103" t="s">
        <v>24</v>
      </c>
    </row>
    <row r="165" spans="1:10" ht="15" customHeight="1" x14ac:dyDescent="0.35">
      <c r="A165" s="103">
        <v>164</v>
      </c>
      <c r="B165" s="103">
        <v>2014</v>
      </c>
      <c r="C165" s="103" t="s">
        <v>199</v>
      </c>
      <c r="D165" s="103" t="s">
        <v>63</v>
      </c>
      <c r="E165" s="103">
        <v>6632</v>
      </c>
      <c r="F165" s="104">
        <v>159</v>
      </c>
      <c r="G165" s="103">
        <v>9834</v>
      </c>
      <c r="H165" s="103">
        <v>8</v>
      </c>
      <c r="I165" s="103">
        <v>224</v>
      </c>
      <c r="J165" s="103" t="s">
        <v>24</v>
      </c>
    </row>
    <row r="166" spans="1:10" ht="15" customHeight="1" x14ac:dyDescent="0.35">
      <c r="A166" s="103">
        <v>165</v>
      </c>
      <c r="B166" s="103">
        <v>2014</v>
      </c>
      <c r="C166" s="103" t="s">
        <v>200</v>
      </c>
      <c r="D166" s="103" t="s">
        <v>66</v>
      </c>
      <c r="E166" s="103">
        <v>11644</v>
      </c>
      <c r="F166" s="104">
        <v>454</v>
      </c>
      <c r="G166" s="103">
        <v>9473</v>
      </c>
      <c r="H166" s="103">
        <v>73</v>
      </c>
      <c r="I166" s="103">
        <v>241</v>
      </c>
      <c r="J166" s="103" t="s">
        <v>31</v>
      </c>
    </row>
    <row r="167" spans="1:10" ht="15" customHeight="1" x14ac:dyDescent="0.35">
      <c r="A167" s="103">
        <v>166</v>
      </c>
      <c r="B167" s="103">
        <v>2014</v>
      </c>
      <c r="C167" s="103" t="s">
        <v>201</v>
      </c>
      <c r="D167" s="103" t="s">
        <v>66</v>
      </c>
      <c r="E167" s="103">
        <v>11219</v>
      </c>
      <c r="F167" s="104">
        <v>172</v>
      </c>
      <c r="G167" s="103">
        <v>9666</v>
      </c>
      <c r="H167" s="103">
        <v>161</v>
      </c>
      <c r="I167" s="103">
        <v>217</v>
      </c>
      <c r="J167" s="103" t="s">
        <v>31</v>
      </c>
    </row>
    <row r="168" spans="1:10" ht="15" customHeight="1" x14ac:dyDescent="0.35">
      <c r="A168" s="103">
        <v>167</v>
      </c>
      <c r="B168" s="103">
        <v>2014</v>
      </c>
      <c r="C168" s="103" t="s">
        <v>154</v>
      </c>
      <c r="D168" s="103" t="s">
        <v>68</v>
      </c>
      <c r="E168" s="103">
        <v>5062</v>
      </c>
      <c r="F168" s="104">
        <v>476</v>
      </c>
      <c r="G168" s="103">
        <v>9524</v>
      </c>
      <c r="H168" s="103">
        <v>0</v>
      </c>
      <c r="I168" s="103">
        <v>37</v>
      </c>
      <c r="J168" s="103" t="s">
        <v>69</v>
      </c>
    </row>
    <row r="169" spans="1:10" ht="15" customHeight="1" x14ac:dyDescent="0.35">
      <c r="A169" s="103">
        <v>168</v>
      </c>
      <c r="B169" s="103">
        <v>2014</v>
      </c>
      <c r="C169" s="103" t="s">
        <v>202</v>
      </c>
      <c r="D169" s="103" t="s">
        <v>26</v>
      </c>
      <c r="E169" s="103">
        <v>7796</v>
      </c>
      <c r="F169" s="104">
        <v>194</v>
      </c>
      <c r="G169" s="103">
        <v>9806</v>
      </c>
      <c r="H169" s="103">
        <v>0</v>
      </c>
      <c r="I169" s="103">
        <v>25</v>
      </c>
      <c r="J169" s="103" t="s">
        <v>48</v>
      </c>
    </row>
    <row r="170" spans="1:10" ht="15" customHeight="1" x14ac:dyDescent="0.35">
      <c r="A170" s="103">
        <v>169</v>
      </c>
      <c r="B170" s="103">
        <v>2014</v>
      </c>
      <c r="C170" s="103" t="s">
        <v>203</v>
      </c>
      <c r="D170" s="103" t="s">
        <v>26</v>
      </c>
      <c r="E170" s="103">
        <v>6382</v>
      </c>
      <c r="F170" s="104">
        <v>261</v>
      </c>
      <c r="G170" s="103">
        <v>9739</v>
      </c>
      <c r="H170" s="103">
        <v>0</v>
      </c>
      <c r="I170" s="103">
        <v>0</v>
      </c>
      <c r="J170" s="103" t="s">
        <v>48</v>
      </c>
    </row>
    <row r="171" spans="1:10" ht="15" customHeight="1" x14ac:dyDescent="0.35">
      <c r="A171" s="103">
        <v>170</v>
      </c>
      <c r="B171" s="103">
        <v>2014</v>
      </c>
      <c r="C171" s="103" t="s">
        <v>204</v>
      </c>
      <c r="D171" s="103" t="s">
        <v>73</v>
      </c>
      <c r="E171" s="103">
        <v>7785</v>
      </c>
      <c r="F171" s="104">
        <v>271</v>
      </c>
      <c r="G171" s="103">
        <v>9695</v>
      </c>
      <c r="H171" s="103">
        <v>35</v>
      </c>
      <c r="I171" s="103">
        <v>35</v>
      </c>
      <c r="J171" s="103" t="s">
        <v>24</v>
      </c>
    </row>
    <row r="172" spans="1:10" ht="15" customHeight="1" x14ac:dyDescent="0.35">
      <c r="A172" s="103">
        <v>171</v>
      </c>
      <c r="B172" s="103">
        <v>2014</v>
      </c>
      <c r="C172" s="103" t="s">
        <v>205</v>
      </c>
      <c r="D172" s="103" t="s">
        <v>73</v>
      </c>
      <c r="E172" s="103">
        <v>9015</v>
      </c>
      <c r="F172" s="104">
        <v>287</v>
      </c>
      <c r="G172" s="103">
        <v>9435</v>
      </c>
      <c r="H172" s="103">
        <v>278</v>
      </c>
      <c r="I172" s="103">
        <v>244</v>
      </c>
      <c r="J172" s="103" t="s">
        <v>24</v>
      </c>
    </row>
    <row r="173" spans="1:10" ht="15" customHeight="1" x14ac:dyDescent="0.35">
      <c r="A173" s="103">
        <v>172</v>
      </c>
      <c r="B173" s="103">
        <v>2014</v>
      </c>
      <c r="C173" s="103" t="s">
        <v>206</v>
      </c>
      <c r="D173" s="103" t="s">
        <v>74</v>
      </c>
      <c r="E173" s="103">
        <v>7274</v>
      </c>
      <c r="F173" s="104">
        <v>522</v>
      </c>
      <c r="G173" s="103">
        <v>933</v>
      </c>
      <c r="H173" s="103">
        <v>149</v>
      </c>
      <c r="I173" s="103">
        <v>195</v>
      </c>
      <c r="J173" s="103" t="s">
        <v>24</v>
      </c>
    </row>
    <row r="174" spans="1:10" ht="15" customHeight="1" x14ac:dyDescent="0.35">
      <c r="A174" s="103">
        <v>173</v>
      </c>
      <c r="B174" s="103">
        <v>2014</v>
      </c>
      <c r="C174" s="103" t="s">
        <v>207</v>
      </c>
      <c r="D174" s="103" t="s">
        <v>76</v>
      </c>
      <c r="E174" s="103">
        <v>9369</v>
      </c>
      <c r="F174" s="104">
        <v>372</v>
      </c>
      <c r="G174" s="103">
        <v>952</v>
      </c>
      <c r="H174" s="103">
        <v>108</v>
      </c>
      <c r="I174" s="103">
        <v>434</v>
      </c>
      <c r="J174" s="103" t="s">
        <v>24</v>
      </c>
    </row>
    <row r="175" spans="1:10" ht="15" customHeight="1" x14ac:dyDescent="0.35">
      <c r="A175" s="103">
        <v>174</v>
      </c>
      <c r="B175" s="103">
        <v>2014</v>
      </c>
      <c r="C175" s="103" t="s">
        <v>208</v>
      </c>
      <c r="D175" s="103" t="s">
        <v>76</v>
      </c>
      <c r="E175" s="103">
        <v>7207</v>
      </c>
      <c r="F175" s="104">
        <v>219</v>
      </c>
      <c r="G175" s="103">
        <v>9667</v>
      </c>
      <c r="H175" s="103">
        <v>114</v>
      </c>
      <c r="I175" s="103">
        <v>29</v>
      </c>
      <c r="J175" s="103" t="s">
        <v>24</v>
      </c>
    </row>
    <row r="176" spans="1:10" ht="15" customHeight="1" x14ac:dyDescent="0.35">
      <c r="A176" s="103">
        <v>175</v>
      </c>
      <c r="B176" s="103">
        <v>2014</v>
      </c>
      <c r="C176" s="103" t="s">
        <v>209</v>
      </c>
      <c r="D176" s="103" t="s">
        <v>76</v>
      </c>
      <c r="E176" s="103">
        <v>11475</v>
      </c>
      <c r="F176" s="104">
        <v>18</v>
      </c>
      <c r="G176" s="103">
        <v>9483</v>
      </c>
      <c r="H176" s="103">
        <v>337</v>
      </c>
      <c r="I176" s="103">
        <v>187</v>
      </c>
      <c r="J176" s="103" t="s">
        <v>24</v>
      </c>
    </row>
    <row r="177" spans="1:10" ht="15" customHeight="1" x14ac:dyDescent="0.35">
      <c r="A177" s="103">
        <v>176</v>
      </c>
      <c r="B177" s="103">
        <v>2014</v>
      </c>
      <c r="C177" s="103" t="s">
        <v>210</v>
      </c>
      <c r="D177" s="103" t="s">
        <v>76</v>
      </c>
      <c r="E177" s="103">
        <v>9114</v>
      </c>
      <c r="F177" s="104">
        <v>355</v>
      </c>
      <c r="G177" s="103">
        <v>9645</v>
      </c>
      <c r="H177" s="103">
        <v>0</v>
      </c>
      <c r="I177" s="103">
        <v>89</v>
      </c>
      <c r="J177" s="103" t="s">
        <v>24</v>
      </c>
    </row>
    <row r="178" spans="1:10" ht="15" customHeight="1" x14ac:dyDescent="0.35">
      <c r="A178" s="103">
        <v>177</v>
      </c>
      <c r="B178" s="103">
        <v>2014</v>
      </c>
      <c r="C178" s="103" t="s">
        <v>80</v>
      </c>
      <c r="D178" s="103" t="s">
        <v>81</v>
      </c>
      <c r="E178" s="103">
        <v>10525</v>
      </c>
      <c r="F178" s="104">
        <v>435</v>
      </c>
      <c r="G178" s="103">
        <v>8809</v>
      </c>
      <c r="H178" s="103">
        <v>755</v>
      </c>
      <c r="I178" s="103">
        <v>65</v>
      </c>
      <c r="J178" s="103" t="s">
        <v>31</v>
      </c>
    </row>
    <row r="179" spans="1:10" ht="15" customHeight="1" x14ac:dyDescent="0.35">
      <c r="A179" s="103">
        <v>178</v>
      </c>
      <c r="B179" s="103">
        <v>2014</v>
      </c>
      <c r="C179" s="103" t="s">
        <v>211</v>
      </c>
      <c r="D179" s="103" t="s">
        <v>83</v>
      </c>
      <c r="E179" s="103">
        <v>9658</v>
      </c>
      <c r="F179" s="104">
        <v>465</v>
      </c>
      <c r="G179" s="103">
        <v>9394</v>
      </c>
      <c r="H179" s="103">
        <v>141</v>
      </c>
      <c r="I179" s="103">
        <v>8</v>
      </c>
      <c r="J179" s="103" t="s">
        <v>24</v>
      </c>
    </row>
    <row r="180" spans="1:10" ht="15" customHeight="1" x14ac:dyDescent="0.35">
      <c r="A180" s="103">
        <v>179</v>
      </c>
      <c r="B180" s="103">
        <v>2014</v>
      </c>
      <c r="C180" s="103" t="s">
        <v>212</v>
      </c>
      <c r="D180" s="103" t="s">
        <v>83</v>
      </c>
      <c r="E180" s="103">
        <v>11519</v>
      </c>
      <c r="F180" s="104">
        <v>516</v>
      </c>
      <c r="G180" s="103">
        <v>9323</v>
      </c>
      <c r="H180" s="103">
        <v>16</v>
      </c>
      <c r="I180" s="103">
        <v>5</v>
      </c>
      <c r="J180" s="103" t="s">
        <v>24</v>
      </c>
    </row>
    <row r="181" spans="1:10" ht="15" customHeight="1" x14ac:dyDescent="0.35">
      <c r="A181" s="103">
        <v>180</v>
      </c>
      <c r="B181" s="103">
        <v>2014</v>
      </c>
      <c r="C181" s="103" t="s">
        <v>85</v>
      </c>
      <c r="D181" s="103" t="s">
        <v>86</v>
      </c>
      <c r="E181" s="103">
        <v>1009</v>
      </c>
      <c r="F181" s="104">
        <v>122</v>
      </c>
      <c r="G181" s="103">
        <v>9766</v>
      </c>
      <c r="H181" s="103">
        <v>112</v>
      </c>
      <c r="I181" s="103">
        <v>276</v>
      </c>
      <c r="J181" s="103" t="s">
        <v>48</v>
      </c>
    </row>
    <row r="182" spans="1:10" ht="15" customHeight="1" x14ac:dyDescent="0.35">
      <c r="A182" s="103">
        <v>181</v>
      </c>
      <c r="B182" s="103">
        <v>2014</v>
      </c>
      <c r="C182" s="103" t="s">
        <v>27</v>
      </c>
      <c r="D182" s="103" t="s">
        <v>86</v>
      </c>
      <c r="E182" s="103">
        <v>8528</v>
      </c>
      <c r="F182" s="104">
        <v>189</v>
      </c>
      <c r="G182" s="103">
        <v>9811</v>
      </c>
      <c r="H182" s="103">
        <v>0</v>
      </c>
      <c r="I182" s="103">
        <v>164</v>
      </c>
      <c r="J182" s="103" t="s">
        <v>48</v>
      </c>
    </row>
    <row r="183" spans="1:10" ht="15" customHeight="1" x14ac:dyDescent="0.35">
      <c r="A183" s="103">
        <v>182</v>
      </c>
      <c r="B183" s="103">
        <v>2014</v>
      </c>
      <c r="C183" s="103" t="s">
        <v>213</v>
      </c>
      <c r="D183" s="103" t="s">
        <v>89</v>
      </c>
      <c r="E183" s="103">
        <v>7735</v>
      </c>
      <c r="F183" s="104">
        <v>98</v>
      </c>
      <c r="G183" s="103">
        <v>9216</v>
      </c>
      <c r="H183" s="103">
        <v>686</v>
      </c>
      <c r="I183" s="103">
        <v>33</v>
      </c>
      <c r="J183" s="103" t="s">
        <v>69</v>
      </c>
    </row>
    <row r="184" spans="1:10" ht="15" customHeight="1" x14ac:dyDescent="0.35">
      <c r="A184" s="103">
        <v>183</v>
      </c>
      <c r="B184" s="103">
        <v>2014</v>
      </c>
      <c r="C184" s="103" t="s">
        <v>214</v>
      </c>
      <c r="D184" s="103" t="s">
        <v>137</v>
      </c>
      <c r="E184" s="103">
        <v>5284</v>
      </c>
      <c r="F184" s="104">
        <v>404</v>
      </c>
      <c r="G184" s="103">
        <v>9509</v>
      </c>
      <c r="H184" s="103">
        <v>87</v>
      </c>
      <c r="I184" s="103">
        <v>176</v>
      </c>
      <c r="J184" s="103" t="s">
        <v>45</v>
      </c>
    </row>
    <row r="185" spans="1:10" ht="15" customHeight="1" x14ac:dyDescent="0.35">
      <c r="A185" s="103">
        <v>184</v>
      </c>
      <c r="B185" s="103">
        <v>2014</v>
      </c>
      <c r="C185" s="103" t="s">
        <v>215</v>
      </c>
      <c r="D185" s="103" t="s">
        <v>139</v>
      </c>
      <c r="E185" s="103">
        <v>7383</v>
      </c>
      <c r="F185" s="104">
        <v>426</v>
      </c>
      <c r="G185" s="103">
        <v>8434</v>
      </c>
      <c r="H185" s="103">
        <v>114</v>
      </c>
      <c r="I185" s="103">
        <v>89</v>
      </c>
      <c r="J185" s="103" t="s">
        <v>69</v>
      </c>
    </row>
    <row r="186" spans="1:10" ht="15" customHeight="1" x14ac:dyDescent="0.35">
      <c r="A186" s="103">
        <v>185</v>
      </c>
      <c r="B186" s="103">
        <v>2015</v>
      </c>
      <c r="C186" s="103" t="s">
        <v>216</v>
      </c>
      <c r="D186" s="103" t="s">
        <v>23</v>
      </c>
      <c r="E186" s="103">
        <v>12929</v>
      </c>
      <c r="F186" s="104">
        <v>248</v>
      </c>
      <c r="G186" s="103">
        <v>9716</v>
      </c>
      <c r="H186" s="103">
        <v>35</v>
      </c>
      <c r="I186" s="103">
        <v>449</v>
      </c>
      <c r="J186" s="103" t="s">
        <v>24</v>
      </c>
    </row>
    <row r="187" spans="1:10" ht="15" customHeight="1" x14ac:dyDescent="0.35">
      <c r="A187" s="103">
        <v>186</v>
      </c>
      <c r="B187" s="103">
        <v>2015</v>
      </c>
      <c r="C187" s="103" t="s">
        <v>217</v>
      </c>
      <c r="D187" s="103" t="s">
        <v>23</v>
      </c>
      <c r="E187" s="103">
        <v>9992</v>
      </c>
      <c r="F187" s="104">
        <v>532</v>
      </c>
      <c r="G187" s="103">
        <v>9077</v>
      </c>
      <c r="H187" s="103">
        <v>391</v>
      </c>
      <c r="I187" s="103">
        <v>317</v>
      </c>
      <c r="J187" s="103" t="s">
        <v>24</v>
      </c>
    </row>
    <row r="188" spans="1:10" ht="15" customHeight="1" x14ac:dyDescent="0.35">
      <c r="A188" s="103">
        <v>187</v>
      </c>
      <c r="B188" s="103">
        <v>2015</v>
      </c>
      <c r="C188" s="103" t="s">
        <v>218</v>
      </c>
      <c r="D188" s="103" t="s">
        <v>23</v>
      </c>
      <c r="E188" s="103">
        <v>5934</v>
      </c>
      <c r="F188" s="104">
        <v>601</v>
      </c>
      <c r="G188" s="103">
        <v>8956</v>
      </c>
      <c r="H188" s="103">
        <v>442</v>
      </c>
      <c r="I188" s="103">
        <v>34</v>
      </c>
      <c r="J188" s="103" t="s">
        <v>24</v>
      </c>
    </row>
    <row r="189" spans="1:10" ht="15" customHeight="1" x14ac:dyDescent="0.35">
      <c r="A189" s="103">
        <v>188</v>
      </c>
      <c r="B189" s="103">
        <v>2015</v>
      </c>
      <c r="C189" s="103" t="s">
        <v>145</v>
      </c>
      <c r="D189" s="103" t="s">
        <v>30</v>
      </c>
      <c r="E189" s="103">
        <v>9529</v>
      </c>
      <c r="F189" s="104">
        <v>92</v>
      </c>
      <c r="G189" s="103">
        <v>9776</v>
      </c>
      <c r="H189" s="103">
        <v>132</v>
      </c>
      <c r="I189" s="103">
        <v>118</v>
      </c>
      <c r="J189" s="103" t="s">
        <v>31</v>
      </c>
    </row>
    <row r="190" spans="1:10" ht="15" customHeight="1" x14ac:dyDescent="0.35">
      <c r="A190" s="103">
        <v>189</v>
      </c>
      <c r="B190" s="103">
        <v>2015</v>
      </c>
      <c r="C190" s="103" t="s">
        <v>208</v>
      </c>
      <c r="D190" s="103" t="s">
        <v>33</v>
      </c>
      <c r="E190" s="103">
        <v>8163</v>
      </c>
      <c r="F190" s="104">
        <v>325</v>
      </c>
      <c r="G190" s="103">
        <v>9466</v>
      </c>
      <c r="H190" s="103">
        <v>209</v>
      </c>
      <c r="I190" s="103">
        <v>508</v>
      </c>
      <c r="J190" s="103" t="s">
        <v>31</v>
      </c>
    </row>
    <row r="191" spans="1:10" ht="15" customHeight="1" x14ac:dyDescent="0.35">
      <c r="A191" s="103">
        <v>190</v>
      </c>
      <c r="B191" s="103">
        <v>2015</v>
      </c>
      <c r="C191" s="103" t="s">
        <v>219</v>
      </c>
      <c r="D191" s="103" t="s">
        <v>33</v>
      </c>
      <c r="E191" s="103">
        <v>6523</v>
      </c>
      <c r="F191" s="104">
        <v>573</v>
      </c>
      <c r="G191" s="103">
        <v>9005</v>
      </c>
      <c r="H191" s="103">
        <v>421</v>
      </c>
      <c r="I191" s="103">
        <v>196</v>
      </c>
      <c r="J191" s="103" t="s">
        <v>31</v>
      </c>
    </row>
    <row r="192" spans="1:10" ht="15" customHeight="1" x14ac:dyDescent="0.35">
      <c r="A192" s="103">
        <v>191</v>
      </c>
      <c r="B192" s="103">
        <v>2015</v>
      </c>
      <c r="C192" s="103" t="s">
        <v>220</v>
      </c>
      <c r="D192" s="103" t="s">
        <v>36</v>
      </c>
      <c r="E192" s="103">
        <v>7841</v>
      </c>
      <c r="F192" s="104">
        <v>307</v>
      </c>
      <c r="G192" s="103">
        <v>8771</v>
      </c>
      <c r="H192" s="103">
        <v>922</v>
      </c>
      <c r="I192" s="103">
        <v>307</v>
      </c>
      <c r="J192" s="103" t="s">
        <v>24</v>
      </c>
    </row>
    <row r="193" spans="1:10" ht="15" customHeight="1" x14ac:dyDescent="0.35">
      <c r="A193" s="103">
        <v>192</v>
      </c>
      <c r="B193" s="103">
        <v>2015</v>
      </c>
      <c r="C193" s="103" t="s">
        <v>221</v>
      </c>
      <c r="D193" s="103" t="s">
        <v>36</v>
      </c>
      <c r="E193" s="103">
        <v>7321</v>
      </c>
      <c r="F193" s="104">
        <v>316</v>
      </c>
      <c r="G193" s="103">
        <v>9097</v>
      </c>
      <c r="H193" s="103">
        <v>587</v>
      </c>
      <c r="I193" s="103">
        <v>72</v>
      </c>
      <c r="J193" s="103" t="s">
        <v>24</v>
      </c>
    </row>
    <row r="194" spans="1:10" ht="15" customHeight="1" x14ac:dyDescent="0.35">
      <c r="A194" s="103">
        <v>193</v>
      </c>
      <c r="B194" s="103">
        <v>2015</v>
      </c>
      <c r="C194" s="103" t="s">
        <v>222</v>
      </c>
      <c r="D194" s="103" t="s">
        <v>36</v>
      </c>
      <c r="E194" s="103">
        <v>5791</v>
      </c>
      <c r="F194" s="104">
        <v>54</v>
      </c>
      <c r="G194" s="103">
        <v>946</v>
      </c>
      <c r="H194" s="103">
        <v>0</v>
      </c>
      <c r="I194" s="103">
        <v>114</v>
      </c>
      <c r="J194" s="103" t="s">
        <v>24</v>
      </c>
    </row>
    <row r="195" spans="1:10" ht="15" customHeight="1" x14ac:dyDescent="0.35">
      <c r="A195" s="103">
        <v>194</v>
      </c>
      <c r="B195" s="103">
        <v>2015</v>
      </c>
      <c r="C195" s="103" t="s">
        <v>223</v>
      </c>
      <c r="D195" s="103" t="s">
        <v>36</v>
      </c>
      <c r="E195" s="103">
        <v>6775</v>
      </c>
      <c r="F195" s="104">
        <v>265</v>
      </c>
      <c r="G195" s="103">
        <v>9351</v>
      </c>
      <c r="H195" s="103">
        <v>384</v>
      </c>
      <c r="I195" s="103">
        <v>146</v>
      </c>
      <c r="J195" s="103" t="s">
        <v>24</v>
      </c>
    </row>
    <row r="196" spans="1:10" ht="15" customHeight="1" x14ac:dyDescent="0.35">
      <c r="A196" s="103">
        <v>195</v>
      </c>
      <c r="B196" s="103">
        <v>2015</v>
      </c>
      <c r="C196" s="103" t="s">
        <v>224</v>
      </c>
      <c r="D196" s="103" t="s">
        <v>36</v>
      </c>
      <c r="E196" s="103">
        <v>9246</v>
      </c>
      <c r="F196" s="104">
        <v>62</v>
      </c>
      <c r="G196" s="103">
        <v>9675</v>
      </c>
      <c r="H196" s="103">
        <v>263</v>
      </c>
      <c r="I196" s="103">
        <v>77</v>
      </c>
      <c r="J196" s="103" t="s">
        <v>24</v>
      </c>
    </row>
    <row r="197" spans="1:10" ht="15" customHeight="1" x14ac:dyDescent="0.35">
      <c r="A197" s="103">
        <v>196</v>
      </c>
      <c r="B197" s="103">
        <v>2015</v>
      </c>
      <c r="C197" s="103" t="s">
        <v>225</v>
      </c>
      <c r="D197" s="103" t="s">
        <v>42</v>
      </c>
      <c r="E197" s="103">
        <v>7255</v>
      </c>
      <c r="F197" s="104">
        <v>304</v>
      </c>
      <c r="G197" s="103">
        <v>9113</v>
      </c>
      <c r="H197" s="103">
        <v>583</v>
      </c>
      <c r="I197" s="103">
        <v>79</v>
      </c>
      <c r="J197" s="103" t="s">
        <v>24</v>
      </c>
    </row>
    <row r="198" spans="1:10" ht="15" customHeight="1" x14ac:dyDescent="0.35">
      <c r="A198" s="103">
        <v>197</v>
      </c>
      <c r="B198" s="103">
        <v>2015</v>
      </c>
      <c r="C198" s="103" t="s">
        <v>226</v>
      </c>
      <c r="D198" s="103" t="s">
        <v>44</v>
      </c>
      <c r="E198" s="103">
        <v>5604</v>
      </c>
      <c r="F198" s="104">
        <v>456</v>
      </c>
      <c r="G198" s="103">
        <v>9107</v>
      </c>
      <c r="H198" s="103">
        <v>437</v>
      </c>
      <c r="I198" s="103">
        <v>653</v>
      </c>
      <c r="J198" s="103" t="s">
        <v>45</v>
      </c>
    </row>
    <row r="199" spans="1:10" ht="15" customHeight="1" x14ac:dyDescent="0.35">
      <c r="A199" s="103">
        <v>198</v>
      </c>
      <c r="B199" s="103">
        <v>2015</v>
      </c>
      <c r="C199" s="103" t="s">
        <v>227</v>
      </c>
      <c r="D199" s="103" t="s">
        <v>47</v>
      </c>
      <c r="E199" s="103">
        <v>7386</v>
      </c>
      <c r="F199" s="104">
        <v>37</v>
      </c>
      <c r="G199" s="103">
        <v>8821</v>
      </c>
      <c r="H199" s="103">
        <v>809</v>
      </c>
      <c r="I199" s="103">
        <v>297</v>
      </c>
      <c r="J199" s="103" t="s">
        <v>48</v>
      </c>
    </row>
    <row r="200" spans="1:10" ht="15" customHeight="1" x14ac:dyDescent="0.35">
      <c r="A200" s="103">
        <v>199</v>
      </c>
      <c r="B200" s="103">
        <v>2015</v>
      </c>
      <c r="C200" s="103" t="s">
        <v>228</v>
      </c>
      <c r="D200" s="103" t="s">
        <v>47</v>
      </c>
      <c r="E200" s="103">
        <v>10193</v>
      </c>
      <c r="F200" s="104">
        <v>166</v>
      </c>
      <c r="G200" s="103">
        <v>951</v>
      </c>
      <c r="H200" s="103">
        <v>324</v>
      </c>
      <c r="I200" s="103">
        <v>33</v>
      </c>
      <c r="J200" s="103" t="s">
        <v>48</v>
      </c>
    </row>
    <row r="201" spans="1:10" ht="15" customHeight="1" x14ac:dyDescent="0.35">
      <c r="A201" s="103">
        <v>200</v>
      </c>
      <c r="B201" s="103">
        <v>2015</v>
      </c>
      <c r="C201" s="103" t="s">
        <v>229</v>
      </c>
      <c r="D201" s="103" t="s">
        <v>50</v>
      </c>
      <c r="E201" s="103">
        <v>8573</v>
      </c>
      <c r="F201" s="104">
        <v>638</v>
      </c>
      <c r="G201" s="103">
        <v>829</v>
      </c>
      <c r="H201" s="103">
        <v>1072</v>
      </c>
      <c r="I201" s="103">
        <v>61</v>
      </c>
      <c r="J201" s="103" t="s">
        <v>31</v>
      </c>
    </row>
    <row r="202" spans="1:10" ht="15" customHeight="1" x14ac:dyDescent="0.35">
      <c r="A202" s="103">
        <v>201</v>
      </c>
      <c r="B202" s="103">
        <v>2015</v>
      </c>
      <c r="C202" s="103" t="s">
        <v>230</v>
      </c>
      <c r="D202" s="103" t="s">
        <v>52</v>
      </c>
      <c r="E202" s="103">
        <v>10346</v>
      </c>
      <c r="F202" s="104">
        <v>148</v>
      </c>
      <c r="G202" s="103">
        <v>9838</v>
      </c>
      <c r="H202" s="103">
        <v>14</v>
      </c>
      <c r="I202" s="103">
        <v>443</v>
      </c>
      <c r="J202" s="103" t="s">
        <v>31</v>
      </c>
    </row>
    <row r="203" spans="1:10" ht="15" customHeight="1" x14ac:dyDescent="0.35">
      <c r="A203" s="103">
        <v>202</v>
      </c>
      <c r="B203" s="103">
        <v>2015</v>
      </c>
      <c r="C203" s="103" t="s">
        <v>231</v>
      </c>
      <c r="D203" s="103" t="s">
        <v>55</v>
      </c>
      <c r="E203" s="103">
        <v>7404</v>
      </c>
      <c r="F203" s="104">
        <v>51</v>
      </c>
      <c r="G203" s="103">
        <v>9949</v>
      </c>
      <c r="H203" s="103">
        <v>0</v>
      </c>
      <c r="I203" s="103">
        <v>124</v>
      </c>
      <c r="J203" s="103" t="s">
        <v>24</v>
      </c>
    </row>
    <row r="204" spans="1:10" ht="15" customHeight="1" x14ac:dyDescent="0.35">
      <c r="A204" s="103">
        <v>203</v>
      </c>
      <c r="B204" s="103">
        <v>2015</v>
      </c>
      <c r="C204" s="103" t="s">
        <v>232</v>
      </c>
      <c r="D204" s="103" t="s">
        <v>55</v>
      </c>
      <c r="E204" s="103">
        <v>10601</v>
      </c>
      <c r="F204" s="104">
        <v>177</v>
      </c>
      <c r="G204" s="103">
        <v>9802</v>
      </c>
      <c r="H204" s="103">
        <v>22</v>
      </c>
      <c r="I204" s="103">
        <v>166</v>
      </c>
      <c r="J204" s="103" t="s">
        <v>24</v>
      </c>
    </row>
    <row r="205" spans="1:10" ht="15" customHeight="1" x14ac:dyDescent="0.35">
      <c r="A205" s="103">
        <v>204</v>
      </c>
      <c r="B205" s="103">
        <v>2015</v>
      </c>
      <c r="C205" s="103" t="s">
        <v>233</v>
      </c>
      <c r="D205" s="103" t="s">
        <v>55</v>
      </c>
      <c r="E205" s="103">
        <v>3664</v>
      </c>
      <c r="F205" s="104">
        <v>51</v>
      </c>
      <c r="G205" s="103">
        <v>9588</v>
      </c>
      <c r="H205" s="103">
        <v>36</v>
      </c>
      <c r="I205" s="103">
        <v>446</v>
      </c>
      <c r="J205" s="103" t="s">
        <v>24</v>
      </c>
    </row>
    <row r="206" spans="1:10" ht="15" customHeight="1" x14ac:dyDescent="0.35">
      <c r="A206" s="103">
        <v>205</v>
      </c>
      <c r="B206" s="103">
        <v>2015</v>
      </c>
      <c r="C206" s="103" t="s">
        <v>234</v>
      </c>
      <c r="D206" s="103" t="s">
        <v>55</v>
      </c>
      <c r="E206" s="103">
        <v>8332</v>
      </c>
      <c r="F206" s="104">
        <v>286</v>
      </c>
      <c r="G206" s="103">
        <v>9632</v>
      </c>
      <c r="H206" s="103">
        <v>82</v>
      </c>
      <c r="I206" s="103">
        <v>741</v>
      </c>
      <c r="J206" s="103" t="s">
        <v>24</v>
      </c>
    </row>
    <row r="207" spans="1:10" ht="15" customHeight="1" x14ac:dyDescent="0.35">
      <c r="A207" s="103">
        <v>206</v>
      </c>
      <c r="B207" s="103">
        <v>2015</v>
      </c>
      <c r="C207" s="103" t="s">
        <v>235</v>
      </c>
      <c r="D207" s="103" t="s">
        <v>55</v>
      </c>
      <c r="E207" s="103">
        <v>8442</v>
      </c>
      <c r="F207" s="104">
        <v>286</v>
      </c>
      <c r="G207" s="103">
        <v>9714</v>
      </c>
      <c r="H207" s="103">
        <v>0</v>
      </c>
      <c r="I207" s="103">
        <v>95</v>
      </c>
      <c r="J207" s="103" t="s">
        <v>24</v>
      </c>
    </row>
    <row r="208" spans="1:10" ht="15" customHeight="1" x14ac:dyDescent="0.35">
      <c r="A208" s="103">
        <v>207</v>
      </c>
      <c r="B208" s="103">
        <v>2015</v>
      </c>
      <c r="C208" s="103" t="s">
        <v>60</v>
      </c>
      <c r="D208" s="103" t="s">
        <v>61</v>
      </c>
      <c r="E208" s="103">
        <v>7718</v>
      </c>
      <c r="F208" s="104">
        <v>427</v>
      </c>
      <c r="G208" s="103">
        <v>8964</v>
      </c>
      <c r="H208" s="103">
        <v>609</v>
      </c>
      <c r="I208" s="103">
        <v>177</v>
      </c>
      <c r="J208" s="103" t="s">
        <v>31</v>
      </c>
    </row>
    <row r="209" spans="1:10" ht="15" customHeight="1" x14ac:dyDescent="0.35">
      <c r="A209" s="103">
        <v>208</v>
      </c>
      <c r="B209" s="103">
        <v>2015</v>
      </c>
      <c r="C209" s="103" t="s">
        <v>236</v>
      </c>
      <c r="D209" s="103" t="s">
        <v>63</v>
      </c>
      <c r="E209" s="103">
        <v>86</v>
      </c>
      <c r="F209" s="104">
        <v>397</v>
      </c>
      <c r="G209" s="103">
        <v>8885</v>
      </c>
      <c r="H209" s="103">
        <v>718</v>
      </c>
      <c r="I209" s="103">
        <v>512</v>
      </c>
      <c r="J209" s="103" t="s">
        <v>24</v>
      </c>
    </row>
    <row r="210" spans="1:10" ht="15" customHeight="1" x14ac:dyDescent="0.35">
      <c r="A210" s="103">
        <v>209</v>
      </c>
      <c r="B210" s="103">
        <v>2015</v>
      </c>
      <c r="C210" s="103" t="s">
        <v>237</v>
      </c>
      <c r="D210" s="103" t="s">
        <v>120</v>
      </c>
      <c r="E210" s="103">
        <v>8767</v>
      </c>
      <c r="F210" s="104">
        <v>47</v>
      </c>
      <c r="G210" s="103">
        <v>9953</v>
      </c>
      <c r="H210" s="103">
        <v>0</v>
      </c>
      <c r="I210" s="103">
        <v>607</v>
      </c>
      <c r="J210" s="103" t="s">
        <v>31</v>
      </c>
    </row>
    <row r="211" spans="1:10" ht="15" customHeight="1" x14ac:dyDescent="0.35">
      <c r="A211" s="103">
        <v>210</v>
      </c>
      <c r="B211" s="103">
        <v>2015</v>
      </c>
      <c r="C211" s="103" t="s">
        <v>238</v>
      </c>
      <c r="D211" s="103" t="s">
        <v>66</v>
      </c>
      <c r="E211" s="103">
        <v>1101</v>
      </c>
      <c r="F211" s="104">
        <v>377</v>
      </c>
      <c r="G211" s="103">
        <v>9292</v>
      </c>
      <c r="H211" s="103">
        <v>331</v>
      </c>
      <c r="I211" s="103">
        <v>22</v>
      </c>
      <c r="J211" s="103" t="s">
        <v>31</v>
      </c>
    </row>
    <row r="212" spans="1:10" ht="15" customHeight="1" x14ac:dyDescent="0.35">
      <c r="A212" s="103">
        <v>211</v>
      </c>
      <c r="B212" s="103">
        <v>2015</v>
      </c>
      <c r="C212" s="103" t="s">
        <v>239</v>
      </c>
      <c r="D212" s="103" t="s">
        <v>68</v>
      </c>
      <c r="E212" s="103">
        <v>1072</v>
      </c>
      <c r="F212" s="104">
        <v>448</v>
      </c>
      <c r="G212" s="103">
        <v>9479</v>
      </c>
      <c r="H212" s="103">
        <v>74</v>
      </c>
      <c r="I212" s="103">
        <v>233</v>
      </c>
      <c r="J212" s="103" t="s">
        <v>69</v>
      </c>
    </row>
    <row r="213" spans="1:10" ht="15" customHeight="1" x14ac:dyDescent="0.35">
      <c r="A213" s="103">
        <v>212</v>
      </c>
      <c r="B213" s="103">
        <v>2015</v>
      </c>
      <c r="C213" s="103" t="s">
        <v>240</v>
      </c>
      <c r="D213" s="103" t="s">
        <v>26</v>
      </c>
      <c r="E213" s="103">
        <v>9567</v>
      </c>
      <c r="F213" s="104">
        <v>216</v>
      </c>
      <c r="G213" s="103">
        <v>9784</v>
      </c>
      <c r="H213" s="103">
        <v>0</v>
      </c>
      <c r="I213" s="103">
        <v>451</v>
      </c>
      <c r="J213" s="103" t="s">
        <v>48</v>
      </c>
    </row>
    <row r="214" spans="1:10" ht="15" customHeight="1" x14ac:dyDescent="0.35">
      <c r="A214" s="103">
        <v>213</v>
      </c>
      <c r="B214" s="103">
        <v>2015</v>
      </c>
      <c r="C214" s="103" t="s">
        <v>241</v>
      </c>
      <c r="D214" s="103" t="s">
        <v>26</v>
      </c>
      <c r="E214" s="103">
        <v>7643</v>
      </c>
      <c r="F214" s="104">
        <v>115</v>
      </c>
      <c r="G214" s="103">
        <v>9878</v>
      </c>
      <c r="H214" s="103">
        <v>7</v>
      </c>
      <c r="I214" s="103">
        <v>204</v>
      </c>
      <c r="J214" s="103" t="s">
        <v>48</v>
      </c>
    </row>
    <row r="215" spans="1:10" ht="15" customHeight="1" x14ac:dyDescent="0.35">
      <c r="A215" s="103">
        <v>214</v>
      </c>
      <c r="B215" s="103">
        <v>2015</v>
      </c>
      <c r="C215" s="103" t="s">
        <v>242</v>
      </c>
      <c r="D215" s="103" t="s">
        <v>26</v>
      </c>
      <c r="E215" s="103">
        <v>8234</v>
      </c>
      <c r="F215" s="104">
        <v>45</v>
      </c>
      <c r="G215" s="103">
        <v>9949</v>
      </c>
      <c r="H215" s="103">
        <v>6</v>
      </c>
      <c r="I215" s="103">
        <v>17</v>
      </c>
      <c r="J215" s="103" t="s">
        <v>48</v>
      </c>
    </row>
    <row r="216" spans="1:10" ht="15" customHeight="1" x14ac:dyDescent="0.35">
      <c r="A216" s="103">
        <v>215</v>
      </c>
      <c r="B216" s="103">
        <v>2015</v>
      </c>
      <c r="C216" s="103" t="s">
        <v>72</v>
      </c>
      <c r="D216" s="103" t="s">
        <v>73</v>
      </c>
      <c r="E216" s="103">
        <v>6869</v>
      </c>
      <c r="F216" s="104">
        <v>88</v>
      </c>
      <c r="G216" s="103">
        <v>9912</v>
      </c>
      <c r="H216" s="103">
        <v>0</v>
      </c>
      <c r="I216" s="103">
        <v>188</v>
      </c>
      <c r="J216" s="103" t="s">
        <v>24</v>
      </c>
    </row>
    <row r="217" spans="1:10" ht="15" customHeight="1" x14ac:dyDescent="0.35">
      <c r="A217" s="103">
        <v>216</v>
      </c>
      <c r="B217" s="103">
        <v>2015</v>
      </c>
      <c r="C217" s="103" t="s">
        <v>243</v>
      </c>
      <c r="D217" s="103" t="s">
        <v>74</v>
      </c>
      <c r="E217" s="103">
        <v>7828</v>
      </c>
      <c r="F217" s="104">
        <v>606</v>
      </c>
      <c r="G217" s="103">
        <v>8752</v>
      </c>
      <c r="H217" s="103">
        <v>642</v>
      </c>
      <c r="I217" s="103">
        <v>79</v>
      </c>
      <c r="J217" s="103" t="s">
        <v>24</v>
      </c>
    </row>
    <row r="218" spans="1:10" ht="15" customHeight="1" x14ac:dyDescent="0.35">
      <c r="A218" s="103">
        <v>217</v>
      </c>
      <c r="B218" s="103">
        <v>2015</v>
      </c>
      <c r="C218" s="103" t="s">
        <v>127</v>
      </c>
      <c r="D218" s="103" t="s">
        <v>76</v>
      </c>
      <c r="E218" s="103">
        <v>10012</v>
      </c>
      <c r="F218" s="104">
        <v>293</v>
      </c>
      <c r="G218" s="103">
        <v>9436</v>
      </c>
      <c r="H218" s="103">
        <v>271</v>
      </c>
      <c r="I218" s="103">
        <v>176</v>
      </c>
      <c r="J218" s="103" t="s">
        <v>24</v>
      </c>
    </row>
    <row r="219" spans="1:10" ht="15" customHeight="1" x14ac:dyDescent="0.35">
      <c r="A219" s="103">
        <v>218</v>
      </c>
      <c r="B219" s="103">
        <v>2015</v>
      </c>
      <c r="C219" s="103" t="s">
        <v>128</v>
      </c>
      <c r="D219" s="103" t="s">
        <v>76</v>
      </c>
      <c r="E219" s="103">
        <v>5986</v>
      </c>
      <c r="F219" s="104">
        <v>79</v>
      </c>
      <c r="G219" s="103">
        <v>9871</v>
      </c>
      <c r="H219" s="103">
        <v>5</v>
      </c>
      <c r="I219" s="103">
        <v>218</v>
      </c>
      <c r="J219" s="103" t="s">
        <v>24</v>
      </c>
    </row>
    <row r="220" spans="1:10" ht="15" customHeight="1" x14ac:dyDescent="0.35">
      <c r="A220" s="103">
        <v>219</v>
      </c>
      <c r="B220" s="103">
        <v>2015</v>
      </c>
      <c r="C220" s="103" t="s">
        <v>244</v>
      </c>
      <c r="D220" s="103" t="s">
        <v>76</v>
      </c>
      <c r="E220" s="103">
        <v>6906</v>
      </c>
      <c r="F220" s="104">
        <v>142</v>
      </c>
      <c r="G220" s="103">
        <v>9534</v>
      </c>
      <c r="H220" s="103">
        <v>324</v>
      </c>
      <c r="I220" s="103">
        <v>32</v>
      </c>
      <c r="J220" s="103" t="s">
        <v>24</v>
      </c>
    </row>
    <row r="221" spans="1:10" ht="15" customHeight="1" x14ac:dyDescent="0.35">
      <c r="A221" s="103">
        <v>220</v>
      </c>
      <c r="B221" s="103">
        <v>2015</v>
      </c>
      <c r="C221" s="103" t="s">
        <v>130</v>
      </c>
      <c r="D221" s="103" t="s">
        <v>76</v>
      </c>
      <c r="E221" s="103">
        <v>96</v>
      </c>
      <c r="F221" s="104">
        <v>339</v>
      </c>
      <c r="G221" s="103">
        <v>9097</v>
      </c>
      <c r="H221" s="103">
        <v>564</v>
      </c>
      <c r="I221" s="103">
        <v>248</v>
      </c>
      <c r="J221" s="103" t="s">
        <v>24</v>
      </c>
    </row>
    <row r="222" spans="1:10" ht="15" customHeight="1" x14ac:dyDescent="0.35">
      <c r="A222" s="103">
        <v>221</v>
      </c>
      <c r="B222" s="103">
        <v>2015</v>
      </c>
      <c r="C222" s="103" t="s">
        <v>245</v>
      </c>
      <c r="D222" s="103" t="s">
        <v>81</v>
      </c>
      <c r="E222" s="103">
        <v>11278</v>
      </c>
      <c r="F222" s="104">
        <v>153</v>
      </c>
      <c r="G222" s="103">
        <v>868</v>
      </c>
      <c r="H222" s="103">
        <v>1167</v>
      </c>
      <c r="I222" s="103">
        <v>69</v>
      </c>
      <c r="J222" s="103" t="s">
        <v>31</v>
      </c>
    </row>
    <row r="223" spans="1:10" ht="15" customHeight="1" x14ac:dyDescent="0.35">
      <c r="A223" s="103">
        <v>222</v>
      </c>
      <c r="B223" s="103">
        <v>2015</v>
      </c>
      <c r="C223" s="103" t="s">
        <v>211</v>
      </c>
      <c r="D223" s="103" t="s">
        <v>83</v>
      </c>
      <c r="E223" s="103">
        <v>9492</v>
      </c>
      <c r="F223" s="104">
        <v>255</v>
      </c>
      <c r="G223" s="103">
        <v>9007</v>
      </c>
      <c r="H223" s="103">
        <v>737</v>
      </c>
      <c r="I223" s="103">
        <v>6</v>
      </c>
      <c r="J223" s="103" t="s">
        <v>24</v>
      </c>
    </row>
    <row r="224" spans="1:10" ht="15" customHeight="1" x14ac:dyDescent="0.35">
      <c r="A224" s="103">
        <v>223</v>
      </c>
      <c r="B224" s="103">
        <v>2015</v>
      </c>
      <c r="C224" s="103" t="s">
        <v>212</v>
      </c>
      <c r="D224" s="103" t="s">
        <v>83</v>
      </c>
      <c r="E224" s="103">
        <v>11192</v>
      </c>
      <c r="F224" s="104">
        <v>401</v>
      </c>
      <c r="G224" s="103">
        <v>9283</v>
      </c>
      <c r="H224" s="103">
        <v>316</v>
      </c>
      <c r="I224" s="103">
        <v>43</v>
      </c>
      <c r="J224" s="103" t="s">
        <v>24</v>
      </c>
    </row>
    <row r="225" spans="1:10" ht="15" customHeight="1" x14ac:dyDescent="0.35">
      <c r="A225" s="103">
        <v>224</v>
      </c>
      <c r="B225" s="103">
        <v>2015</v>
      </c>
      <c r="C225" s="103" t="s">
        <v>85</v>
      </c>
      <c r="D225" s="103" t="s">
        <v>86</v>
      </c>
      <c r="E225" s="103">
        <v>9531</v>
      </c>
      <c r="F225" s="104">
        <v>172</v>
      </c>
      <c r="G225" s="103">
        <v>9765</v>
      </c>
      <c r="H225" s="103">
        <v>62</v>
      </c>
      <c r="I225" s="103">
        <v>285</v>
      </c>
      <c r="J225" s="103" t="s">
        <v>48</v>
      </c>
    </row>
    <row r="226" spans="1:10" ht="15" customHeight="1" x14ac:dyDescent="0.35">
      <c r="A226" s="103">
        <v>225</v>
      </c>
      <c r="B226" s="103">
        <v>2015</v>
      </c>
      <c r="C226" s="103" t="s">
        <v>27</v>
      </c>
      <c r="D226" s="103" t="s">
        <v>86</v>
      </c>
      <c r="E226" s="103">
        <v>833</v>
      </c>
      <c r="F226" s="104">
        <v>262</v>
      </c>
      <c r="G226" s="103">
        <v>9487</v>
      </c>
      <c r="H226" s="103">
        <v>251</v>
      </c>
      <c r="I226" s="103">
        <v>223</v>
      </c>
      <c r="J226" s="103" t="s">
        <v>48</v>
      </c>
    </row>
    <row r="227" spans="1:10" ht="15" customHeight="1" x14ac:dyDescent="0.35">
      <c r="A227" s="103">
        <v>226</v>
      </c>
      <c r="B227" s="103">
        <v>2015</v>
      </c>
      <c r="C227" s="103" t="s">
        <v>246</v>
      </c>
      <c r="D227" s="103" t="s">
        <v>89</v>
      </c>
      <c r="E227" s="103">
        <v>7784</v>
      </c>
      <c r="F227" s="104">
        <v>286</v>
      </c>
      <c r="G227" s="103">
        <v>9098</v>
      </c>
      <c r="H227" s="103">
        <v>616</v>
      </c>
      <c r="I227" s="103">
        <v>22</v>
      </c>
      <c r="J227" s="103" t="s">
        <v>69</v>
      </c>
    </row>
    <row r="228" spans="1:10" ht="15" customHeight="1" x14ac:dyDescent="0.35">
      <c r="A228" s="103">
        <v>227</v>
      </c>
      <c r="B228" s="103">
        <v>2015</v>
      </c>
      <c r="C228" s="103" t="s">
        <v>247</v>
      </c>
      <c r="D228" s="103" t="s">
        <v>137</v>
      </c>
      <c r="E228" s="103">
        <v>9998</v>
      </c>
      <c r="F228" s="104">
        <v>526</v>
      </c>
      <c r="G228" s="103">
        <v>8859</v>
      </c>
      <c r="H228" s="103">
        <v>615</v>
      </c>
      <c r="I228" s="103">
        <v>669</v>
      </c>
      <c r="J228" s="103" t="s">
        <v>45</v>
      </c>
    </row>
    <row r="229" spans="1:10" ht="15" customHeight="1" x14ac:dyDescent="0.35">
      <c r="A229" s="103">
        <v>228</v>
      </c>
      <c r="B229" s="103">
        <v>2016</v>
      </c>
      <c r="C229" s="103" t="s">
        <v>248</v>
      </c>
      <c r="D229" s="103" t="s">
        <v>23</v>
      </c>
      <c r="E229" s="103">
        <v>78</v>
      </c>
      <c r="F229" s="104">
        <v>496</v>
      </c>
      <c r="G229" s="103">
        <v>8699</v>
      </c>
      <c r="H229" s="103">
        <v>805</v>
      </c>
      <c r="I229" s="103">
        <v>15</v>
      </c>
      <c r="J229" s="103" t="s">
        <v>24</v>
      </c>
    </row>
    <row r="230" spans="1:10" ht="15" customHeight="1" x14ac:dyDescent="0.35">
      <c r="A230" s="103">
        <v>229</v>
      </c>
      <c r="B230" s="103">
        <v>2016</v>
      </c>
      <c r="C230" s="103" t="s">
        <v>249</v>
      </c>
      <c r="D230" s="103" t="s">
        <v>23</v>
      </c>
      <c r="E230" s="103">
        <v>679</v>
      </c>
      <c r="F230" s="104">
        <v>427</v>
      </c>
      <c r="G230" s="103">
        <v>8876</v>
      </c>
      <c r="H230" s="103">
        <v>697</v>
      </c>
      <c r="I230" s="103">
        <v>0</v>
      </c>
      <c r="J230" s="103" t="s">
        <v>24</v>
      </c>
    </row>
    <row r="231" spans="1:10" ht="15" customHeight="1" x14ac:dyDescent="0.35">
      <c r="A231" s="103">
        <v>230</v>
      </c>
      <c r="B231" s="103">
        <v>2016</v>
      </c>
      <c r="C231" s="103" t="s">
        <v>250</v>
      </c>
      <c r="D231" s="103" t="s">
        <v>23</v>
      </c>
      <c r="E231" s="103">
        <v>912</v>
      </c>
      <c r="F231" s="104">
        <v>615</v>
      </c>
      <c r="G231" s="103">
        <v>924</v>
      </c>
      <c r="H231" s="103">
        <v>146</v>
      </c>
      <c r="I231" s="103">
        <v>0</v>
      </c>
      <c r="J231" s="103" t="s">
        <v>24</v>
      </c>
    </row>
    <row r="232" spans="1:10" ht="15" customHeight="1" x14ac:dyDescent="0.35">
      <c r="A232" s="103">
        <v>231</v>
      </c>
      <c r="B232" s="103">
        <v>2016</v>
      </c>
      <c r="C232" s="103" t="s">
        <v>217</v>
      </c>
      <c r="D232" s="103" t="s">
        <v>23</v>
      </c>
      <c r="E232" s="103">
        <v>97</v>
      </c>
      <c r="F232" s="104">
        <v>456</v>
      </c>
      <c r="G232" s="103">
        <v>9175</v>
      </c>
      <c r="H232" s="103">
        <v>368</v>
      </c>
      <c r="I232" s="103">
        <v>9</v>
      </c>
      <c r="J232" s="103" t="s">
        <v>24</v>
      </c>
    </row>
    <row r="233" spans="1:10" ht="15" customHeight="1" x14ac:dyDescent="0.35">
      <c r="A233" s="103">
        <v>232</v>
      </c>
      <c r="B233" s="103">
        <v>2016</v>
      </c>
      <c r="C233" s="103" t="s">
        <v>251</v>
      </c>
      <c r="D233" s="103" t="s">
        <v>23</v>
      </c>
      <c r="E233" s="103">
        <v>1087</v>
      </c>
      <c r="F233" s="104">
        <v>352</v>
      </c>
      <c r="G233" s="103">
        <v>9244</v>
      </c>
      <c r="H233" s="103">
        <v>404</v>
      </c>
      <c r="I233" s="103">
        <v>174</v>
      </c>
      <c r="J233" s="103" t="s">
        <v>24</v>
      </c>
    </row>
    <row r="234" spans="1:10" ht="15" customHeight="1" x14ac:dyDescent="0.35">
      <c r="A234" s="103">
        <v>233</v>
      </c>
      <c r="B234" s="103">
        <v>2016</v>
      </c>
      <c r="C234" s="103" t="s">
        <v>252</v>
      </c>
      <c r="D234" s="103" t="s">
        <v>23</v>
      </c>
      <c r="E234" s="103">
        <v>187</v>
      </c>
      <c r="F234" s="104">
        <v>245</v>
      </c>
      <c r="G234" s="103">
        <v>9563</v>
      </c>
      <c r="H234" s="103">
        <v>192</v>
      </c>
      <c r="I234" s="103">
        <v>11</v>
      </c>
      <c r="J234" s="103" t="s">
        <v>24</v>
      </c>
    </row>
    <row r="235" spans="1:10" ht="15" customHeight="1" x14ac:dyDescent="0.35">
      <c r="A235" s="103">
        <v>234</v>
      </c>
      <c r="B235" s="103">
        <v>2016</v>
      </c>
      <c r="C235" s="103" t="s">
        <v>253</v>
      </c>
      <c r="D235" s="103" t="s">
        <v>30</v>
      </c>
      <c r="E235" s="103">
        <v>814</v>
      </c>
      <c r="F235" s="104">
        <v>283</v>
      </c>
      <c r="G235" s="103">
        <v>9255</v>
      </c>
      <c r="H235" s="103">
        <v>462</v>
      </c>
      <c r="I235" s="103">
        <v>126</v>
      </c>
      <c r="J235" s="103" t="s">
        <v>31</v>
      </c>
    </row>
    <row r="236" spans="1:10" ht="15" customHeight="1" x14ac:dyDescent="0.35">
      <c r="A236" s="103">
        <v>235</v>
      </c>
      <c r="B236" s="103">
        <v>2016</v>
      </c>
      <c r="C236" s="103" t="s">
        <v>254</v>
      </c>
      <c r="D236" s="103" t="s">
        <v>33</v>
      </c>
      <c r="E236" s="103">
        <v>934</v>
      </c>
      <c r="F236" s="104">
        <v>417</v>
      </c>
      <c r="G236" s="103">
        <v>9207</v>
      </c>
      <c r="H236" s="103">
        <v>376</v>
      </c>
      <c r="I236" s="103">
        <v>239</v>
      </c>
      <c r="J236" s="103" t="s">
        <v>31</v>
      </c>
    </row>
    <row r="237" spans="1:10" ht="15" customHeight="1" x14ac:dyDescent="0.35">
      <c r="A237" s="103">
        <v>236</v>
      </c>
      <c r="B237" s="103">
        <v>2016</v>
      </c>
      <c r="C237" s="103" t="s">
        <v>219</v>
      </c>
      <c r="D237" s="103" t="s">
        <v>33</v>
      </c>
      <c r="E237" s="103">
        <v>658</v>
      </c>
      <c r="F237" s="104">
        <v>47</v>
      </c>
      <c r="G237" s="103">
        <v>9119</v>
      </c>
      <c r="H237" s="103">
        <v>412</v>
      </c>
      <c r="I237" s="103">
        <v>124</v>
      </c>
      <c r="J237" s="103" t="s">
        <v>31</v>
      </c>
    </row>
    <row r="238" spans="1:10" ht="15" customHeight="1" x14ac:dyDescent="0.35">
      <c r="A238" s="103">
        <v>237</v>
      </c>
      <c r="B238" s="103">
        <v>2016</v>
      </c>
      <c r="C238" s="103" t="s">
        <v>255</v>
      </c>
      <c r="D238" s="103" t="s">
        <v>36</v>
      </c>
      <c r="E238" s="103">
        <v>839</v>
      </c>
      <c r="F238" s="104">
        <v>203</v>
      </c>
      <c r="G238" s="103">
        <v>9109</v>
      </c>
      <c r="H238" s="103">
        <v>688</v>
      </c>
      <c r="I238" s="103">
        <v>78</v>
      </c>
      <c r="J238" s="103" t="s">
        <v>24</v>
      </c>
    </row>
    <row r="239" spans="1:10" ht="15" customHeight="1" x14ac:dyDescent="0.35">
      <c r="A239" s="103">
        <v>238</v>
      </c>
      <c r="B239" s="103">
        <v>2016</v>
      </c>
      <c r="C239" s="103" t="s">
        <v>221</v>
      </c>
      <c r="D239" s="103" t="s">
        <v>36</v>
      </c>
      <c r="E239" s="103">
        <v>725</v>
      </c>
      <c r="F239" s="104">
        <v>239</v>
      </c>
      <c r="G239" s="103">
        <v>9107</v>
      </c>
      <c r="H239" s="103">
        <v>654</v>
      </c>
      <c r="I239" s="103">
        <v>65</v>
      </c>
      <c r="J239" s="103" t="s">
        <v>24</v>
      </c>
    </row>
    <row r="240" spans="1:10" ht="15" customHeight="1" x14ac:dyDescent="0.35">
      <c r="A240" s="103">
        <v>239</v>
      </c>
      <c r="B240" s="103">
        <v>2016</v>
      </c>
      <c r="C240" s="103" t="s">
        <v>256</v>
      </c>
      <c r="D240" s="103" t="s">
        <v>36</v>
      </c>
      <c r="E240" s="103">
        <v>667</v>
      </c>
      <c r="F240" s="104">
        <v>111</v>
      </c>
      <c r="G240" s="103">
        <v>9585</v>
      </c>
      <c r="H240" s="103">
        <v>303</v>
      </c>
      <c r="I240" s="103">
        <v>71</v>
      </c>
      <c r="J240" s="103" t="s">
        <v>24</v>
      </c>
    </row>
    <row r="241" spans="1:10" ht="15" customHeight="1" x14ac:dyDescent="0.35">
      <c r="A241" s="103">
        <v>240</v>
      </c>
      <c r="B241" s="103">
        <v>2016</v>
      </c>
      <c r="C241" s="103" t="s">
        <v>257</v>
      </c>
      <c r="D241" s="103" t="s">
        <v>36</v>
      </c>
      <c r="E241" s="103">
        <v>798</v>
      </c>
      <c r="F241" s="104">
        <v>283</v>
      </c>
      <c r="G241" s="103">
        <v>9152</v>
      </c>
      <c r="H241" s="103">
        <v>565</v>
      </c>
      <c r="I241" s="103">
        <v>89</v>
      </c>
      <c r="J241" s="103" t="s">
        <v>24</v>
      </c>
    </row>
    <row r="242" spans="1:10" ht="15" customHeight="1" x14ac:dyDescent="0.35">
      <c r="A242" s="103">
        <v>241</v>
      </c>
      <c r="B242" s="103">
        <v>2016</v>
      </c>
      <c r="C242" s="103" t="s">
        <v>258</v>
      </c>
      <c r="D242" s="103" t="s">
        <v>36</v>
      </c>
      <c r="E242" s="103">
        <v>816</v>
      </c>
      <c r="F242" s="104">
        <v>248</v>
      </c>
      <c r="G242" s="103">
        <v>919</v>
      </c>
      <c r="H242" s="103">
        <v>562</v>
      </c>
      <c r="I242" s="103">
        <v>0</v>
      </c>
      <c r="J242" s="103" t="s">
        <v>24</v>
      </c>
    </row>
    <row r="243" spans="1:10" ht="15" customHeight="1" x14ac:dyDescent="0.35">
      <c r="A243" s="103">
        <v>242</v>
      </c>
      <c r="B243" s="103">
        <v>2016</v>
      </c>
      <c r="C243" s="103" t="s">
        <v>259</v>
      </c>
      <c r="D243" s="103" t="s">
        <v>42</v>
      </c>
      <c r="E243" s="103">
        <v>766</v>
      </c>
      <c r="F243" s="104">
        <v>543</v>
      </c>
      <c r="G243" s="103">
        <v>8096</v>
      </c>
      <c r="H243" s="103">
        <v>1361</v>
      </c>
      <c r="I243" s="103">
        <v>43</v>
      </c>
      <c r="J243" s="103" t="s">
        <v>24</v>
      </c>
    </row>
    <row r="244" spans="1:10" ht="15" customHeight="1" x14ac:dyDescent="0.35">
      <c r="A244" s="103">
        <v>243</v>
      </c>
      <c r="B244" s="103">
        <v>2016</v>
      </c>
      <c r="C244" s="103" t="s">
        <v>260</v>
      </c>
      <c r="D244" s="103" t="s">
        <v>44</v>
      </c>
      <c r="E244" s="103">
        <v>678</v>
      </c>
      <c r="F244" s="104">
        <v>354</v>
      </c>
      <c r="G244" s="103">
        <v>9528</v>
      </c>
      <c r="H244" s="103">
        <v>118</v>
      </c>
      <c r="I244" s="103">
        <v>386</v>
      </c>
      <c r="J244" s="103" t="s">
        <v>45</v>
      </c>
    </row>
    <row r="245" spans="1:10" ht="15" customHeight="1" x14ac:dyDescent="0.35">
      <c r="A245" s="103">
        <v>244</v>
      </c>
      <c r="B245" s="103">
        <v>2016</v>
      </c>
      <c r="C245" s="103" t="s">
        <v>261</v>
      </c>
      <c r="D245" s="103" t="s">
        <v>47</v>
      </c>
      <c r="E245" s="103">
        <v>1596</v>
      </c>
      <c r="F245" s="104">
        <v>215</v>
      </c>
      <c r="G245" s="103">
        <v>9284</v>
      </c>
      <c r="H245" s="103">
        <v>501</v>
      </c>
      <c r="I245" s="103">
        <v>32</v>
      </c>
      <c r="J245" s="103" t="s">
        <v>48</v>
      </c>
    </row>
    <row r="246" spans="1:10" ht="15" customHeight="1" x14ac:dyDescent="0.35">
      <c r="A246" s="103">
        <v>245</v>
      </c>
      <c r="B246" s="103">
        <v>2016</v>
      </c>
      <c r="C246" s="103" t="s">
        <v>262</v>
      </c>
      <c r="D246" s="103" t="s">
        <v>47</v>
      </c>
      <c r="E246" s="103">
        <v>402</v>
      </c>
      <c r="F246" s="104">
        <v>374</v>
      </c>
      <c r="G246" s="103">
        <v>9268</v>
      </c>
      <c r="H246" s="103">
        <v>357</v>
      </c>
      <c r="I246" s="103">
        <v>17</v>
      </c>
      <c r="J246" s="103" t="s">
        <v>48</v>
      </c>
    </row>
    <row r="247" spans="1:10" ht="15" customHeight="1" x14ac:dyDescent="0.35">
      <c r="A247" s="103">
        <v>246</v>
      </c>
      <c r="B247" s="103">
        <v>2016</v>
      </c>
      <c r="C247" s="103" t="s">
        <v>263</v>
      </c>
      <c r="D247" s="103" t="s">
        <v>50</v>
      </c>
      <c r="E247" s="103">
        <v>998</v>
      </c>
      <c r="F247" s="104">
        <v>529</v>
      </c>
      <c r="G247" s="103">
        <v>8931</v>
      </c>
      <c r="H247" s="103">
        <v>54</v>
      </c>
      <c r="I247" s="103">
        <v>32</v>
      </c>
      <c r="J247" s="103" t="s">
        <v>31</v>
      </c>
    </row>
    <row r="248" spans="1:10" ht="15" customHeight="1" x14ac:dyDescent="0.35">
      <c r="A248" s="103">
        <v>247</v>
      </c>
      <c r="B248" s="103">
        <v>2016</v>
      </c>
      <c r="C248" s="103" t="s">
        <v>110</v>
      </c>
      <c r="D248" s="103" t="s">
        <v>52</v>
      </c>
      <c r="E248" s="103">
        <v>761</v>
      </c>
      <c r="F248" s="104">
        <v>702</v>
      </c>
      <c r="G248" s="103">
        <v>9298</v>
      </c>
      <c r="H248" s="103">
        <v>0</v>
      </c>
      <c r="I248" s="103">
        <v>12</v>
      </c>
      <c r="J248" s="103" t="s">
        <v>31</v>
      </c>
    </row>
    <row r="249" spans="1:10" ht="15" customHeight="1" x14ac:dyDescent="0.35">
      <c r="A249" s="103">
        <v>248</v>
      </c>
      <c r="B249" s="103">
        <v>2016</v>
      </c>
      <c r="C249" s="103" t="s">
        <v>264</v>
      </c>
      <c r="D249" s="103" t="s">
        <v>55</v>
      </c>
      <c r="E249" s="103">
        <v>986</v>
      </c>
      <c r="F249" s="104">
        <v>324</v>
      </c>
      <c r="G249" s="103">
        <v>9369</v>
      </c>
      <c r="H249" s="103">
        <v>307</v>
      </c>
      <c r="I249" s="103">
        <v>58</v>
      </c>
      <c r="J249" s="103" t="s">
        <v>24</v>
      </c>
    </row>
    <row r="250" spans="1:10" ht="15" customHeight="1" x14ac:dyDescent="0.35">
      <c r="A250" s="103">
        <v>249</v>
      </c>
      <c r="B250" s="103">
        <v>2016</v>
      </c>
      <c r="C250" s="103" t="s">
        <v>265</v>
      </c>
      <c r="D250" s="103" t="s">
        <v>55</v>
      </c>
      <c r="E250" s="103">
        <v>886</v>
      </c>
      <c r="F250" s="104">
        <v>467</v>
      </c>
      <c r="G250" s="103">
        <v>9529</v>
      </c>
      <c r="H250" s="103">
        <v>5</v>
      </c>
      <c r="I250" s="103">
        <v>351</v>
      </c>
      <c r="J250" s="103" t="s">
        <v>24</v>
      </c>
    </row>
    <row r="251" spans="1:10" ht="15" customHeight="1" x14ac:dyDescent="0.35">
      <c r="A251" s="103">
        <v>250</v>
      </c>
      <c r="B251" s="103">
        <v>2016</v>
      </c>
      <c r="C251" s="103" t="s">
        <v>266</v>
      </c>
      <c r="D251" s="103" t="s">
        <v>55</v>
      </c>
      <c r="E251" s="103">
        <v>737</v>
      </c>
      <c r="F251" s="104">
        <v>238</v>
      </c>
      <c r="G251" s="103">
        <v>9762</v>
      </c>
      <c r="H251" s="103">
        <v>0</v>
      </c>
      <c r="I251" s="103">
        <v>24</v>
      </c>
      <c r="J251" s="103" t="s">
        <v>24</v>
      </c>
    </row>
    <row r="252" spans="1:10" ht="15" customHeight="1" x14ac:dyDescent="0.35">
      <c r="A252" s="103">
        <v>251</v>
      </c>
      <c r="B252" s="103">
        <v>2016</v>
      </c>
      <c r="C252" s="103" t="s">
        <v>267</v>
      </c>
      <c r="D252" s="103" t="s">
        <v>55</v>
      </c>
      <c r="E252" s="103">
        <v>941</v>
      </c>
      <c r="F252" s="104">
        <v>16</v>
      </c>
      <c r="G252" s="103">
        <v>9832</v>
      </c>
      <c r="H252" s="103">
        <v>8</v>
      </c>
      <c r="I252" s="103">
        <v>176</v>
      </c>
      <c r="J252" s="103" t="s">
        <v>24</v>
      </c>
    </row>
    <row r="253" spans="1:10" ht="15" customHeight="1" x14ac:dyDescent="0.35">
      <c r="A253" s="103">
        <v>252</v>
      </c>
      <c r="B253" s="103">
        <v>2016</v>
      </c>
      <c r="C253" s="103" t="s">
        <v>268</v>
      </c>
      <c r="D253" s="103" t="s">
        <v>55</v>
      </c>
      <c r="E253" s="103">
        <v>671</v>
      </c>
      <c r="F253" s="104">
        <v>231</v>
      </c>
      <c r="G253" s="103">
        <v>9769</v>
      </c>
      <c r="H253" s="103">
        <v>0</v>
      </c>
      <c r="I253" s="103">
        <v>306</v>
      </c>
      <c r="J253" s="103" t="s">
        <v>24</v>
      </c>
    </row>
    <row r="254" spans="1:10" ht="15" customHeight="1" x14ac:dyDescent="0.35">
      <c r="A254" s="103">
        <v>253</v>
      </c>
      <c r="B254" s="103">
        <v>2016</v>
      </c>
      <c r="C254" s="103" t="s">
        <v>269</v>
      </c>
      <c r="D254" s="103" t="s">
        <v>61</v>
      </c>
      <c r="E254" s="103">
        <v>479</v>
      </c>
      <c r="F254" s="104">
        <v>732</v>
      </c>
      <c r="G254" s="103">
        <v>8295</v>
      </c>
      <c r="H254" s="103">
        <v>973</v>
      </c>
      <c r="I254" s="103">
        <v>471</v>
      </c>
      <c r="J254" s="103" t="s">
        <v>31</v>
      </c>
    </row>
    <row r="255" spans="1:10" ht="15" customHeight="1" x14ac:dyDescent="0.35">
      <c r="A255" s="103">
        <v>254</v>
      </c>
      <c r="B255" s="103">
        <v>2016</v>
      </c>
      <c r="C255" s="103" t="s">
        <v>270</v>
      </c>
      <c r="D255" s="103" t="s">
        <v>61</v>
      </c>
      <c r="E255" s="103">
        <v>807</v>
      </c>
      <c r="F255" s="104">
        <v>1039</v>
      </c>
      <c r="G255" s="103">
        <v>8429</v>
      </c>
      <c r="H255" s="103">
        <v>532</v>
      </c>
      <c r="I255" s="103">
        <v>164</v>
      </c>
      <c r="J255" s="103" t="s">
        <v>31</v>
      </c>
    </row>
    <row r="256" spans="1:10" ht="15" customHeight="1" x14ac:dyDescent="0.35">
      <c r="A256" s="103">
        <v>255</v>
      </c>
      <c r="B256" s="103">
        <v>2016</v>
      </c>
      <c r="C256" s="103" t="s">
        <v>236</v>
      </c>
      <c r="D256" s="103" t="s">
        <v>63</v>
      </c>
      <c r="E256" s="103">
        <v>845</v>
      </c>
      <c r="F256" s="104">
        <v>4</v>
      </c>
      <c r="G256" s="103">
        <v>891</v>
      </c>
      <c r="H256" s="103">
        <v>69</v>
      </c>
      <c r="I256" s="103">
        <v>365</v>
      </c>
      <c r="J256" s="103" t="s">
        <v>24</v>
      </c>
    </row>
    <row r="257" spans="1:10" ht="15" customHeight="1" x14ac:dyDescent="0.35">
      <c r="A257" s="103">
        <v>256</v>
      </c>
      <c r="B257" s="103">
        <v>2016</v>
      </c>
      <c r="C257" s="103" t="s">
        <v>271</v>
      </c>
      <c r="D257" s="103" t="s">
        <v>120</v>
      </c>
      <c r="E257" s="103">
        <v>524</v>
      </c>
      <c r="F257" s="104">
        <v>772</v>
      </c>
      <c r="G257" s="103">
        <v>9228</v>
      </c>
      <c r="H257" s="103">
        <v>0</v>
      </c>
      <c r="I257" s="103">
        <v>416</v>
      </c>
      <c r="J257" s="103" t="s">
        <v>31</v>
      </c>
    </row>
    <row r="258" spans="1:10" ht="15" customHeight="1" x14ac:dyDescent="0.35">
      <c r="A258" s="103">
        <v>257</v>
      </c>
      <c r="B258" s="103">
        <v>2016</v>
      </c>
      <c r="C258" s="103" t="s">
        <v>272</v>
      </c>
      <c r="D258" s="103" t="s">
        <v>66</v>
      </c>
      <c r="E258" s="103">
        <v>114</v>
      </c>
      <c r="F258" s="104">
        <v>37</v>
      </c>
      <c r="G258" s="103">
        <v>9409</v>
      </c>
      <c r="H258" s="103">
        <v>221</v>
      </c>
      <c r="I258" s="103">
        <v>671</v>
      </c>
      <c r="J258" s="103" t="s">
        <v>31</v>
      </c>
    </row>
    <row r="259" spans="1:10" ht="15" customHeight="1" x14ac:dyDescent="0.35">
      <c r="A259" s="103">
        <v>258</v>
      </c>
      <c r="B259" s="103">
        <v>2016</v>
      </c>
      <c r="C259" s="103" t="s">
        <v>273</v>
      </c>
      <c r="D259" s="103" t="s">
        <v>68</v>
      </c>
      <c r="E259" s="103">
        <v>1287</v>
      </c>
      <c r="F259" s="104">
        <v>461</v>
      </c>
      <c r="G259" s="103">
        <v>874</v>
      </c>
      <c r="H259" s="103">
        <v>799</v>
      </c>
      <c r="I259" s="103">
        <v>162</v>
      </c>
      <c r="J259" s="103" t="s">
        <v>69</v>
      </c>
    </row>
    <row r="260" spans="1:10" ht="15" customHeight="1" x14ac:dyDescent="0.35">
      <c r="A260" s="103">
        <v>259</v>
      </c>
      <c r="B260" s="103">
        <v>2016</v>
      </c>
      <c r="C260" s="103" t="s">
        <v>155</v>
      </c>
      <c r="D260" s="103" t="s">
        <v>68</v>
      </c>
      <c r="E260" s="103">
        <v>933</v>
      </c>
      <c r="F260" s="104">
        <v>805</v>
      </c>
      <c r="G260" s="103">
        <v>826</v>
      </c>
      <c r="H260" s="103">
        <v>934</v>
      </c>
      <c r="I260" s="103">
        <v>56</v>
      </c>
      <c r="J260" s="103" t="s">
        <v>69</v>
      </c>
    </row>
    <row r="261" spans="1:10" ht="15" customHeight="1" x14ac:dyDescent="0.35">
      <c r="A261" s="103">
        <v>260</v>
      </c>
      <c r="B261" s="103">
        <v>2016</v>
      </c>
      <c r="C261" s="103" t="s">
        <v>274</v>
      </c>
      <c r="D261" s="103" t="s">
        <v>26</v>
      </c>
      <c r="E261" s="103">
        <v>995</v>
      </c>
      <c r="F261" s="104">
        <v>77</v>
      </c>
      <c r="G261" s="103">
        <v>9923</v>
      </c>
      <c r="H261" s="103">
        <v>0</v>
      </c>
      <c r="I261" s="103">
        <v>553</v>
      </c>
      <c r="J261" s="103" t="s">
        <v>48</v>
      </c>
    </row>
    <row r="262" spans="1:10" ht="15" customHeight="1" x14ac:dyDescent="0.35">
      <c r="A262" s="103">
        <v>261</v>
      </c>
      <c r="B262" s="103">
        <v>2016</v>
      </c>
      <c r="C262" s="103" t="s">
        <v>275</v>
      </c>
      <c r="D262" s="103" t="s">
        <v>26</v>
      </c>
      <c r="E262" s="103">
        <v>257</v>
      </c>
      <c r="F262" s="104">
        <v>66</v>
      </c>
      <c r="G262" s="103">
        <v>9934</v>
      </c>
      <c r="H262" s="103">
        <v>0</v>
      </c>
      <c r="I262" s="103">
        <v>66</v>
      </c>
      <c r="J262" s="103" t="s">
        <v>48</v>
      </c>
    </row>
    <row r="263" spans="1:10" ht="15" customHeight="1" x14ac:dyDescent="0.35">
      <c r="A263" s="103">
        <v>262</v>
      </c>
      <c r="B263" s="103">
        <v>2016</v>
      </c>
      <c r="C263" s="103" t="s">
        <v>276</v>
      </c>
      <c r="D263" s="103" t="s">
        <v>73</v>
      </c>
      <c r="E263" s="103">
        <v>1003</v>
      </c>
      <c r="F263" s="104">
        <v>323</v>
      </c>
      <c r="G263" s="103">
        <v>9634</v>
      </c>
      <c r="H263" s="103">
        <v>43</v>
      </c>
      <c r="I263" s="103">
        <v>34</v>
      </c>
      <c r="J263" s="103" t="s">
        <v>24</v>
      </c>
    </row>
    <row r="264" spans="1:10" ht="15" customHeight="1" x14ac:dyDescent="0.35">
      <c r="A264" s="103">
        <v>263</v>
      </c>
      <c r="B264" s="103">
        <v>2016</v>
      </c>
      <c r="C264" s="103" t="s">
        <v>277</v>
      </c>
      <c r="D264" s="103" t="s">
        <v>73</v>
      </c>
      <c r="E264" s="103">
        <v>668</v>
      </c>
      <c r="F264" s="104">
        <v>678</v>
      </c>
      <c r="G264" s="103">
        <v>8541</v>
      </c>
      <c r="H264" s="103">
        <v>781</v>
      </c>
      <c r="I264" s="103">
        <v>263</v>
      </c>
      <c r="J264" s="103" t="s">
        <v>24</v>
      </c>
    </row>
    <row r="265" spans="1:10" ht="15" customHeight="1" x14ac:dyDescent="0.35">
      <c r="A265" s="103">
        <v>264</v>
      </c>
      <c r="B265" s="103">
        <v>2016</v>
      </c>
      <c r="C265" s="103" t="s">
        <v>278</v>
      </c>
      <c r="D265" s="103" t="s">
        <v>74</v>
      </c>
      <c r="E265" s="103">
        <v>727</v>
      </c>
      <c r="F265" s="104">
        <v>561</v>
      </c>
      <c r="G265" s="103">
        <v>8516</v>
      </c>
      <c r="H265" s="103">
        <v>923</v>
      </c>
      <c r="I265" s="103">
        <v>98</v>
      </c>
      <c r="J265" s="103" t="s">
        <v>24</v>
      </c>
    </row>
    <row r="266" spans="1:10" ht="15" customHeight="1" x14ac:dyDescent="0.35">
      <c r="A266" s="103">
        <v>265</v>
      </c>
      <c r="B266" s="103">
        <v>2016</v>
      </c>
      <c r="C266" s="103" t="s">
        <v>279</v>
      </c>
      <c r="D266" s="103" t="s">
        <v>76</v>
      </c>
      <c r="E266" s="103">
        <v>964</v>
      </c>
      <c r="F266" s="104">
        <v>371</v>
      </c>
      <c r="G266" s="103">
        <v>934</v>
      </c>
      <c r="H266" s="103">
        <v>289</v>
      </c>
      <c r="I266" s="103">
        <v>264</v>
      </c>
      <c r="J266" s="103" t="s">
        <v>24</v>
      </c>
    </row>
    <row r="267" spans="1:10" ht="15" customHeight="1" x14ac:dyDescent="0.35">
      <c r="A267" s="103">
        <v>266</v>
      </c>
      <c r="B267" s="103">
        <v>2016</v>
      </c>
      <c r="C267" s="103" t="s">
        <v>280</v>
      </c>
      <c r="D267" s="103" t="s">
        <v>76</v>
      </c>
      <c r="E267" s="103">
        <v>1053</v>
      </c>
      <c r="F267" s="104">
        <v>265</v>
      </c>
      <c r="G267" s="103">
        <v>8851</v>
      </c>
      <c r="H267" s="103">
        <v>884</v>
      </c>
      <c r="I267" s="103">
        <v>162</v>
      </c>
      <c r="J267" s="103" t="s">
        <v>24</v>
      </c>
    </row>
    <row r="268" spans="1:10" ht="15" customHeight="1" x14ac:dyDescent="0.35">
      <c r="A268" s="103">
        <v>267</v>
      </c>
      <c r="B268" s="103">
        <v>2016</v>
      </c>
      <c r="C268" s="103" t="s">
        <v>281</v>
      </c>
      <c r="D268" s="103" t="s">
        <v>76</v>
      </c>
      <c r="E268" s="103">
        <v>71</v>
      </c>
      <c r="F268" s="104">
        <v>151</v>
      </c>
      <c r="G268" s="103">
        <v>9298</v>
      </c>
      <c r="H268" s="103">
        <v>55</v>
      </c>
      <c r="I268" s="103">
        <v>41</v>
      </c>
      <c r="J268" s="103" t="s">
        <v>24</v>
      </c>
    </row>
    <row r="269" spans="1:10" ht="15" customHeight="1" x14ac:dyDescent="0.35">
      <c r="A269" s="103">
        <v>268</v>
      </c>
      <c r="B269" s="103">
        <v>2016</v>
      </c>
      <c r="C269" s="103" t="s">
        <v>210</v>
      </c>
      <c r="D269" s="103" t="s">
        <v>76</v>
      </c>
      <c r="E269" s="103">
        <v>1045</v>
      </c>
      <c r="F269" s="104">
        <v>216</v>
      </c>
      <c r="G269" s="103">
        <v>9397</v>
      </c>
      <c r="H269" s="103">
        <v>387</v>
      </c>
      <c r="I269" s="103">
        <v>72</v>
      </c>
      <c r="J269" s="103" t="s">
        <v>24</v>
      </c>
    </row>
    <row r="270" spans="1:10" ht="15" customHeight="1" x14ac:dyDescent="0.35">
      <c r="A270" s="103">
        <v>269</v>
      </c>
      <c r="B270" s="103">
        <v>2016</v>
      </c>
      <c r="C270" s="103" t="s">
        <v>245</v>
      </c>
      <c r="D270" s="103" t="s">
        <v>81</v>
      </c>
      <c r="E270" s="103">
        <v>1137</v>
      </c>
      <c r="F270" s="104">
        <v>117</v>
      </c>
      <c r="G270" s="103">
        <v>8861</v>
      </c>
      <c r="H270" s="103">
        <v>1022</v>
      </c>
      <c r="I270" s="103">
        <v>12</v>
      </c>
      <c r="J270" s="103" t="s">
        <v>31</v>
      </c>
    </row>
    <row r="271" spans="1:10" ht="15" customHeight="1" x14ac:dyDescent="0.35">
      <c r="A271" s="103">
        <v>270</v>
      </c>
      <c r="B271" s="103">
        <v>2016</v>
      </c>
      <c r="C271" s="103" t="s">
        <v>82</v>
      </c>
      <c r="D271" s="103" t="s">
        <v>83</v>
      </c>
      <c r="E271" s="103">
        <v>1049</v>
      </c>
      <c r="F271" s="104">
        <v>376</v>
      </c>
      <c r="G271" s="103">
        <v>9142</v>
      </c>
      <c r="H271" s="103">
        <v>482</v>
      </c>
      <c r="I271" s="103">
        <v>0</v>
      </c>
      <c r="J271" s="103" t="s">
        <v>24</v>
      </c>
    </row>
    <row r="272" spans="1:10" ht="15" customHeight="1" x14ac:dyDescent="0.35">
      <c r="A272" s="103">
        <v>271</v>
      </c>
      <c r="B272" s="103">
        <v>2016</v>
      </c>
      <c r="C272" s="103" t="s">
        <v>84</v>
      </c>
      <c r="D272" s="103" t="s">
        <v>83</v>
      </c>
      <c r="E272" s="103">
        <v>748</v>
      </c>
      <c r="F272" s="104">
        <v>294</v>
      </c>
      <c r="G272" s="103">
        <v>8742</v>
      </c>
      <c r="H272" s="103">
        <v>964</v>
      </c>
      <c r="I272" s="103">
        <v>55</v>
      </c>
      <c r="J272" s="103" t="s">
        <v>24</v>
      </c>
    </row>
    <row r="273" spans="1:10" ht="15" customHeight="1" x14ac:dyDescent="0.35">
      <c r="A273" s="103">
        <v>272</v>
      </c>
      <c r="B273" s="103">
        <v>2016</v>
      </c>
      <c r="C273" s="103" t="s">
        <v>282</v>
      </c>
      <c r="D273" s="103" t="s">
        <v>86</v>
      </c>
      <c r="E273" s="103">
        <v>109</v>
      </c>
      <c r="F273" s="104">
        <v>602</v>
      </c>
      <c r="G273" s="103">
        <v>8529</v>
      </c>
      <c r="H273" s="103">
        <v>868</v>
      </c>
      <c r="I273" s="103">
        <v>14</v>
      </c>
      <c r="J273" s="103" t="s">
        <v>48</v>
      </c>
    </row>
    <row r="274" spans="1:10" ht="15" customHeight="1" x14ac:dyDescent="0.35">
      <c r="A274" s="103">
        <v>273</v>
      </c>
      <c r="B274" s="103">
        <v>2016</v>
      </c>
      <c r="C274" s="103" t="s">
        <v>283</v>
      </c>
      <c r="D274" s="103" t="s">
        <v>86</v>
      </c>
      <c r="E274" s="103">
        <v>1023</v>
      </c>
      <c r="F274" s="104">
        <v>553</v>
      </c>
      <c r="G274" s="103">
        <v>8971</v>
      </c>
      <c r="H274" s="103">
        <v>476</v>
      </c>
      <c r="I274" s="103">
        <v>154</v>
      </c>
      <c r="J274" s="103" t="s">
        <v>48</v>
      </c>
    </row>
    <row r="275" spans="1:10" ht="15" customHeight="1" x14ac:dyDescent="0.35">
      <c r="A275" s="103">
        <v>274</v>
      </c>
      <c r="B275" s="103">
        <v>2016</v>
      </c>
      <c r="C275" s="103" t="s">
        <v>284</v>
      </c>
      <c r="D275" s="103" t="s">
        <v>89</v>
      </c>
      <c r="E275" s="103">
        <v>891</v>
      </c>
      <c r="F275" s="104">
        <v>596</v>
      </c>
      <c r="G275" s="103">
        <v>9055</v>
      </c>
      <c r="H275" s="103">
        <v>348</v>
      </c>
      <c r="I275" s="103">
        <v>348</v>
      </c>
      <c r="J275" s="103" t="s">
        <v>69</v>
      </c>
    </row>
    <row r="276" spans="1:10" ht="15" customHeight="1" x14ac:dyDescent="0.35">
      <c r="A276" s="103">
        <v>275</v>
      </c>
      <c r="B276" s="103">
        <v>2016</v>
      </c>
      <c r="C276" s="103" t="s">
        <v>285</v>
      </c>
      <c r="D276" s="103" t="s">
        <v>137</v>
      </c>
      <c r="E276" s="103">
        <v>1038</v>
      </c>
      <c r="F276" s="104">
        <v>344</v>
      </c>
      <c r="G276" s="103">
        <v>9285</v>
      </c>
      <c r="H276" s="103">
        <v>371</v>
      </c>
      <c r="I276" s="103">
        <v>309</v>
      </c>
      <c r="J276" s="103" t="s">
        <v>45</v>
      </c>
    </row>
    <row r="277" spans="1:10" ht="15" customHeight="1" x14ac:dyDescent="0.35">
      <c r="A277" s="103">
        <v>276</v>
      </c>
      <c r="B277" s="103">
        <v>2016</v>
      </c>
      <c r="C277" s="103" t="s">
        <v>286</v>
      </c>
      <c r="D277" s="103" t="s">
        <v>287</v>
      </c>
      <c r="E277" s="103">
        <v>21</v>
      </c>
      <c r="F277" s="104">
        <v>1436</v>
      </c>
      <c r="G277" s="103">
        <v>6103</v>
      </c>
      <c r="H277" s="103">
        <v>2462</v>
      </c>
      <c r="I277" s="103">
        <v>41</v>
      </c>
      <c r="J277" s="103" t="s">
        <v>45</v>
      </c>
    </row>
    <row r="278" spans="1:10" ht="15" customHeight="1" x14ac:dyDescent="0.35">
      <c r="A278" s="103">
        <v>277</v>
      </c>
      <c r="B278" s="103">
        <v>2017</v>
      </c>
      <c r="C278" s="103" t="s">
        <v>288</v>
      </c>
      <c r="D278" s="103" t="s">
        <v>23</v>
      </c>
      <c r="E278" s="103">
        <v>936</v>
      </c>
      <c r="F278" s="104">
        <v>526</v>
      </c>
      <c r="G278" s="103">
        <v>8981</v>
      </c>
      <c r="H278" s="103">
        <v>493</v>
      </c>
      <c r="I278" s="103">
        <v>715</v>
      </c>
      <c r="J278" s="103" t="s">
        <v>24</v>
      </c>
    </row>
    <row r="279" spans="1:10" ht="15" customHeight="1" x14ac:dyDescent="0.35">
      <c r="A279" s="103">
        <v>278</v>
      </c>
      <c r="B279" s="103">
        <v>2017</v>
      </c>
      <c r="C279" s="103" t="s">
        <v>289</v>
      </c>
      <c r="D279" s="103" t="s">
        <v>23</v>
      </c>
      <c r="E279" s="103">
        <v>839</v>
      </c>
      <c r="F279" s="104">
        <v>274</v>
      </c>
      <c r="G279" s="103">
        <v>8766</v>
      </c>
      <c r="H279" s="103">
        <v>961</v>
      </c>
      <c r="I279" s="103">
        <v>622</v>
      </c>
      <c r="J279" s="103" t="s">
        <v>24</v>
      </c>
    </row>
    <row r="280" spans="1:10" ht="15" customHeight="1" x14ac:dyDescent="0.35">
      <c r="A280" s="103">
        <v>279</v>
      </c>
      <c r="B280" s="103">
        <v>2017</v>
      </c>
      <c r="C280" s="103" t="s">
        <v>182</v>
      </c>
      <c r="D280" s="103" t="s">
        <v>23</v>
      </c>
      <c r="E280" s="103">
        <v>1249</v>
      </c>
      <c r="F280" s="104">
        <v>272</v>
      </c>
      <c r="G280" s="103">
        <v>8755</v>
      </c>
      <c r="H280" s="103">
        <v>973</v>
      </c>
      <c r="I280" s="103">
        <v>202</v>
      </c>
      <c r="J280" s="103" t="s">
        <v>24</v>
      </c>
    </row>
    <row r="281" spans="1:10" ht="15" customHeight="1" x14ac:dyDescent="0.35">
      <c r="A281" s="103">
        <v>280</v>
      </c>
      <c r="B281" s="103">
        <v>2017</v>
      </c>
      <c r="C281" s="103" t="s">
        <v>275</v>
      </c>
      <c r="D281" s="103" t="s">
        <v>26</v>
      </c>
      <c r="E281" s="103">
        <v>245</v>
      </c>
      <c r="F281" s="104">
        <v>79</v>
      </c>
      <c r="G281" s="103">
        <v>9876</v>
      </c>
      <c r="H281" s="103">
        <v>45</v>
      </c>
      <c r="I281" s="103">
        <v>0</v>
      </c>
      <c r="J281" s="103" t="s">
        <v>48</v>
      </c>
    </row>
    <row r="282" spans="1:10" ht="15" customHeight="1" x14ac:dyDescent="0.35">
      <c r="A282" s="103">
        <v>281</v>
      </c>
      <c r="B282" s="103">
        <v>2017</v>
      </c>
      <c r="C282" s="103" t="s">
        <v>290</v>
      </c>
      <c r="D282" s="103" t="s">
        <v>23</v>
      </c>
      <c r="E282" s="103">
        <v>778</v>
      </c>
      <c r="F282" s="104">
        <v>279</v>
      </c>
      <c r="G282" s="103">
        <v>902</v>
      </c>
      <c r="H282" s="103">
        <v>701</v>
      </c>
      <c r="I282" s="103">
        <v>369</v>
      </c>
      <c r="J282" s="103" t="s">
        <v>24</v>
      </c>
    </row>
    <row r="283" spans="1:10" ht="15" customHeight="1" x14ac:dyDescent="0.35">
      <c r="A283" s="103">
        <v>282</v>
      </c>
      <c r="B283" s="103">
        <v>2017</v>
      </c>
      <c r="C283" s="103" t="s">
        <v>291</v>
      </c>
      <c r="D283" s="103" t="s">
        <v>23</v>
      </c>
      <c r="E283" s="103">
        <v>891</v>
      </c>
      <c r="F283" s="104">
        <v>864</v>
      </c>
      <c r="G283" s="103">
        <v>812</v>
      </c>
      <c r="H283" s="103">
        <v>1017</v>
      </c>
      <c r="I283" s="103">
        <v>94</v>
      </c>
      <c r="J283" s="103" t="s">
        <v>24</v>
      </c>
    </row>
    <row r="284" spans="1:10" ht="15" customHeight="1" x14ac:dyDescent="0.35">
      <c r="A284" s="103">
        <v>283</v>
      </c>
      <c r="B284" s="103">
        <v>2017</v>
      </c>
      <c r="C284" s="103" t="s">
        <v>292</v>
      </c>
      <c r="D284" s="103" t="s">
        <v>30</v>
      </c>
      <c r="E284" s="103">
        <v>934</v>
      </c>
      <c r="F284" s="104">
        <v>14</v>
      </c>
      <c r="G284" s="103">
        <v>9185</v>
      </c>
      <c r="H284" s="103">
        <v>675</v>
      </c>
      <c r="I284" s="103">
        <v>63</v>
      </c>
      <c r="J284" s="103" t="s">
        <v>31</v>
      </c>
    </row>
    <row r="285" spans="1:10" ht="15" customHeight="1" x14ac:dyDescent="0.35">
      <c r="A285" s="103">
        <v>284</v>
      </c>
      <c r="B285" s="103">
        <v>2017</v>
      </c>
      <c r="C285" s="103" t="s">
        <v>293</v>
      </c>
      <c r="D285" s="103" t="s">
        <v>33</v>
      </c>
      <c r="E285" s="103">
        <v>53</v>
      </c>
      <c r="F285" s="104">
        <v>514</v>
      </c>
      <c r="G285" s="103">
        <v>8943</v>
      </c>
      <c r="H285" s="103">
        <v>543</v>
      </c>
      <c r="I285" s="103">
        <v>11</v>
      </c>
      <c r="J285" s="103" t="s">
        <v>31</v>
      </c>
    </row>
    <row r="286" spans="1:10" ht="15" customHeight="1" x14ac:dyDescent="0.35">
      <c r="A286" s="103">
        <v>285</v>
      </c>
      <c r="B286" s="103">
        <v>2017</v>
      </c>
      <c r="C286" s="103" t="s">
        <v>34</v>
      </c>
      <c r="D286" s="103" t="s">
        <v>33</v>
      </c>
      <c r="E286" s="103">
        <v>787</v>
      </c>
      <c r="F286" s="104">
        <v>23</v>
      </c>
      <c r="G286" s="103">
        <v>958</v>
      </c>
      <c r="H286" s="103">
        <v>396</v>
      </c>
      <c r="I286" s="103">
        <v>56</v>
      </c>
      <c r="J286" s="103" t="s">
        <v>31</v>
      </c>
    </row>
    <row r="287" spans="1:10" ht="15" customHeight="1" x14ac:dyDescent="0.35">
      <c r="A287" s="103">
        <v>286</v>
      </c>
      <c r="B287" s="103">
        <v>2017</v>
      </c>
      <c r="C287" s="103" t="s">
        <v>35</v>
      </c>
      <c r="D287" s="103" t="s">
        <v>36</v>
      </c>
      <c r="E287" s="103">
        <v>296</v>
      </c>
      <c r="F287" s="104">
        <v>142</v>
      </c>
      <c r="G287" s="103">
        <v>9026</v>
      </c>
      <c r="H287" s="103">
        <v>832</v>
      </c>
      <c r="I287" s="103">
        <v>649</v>
      </c>
      <c r="J287" s="103" t="s">
        <v>24</v>
      </c>
    </row>
    <row r="288" spans="1:10" ht="15" customHeight="1" x14ac:dyDescent="0.35">
      <c r="A288" s="103">
        <v>287</v>
      </c>
      <c r="B288" s="103">
        <v>2017</v>
      </c>
      <c r="C288" s="103" t="s">
        <v>294</v>
      </c>
      <c r="D288" s="103" t="s">
        <v>36</v>
      </c>
      <c r="E288" s="103">
        <v>726</v>
      </c>
      <c r="F288" s="104">
        <v>12</v>
      </c>
      <c r="G288" s="103">
        <v>9657</v>
      </c>
      <c r="H288" s="103">
        <v>223</v>
      </c>
      <c r="I288" s="103">
        <v>32</v>
      </c>
      <c r="J288" s="103" t="s">
        <v>24</v>
      </c>
    </row>
    <row r="289" spans="1:10" ht="15" customHeight="1" x14ac:dyDescent="0.35">
      <c r="A289" s="103">
        <v>288</v>
      </c>
      <c r="B289" s="103">
        <v>2017</v>
      </c>
      <c r="C289" s="103" t="s">
        <v>38</v>
      </c>
      <c r="D289" s="103" t="s">
        <v>36</v>
      </c>
      <c r="E289" s="103">
        <v>1276</v>
      </c>
      <c r="F289" s="104">
        <v>256</v>
      </c>
      <c r="G289" s="103">
        <v>9091</v>
      </c>
      <c r="H289" s="103">
        <v>653</v>
      </c>
      <c r="I289" s="103">
        <v>57</v>
      </c>
      <c r="J289" s="103" t="s">
        <v>24</v>
      </c>
    </row>
    <row r="290" spans="1:10" ht="15" customHeight="1" x14ac:dyDescent="0.35">
      <c r="A290" s="103">
        <v>289</v>
      </c>
      <c r="B290" s="103">
        <v>2017</v>
      </c>
      <c r="C290" s="103" t="s">
        <v>39</v>
      </c>
      <c r="D290" s="103" t="s">
        <v>36</v>
      </c>
      <c r="E290" s="103">
        <v>863</v>
      </c>
      <c r="F290" s="104">
        <v>208</v>
      </c>
      <c r="G290" s="103">
        <v>9792</v>
      </c>
      <c r="H290" s="103">
        <v>0</v>
      </c>
      <c r="I290" s="103">
        <v>114</v>
      </c>
      <c r="J290" s="103" t="s">
        <v>24</v>
      </c>
    </row>
    <row r="291" spans="1:10" ht="15" customHeight="1" x14ac:dyDescent="0.35">
      <c r="A291" s="103">
        <v>290</v>
      </c>
      <c r="B291" s="103">
        <v>2017</v>
      </c>
      <c r="C291" s="103" t="s">
        <v>40</v>
      </c>
      <c r="D291" s="103" t="s">
        <v>36</v>
      </c>
      <c r="E291" s="103">
        <v>966</v>
      </c>
      <c r="F291" s="104">
        <v>3</v>
      </c>
      <c r="G291" s="103">
        <v>9296</v>
      </c>
      <c r="H291" s="103">
        <v>403</v>
      </c>
      <c r="I291" s="103">
        <v>9</v>
      </c>
      <c r="J291" s="103" t="s">
        <v>24</v>
      </c>
    </row>
    <row r="292" spans="1:10" ht="15" customHeight="1" x14ac:dyDescent="0.35">
      <c r="A292" s="103">
        <v>291</v>
      </c>
      <c r="B292" s="103">
        <v>2017</v>
      </c>
      <c r="C292" s="103" t="s">
        <v>41</v>
      </c>
      <c r="D292" s="103" t="s">
        <v>42</v>
      </c>
      <c r="E292" s="103">
        <v>839</v>
      </c>
      <c r="F292" s="104">
        <v>339</v>
      </c>
      <c r="G292" s="103">
        <v>8078</v>
      </c>
      <c r="H292" s="103">
        <v>1583</v>
      </c>
      <c r="I292" s="103">
        <v>495</v>
      </c>
      <c r="J292" s="103" t="s">
        <v>24</v>
      </c>
    </row>
    <row r="293" spans="1:10" ht="15" customHeight="1" x14ac:dyDescent="0.35">
      <c r="A293" s="103">
        <v>292</v>
      </c>
      <c r="B293" s="103">
        <v>2017</v>
      </c>
      <c r="C293" s="103" t="s">
        <v>295</v>
      </c>
      <c r="D293" s="103" t="s">
        <v>44</v>
      </c>
      <c r="E293" s="103">
        <v>674</v>
      </c>
      <c r="F293" s="104">
        <v>521</v>
      </c>
      <c r="G293" s="103">
        <v>897</v>
      </c>
      <c r="H293" s="103">
        <v>509</v>
      </c>
      <c r="I293" s="103">
        <v>646</v>
      </c>
      <c r="J293" s="103" t="s">
        <v>45</v>
      </c>
    </row>
    <row r="294" spans="1:10" ht="15" customHeight="1" x14ac:dyDescent="0.35">
      <c r="A294" s="103">
        <v>293</v>
      </c>
      <c r="B294" s="103">
        <v>2017</v>
      </c>
      <c r="C294" s="103" t="s">
        <v>296</v>
      </c>
      <c r="D294" s="103" t="s">
        <v>47</v>
      </c>
      <c r="E294" s="103">
        <v>885</v>
      </c>
      <c r="F294" s="104">
        <v>392</v>
      </c>
      <c r="G294" s="103">
        <v>9195</v>
      </c>
      <c r="H294" s="103">
        <v>413</v>
      </c>
      <c r="I294" s="103">
        <v>38</v>
      </c>
      <c r="J294" s="103" t="s">
        <v>48</v>
      </c>
    </row>
    <row r="295" spans="1:10" ht="15" customHeight="1" x14ac:dyDescent="0.35">
      <c r="A295" s="103">
        <v>294</v>
      </c>
      <c r="B295" s="103">
        <v>2017</v>
      </c>
      <c r="C295" s="103" t="s">
        <v>297</v>
      </c>
      <c r="D295" s="103" t="s">
        <v>47</v>
      </c>
      <c r="E295" s="103">
        <v>856</v>
      </c>
      <c r="F295" s="104">
        <v>344</v>
      </c>
      <c r="G295" s="103">
        <v>9092</v>
      </c>
      <c r="H295" s="103">
        <v>564</v>
      </c>
      <c r="I295" s="103">
        <v>16</v>
      </c>
      <c r="J295" s="103" t="s">
        <v>48</v>
      </c>
    </row>
    <row r="296" spans="1:10" ht="15" customHeight="1" x14ac:dyDescent="0.35">
      <c r="A296" s="103">
        <v>295</v>
      </c>
      <c r="B296" s="103">
        <v>2017</v>
      </c>
      <c r="C296" s="103" t="s">
        <v>298</v>
      </c>
      <c r="D296" s="103" t="s">
        <v>50</v>
      </c>
      <c r="E296" s="103">
        <v>1104</v>
      </c>
      <c r="F296" s="104">
        <v>576</v>
      </c>
      <c r="G296" s="103">
        <v>8902</v>
      </c>
      <c r="H296" s="103">
        <v>521</v>
      </c>
      <c r="I296" s="103">
        <v>98</v>
      </c>
      <c r="J296" s="103" t="s">
        <v>31</v>
      </c>
    </row>
    <row r="297" spans="1:10" ht="15" customHeight="1" x14ac:dyDescent="0.35">
      <c r="A297" s="103">
        <v>296</v>
      </c>
      <c r="B297" s="103">
        <v>2017</v>
      </c>
      <c r="C297" s="103" t="s">
        <v>299</v>
      </c>
      <c r="D297" s="103" t="s">
        <v>52</v>
      </c>
      <c r="E297" s="103">
        <v>674</v>
      </c>
      <c r="F297" s="104">
        <v>356</v>
      </c>
      <c r="G297" s="103">
        <v>951</v>
      </c>
      <c r="H297" s="103">
        <v>135</v>
      </c>
      <c r="I297" s="103">
        <v>263</v>
      </c>
      <c r="J297" s="103" t="s">
        <v>31</v>
      </c>
    </row>
    <row r="298" spans="1:10" ht="15" customHeight="1" x14ac:dyDescent="0.35">
      <c r="A298" s="103">
        <v>297</v>
      </c>
      <c r="B298" s="103">
        <v>2017</v>
      </c>
      <c r="C298" s="103" t="s">
        <v>300</v>
      </c>
      <c r="D298" s="103" t="s">
        <v>55</v>
      </c>
      <c r="E298" s="103">
        <v>1044</v>
      </c>
      <c r="F298" s="104">
        <v>279</v>
      </c>
      <c r="G298" s="103">
        <v>9435</v>
      </c>
      <c r="H298" s="103">
        <v>286</v>
      </c>
      <c r="I298" s="103">
        <v>3</v>
      </c>
      <c r="J298" s="103" t="s">
        <v>24</v>
      </c>
    </row>
    <row r="299" spans="1:10" ht="15" customHeight="1" x14ac:dyDescent="0.35">
      <c r="A299" s="103">
        <v>298</v>
      </c>
      <c r="B299" s="103">
        <v>2017</v>
      </c>
      <c r="C299" s="103" t="s">
        <v>301</v>
      </c>
      <c r="D299" s="103" t="s">
        <v>55</v>
      </c>
      <c r="E299" s="103">
        <v>687</v>
      </c>
      <c r="F299" s="104">
        <v>72</v>
      </c>
      <c r="G299" s="103">
        <v>9716</v>
      </c>
      <c r="H299" s="103">
        <v>211</v>
      </c>
      <c r="I299" s="103">
        <v>205</v>
      </c>
      <c r="J299" s="103" t="s">
        <v>24</v>
      </c>
    </row>
    <row r="300" spans="1:10" ht="15" customHeight="1" x14ac:dyDescent="0.35">
      <c r="A300" s="103">
        <v>299</v>
      </c>
      <c r="B300" s="103">
        <v>2017</v>
      </c>
      <c r="C300" s="103" t="s">
        <v>302</v>
      </c>
      <c r="D300" s="103" t="s">
        <v>55</v>
      </c>
      <c r="E300" s="103">
        <v>708</v>
      </c>
      <c r="F300" s="104">
        <v>657</v>
      </c>
      <c r="G300" s="103">
        <v>9276</v>
      </c>
      <c r="H300" s="103">
        <v>67</v>
      </c>
      <c r="I300" s="103">
        <v>269</v>
      </c>
      <c r="J300" s="103" t="s">
        <v>24</v>
      </c>
    </row>
    <row r="301" spans="1:10" ht="15" customHeight="1" x14ac:dyDescent="0.35">
      <c r="A301" s="103">
        <v>300</v>
      </c>
      <c r="B301" s="103">
        <v>2017</v>
      </c>
      <c r="C301" s="103" t="s">
        <v>303</v>
      </c>
      <c r="D301" s="103" t="s">
        <v>55</v>
      </c>
      <c r="E301" s="103">
        <v>767</v>
      </c>
      <c r="F301" s="104">
        <v>334</v>
      </c>
      <c r="G301" s="103">
        <v>9666</v>
      </c>
      <c r="H301" s="103">
        <v>0</v>
      </c>
      <c r="I301" s="103">
        <v>18</v>
      </c>
      <c r="J301" s="103" t="s">
        <v>24</v>
      </c>
    </row>
    <row r="302" spans="1:10" ht="15" customHeight="1" x14ac:dyDescent="0.35">
      <c r="A302" s="103">
        <v>301</v>
      </c>
      <c r="B302" s="103">
        <v>2017</v>
      </c>
      <c r="C302" s="103" t="s">
        <v>304</v>
      </c>
      <c r="D302" s="103" t="s">
        <v>55</v>
      </c>
      <c r="E302" s="103">
        <v>682</v>
      </c>
      <c r="F302" s="104">
        <v>183</v>
      </c>
      <c r="G302" s="103">
        <v>9817</v>
      </c>
      <c r="H302" s="103">
        <v>0</v>
      </c>
      <c r="I302" s="103">
        <v>26</v>
      </c>
      <c r="J302" s="103" t="s">
        <v>24</v>
      </c>
    </row>
    <row r="303" spans="1:10" ht="15" customHeight="1" x14ac:dyDescent="0.35">
      <c r="A303" s="103">
        <v>302</v>
      </c>
      <c r="B303" s="103">
        <v>2017</v>
      </c>
      <c r="C303" s="103" t="s">
        <v>305</v>
      </c>
      <c r="D303" s="103" t="s">
        <v>61</v>
      </c>
      <c r="E303" s="103">
        <v>556</v>
      </c>
      <c r="F303" s="104">
        <v>288</v>
      </c>
      <c r="G303" s="103">
        <v>9352</v>
      </c>
      <c r="H303" s="103">
        <v>36</v>
      </c>
      <c r="I303" s="103">
        <v>7</v>
      </c>
      <c r="J303" s="103" t="s">
        <v>31</v>
      </c>
    </row>
    <row r="304" spans="1:10" ht="15" customHeight="1" x14ac:dyDescent="0.35">
      <c r="A304" s="103">
        <v>303</v>
      </c>
      <c r="B304" s="103">
        <v>2017</v>
      </c>
      <c r="C304" s="103" t="s">
        <v>306</v>
      </c>
      <c r="D304" s="103" t="s">
        <v>63</v>
      </c>
      <c r="E304" s="103">
        <v>1015</v>
      </c>
      <c r="F304" s="104">
        <v>476</v>
      </c>
      <c r="G304" s="103">
        <v>847</v>
      </c>
      <c r="H304" s="103">
        <v>1054</v>
      </c>
      <c r="I304" s="103">
        <v>397</v>
      </c>
      <c r="J304" s="103" t="s">
        <v>24</v>
      </c>
    </row>
    <row r="305" spans="1:10" ht="15" customHeight="1" x14ac:dyDescent="0.35">
      <c r="A305" s="103">
        <v>304</v>
      </c>
      <c r="B305" s="103">
        <v>2017</v>
      </c>
      <c r="C305" s="103" t="s">
        <v>307</v>
      </c>
      <c r="D305" s="103" t="s">
        <v>63</v>
      </c>
      <c r="E305" s="103">
        <v>949</v>
      </c>
      <c r="F305" s="104">
        <v>19</v>
      </c>
      <c r="G305" s="103">
        <v>9039</v>
      </c>
      <c r="H305" s="103">
        <v>771</v>
      </c>
      <c r="I305" s="103">
        <v>35</v>
      </c>
      <c r="J305" s="103" t="s">
        <v>24</v>
      </c>
    </row>
    <row r="306" spans="1:10" ht="15" customHeight="1" x14ac:dyDescent="0.35">
      <c r="A306" s="103">
        <v>305</v>
      </c>
      <c r="B306" s="103">
        <v>2017</v>
      </c>
      <c r="C306" s="103" t="s">
        <v>308</v>
      </c>
      <c r="D306" s="103" t="s">
        <v>120</v>
      </c>
      <c r="E306" s="103">
        <v>943</v>
      </c>
      <c r="F306" s="104">
        <v>22</v>
      </c>
      <c r="G306" s="103">
        <v>9765</v>
      </c>
      <c r="H306" s="103">
        <v>15</v>
      </c>
      <c r="I306" s="103">
        <v>169</v>
      </c>
      <c r="J306" s="103" t="s">
        <v>31</v>
      </c>
    </row>
    <row r="307" spans="1:10" ht="15" customHeight="1" x14ac:dyDescent="0.35">
      <c r="A307" s="103">
        <v>306</v>
      </c>
      <c r="B307" s="103">
        <v>2017</v>
      </c>
      <c r="C307" s="103" t="s">
        <v>309</v>
      </c>
      <c r="D307" s="103" t="s">
        <v>66</v>
      </c>
      <c r="E307" s="103">
        <v>925</v>
      </c>
      <c r="F307" s="104">
        <v>553</v>
      </c>
      <c r="G307" s="103">
        <v>9165</v>
      </c>
      <c r="H307" s="103">
        <v>282</v>
      </c>
      <c r="I307" s="103">
        <v>282</v>
      </c>
      <c r="J307" s="103" t="s">
        <v>31</v>
      </c>
    </row>
    <row r="308" spans="1:10" ht="15" customHeight="1" x14ac:dyDescent="0.35">
      <c r="A308" s="103">
        <v>307</v>
      </c>
      <c r="B308" s="103">
        <v>2017</v>
      </c>
      <c r="C308" s="103" t="s">
        <v>310</v>
      </c>
      <c r="D308" s="103" t="s">
        <v>68</v>
      </c>
      <c r="E308" s="103">
        <v>849</v>
      </c>
      <c r="F308" s="104">
        <v>559</v>
      </c>
      <c r="G308" s="103">
        <v>8612</v>
      </c>
      <c r="H308" s="103">
        <v>829</v>
      </c>
      <c r="I308" s="103">
        <v>4</v>
      </c>
      <c r="J308" s="103" t="s">
        <v>69</v>
      </c>
    </row>
    <row r="309" spans="1:10" ht="15" customHeight="1" x14ac:dyDescent="0.35">
      <c r="A309" s="103">
        <v>308</v>
      </c>
      <c r="B309" s="103">
        <v>2017</v>
      </c>
      <c r="C309" s="103" t="s">
        <v>240</v>
      </c>
      <c r="D309" s="103" t="s">
        <v>26</v>
      </c>
      <c r="E309" s="103">
        <v>923</v>
      </c>
      <c r="F309" s="104">
        <v>291</v>
      </c>
      <c r="G309" s="103">
        <v>9709</v>
      </c>
      <c r="H309" s="103">
        <v>0</v>
      </c>
      <c r="I309" s="103">
        <v>433</v>
      </c>
      <c r="J309" s="103" t="s">
        <v>48</v>
      </c>
    </row>
    <row r="310" spans="1:10" ht="15" customHeight="1" x14ac:dyDescent="0.35">
      <c r="A310" s="103">
        <v>309</v>
      </c>
      <c r="B310" s="103">
        <v>2017</v>
      </c>
      <c r="C310" s="103" t="s">
        <v>241</v>
      </c>
      <c r="D310" s="103" t="s">
        <v>26</v>
      </c>
      <c r="E310" s="103">
        <v>74</v>
      </c>
      <c r="F310" s="104">
        <v>81</v>
      </c>
      <c r="G310" s="103">
        <v>9913</v>
      </c>
      <c r="H310" s="103">
        <v>6</v>
      </c>
      <c r="I310" s="103">
        <v>667</v>
      </c>
      <c r="J310" s="103" t="s">
        <v>48</v>
      </c>
    </row>
    <row r="311" spans="1:10" ht="15" customHeight="1" x14ac:dyDescent="0.35">
      <c r="A311" s="103">
        <v>310</v>
      </c>
      <c r="B311" s="103">
        <v>2017</v>
      </c>
      <c r="C311" s="103" t="s">
        <v>311</v>
      </c>
      <c r="D311" s="103" t="s">
        <v>26</v>
      </c>
      <c r="E311" s="103">
        <v>66</v>
      </c>
      <c r="F311" s="104">
        <v>333</v>
      </c>
      <c r="G311" s="103">
        <v>9667</v>
      </c>
      <c r="H311" s="103">
        <v>0</v>
      </c>
      <c r="I311" s="103">
        <v>101</v>
      </c>
      <c r="J311" s="103" t="s">
        <v>48</v>
      </c>
    </row>
    <row r="312" spans="1:10" ht="15" customHeight="1" x14ac:dyDescent="0.35">
      <c r="A312" s="103">
        <v>311</v>
      </c>
      <c r="B312" s="103">
        <v>2017</v>
      </c>
      <c r="C312" s="103" t="s">
        <v>312</v>
      </c>
      <c r="D312" s="103" t="s">
        <v>73</v>
      </c>
      <c r="E312" s="103">
        <v>1537</v>
      </c>
      <c r="F312" s="104">
        <v>88</v>
      </c>
      <c r="G312" s="103">
        <v>9912</v>
      </c>
      <c r="H312" s="103">
        <v>0</v>
      </c>
      <c r="I312" s="103">
        <v>0</v>
      </c>
      <c r="J312" s="103" t="s">
        <v>24</v>
      </c>
    </row>
    <row r="313" spans="1:10" ht="15" customHeight="1" x14ac:dyDescent="0.35">
      <c r="A313" s="103">
        <v>312</v>
      </c>
      <c r="B313" s="103">
        <v>2017</v>
      </c>
      <c r="C313" s="103" t="s">
        <v>313</v>
      </c>
      <c r="D313" s="103" t="s">
        <v>73</v>
      </c>
      <c r="E313" s="103">
        <v>1235</v>
      </c>
      <c r="F313" s="104">
        <v>66</v>
      </c>
      <c r="G313" s="103">
        <v>8761</v>
      </c>
      <c r="H313" s="103">
        <v>578</v>
      </c>
      <c r="I313" s="103">
        <v>16</v>
      </c>
      <c r="J313" s="103" t="s">
        <v>24</v>
      </c>
    </row>
    <row r="314" spans="1:10" ht="15" customHeight="1" x14ac:dyDescent="0.35">
      <c r="A314" s="103">
        <v>313</v>
      </c>
      <c r="B314" s="103">
        <v>2017</v>
      </c>
      <c r="C314" s="103" t="s">
        <v>314</v>
      </c>
      <c r="D314" s="103" t="s">
        <v>169</v>
      </c>
      <c r="E314" s="103">
        <v>872</v>
      </c>
      <c r="F314" s="104">
        <v>657</v>
      </c>
      <c r="G314" s="103">
        <v>8804</v>
      </c>
      <c r="H314" s="103">
        <v>539</v>
      </c>
      <c r="I314" s="103">
        <v>189</v>
      </c>
      <c r="J314" s="103" t="s">
        <v>24</v>
      </c>
    </row>
    <row r="315" spans="1:10" ht="15" customHeight="1" x14ac:dyDescent="0.35">
      <c r="A315" s="103">
        <v>314</v>
      </c>
      <c r="B315" s="103">
        <v>2017</v>
      </c>
      <c r="C315" s="103" t="s">
        <v>315</v>
      </c>
      <c r="D315" s="103" t="s">
        <v>76</v>
      </c>
      <c r="E315" s="103">
        <v>1035</v>
      </c>
      <c r="F315" s="104">
        <v>181</v>
      </c>
      <c r="G315" s="103">
        <v>9431</v>
      </c>
      <c r="H315" s="103">
        <v>387</v>
      </c>
      <c r="I315" s="103">
        <v>14</v>
      </c>
      <c r="J315" s="103" t="s">
        <v>24</v>
      </c>
    </row>
    <row r="316" spans="1:10" ht="15" customHeight="1" x14ac:dyDescent="0.35">
      <c r="A316" s="103">
        <v>315</v>
      </c>
      <c r="B316" s="103">
        <v>2017</v>
      </c>
      <c r="C316" s="103" t="s">
        <v>316</v>
      </c>
      <c r="D316" s="103" t="s">
        <v>76</v>
      </c>
      <c r="E316" s="103">
        <v>886</v>
      </c>
      <c r="F316" s="104">
        <v>123</v>
      </c>
      <c r="G316" s="103">
        <v>925</v>
      </c>
      <c r="H316" s="103">
        <v>627</v>
      </c>
      <c r="I316" s="103">
        <v>21</v>
      </c>
      <c r="J316" s="103" t="s">
        <v>24</v>
      </c>
    </row>
    <row r="317" spans="1:10" ht="15" customHeight="1" x14ac:dyDescent="0.35">
      <c r="A317" s="103">
        <v>316</v>
      </c>
      <c r="B317" s="103">
        <v>2017</v>
      </c>
      <c r="C317" s="103" t="s">
        <v>317</v>
      </c>
      <c r="D317" s="103" t="s">
        <v>76</v>
      </c>
      <c r="E317" s="103">
        <v>987</v>
      </c>
      <c r="F317" s="104">
        <v>34</v>
      </c>
      <c r="G317" s="103">
        <v>8952</v>
      </c>
      <c r="H317" s="103">
        <v>707</v>
      </c>
      <c r="I317" s="103">
        <v>167</v>
      </c>
      <c r="J317" s="103" t="s">
        <v>24</v>
      </c>
    </row>
    <row r="318" spans="1:10" ht="15" customHeight="1" x14ac:dyDescent="0.35">
      <c r="A318" s="103">
        <v>317</v>
      </c>
      <c r="B318" s="103">
        <v>2017</v>
      </c>
      <c r="C318" s="103" t="s">
        <v>318</v>
      </c>
      <c r="D318" s="103" t="s">
        <v>76</v>
      </c>
      <c r="E318" s="103">
        <v>791</v>
      </c>
      <c r="F318" s="104">
        <v>238</v>
      </c>
      <c r="G318" s="103">
        <v>9014</v>
      </c>
      <c r="H318" s="103">
        <v>748</v>
      </c>
      <c r="I318" s="103">
        <v>192</v>
      </c>
      <c r="J318" s="103" t="s">
        <v>24</v>
      </c>
    </row>
    <row r="319" spans="1:10" ht="15" customHeight="1" x14ac:dyDescent="0.35">
      <c r="A319" s="103">
        <v>318</v>
      </c>
      <c r="B319" s="103">
        <v>2017</v>
      </c>
      <c r="C319" s="103" t="s">
        <v>319</v>
      </c>
      <c r="D319" s="103" t="s">
        <v>81</v>
      </c>
      <c r="E319" s="103">
        <v>925</v>
      </c>
      <c r="F319" s="104">
        <v>484</v>
      </c>
      <c r="G319" s="103">
        <v>8802</v>
      </c>
      <c r="H319" s="103">
        <v>714</v>
      </c>
      <c r="I319" s="103">
        <v>103</v>
      </c>
      <c r="J319" s="103" t="s">
        <v>31</v>
      </c>
    </row>
    <row r="320" spans="1:10" ht="15" customHeight="1" x14ac:dyDescent="0.35">
      <c r="A320" s="103">
        <v>319</v>
      </c>
      <c r="B320" s="103">
        <v>2017</v>
      </c>
      <c r="C320" s="103" t="s">
        <v>175</v>
      </c>
      <c r="D320" s="103" t="s">
        <v>83</v>
      </c>
      <c r="E320" s="103">
        <v>873</v>
      </c>
      <c r="F320" s="104">
        <v>436</v>
      </c>
      <c r="G320" s="103">
        <v>8788</v>
      </c>
      <c r="H320" s="103">
        <v>777</v>
      </c>
      <c r="I320" s="103">
        <v>22</v>
      </c>
      <c r="J320" s="103" t="s">
        <v>24</v>
      </c>
    </row>
    <row r="321" spans="1:10" ht="15" customHeight="1" x14ac:dyDescent="0.35">
      <c r="A321" s="103">
        <v>320</v>
      </c>
      <c r="B321" s="103">
        <v>2017</v>
      </c>
      <c r="C321" s="103" t="s">
        <v>176</v>
      </c>
      <c r="D321" s="103" t="s">
        <v>83</v>
      </c>
      <c r="E321" s="103">
        <v>905</v>
      </c>
      <c r="F321" s="104">
        <v>36</v>
      </c>
      <c r="G321" s="103">
        <v>9145</v>
      </c>
      <c r="H321" s="103">
        <v>495</v>
      </c>
      <c r="I321" s="103">
        <v>48</v>
      </c>
      <c r="J321" s="103" t="s">
        <v>24</v>
      </c>
    </row>
    <row r="322" spans="1:10" ht="15" customHeight="1" x14ac:dyDescent="0.35">
      <c r="A322" s="103">
        <v>321</v>
      </c>
      <c r="B322" s="103">
        <v>2017</v>
      </c>
      <c r="C322" s="103" t="s">
        <v>320</v>
      </c>
      <c r="D322" s="103" t="s">
        <v>86</v>
      </c>
      <c r="E322" s="103">
        <v>738</v>
      </c>
      <c r="F322" s="104">
        <v>383</v>
      </c>
      <c r="G322" s="103">
        <v>9068</v>
      </c>
      <c r="H322" s="103">
        <v>55</v>
      </c>
      <c r="I322" s="103">
        <v>0</v>
      </c>
      <c r="J322" s="103" t="s">
        <v>48</v>
      </c>
    </row>
    <row r="323" spans="1:10" ht="15" customHeight="1" x14ac:dyDescent="0.35">
      <c r="A323" s="103">
        <v>322</v>
      </c>
      <c r="B323" s="103">
        <v>2017</v>
      </c>
      <c r="C323" s="103" t="s">
        <v>321</v>
      </c>
      <c r="D323" s="103" t="s">
        <v>86</v>
      </c>
      <c r="E323" s="103">
        <v>883</v>
      </c>
      <c r="F323" s="104">
        <v>513</v>
      </c>
      <c r="G323" s="103">
        <v>8397</v>
      </c>
      <c r="H323" s="103">
        <v>1091</v>
      </c>
      <c r="I323" s="103">
        <v>742</v>
      </c>
      <c r="J323" s="103" t="s">
        <v>48</v>
      </c>
    </row>
    <row r="324" spans="1:10" ht="15" customHeight="1" x14ac:dyDescent="0.35">
      <c r="A324" s="103">
        <v>323</v>
      </c>
      <c r="B324" s="103">
        <v>2017</v>
      </c>
      <c r="C324" s="103" t="s">
        <v>179</v>
      </c>
      <c r="D324" s="103" t="s">
        <v>89</v>
      </c>
      <c r="E324" s="103">
        <v>1248</v>
      </c>
      <c r="F324" s="104">
        <v>214</v>
      </c>
      <c r="G324" s="103">
        <v>9455</v>
      </c>
      <c r="H324" s="103">
        <v>331</v>
      </c>
      <c r="I324" s="103">
        <v>166</v>
      </c>
      <c r="J324" s="103" t="s">
        <v>69</v>
      </c>
    </row>
    <row r="325" spans="1:10" ht="15" customHeight="1" x14ac:dyDescent="0.35">
      <c r="A325" s="103">
        <v>324</v>
      </c>
      <c r="B325" s="103">
        <v>2020</v>
      </c>
      <c r="C325" s="103" t="s">
        <v>322</v>
      </c>
      <c r="D325" s="103" t="s">
        <v>91</v>
      </c>
      <c r="E325" s="105">
        <v>9864</v>
      </c>
      <c r="F325" s="105">
        <v>272</v>
      </c>
      <c r="G325" s="105">
        <v>8689</v>
      </c>
      <c r="H325" s="105">
        <v>104</v>
      </c>
      <c r="I325" s="105">
        <v>983</v>
      </c>
      <c r="J325" s="103" t="s">
        <v>45</v>
      </c>
    </row>
    <row r="326" spans="1:10" ht="15" customHeight="1" x14ac:dyDescent="0.35">
      <c r="A326" s="103">
        <v>325</v>
      </c>
      <c r="B326" s="103">
        <v>2017</v>
      </c>
      <c r="C326" s="103" t="s">
        <v>323</v>
      </c>
      <c r="D326" s="103" t="s">
        <v>324</v>
      </c>
      <c r="E326" s="103">
        <v>398</v>
      </c>
      <c r="F326" s="104">
        <v>251</v>
      </c>
      <c r="G326" s="103">
        <v>9749</v>
      </c>
      <c r="H326" s="103">
        <v>0</v>
      </c>
      <c r="I326" s="103">
        <v>9</v>
      </c>
      <c r="J326" s="103" t="s">
        <v>45</v>
      </c>
    </row>
    <row r="327" spans="1:10" ht="15" customHeight="1" x14ac:dyDescent="0.35">
      <c r="A327" s="103">
        <v>326</v>
      </c>
      <c r="B327" s="103">
        <v>2018</v>
      </c>
      <c r="C327" s="103" t="s">
        <v>325</v>
      </c>
      <c r="D327" s="103" t="s">
        <v>23</v>
      </c>
      <c r="E327" s="103">
        <v>5672</v>
      </c>
      <c r="F327" s="104">
        <v>478</v>
      </c>
      <c r="G327" s="103">
        <v>8682</v>
      </c>
      <c r="H327" s="103">
        <v>84</v>
      </c>
      <c r="I327" s="103">
        <v>89</v>
      </c>
      <c r="J327" s="103" t="s">
        <v>24</v>
      </c>
    </row>
    <row r="328" spans="1:10" ht="15" customHeight="1" x14ac:dyDescent="0.35">
      <c r="A328" s="103">
        <v>327</v>
      </c>
      <c r="B328" s="103">
        <v>2018</v>
      </c>
      <c r="C328" s="103" t="s">
        <v>326</v>
      </c>
      <c r="D328" s="103" t="s">
        <v>23</v>
      </c>
      <c r="E328" s="103">
        <v>6838</v>
      </c>
      <c r="F328" s="104">
        <v>508</v>
      </c>
      <c r="G328" s="103">
        <v>8877</v>
      </c>
      <c r="H328" s="103">
        <v>615</v>
      </c>
      <c r="I328" s="103">
        <v>346</v>
      </c>
      <c r="J328" s="103" t="s">
        <v>24</v>
      </c>
    </row>
    <row r="329" spans="1:10" ht="15" customHeight="1" x14ac:dyDescent="0.35">
      <c r="A329" s="103">
        <v>328</v>
      </c>
      <c r="B329" s="103">
        <v>2018</v>
      </c>
      <c r="C329" s="103" t="s">
        <v>327</v>
      </c>
      <c r="D329" s="103" t="s">
        <v>23</v>
      </c>
      <c r="E329" s="103">
        <v>7049</v>
      </c>
      <c r="F329" s="104">
        <v>288</v>
      </c>
      <c r="G329" s="103">
        <v>8969</v>
      </c>
      <c r="H329" s="103">
        <v>742</v>
      </c>
      <c r="I329" s="103">
        <v>265</v>
      </c>
      <c r="J329" s="103" t="s">
        <v>24</v>
      </c>
    </row>
    <row r="330" spans="1:10" ht="15" customHeight="1" x14ac:dyDescent="0.35">
      <c r="A330" s="103">
        <v>329</v>
      </c>
      <c r="B330" s="103">
        <v>2018</v>
      </c>
      <c r="C330" s="103" t="s">
        <v>328</v>
      </c>
      <c r="D330" s="103" t="s">
        <v>23</v>
      </c>
      <c r="E330" s="103">
        <v>7522</v>
      </c>
      <c r="F330" s="104">
        <v>662</v>
      </c>
      <c r="G330" s="103">
        <v>872</v>
      </c>
      <c r="H330" s="103">
        <v>618</v>
      </c>
      <c r="I330" s="103">
        <v>967</v>
      </c>
      <c r="J330" s="103" t="s">
        <v>24</v>
      </c>
    </row>
    <row r="331" spans="1:10" ht="15" customHeight="1" x14ac:dyDescent="0.35">
      <c r="A331" s="103">
        <v>330</v>
      </c>
      <c r="B331" s="103">
        <v>2018</v>
      </c>
      <c r="C331" s="103" t="s">
        <v>329</v>
      </c>
      <c r="D331" s="103" t="s">
        <v>23</v>
      </c>
      <c r="E331" s="103">
        <v>804</v>
      </c>
      <c r="F331" s="104">
        <v>888</v>
      </c>
      <c r="G331" s="103">
        <v>8946</v>
      </c>
      <c r="H331" s="103">
        <v>166</v>
      </c>
      <c r="I331" s="103">
        <v>452</v>
      </c>
      <c r="J331" s="103" t="s">
        <v>24</v>
      </c>
    </row>
    <row r="332" spans="1:10" ht="15" customHeight="1" x14ac:dyDescent="0.35">
      <c r="A332" s="103">
        <v>331</v>
      </c>
      <c r="B332" s="103">
        <v>2018</v>
      </c>
      <c r="C332" s="103" t="s">
        <v>330</v>
      </c>
      <c r="D332" s="103" t="s">
        <v>30</v>
      </c>
      <c r="E332" s="103">
        <v>1132</v>
      </c>
      <c r="F332" s="104">
        <v>211</v>
      </c>
      <c r="G332" s="103">
        <v>9155</v>
      </c>
      <c r="H332" s="103">
        <v>634</v>
      </c>
      <c r="I332" s="103">
        <v>128</v>
      </c>
      <c r="J332" s="103" t="s">
        <v>31</v>
      </c>
    </row>
    <row r="333" spans="1:10" ht="15" customHeight="1" x14ac:dyDescent="0.35">
      <c r="A333" s="103">
        <v>332</v>
      </c>
      <c r="B333" s="103">
        <v>2018</v>
      </c>
      <c r="C333" s="103" t="s">
        <v>184</v>
      </c>
      <c r="D333" s="103" t="s">
        <v>33</v>
      </c>
      <c r="E333" s="103">
        <v>10364</v>
      </c>
      <c r="F333" s="104">
        <v>224</v>
      </c>
      <c r="G333" s="103">
        <v>961</v>
      </c>
      <c r="H333" s="103">
        <v>166</v>
      </c>
      <c r="I333" s="103">
        <v>35</v>
      </c>
      <c r="J333" s="103" t="s">
        <v>31</v>
      </c>
    </row>
    <row r="334" spans="1:10" ht="15" customHeight="1" x14ac:dyDescent="0.35">
      <c r="A334" s="103">
        <v>333</v>
      </c>
      <c r="B334" s="103">
        <v>2018</v>
      </c>
      <c r="C334" s="103" t="s">
        <v>331</v>
      </c>
      <c r="D334" s="103" t="s">
        <v>33</v>
      </c>
      <c r="E334" s="103">
        <v>8534</v>
      </c>
      <c r="F334" s="104">
        <v>368</v>
      </c>
      <c r="G334" s="103">
        <v>9042</v>
      </c>
      <c r="H334" s="103">
        <v>591</v>
      </c>
      <c r="I334" s="103">
        <v>183</v>
      </c>
      <c r="J334" s="103" t="s">
        <v>31</v>
      </c>
    </row>
    <row r="335" spans="1:10" ht="15" customHeight="1" x14ac:dyDescent="0.35">
      <c r="A335" s="103">
        <v>334</v>
      </c>
      <c r="B335" s="103">
        <v>2018</v>
      </c>
      <c r="C335" s="103" t="s">
        <v>332</v>
      </c>
      <c r="D335" s="103" t="s">
        <v>36</v>
      </c>
      <c r="E335" s="103">
        <v>7098</v>
      </c>
      <c r="F335" s="104">
        <v>13</v>
      </c>
      <c r="G335" s="103">
        <v>9394</v>
      </c>
      <c r="H335" s="103">
        <v>476</v>
      </c>
      <c r="I335" s="103">
        <v>0</v>
      </c>
      <c r="J335" s="103" t="s">
        <v>24</v>
      </c>
    </row>
    <row r="336" spans="1:10" ht="15" customHeight="1" x14ac:dyDescent="0.35">
      <c r="A336" s="103">
        <v>335</v>
      </c>
      <c r="B336" s="103">
        <v>2018</v>
      </c>
      <c r="C336" s="103" t="s">
        <v>333</v>
      </c>
      <c r="D336" s="103" t="s">
        <v>36</v>
      </c>
      <c r="E336" s="103">
        <v>10172</v>
      </c>
      <c r="F336" s="104">
        <v>226</v>
      </c>
      <c r="G336" s="103">
        <v>9186</v>
      </c>
      <c r="H336" s="103">
        <v>588</v>
      </c>
      <c r="I336" s="103">
        <v>249</v>
      </c>
      <c r="J336" s="103" t="s">
        <v>24</v>
      </c>
    </row>
    <row r="337" spans="1:10" ht="15" customHeight="1" x14ac:dyDescent="0.35">
      <c r="A337" s="103">
        <v>336</v>
      </c>
      <c r="B337" s="103">
        <v>2018</v>
      </c>
      <c r="C337" s="103" t="s">
        <v>334</v>
      </c>
      <c r="D337" s="103" t="s">
        <v>36</v>
      </c>
      <c r="E337" s="103">
        <v>9017</v>
      </c>
      <c r="F337" s="104">
        <v>226</v>
      </c>
      <c r="G337" s="103">
        <v>9573</v>
      </c>
      <c r="H337" s="103">
        <v>201</v>
      </c>
      <c r="I337" s="103">
        <v>5</v>
      </c>
      <c r="J337" s="103" t="s">
        <v>24</v>
      </c>
    </row>
    <row r="338" spans="1:10" ht="15" customHeight="1" x14ac:dyDescent="0.35">
      <c r="A338" s="103">
        <v>337</v>
      </c>
      <c r="B338" s="103">
        <v>2018</v>
      </c>
      <c r="C338" s="103" t="s">
        <v>335</v>
      </c>
      <c r="D338" s="103" t="s">
        <v>36</v>
      </c>
      <c r="E338" s="103">
        <v>13028</v>
      </c>
      <c r="F338" s="104">
        <v>518</v>
      </c>
      <c r="G338" s="103">
        <v>8598</v>
      </c>
      <c r="H338" s="103">
        <v>884</v>
      </c>
      <c r="I338" s="103">
        <v>0</v>
      </c>
      <c r="J338" s="103" t="s">
        <v>24</v>
      </c>
    </row>
    <row r="339" spans="1:10" ht="15" customHeight="1" x14ac:dyDescent="0.35">
      <c r="A339" s="103">
        <v>338</v>
      </c>
      <c r="B339" s="103">
        <v>2018</v>
      </c>
      <c r="C339" s="103" t="s">
        <v>336</v>
      </c>
      <c r="D339" s="103" t="s">
        <v>36</v>
      </c>
      <c r="E339" s="103">
        <v>11003</v>
      </c>
      <c r="F339" s="104">
        <v>103</v>
      </c>
      <c r="G339" s="103">
        <v>9621</v>
      </c>
      <c r="H339" s="103">
        <v>276</v>
      </c>
      <c r="I339" s="103">
        <v>51</v>
      </c>
      <c r="J339" s="103" t="s">
        <v>24</v>
      </c>
    </row>
    <row r="340" spans="1:10" ht="15" customHeight="1" x14ac:dyDescent="0.35">
      <c r="A340" s="103">
        <v>339</v>
      </c>
      <c r="B340" s="103">
        <v>2018</v>
      </c>
      <c r="C340" s="103" t="s">
        <v>337</v>
      </c>
      <c r="D340" s="103" t="s">
        <v>36</v>
      </c>
      <c r="E340" s="103">
        <v>4603</v>
      </c>
      <c r="F340" s="104">
        <v>163</v>
      </c>
      <c r="G340" s="103">
        <v>9409</v>
      </c>
      <c r="H340" s="103">
        <v>427</v>
      </c>
      <c r="I340" s="103">
        <v>0</v>
      </c>
      <c r="J340" s="103" t="s">
        <v>24</v>
      </c>
    </row>
    <row r="341" spans="1:10" ht="15" customHeight="1" x14ac:dyDescent="0.35">
      <c r="A341" s="103">
        <v>340</v>
      </c>
      <c r="B341" s="103">
        <v>2018</v>
      </c>
      <c r="C341" s="103" t="s">
        <v>169</v>
      </c>
      <c r="D341" s="103" t="s">
        <v>42</v>
      </c>
      <c r="E341" s="103">
        <v>9086</v>
      </c>
      <c r="F341" s="104">
        <v>314</v>
      </c>
      <c r="G341" s="103">
        <v>8682</v>
      </c>
      <c r="H341" s="103">
        <v>1004</v>
      </c>
      <c r="I341" s="103">
        <v>258</v>
      </c>
      <c r="J341" s="103" t="s">
        <v>24</v>
      </c>
    </row>
    <row r="342" spans="1:10" ht="15" customHeight="1" x14ac:dyDescent="0.35">
      <c r="A342" s="103">
        <v>341</v>
      </c>
      <c r="B342" s="103">
        <v>2018</v>
      </c>
      <c r="C342" s="103" t="s">
        <v>144</v>
      </c>
      <c r="D342" s="103" t="s">
        <v>44</v>
      </c>
      <c r="E342" s="103">
        <v>4721</v>
      </c>
      <c r="F342" s="104">
        <v>52</v>
      </c>
      <c r="G342" s="103">
        <v>9187</v>
      </c>
      <c r="H342" s="103">
        <v>293</v>
      </c>
      <c r="I342" s="103">
        <v>234</v>
      </c>
      <c r="J342" s="103" t="s">
        <v>45</v>
      </c>
    </row>
    <row r="343" spans="1:10" ht="15" customHeight="1" x14ac:dyDescent="0.35">
      <c r="A343" s="103">
        <v>342</v>
      </c>
      <c r="B343" s="103">
        <v>2018</v>
      </c>
      <c r="C343" s="103" t="s">
        <v>338</v>
      </c>
      <c r="D343" s="103" t="s">
        <v>47</v>
      </c>
      <c r="E343" s="103">
        <v>9976</v>
      </c>
      <c r="F343" s="104">
        <v>33</v>
      </c>
      <c r="G343" s="103">
        <v>9426</v>
      </c>
      <c r="H343" s="103">
        <v>244</v>
      </c>
      <c r="I343" s="103">
        <v>0</v>
      </c>
      <c r="J343" s="103" t="s">
        <v>48</v>
      </c>
    </row>
    <row r="344" spans="1:10" ht="15" customHeight="1" x14ac:dyDescent="0.35">
      <c r="A344" s="103">
        <v>343</v>
      </c>
      <c r="B344" s="103">
        <v>2018</v>
      </c>
      <c r="C344" s="103" t="s">
        <v>339</v>
      </c>
      <c r="D344" s="103" t="s">
        <v>50</v>
      </c>
      <c r="E344" s="103">
        <v>89</v>
      </c>
      <c r="F344" s="104">
        <v>434</v>
      </c>
      <c r="G344" s="103">
        <v>8796</v>
      </c>
      <c r="H344" s="103">
        <v>77</v>
      </c>
      <c r="I344" s="103">
        <v>17</v>
      </c>
      <c r="J344" s="103" t="s">
        <v>31</v>
      </c>
    </row>
    <row r="345" spans="1:10" ht="15" customHeight="1" x14ac:dyDescent="0.35">
      <c r="A345" s="103">
        <v>344</v>
      </c>
      <c r="B345" s="103">
        <v>2018</v>
      </c>
      <c r="C345" s="103" t="s">
        <v>340</v>
      </c>
      <c r="D345" s="103" t="s">
        <v>52</v>
      </c>
      <c r="E345" s="103">
        <v>8066</v>
      </c>
      <c r="F345" s="104">
        <v>19</v>
      </c>
      <c r="G345" s="103">
        <v>97</v>
      </c>
      <c r="H345" s="103">
        <v>11</v>
      </c>
      <c r="I345" s="103">
        <v>324</v>
      </c>
      <c r="J345" s="103" t="s">
        <v>31</v>
      </c>
    </row>
    <row r="346" spans="1:10" ht="15" customHeight="1" x14ac:dyDescent="0.35">
      <c r="A346" s="103">
        <v>345</v>
      </c>
      <c r="B346" s="103">
        <v>2018</v>
      </c>
      <c r="C346" s="103" t="s">
        <v>341</v>
      </c>
      <c r="D346" s="103" t="s">
        <v>52</v>
      </c>
      <c r="E346" s="103">
        <v>8034</v>
      </c>
      <c r="F346" s="104">
        <v>242</v>
      </c>
      <c r="G346" s="103">
        <v>972</v>
      </c>
      <c r="H346" s="103">
        <v>38</v>
      </c>
      <c r="I346" s="103">
        <v>317</v>
      </c>
      <c r="J346" s="103" t="s">
        <v>31</v>
      </c>
    </row>
    <row r="347" spans="1:10" ht="15" customHeight="1" x14ac:dyDescent="0.35">
      <c r="A347" s="103">
        <v>346</v>
      </c>
      <c r="B347" s="103">
        <v>2018</v>
      </c>
      <c r="C347" s="103" t="s">
        <v>342</v>
      </c>
      <c r="D347" s="103" t="s">
        <v>55</v>
      </c>
      <c r="E347" s="103">
        <v>9283</v>
      </c>
      <c r="F347" s="104">
        <v>196</v>
      </c>
      <c r="G347" s="103">
        <v>9804</v>
      </c>
      <c r="H347" s="103">
        <v>0</v>
      </c>
      <c r="I347" s="103">
        <v>247</v>
      </c>
      <c r="J347" s="103" t="s">
        <v>24</v>
      </c>
    </row>
    <row r="348" spans="1:10" ht="15" customHeight="1" x14ac:dyDescent="0.35">
      <c r="A348" s="103">
        <v>347</v>
      </c>
      <c r="B348" s="103">
        <v>2018</v>
      </c>
      <c r="C348" s="103" t="s">
        <v>158</v>
      </c>
      <c r="D348" s="103" t="s">
        <v>55</v>
      </c>
      <c r="E348" s="103">
        <v>6577</v>
      </c>
      <c r="F348" s="104">
        <v>253</v>
      </c>
      <c r="G348" s="103">
        <v>9747</v>
      </c>
      <c r="H348" s="103">
        <v>0</v>
      </c>
      <c r="I348" s="103">
        <v>115</v>
      </c>
      <c r="J348" s="103" t="s">
        <v>24</v>
      </c>
    </row>
    <row r="349" spans="1:10" ht="15" customHeight="1" x14ac:dyDescent="0.35">
      <c r="A349" s="103">
        <v>348</v>
      </c>
      <c r="B349" s="103">
        <v>2018</v>
      </c>
      <c r="C349" s="103" t="s">
        <v>343</v>
      </c>
      <c r="D349" s="103" t="s">
        <v>55</v>
      </c>
      <c r="E349" s="103">
        <v>14343</v>
      </c>
      <c r="F349" s="104">
        <v>191</v>
      </c>
      <c r="G349" s="103">
        <v>9797</v>
      </c>
      <c r="H349" s="103">
        <v>11</v>
      </c>
      <c r="I349" s="103">
        <v>0</v>
      </c>
      <c r="J349" s="103" t="s">
        <v>24</v>
      </c>
    </row>
    <row r="350" spans="1:10" ht="15" customHeight="1" x14ac:dyDescent="0.35">
      <c r="A350" s="103">
        <v>349</v>
      </c>
      <c r="B350" s="103">
        <v>2018</v>
      </c>
      <c r="C350" s="103" t="s">
        <v>344</v>
      </c>
      <c r="D350" s="103" t="s">
        <v>55</v>
      </c>
      <c r="E350" s="103">
        <v>10051</v>
      </c>
      <c r="F350" s="104">
        <v>22</v>
      </c>
      <c r="G350" s="103">
        <v>8998</v>
      </c>
      <c r="H350" s="103">
        <v>782</v>
      </c>
      <c r="I350" s="103">
        <v>185</v>
      </c>
      <c r="J350" s="103" t="s">
        <v>24</v>
      </c>
    </row>
    <row r="351" spans="1:10" ht="15" customHeight="1" x14ac:dyDescent="0.35">
      <c r="A351" s="103">
        <v>350</v>
      </c>
      <c r="B351" s="103">
        <v>2018</v>
      </c>
      <c r="C351" s="103" t="s">
        <v>235</v>
      </c>
      <c r="D351" s="103" t="s">
        <v>55</v>
      </c>
      <c r="E351" s="103">
        <v>8168</v>
      </c>
      <c r="F351" s="104">
        <v>375</v>
      </c>
      <c r="G351" s="103">
        <v>9625</v>
      </c>
      <c r="H351" s="103">
        <v>0</v>
      </c>
      <c r="I351" s="103">
        <v>275</v>
      </c>
      <c r="J351" s="103" t="s">
        <v>24</v>
      </c>
    </row>
    <row r="352" spans="1:10" ht="15" customHeight="1" x14ac:dyDescent="0.35">
      <c r="A352" s="103">
        <v>351</v>
      </c>
      <c r="B352" s="103">
        <v>2018</v>
      </c>
      <c r="C352" s="103" t="s">
        <v>345</v>
      </c>
      <c r="D352" s="103" t="s">
        <v>61</v>
      </c>
      <c r="E352" s="103">
        <v>8477</v>
      </c>
      <c r="F352" s="104">
        <v>186</v>
      </c>
      <c r="G352" s="103">
        <v>916</v>
      </c>
      <c r="H352" s="103">
        <v>654</v>
      </c>
      <c r="I352" s="103">
        <v>28</v>
      </c>
      <c r="J352" s="103" t="s">
        <v>31</v>
      </c>
    </row>
    <row r="353" spans="1:10" ht="15" customHeight="1" x14ac:dyDescent="0.35">
      <c r="A353" s="103">
        <v>352</v>
      </c>
      <c r="B353" s="103">
        <v>2018</v>
      </c>
      <c r="C353" s="103" t="s">
        <v>346</v>
      </c>
      <c r="D353" s="103" t="s">
        <v>63</v>
      </c>
      <c r="E353" s="103">
        <v>6722</v>
      </c>
      <c r="F353" s="104">
        <v>456</v>
      </c>
      <c r="G353" s="103">
        <v>872</v>
      </c>
      <c r="H353" s="103">
        <v>824</v>
      </c>
      <c r="I353" s="103">
        <v>228</v>
      </c>
      <c r="J353" s="103" t="s">
        <v>24</v>
      </c>
    </row>
    <row r="354" spans="1:10" ht="15" customHeight="1" x14ac:dyDescent="0.35">
      <c r="A354" s="103">
        <v>353</v>
      </c>
      <c r="B354" s="103">
        <v>2018</v>
      </c>
      <c r="C354" s="103" t="s">
        <v>347</v>
      </c>
      <c r="D354" s="103" t="s">
        <v>63</v>
      </c>
      <c r="E354" s="103">
        <v>734</v>
      </c>
      <c r="F354" s="104">
        <v>516</v>
      </c>
      <c r="G354" s="103">
        <v>844</v>
      </c>
      <c r="H354" s="103">
        <v>1044</v>
      </c>
      <c r="I354" s="103">
        <v>646</v>
      </c>
      <c r="J354" s="103" t="s">
        <v>24</v>
      </c>
    </row>
    <row r="355" spans="1:10" ht="15" customHeight="1" x14ac:dyDescent="0.35">
      <c r="A355" s="103">
        <v>354</v>
      </c>
      <c r="B355" s="103">
        <v>2018</v>
      </c>
      <c r="C355" s="103" t="s">
        <v>348</v>
      </c>
      <c r="D355" s="103" t="s">
        <v>66</v>
      </c>
      <c r="E355" s="103">
        <v>1039</v>
      </c>
      <c r="F355" s="104">
        <v>573</v>
      </c>
      <c r="G355" s="103">
        <v>8974</v>
      </c>
      <c r="H355" s="103">
        <v>452</v>
      </c>
      <c r="I355" s="103">
        <v>205</v>
      </c>
      <c r="J355" s="103" t="s">
        <v>31</v>
      </c>
    </row>
    <row r="356" spans="1:10" ht="15" customHeight="1" x14ac:dyDescent="0.35">
      <c r="A356" s="103">
        <v>355</v>
      </c>
      <c r="B356" s="103">
        <v>2018</v>
      </c>
      <c r="C356" s="103" t="s">
        <v>349</v>
      </c>
      <c r="D356" s="103" t="s">
        <v>66</v>
      </c>
      <c r="E356" s="103">
        <v>1054</v>
      </c>
      <c r="F356" s="104">
        <v>221</v>
      </c>
      <c r="G356" s="103">
        <v>9512</v>
      </c>
      <c r="H356" s="103">
        <v>266</v>
      </c>
      <c r="I356" s="103">
        <v>69</v>
      </c>
      <c r="J356" s="103" t="s">
        <v>31</v>
      </c>
    </row>
    <row r="357" spans="1:10" ht="15" customHeight="1" x14ac:dyDescent="0.35">
      <c r="A357" s="103">
        <v>356</v>
      </c>
      <c r="B357" s="103">
        <v>2018</v>
      </c>
      <c r="C357" s="103" t="s">
        <v>350</v>
      </c>
      <c r="D357" s="103" t="s">
        <v>68</v>
      </c>
      <c r="E357" s="103">
        <v>9474</v>
      </c>
      <c r="F357" s="104">
        <v>502</v>
      </c>
      <c r="G357" s="103">
        <v>8951</v>
      </c>
      <c r="H357" s="103">
        <v>547</v>
      </c>
      <c r="I357" s="103">
        <v>26</v>
      </c>
      <c r="J357" s="103" t="s">
        <v>69</v>
      </c>
    </row>
    <row r="358" spans="1:10" ht="15" customHeight="1" x14ac:dyDescent="0.35">
      <c r="A358" s="103">
        <v>357</v>
      </c>
      <c r="B358" s="103">
        <v>2018</v>
      </c>
      <c r="C358" s="103" t="s">
        <v>351</v>
      </c>
      <c r="D358" s="103" t="s">
        <v>26</v>
      </c>
      <c r="E358" s="103">
        <v>3483</v>
      </c>
      <c r="F358" s="104">
        <v>145</v>
      </c>
      <c r="G358" s="103">
        <v>9855</v>
      </c>
      <c r="H358" s="103">
        <v>0</v>
      </c>
      <c r="I358" s="103">
        <v>243</v>
      </c>
      <c r="J358" s="103" t="s">
        <v>48</v>
      </c>
    </row>
    <row r="359" spans="1:10" ht="15" customHeight="1" x14ac:dyDescent="0.35">
      <c r="A359" s="103">
        <v>358</v>
      </c>
      <c r="B359" s="103">
        <v>2018</v>
      </c>
      <c r="C359" s="103" t="s">
        <v>352</v>
      </c>
      <c r="D359" s="103" t="s">
        <v>26</v>
      </c>
      <c r="E359" s="103">
        <v>3026</v>
      </c>
      <c r="F359" s="104">
        <v>15</v>
      </c>
      <c r="G359" s="103">
        <v>998</v>
      </c>
      <c r="H359" s="103">
        <v>5</v>
      </c>
      <c r="I359" s="103">
        <v>1161</v>
      </c>
      <c r="J359" s="103" t="s">
        <v>48</v>
      </c>
    </row>
    <row r="360" spans="1:10" ht="15" customHeight="1" x14ac:dyDescent="0.35">
      <c r="A360" s="103">
        <v>359</v>
      </c>
      <c r="B360" s="103">
        <v>2018</v>
      </c>
      <c r="C360" s="103" t="s">
        <v>353</v>
      </c>
      <c r="D360" s="103" t="s">
        <v>73</v>
      </c>
      <c r="E360" s="103">
        <v>9734</v>
      </c>
      <c r="F360" s="104">
        <v>352</v>
      </c>
      <c r="G360" s="103">
        <v>9178</v>
      </c>
      <c r="H360" s="103">
        <v>47</v>
      </c>
      <c r="I360" s="103">
        <v>203</v>
      </c>
      <c r="J360" s="103" t="s">
        <v>24</v>
      </c>
    </row>
    <row r="361" spans="1:10" ht="15" customHeight="1" x14ac:dyDescent="0.35">
      <c r="A361" s="103">
        <v>360</v>
      </c>
      <c r="B361" s="103">
        <v>2018</v>
      </c>
      <c r="C361" s="103" t="s">
        <v>354</v>
      </c>
      <c r="D361" s="103" t="s">
        <v>73</v>
      </c>
      <c r="E361" s="103">
        <v>9451</v>
      </c>
      <c r="F361" s="104">
        <v>478</v>
      </c>
      <c r="G361" s="103">
        <v>844</v>
      </c>
      <c r="H361" s="103">
        <v>1082</v>
      </c>
      <c r="I361" s="103">
        <v>38</v>
      </c>
      <c r="J361" s="103" t="s">
        <v>24</v>
      </c>
    </row>
    <row r="362" spans="1:10" ht="15" customHeight="1" x14ac:dyDescent="0.35">
      <c r="A362" s="103">
        <v>361</v>
      </c>
      <c r="B362" s="103">
        <v>2018</v>
      </c>
      <c r="C362" s="103" t="s">
        <v>355</v>
      </c>
      <c r="D362" s="103" t="s">
        <v>74</v>
      </c>
      <c r="E362" s="103">
        <v>8987</v>
      </c>
      <c r="F362" s="104">
        <v>625</v>
      </c>
      <c r="G362" s="103">
        <v>8662</v>
      </c>
      <c r="H362" s="103">
        <v>714</v>
      </c>
      <c r="I362" s="103">
        <v>178</v>
      </c>
      <c r="J362" s="103" t="s">
        <v>24</v>
      </c>
    </row>
    <row r="363" spans="1:10" ht="15" customHeight="1" x14ac:dyDescent="0.35">
      <c r="A363" s="103">
        <v>362</v>
      </c>
      <c r="B363" s="103">
        <v>2018</v>
      </c>
      <c r="C363" s="103" t="s">
        <v>356</v>
      </c>
      <c r="D363" s="103" t="s">
        <v>76</v>
      </c>
      <c r="E363" s="103">
        <v>9404</v>
      </c>
      <c r="F363" s="104">
        <v>86</v>
      </c>
      <c r="G363" s="103">
        <v>9767</v>
      </c>
      <c r="H363" s="103">
        <v>147</v>
      </c>
      <c r="I363" s="103">
        <v>43</v>
      </c>
      <c r="J363" s="103" t="s">
        <v>24</v>
      </c>
    </row>
    <row r="364" spans="1:10" ht="15" customHeight="1" x14ac:dyDescent="0.35">
      <c r="A364" s="103">
        <v>363</v>
      </c>
      <c r="B364" s="103">
        <v>2018</v>
      </c>
      <c r="C364" s="103" t="s">
        <v>357</v>
      </c>
      <c r="D364" s="103" t="s">
        <v>76</v>
      </c>
      <c r="E364" s="103">
        <v>8965</v>
      </c>
      <c r="F364" s="104">
        <v>14</v>
      </c>
      <c r="G364" s="103">
        <v>9216</v>
      </c>
      <c r="H364" s="103">
        <v>644</v>
      </c>
      <c r="I364" s="103">
        <v>168</v>
      </c>
      <c r="J364" s="103" t="s">
        <v>24</v>
      </c>
    </row>
    <row r="365" spans="1:10" ht="15" customHeight="1" x14ac:dyDescent="0.35">
      <c r="A365" s="103">
        <v>364</v>
      </c>
      <c r="B365" s="103">
        <v>2018</v>
      </c>
      <c r="C365" s="103" t="s">
        <v>358</v>
      </c>
      <c r="D365" s="103" t="s">
        <v>76</v>
      </c>
      <c r="E365" s="103">
        <v>10302</v>
      </c>
      <c r="F365" s="104">
        <v>96</v>
      </c>
      <c r="G365" s="103">
        <v>9111</v>
      </c>
      <c r="H365" s="103">
        <v>793</v>
      </c>
      <c r="I365" s="103">
        <v>12</v>
      </c>
      <c r="J365" s="103" t="s">
        <v>24</v>
      </c>
    </row>
    <row r="366" spans="1:10" ht="15" customHeight="1" x14ac:dyDescent="0.35">
      <c r="A366" s="103">
        <v>365</v>
      </c>
      <c r="B366" s="103">
        <v>2018</v>
      </c>
      <c r="C366" s="103" t="s">
        <v>79</v>
      </c>
      <c r="D366" s="103" t="s">
        <v>76</v>
      </c>
      <c r="E366" s="103">
        <v>10374</v>
      </c>
      <c r="F366" s="104">
        <v>85</v>
      </c>
      <c r="G366" s="103">
        <v>8998</v>
      </c>
      <c r="H366" s="103">
        <v>917</v>
      </c>
      <c r="I366" s="103">
        <v>128</v>
      </c>
      <c r="J366" s="103" t="s">
        <v>24</v>
      </c>
    </row>
    <row r="367" spans="1:10" ht="15" customHeight="1" x14ac:dyDescent="0.35">
      <c r="A367" s="103">
        <v>366</v>
      </c>
      <c r="B367" s="103">
        <v>2018</v>
      </c>
      <c r="C367" s="103" t="s">
        <v>359</v>
      </c>
      <c r="D367" s="103" t="s">
        <v>81</v>
      </c>
      <c r="E367" s="103">
        <v>9027</v>
      </c>
      <c r="F367" s="104">
        <v>243</v>
      </c>
      <c r="G367" s="103">
        <v>8619</v>
      </c>
      <c r="H367" s="103">
        <v>1138</v>
      </c>
      <c r="I367" s="103">
        <v>34</v>
      </c>
      <c r="J367" s="103" t="s">
        <v>31</v>
      </c>
    </row>
    <row r="368" spans="1:10" ht="15" customHeight="1" x14ac:dyDescent="0.35">
      <c r="A368" s="103">
        <v>367</v>
      </c>
      <c r="B368" s="103">
        <v>2018</v>
      </c>
      <c r="C368" s="103" t="s">
        <v>360</v>
      </c>
      <c r="D368" s="103" t="s">
        <v>83</v>
      </c>
      <c r="E368" s="103">
        <v>3975</v>
      </c>
      <c r="F368" s="104">
        <v>403</v>
      </c>
      <c r="G368" s="103">
        <v>8911</v>
      </c>
      <c r="H368" s="103">
        <v>686</v>
      </c>
      <c r="I368" s="103">
        <v>5</v>
      </c>
      <c r="J368" s="103" t="s">
        <v>24</v>
      </c>
    </row>
    <row r="369" spans="1:10" ht="15" customHeight="1" x14ac:dyDescent="0.35">
      <c r="A369" s="103">
        <v>368</v>
      </c>
      <c r="B369" s="103">
        <v>2018</v>
      </c>
      <c r="C369" s="103" t="s">
        <v>361</v>
      </c>
      <c r="D369" s="103" t="s">
        <v>83</v>
      </c>
      <c r="E369" s="103">
        <v>6234</v>
      </c>
      <c r="F369" s="104">
        <v>477</v>
      </c>
      <c r="G369" s="103">
        <v>809</v>
      </c>
      <c r="H369" s="103">
        <v>1432</v>
      </c>
      <c r="I369" s="103">
        <v>389</v>
      </c>
      <c r="J369" s="103" t="s">
        <v>24</v>
      </c>
    </row>
    <row r="370" spans="1:10" ht="15" customHeight="1" x14ac:dyDescent="0.35">
      <c r="A370" s="103">
        <v>369</v>
      </c>
      <c r="B370" s="103">
        <v>2018</v>
      </c>
      <c r="C370" s="103" t="s">
        <v>362</v>
      </c>
      <c r="D370" s="103" t="s">
        <v>86</v>
      </c>
      <c r="E370" s="103">
        <v>7476</v>
      </c>
      <c r="F370" s="104">
        <v>749</v>
      </c>
      <c r="G370" s="103">
        <v>8335</v>
      </c>
      <c r="H370" s="103">
        <v>916</v>
      </c>
      <c r="I370" s="103">
        <v>261</v>
      </c>
      <c r="J370" s="103" t="s">
        <v>48</v>
      </c>
    </row>
    <row r="371" spans="1:10" ht="15" customHeight="1" x14ac:dyDescent="0.35">
      <c r="A371" s="103">
        <v>370</v>
      </c>
      <c r="B371" s="103">
        <v>2018</v>
      </c>
      <c r="C371" s="103" t="s">
        <v>363</v>
      </c>
      <c r="D371" s="103" t="s">
        <v>86</v>
      </c>
      <c r="E371" s="103">
        <v>9778</v>
      </c>
      <c r="F371" s="104">
        <v>38</v>
      </c>
      <c r="G371" s="103">
        <v>8729</v>
      </c>
      <c r="H371" s="103">
        <v>891</v>
      </c>
      <c r="I371" s="103">
        <v>91</v>
      </c>
      <c r="J371" s="103" t="s">
        <v>48</v>
      </c>
    </row>
    <row r="372" spans="1:10" ht="15" customHeight="1" x14ac:dyDescent="0.35">
      <c r="A372" s="103">
        <v>371</v>
      </c>
      <c r="B372" s="103">
        <v>2018</v>
      </c>
      <c r="C372" s="103" t="s">
        <v>364</v>
      </c>
      <c r="D372" s="103" t="s">
        <v>365</v>
      </c>
      <c r="E372" s="103">
        <v>927</v>
      </c>
      <c r="F372" s="104">
        <v>242</v>
      </c>
      <c r="G372" s="103">
        <v>975</v>
      </c>
      <c r="H372" s="103">
        <v>8</v>
      </c>
      <c r="I372" s="103">
        <v>464</v>
      </c>
      <c r="J372" s="103" t="s">
        <v>69</v>
      </c>
    </row>
    <row r="373" spans="1:10" ht="15" customHeight="1" x14ac:dyDescent="0.35">
      <c r="A373" s="103">
        <v>372</v>
      </c>
      <c r="B373" s="103">
        <v>2018</v>
      </c>
      <c r="C373" s="103" t="s">
        <v>366</v>
      </c>
      <c r="D373" s="103" t="s">
        <v>137</v>
      </c>
      <c r="E373" s="103">
        <v>8827</v>
      </c>
      <c r="F373" s="104">
        <v>504</v>
      </c>
      <c r="G373" s="103">
        <v>8391</v>
      </c>
      <c r="H373" s="103">
        <v>1106</v>
      </c>
      <c r="I373" s="103">
        <v>247</v>
      </c>
      <c r="J373" s="103" t="s">
        <v>45</v>
      </c>
    </row>
    <row r="374" spans="1:10" ht="15" customHeight="1" x14ac:dyDescent="0.35">
      <c r="A374" s="103">
        <v>373</v>
      </c>
      <c r="B374" s="103">
        <v>2018</v>
      </c>
      <c r="C374" s="103" t="s">
        <v>367</v>
      </c>
      <c r="D374" s="103" t="s">
        <v>287</v>
      </c>
      <c r="E374" s="103">
        <v>12957</v>
      </c>
      <c r="F374" s="104">
        <v>56</v>
      </c>
      <c r="G374" s="103">
        <v>7266</v>
      </c>
      <c r="H374" s="103">
        <v>2174</v>
      </c>
      <c r="I374" s="103">
        <v>1239</v>
      </c>
      <c r="J374" s="103" t="s">
        <v>45</v>
      </c>
    </row>
    <row r="375" spans="1:10" ht="15" customHeight="1" x14ac:dyDescent="0.35">
      <c r="A375" s="103">
        <v>374</v>
      </c>
      <c r="B375" s="103">
        <v>2019</v>
      </c>
      <c r="C375" s="103" t="s">
        <v>368</v>
      </c>
      <c r="D375" s="103" t="s">
        <v>23</v>
      </c>
      <c r="E375" s="103">
        <v>6576</v>
      </c>
      <c r="F375" s="104">
        <v>56</v>
      </c>
      <c r="G375" s="103">
        <v>95</v>
      </c>
      <c r="H375" s="103">
        <v>444</v>
      </c>
      <c r="I375" s="103">
        <v>833</v>
      </c>
      <c r="J375" s="103" t="s">
        <v>24</v>
      </c>
    </row>
    <row r="376" spans="1:10" ht="15" customHeight="1" x14ac:dyDescent="0.35">
      <c r="A376" s="103">
        <v>375</v>
      </c>
      <c r="B376" s="103">
        <v>2019</v>
      </c>
      <c r="C376" s="103" t="s">
        <v>22</v>
      </c>
      <c r="D376" s="103" t="s">
        <v>23</v>
      </c>
      <c r="E376" s="103">
        <v>8196</v>
      </c>
      <c r="F376" s="104">
        <v>225</v>
      </c>
      <c r="G376" s="103">
        <v>9434</v>
      </c>
      <c r="H376" s="103">
        <v>341</v>
      </c>
      <c r="I376" s="103">
        <v>0</v>
      </c>
      <c r="J376" s="103" t="s">
        <v>24</v>
      </c>
    </row>
    <row r="377" spans="1:10" ht="15" customHeight="1" x14ac:dyDescent="0.35">
      <c r="A377" s="103">
        <v>376</v>
      </c>
      <c r="B377" s="103">
        <v>2019</v>
      </c>
      <c r="C377" s="103" t="s">
        <v>25</v>
      </c>
      <c r="D377" s="103" t="s">
        <v>23</v>
      </c>
      <c r="E377" s="103">
        <v>9221</v>
      </c>
      <c r="F377" s="104">
        <v>37</v>
      </c>
      <c r="G377" s="103">
        <v>8961</v>
      </c>
      <c r="H377" s="103">
        <v>669</v>
      </c>
      <c r="I377" s="103">
        <v>735</v>
      </c>
      <c r="J377" s="103" t="s">
        <v>24</v>
      </c>
    </row>
    <row r="378" spans="1:10" ht="15" customHeight="1" x14ac:dyDescent="0.35">
      <c r="A378" s="103">
        <v>377</v>
      </c>
      <c r="B378" s="103">
        <v>2019</v>
      </c>
      <c r="C378" s="103" t="s">
        <v>369</v>
      </c>
      <c r="D378" s="103" t="s">
        <v>23</v>
      </c>
      <c r="E378" s="103">
        <v>12552</v>
      </c>
      <c r="F378" s="104">
        <v>617</v>
      </c>
      <c r="G378" s="103">
        <v>896</v>
      </c>
      <c r="H378" s="103">
        <v>423</v>
      </c>
      <c r="I378" s="103">
        <v>174</v>
      </c>
      <c r="J378" s="103" t="s">
        <v>24</v>
      </c>
    </row>
    <row r="379" spans="1:10" ht="15" customHeight="1" x14ac:dyDescent="0.35">
      <c r="A379" s="103">
        <v>378</v>
      </c>
      <c r="B379" s="103">
        <v>2019</v>
      </c>
      <c r="C379" s="103" t="s">
        <v>370</v>
      </c>
      <c r="D379" s="103" t="s">
        <v>23</v>
      </c>
      <c r="E379" s="103">
        <v>942</v>
      </c>
      <c r="F379" s="104">
        <v>251</v>
      </c>
      <c r="G379" s="103">
        <v>9067</v>
      </c>
      <c r="H379" s="103">
        <v>682</v>
      </c>
      <c r="I379" s="103">
        <v>325</v>
      </c>
      <c r="J379" s="103" t="s">
        <v>24</v>
      </c>
    </row>
    <row r="380" spans="1:10" ht="15" customHeight="1" x14ac:dyDescent="0.35">
      <c r="A380" s="103">
        <v>379</v>
      </c>
      <c r="B380" s="103">
        <v>2019</v>
      </c>
      <c r="C380" s="103" t="s">
        <v>371</v>
      </c>
      <c r="D380" s="103" t="s">
        <v>23</v>
      </c>
      <c r="E380" s="103">
        <v>10273</v>
      </c>
      <c r="F380" s="104">
        <v>625</v>
      </c>
      <c r="G380" s="103">
        <v>925</v>
      </c>
      <c r="H380" s="103">
        <v>125</v>
      </c>
      <c r="I380" s="103">
        <v>203</v>
      </c>
      <c r="J380" s="103" t="s">
        <v>24</v>
      </c>
    </row>
    <row r="381" spans="1:10" ht="15" customHeight="1" x14ac:dyDescent="0.35">
      <c r="A381" s="103">
        <v>380</v>
      </c>
      <c r="B381" s="103">
        <v>2019</v>
      </c>
      <c r="C381" s="103" t="s">
        <v>145</v>
      </c>
      <c r="D381" s="103" t="s">
        <v>30</v>
      </c>
      <c r="E381" s="103">
        <v>91</v>
      </c>
      <c r="F381" s="104">
        <v>197</v>
      </c>
      <c r="G381" s="103">
        <v>9428</v>
      </c>
      <c r="H381" s="103">
        <v>375</v>
      </c>
      <c r="I381" s="103">
        <v>0</v>
      </c>
      <c r="J381" s="103" t="s">
        <v>31</v>
      </c>
    </row>
    <row r="382" spans="1:10" ht="15" customHeight="1" x14ac:dyDescent="0.35">
      <c r="A382" s="103">
        <v>381</v>
      </c>
      <c r="B382" s="103">
        <v>2019</v>
      </c>
      <c r="C382" s="103" t="s">
        <v>208</v>
      </c>
      <c r="D382" s="103" t="s">
        <v>33</v>
      </c>
      <c r="E382" s="103">
        <v>9583</v>
      </c>
      <c r="F382" s="104">
        <v>343</v>
      </c>
      <c r="G382" s="103">
        <v>8944</v>
      </c>
      <c r="H382" s="103">
        <v>713</v>
      </c>
      <c r="I382" s="103">
        <v>366</v>
      </c>
      <c r="J382" s="103" t="s">
        <v>31</v>
      </c>
    </row>
    <row r="383" spans="1:10" ht="15" customHeight="1" x14ac:dyDescent="0.35">
      <c r="A383" s="103">
        <v>382</v>
      </c>
      <c r="B383" s="103">
        <v>2019</v>
      </c>
      <c r="C383" s="103" t="s">
        <v>219</v>
      </c>
      <c r="D383" s="103" t="s">
        <v>33</v>
      </c>
      <c r="E383" s="103">
        <v>10344</v>
      </c>
      <c r="F383" s="104">
        <v>474</v>
      </c>
      <c r="G383" s="103">
        <v>9099</v>
      </c>
      <c r="H383" s="103">
        <v>427</v>
      </c>
      <c r="I383" s="103">
        <v>174</v>
      </c>
      <c r="J383" s="103" t="s">
        <v>31</v>
      </c>
    </row>
    <row r="384" spans="1:10" ht="15" customHeight="1" x14ac:dyDescent="0.35">
      <c r="A384" s="103">
        <v>383</v>
      </c>
      <c r="B384" s="103">
        <v>2019</v>
      </c>
      <c r="C384" s="103" t="s">
        <v>255</v>
      </c>
      <c r="D384" s="103" t="s">
        <v>36</v>
      </c>
      <c r="E384" s="103">
        <v>8977</v>
      </c>
      <c r="F384" s="104">
        <v>53</v>
      </c>
      <c r="G384" s="103">
        <v>9385</v>
      </c>
      <c r="H384" s="103">
        <v>562</v>
      </c>
      <c r="I384" s="103">
        <v>0</v>
      </c>
      <c r="J384" s="103" t="s">
        <v>24</v>
      </c>
    </row>
    <row r="385" spans="1:10" ht="15" customHeight="1" x14ac:dyDescent="0.35">
      <c r="A385" s="103">
        <v>384</v>
      </c>
      <c r="B385" s="103">
        <v>2019</v>
      </c>
      <c r="C385" s="103" t="s">
        <v>372</v>
      </c>
      <c r="D385" s="103" t="s">
        <v>36</v>
      </c>
      <c r="E385" s="103">
        <v>893</v>
      </c>
      <c r="F385" s="104">
        <v>148</v>
      </c>
      <c r="G385" s="103">
        <v>9483</v>
      </c>
      <c r="H385" s="103">
        <v>369</v>
      </c>
      <c r="I385" s="103">
        <v>42</v>
      </c>
      <c r="J385" s="103" t="s">
        <v>24</v>
      </c>
    </row>
    <row r="386" spans="1:10" ht="15" customHeight="1" x14ac:dyDescent="0.35">
      <c r="A386" s="103">
        <v>385</v>
      </c>
      <c r="B386" s="103">
        <v>2019</v>
      </c>
      <c r="C386" s="103" t="s">
        <v>222</v>
      </c>
      <c r="D386" s="103" t="s">
        <v>36</v>
      </c>
      <c r="E386" s="103">
        <v>7921</v>
      </c>
      <c r="F386" s="104">
        <v>354</v>
      </c>
      <c r="G386" s="103">
        <v>9626</v>
      </c>
      <c r="H386" s="103">
        <v>21</v>
      </c>
      <c r="I386" s="103">
        <v>215</v>
      </c>
      <c r="J386" s="103" t="s">
        <v>24</v>
      </c>
    </row>
    <row r="387" spans="1:10" ht="15" customHeight="1" x14ac:dyDescent="0.35">
      <c r="A387" s="103">
        <v>386</v>
      </c>
      <c r="B387" s="103">
        <v>2019</v>
      </c>
      <c r="C387" s="103" t="s">
        <v>223</v>
      </c>
      <c r="D387" s="103" t="s">
        <v>36</v>
      </c>
      <c r="E387" s="103">
        <v>9906</v>
      </c>
      <c r="F387" s="104">
        <v>329</v>
      </c>
      <c r="G387" s="103">
        <v>9297</v>
      </c>
      <c r="H387" s="103">
        <v>374</v>
      </c>
      <c r="I387" s="103">
        <v>75</v>
      </c>
      <c r="J387" s="103" t="s">
        <v>24</v>
      </c>
    </row>
    <row r="388" spans="1:10" ht="15" customHeight="1" x14ac:dyDescent="0.35">
      <c r="A388" s="103">
        <v>387</v>
      </c>
      <c r="B388" s="103">
        <v>2019</v>
      </c>
      <c r="C388" s="103" t="s">
        <v>373</v>
      </c>
      <c r="D388" s="103" t="s">
        <v>36</v>
      </c>
      <c r="E388" s="103">
        <v>8252</v>
      </c>
      <c r="F388" s="104">
        <v>366</v>
      </c>
      <c r="G388" s="103">
        <v>8704</v>
      </c>
      <c r="H388" s="103">
        <v>93</v>
      </c>
      <c r="I388" s="103">
        <v>112</v>
      </c>
      <c r="J388" s="103" t="s">
        <v>24</v>
      </c>
    </row>
    <row r="389" spans="1:10" ht="15" customHeight="1" x14ac:dyDescent="0.35">
      <c r="A389" s="103">
        <v>388</v>
      </c>
      <c r="B389" s="103">
        <v>2019</v>
      </c>
      <c r="C389" s="103" t="s">
        <v>374</v>
      </c>
      <c r="D389" s="103" t="s">
        <v>42</v>
      </c>
      <c r="E389" s="103">
        <v>10188</v>
      </c>
      <c r="F389" s="104">
        <v>467</v>
      </c>
      <c r="G389" s="103">
        <v>8841</v>
      </c>
      <c r="H389" s="103">
        <v>691</v>
      </c>
      <c r="I389" s="103">
        <v>29</v>
      </c>
      <c r="J389" s="103" t="s">
        <v>24</v>
      </c>
    </row>
    <row r="390" spans="1:10" ht="15" customHeight="1" x14ac:dyDescent="0.35">
      <c r="A390" s="103">
        <v>389</v>
      </c>
      <c r="B390" s="103">
        <v>2019</v>
      </c>
      <c r="C390" s="103" t="s">
        <v>375</v>
      </c>
      <c r="D390" s="103" t="s">
        <v>44</v>
      </c>
      <c r="E390" s="103">
        <v>9293</v>
      </c>
      <c r="F390" s="104">
        <v>405</v>
      </c>
      <c r="G390" s="103">
        <v>9328</v>
      </c>
      <c r="H390" s="103">
        <v>267</v>
      </c>
      <c r="I390" s="103">
        <v>1</v>
      </c>
      <c r="J390" s="103" t="s">
        <v>45</v>
      </c>
    </row>
    <row r="391" spans="1:10" ht="15" customHeight="1" x14ac:dyDescent="0.35">
      <c r="A391" s="103">
        <v>390</v>
      </c>
      <c r="B391" s="103">
        <v>2019</v>
      </c>
      <c r="C391" s="103" t="s">
        <v>376</v>
      </c>
      <c r="D391" s="103" t="s">
        <v>47</v>
      </c>
      <c r="E391" s="103">
        <v>10204</v>
      </c>
      <c r="F391" s="104">
        <v>218</v>
      </c>
      <c r="G391" s="103">
        <v>9297</v>
      </c>
      <c r="H391" s="103">
        <v>484</v>
      </c>
      <c r="I391" s="103">
        <v>66</v>
      </c>
      <c r="J391" s="103" t="s">
        <v>48</v>
      </c>
    </row>
    <row r="392" spans="1:10" ht="15" customHeight="1" x14ac:dyDescent="0.35">
      <c r="A392" s="103">
        <v>391</v>
      </c>
      <c r="B392" s="103">
        <v>2019</v>
      </c>
      <c r="C392" s="103" t="s">
        <v>377</v>
      </c>
      <c r="D392" s="103" t="s">
        <v>47</v>
      </c>
      <c r="E392" s="103">
        <v>5967</v>
      </c>
      <c r="F392" s="104">
        <v>209</v>
      </c>
      <c r="G392" s="103">
        <v>9321</v>
      </c>
      <c r="H392" s="103">
        <v>471</v>
      </c>
      <c r="I392" s="103">
        <v>256</v>
      </c>
      <c r="J392" s="103" t="s">
        <v>48</v>
      </c>
    </row>
    <row r="393" spans="1:10" ht="15" customHeight="1" x14ac:dyDescent="0.35">
      <c r="A393" s="103">
        <v>392</v>
      </c>
      <c r="B393" s="103">
        <v>2019</v>
      </c>
      <c r="C393" s="103" t="s">
        <v>378</v>
      </c>
      <c r="D393" s="103" t="s">
        <v>50</v>
      </c>
      <c r="E393" s="103">
        <v>1017</v>
      </c>
      <c r="F393" s="104">
        <v>489</v>
      </c>
      <c r="G393" s="103">
        <v>8523</v>
      </c>
      <c r="H393" s="103">
        <v>988</v>
      </c>
      <c r="I393" s="103">
        <v>357</v>
      </c>
      <c r="J393" s="103" t="s">
        <v>31</v>
      </c>
    </row>
    <row r="394" spans="1:10" ht="15" customHeight="1" x14ac:dyDescent="0.35">
      <c r="A394" s="103">
        <v>393</v>
      </c>
      <c r="B394" s="103">
        <v>2019</v>
      </c>
      <c r="C394" s="103" t="s">
        <v>379</v>
      </c>
      <c r="D394" s="103" t="s">
        <v>52</v>
      </c>
      <c r="E394" s="103">
        <v>9658</v>
      </c>
      <c r="F394" s="104">
        <v>248</v>
      </c>
      <c r="G394" s="103">
        <v>9538</v>
      </c>
      <c r="H394" s="103">
        <v>215</v>
      </c>
      <c r="I394" s="103">
        <v>197</v>
      </c>
      <c r="J394" s="103" t="s">
        <v>31</v>
      </c>
    </row>
    <row r="395" spans="1:10" ht="15" customHeight="1" x14ac:dyDescent="0.35">
      <c r="A395" s="103">
        <v>394</v>
      </c>
      <c r="B395" s="103">
        <v>2019</v>
      </c>
      <c r="C395" s="103" t="s">
        <v>380</v>
      </c>
      <c r="D395" s="103" t="s">
        <v>55</v>
      </c>
      <c r="E395" s="103">
        <v>10127</v>
      </c>
      <c r="F395" s="104">
        <v>189</v>
      </c>
      <c r="G395" s="103">
        <v>8629</v>
      </c>
      <c r="H395" s="103">
        <v>1182</v>
      </c>
      <c r="I395" s="103">
        <v>24</v>
      </c>
      <c r="J395" s="103" t="s">
        <v>24</v>
      </c>
    </row>
    <row r="396" spans="1:10" ht="15" customHeight="1" x14ac:dyDescent="0.35">
      <c r="A396" s="103">
        <v>395</v>
      </c>
      <c r="B396" s="103">
        <v>2019</v>
      </c>
      <c r="C396" s="103" t="s">
        <v>112</v>
      </c>
      <c r="D396" s="103" t="s">
        <v>55</v>
      </c>
      <c r="E396" s="103">
        <v>15386</v>
      </c>
      <c r="F396" s="104">
        <v>233</v>
      </c>
      <c r="G396" s="103">
        <v>9727</v>
      </c>
      <c r="H396" s="103">
        <v>4</v>
      </c>
      <c r="I396" s="103">
        <v>93</v>
      </c>
      <c r="J396" s="103" t="s">
        <v>24</v>
      </c>
    </row>
    <row r="397" spans="1:10" ht="15" customHeight="1" x14ac:dyDescent="0.35">
      <c r="A397" s="103">
        <v>396</v>
      </c>
      <c r="B397" s="103">
        <v>2019</v>
      </c>
      <c r="C397" s="103" t="s">
        <v>381</v>
      </c>
      <c r="D397" s="103" t="s">
        <v>55</v>
      </c>
      <c r="E397" s="103">
        <v>8948</v>
      </c>
      <c r="F397" s="104">
        <v>226</v>
      </c>
      <c r="G397" s="103">
        <v>9483</v>
      </c>
      <c r="H397" s="103">
        <v>29</v>
      </c>
      <c r="I397" s="103">
        <v>197</v>
      </c>
      <c r="J397" s="103" t="s">
        <v>24</v>
      </c>
    </row>
    <row r="398" spans="1:10" ht="15" customHeight="1" x14ac:dyDescent="0.35">
      <c r="A398" s="103">
        <v>397</v>
      </c>
      <c r="B398" s="103">
        <v>2019</v>
      </c>
      <c r="C398" s="103" t="s">
        <v>382</v>
      </c>
      <c r="D398" s="103" t="s">
        <v>55</v>
      </c>
      <c r="E398" s="103">
        <v>6881</v>
      </c>
      <c r="F398" s="104">
        <v>581</v>
      </c>
      <c r="G398" s="103">
        <v>9419</v>
      </c>
      <c r="H398" s="103">
        <v>0</v>
      </c>
      <c r="I398" s="103">
        <v>548</v>
      </c>
      <c r="J398" s="103" t="s">
        <v>24</v>
      </c>
    </row>
    <row r="399" spans="1:10" ht="15" customHeight="1" x14ac:dyDescent="0.35">
      <c r="A399" s="103">
        <v>398</v>
      </c>
      <c r="B399" s="103">
        <v>2019</v>
      </c>
      <c r="C399" s="103" t="s">
        <v>383</v>
      </c>
      <c r="D399" s="103" t="s">
        <v>55</v>
      </c>
      <c r="E399" s="103">
        <v>869</v>
      </c>
      <c r="F399" s="104">
        <v>166</v>
      </c>
      <c r="G399" s="103">
        <v>9834</v>
      </c>
      <c r="H399" s="103">
        <v>0</v>
      </c>
      <c r="I399" s="103">
        <v>0</v>
      </c>
      <c r="J399" s="103" t="s">
        <v>24</v>
      </c>
    </row>
    <row r="400" spans="1:10" ht="15" customHeight="1" x14ac:dyDescent="0.35">
      <c r="A400" s="103">
        <v>399</v>
      </c>
      <c r="B400" s="103">
        <v>2019</v>
      </c>
      <c r="C400" s="103" t="s">
        <v>384</v>
      </c>
      <c r="D400" s="103" t="s">
        <v>61</v>
      </c>
      <c r="E400" s="103">
        <v>10011</v>
      </c>
      <c r="F400" s="104">
        <v>333</v>
      </c>
      <c r="G400" s="103">
        <v>8702</v>
      </c>
      <c r="H400" s="103">
        <v>965</v>
      </c>
      <c r="I400" s="103">
        <v>163</v>
      </c>
      <c r="J400" s="103" t="s">
        <v>31</v>
      </c>
    </row>
    <row r="401" spans="1:10" ht="15" customHeight="1" x14ac:dyDescent="0.35">
      <c r="A401" s="103">
        <v>400</v>
      </c>
      <c r="B401" s="103">
        <v>2019</v>
      </c>
      <c r="C401" s="103" t="s">
        <v>385</v>
      </c>
      <c r="D401" s="103" t="s">
        <v>61</v>
      </c>
      <c r="E401" s="103">
        <v>8923</v>
      </c>
      <c r="F401" s="104">
        <v>647</v>
      </c>
      <c r="G401" s="103">
        <v>8402</v>
      </c>
      <c r="H401" s="103">
        <v>95</v>
      </c>
      <c r="I401" s="103">
        <v>0</v>
      </c>
      <c r="J401" s="103" t="s">
        <v>31</v>
      </c>
    </row>
  </sheetData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2E75B5"/>
  </sheetPr>
  <dimension ref="A6:V1005"/>
  <sheetViews>
    <sheetView topLeftCell="D1" zoomScale="85" zoomScaleNormal="85" workbookViewId="0">
      <selection activeCell="P11" sqref="P11"/>
    </sheetView>
  </sheetViews>
  <sheetFormatPr defaultColWidth="12.625" defaultRowHeight="15" customHeight="1" x14ac:dyDescent="0.35"/>
  <cols>
    <col min="1" max="3" width="9.375" customWidth="1"/>
    <col min="4" max="4" width="31.875" customWidth="1"/>
    <col min="5" max="22" width="9.375" customWidth="1"/>
  </cols>
  <sheetData>
    <row r="6" spans="1:22" ht="15" customHeight="1" x14ac:dyDescent="0.4">
      <c r="C6" s="106" t="s">
        <v>386</v>
      </c>
      <c r="D6" s="106" t="s">
        <v>387</v>
      </c>
    </row>
    <row r="7" spans="1:22" ht="15" customHeight="1" x14ac:dyDescent="0.4">
      <c r="C7" s="110" t="s">
        <v>388</v>
      </c>
      <c r="D7" s="111" t="s">
        <v>389</v>
      </c>
      <c r="G7" s="53"/>
    </row>
    <row r="8" spans="1:22" ht="14.25" x14ac:dyDescent="0.45">
      <c r="A8" s="4"/>
      <c r="B8" s="4"/>
      <c r="C8" s="110"/>
      <c r="D8" s="112" t="s">
        <v>390</v>
      </c>
      <c r="E8" s="4"/>
      <c r="F8" s="4"/>
      <c r="G8" s="53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ht="15" customHeight="1" x14ac:dyDescent="0.4">
      <c r="A9" s="5"/>
      <c r="B9" s="5"/>
      <c r="C9" s="110" t="s">
        <v>391</v>
      </c>
      <c r="D9" s="111" t="s">
        <v>392</v>
      </c>
      <c r="E9" s="5"/>
      <c r="F9" s="5"/>
      <c r="G9" s="113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</row>
    <row r="10" spans="1:22" ht="14.25" customHeight="1" x14ac:dyDescent="0.4">
      <c r="A10" s="5"/>
      <c r="B10" s="5"/>
      <c r="C10" s="110"/>
      <c r="D10" s="112" t="s">
        <v>393</v>
      </c>
      <c r="E10" s="5"/>
      <c r="F10" s="5"/>
      <c r="G10" s="113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</row>
    <row r="11" spans="1:22" ht="13.5" customHeight="1" x14ac:dyDescent="0.4">
      <c r="A11" s="5"/>
      <c r="B11" s="5"/>
      <c r="C11" s="110" t="s">
        <v>394</v>
      </c>
      <c r="D11" s="112" t="s">
        <v>395</v>
      </c>
      <c r="E11" s="5"/>
      <c r="F11" s="5"/>
      <c r="G11" s="53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</row>
    <row r="12" spans="1:22" ht="15" customHeight="1" x14ac:dyDescent="0.4">
      <c r="A12" s="5"/>
      <c r="B12" s="5"/>
      <c r="C12" s="110"/>
      <c r="D12" s="112" t="s">
        <v>396</v>
      </c>
      <c r="E12" s="5"/>
      <c r="F12" s="5"/>
      <c r="G12" s="53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</row>
    <row r="13" spans="1:22" ht="16.5" customHeight="1" x14ac:dyDescent="0.4">
      <c r="A13" s="5"/>
      <c r="B13" s="5"/>
      <c r="C13" s="234" t="s">
        <v>397</v>
      </c>
      <c r="D13" s="235" t="s">
        <v>398</v>
      </c>
      <c r="E13" s="5"/>
      <c r="F13" s="5"/>
      <c r="G13" s="124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</row>
    <row r="14" spans="1:22" ht="15" customHeight="1" x14ac:dyDescent="0.4">
      <c r="C14" s="234"/>
      <c r="D14" s="235" t="s">
        <v>399</v>
      </c>
      <c r="G14" s="113"/>
    </row>
    <row r="15" spans="1:22" ht="14.25" customHeight="1" x14ac:dyDescent="0.4">
      <c r="C15" s="110" t="s">
        <v>400</v>
      </c>
      <c r="D15" s="111" t="s">
        <v>401</v>
      </c>
      <c r="G15" s="53"/>
    </row>
    <row r="16" spans="1:22" ht="15.75" customHeight="1" x14ac:dyDescent="0.4">
      <c r="C16" s="110"/>
      <c r="D16" s="111" t="s">
        <v>402</v>
      </c>
      <c r="G16" s="53"/>
    </row>
    <row r="17" spans="7:7" ht="24" customHeight="1" x14ac:dyDescent="0.35">
      <c r="G17" s="53"/>
    </row>
    <row r="18" spans="7:7" ht="24" customHeight="1" x14ac:dyDescent="0.35"/>
    <row r="19" spans="7:7" ht="24" customHeight="1" x14ac:dyDescent="0.35"/>
    <row r="20" spans="7:7" ht="24" customHeight="1" x14ac:dyDescent="0.35"/>
    <row r="21" spans="7:7" ht="27" customHeight="1" x14ac:dyDescent="0.35"/>
    <row r="26" spans="7:7" ht="15.75" customHeight="1" x14ac:dyDescent="0.35"/>
    <row r="27" spans="7:7" ht="15.75" customHeight="1" x14ac:dyDescent="0.35"/>
    <row r="28" spans="7:7" ht="15.75" customHeight="1" x14ac:dyDescent="0.35"/>
    <row r="29" spans="7:7" ht="15.75" customHeight="1" x14ac:dyDescent="0.35"/>
    <row r="30" spans="7:7" ht="15.75" customHeight="1" x14ac:dyDescent="0.35"/>
    <row r="31" spans="7:7" ht="15.75" customHeight="1" x14ac:dyDescent="0.35"/>
    <row r="32" spans="7:7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  <row r="1001" ht="15.75" customHeight="1" x14ac:dyDescent="0.35"/>
    <row r="1002" ht="15.75" customHeight="1" x14ac:dyDescent="0.35"/>
    <row r="1003" ht="15.75" customHeight="1" x14ac:dyDescent="0.35"/>
    <row r="1004" ht="15.75" customHeight="1" x14ac:dyDescent="0.35"/>
    <row r="1005" ht="15.75" customHeight="1" x14ac:dyDescent="0.35"/>
  </sheetData>
  <pageMargins left="0.7" right="0.7" top="0.75" bottom="0.75" header="0" footer="0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A8D08D"/>
  </sheetPr>
  <dimension ref="A1:AA541"/>
  <sheetViews>
    <sheetView topLeftCell="A44" zoomScale="40" zoomScaleNormal="40" workbookViewId="0">
      <selection activeCell="K46" sqref="K44:K46"/>
    </sheetView>
  </sheetViews>
  <sheetFormatPr defaultColWidth="12.625" defaultRowHeight="15" customHeight="1" x14ac:dyDescent="0.35"/>
  <cols>
    <col min="1" max="1" width="34.5625" bestFit="1" customWidth="1"/>
    <col min="2" max="3" width="6.5" customWidth="1"/>
    <col min="4" max="4" width="6" customWidth="1"/>
    <col min="5" max="5" width="20.625" customWidth="1"/>
    <col min="6" max="6" width="18" customWidth="1"/>
    <col min="7" max="7" width="14.375" customWidth="1"/>
    <col min="8" max="8" width="21.625" customWidth="1"/>
    <col min="9" max="9" width="15.5" style="139" customWidth="1"/>
    <col min="10" max="10" width="17.125" customWidth="1"/>
    <col min="11" max="11" width="16.875" customWidth="1"/>
    <col min="12" max="12" width="15.125" customWidth="1"/>
    <col min="13" max="13" width="10" customWidth="1"/>
    <col min="14" max="14" width="6.375" customWidth="1"/>
    <col min="15" max="15" width="10.25" customWidth="1"/>
    <col min="16" max="16" width="17.75" customWidth="1"/>
    <col min="17" max="17" width="16.75" customWidth="1"/>
    <col min="18" max="18" width="16.125" customWidth="1"/>
    <col min="19" max="19" width="14.75" customWidth="1"/>
    <col min="20" max="20" width="17.625" customWidth="1"/>
    <col min="21" max="21" width="16.375" customWidth="1"/>
    <col min="22" max="27" width="9.375" customWidth="1"/>
  </cols>
  <sheetData>
    <row r="1" spans="1:27" ht="12.75" customHeight="1" thickBot="1" x14ac:dyDescent="0.4">
      <c r="A1" s="5"/>
      <c r="B1" s="5"/>
      <c r="C1" s="5"/>
      <c r="D1" s="5"/>
      <c r="E1" s="5"/>
      <c r="F1" s="6"/>
      <c r="G1" s="5"/>
      <c r="H1" s="5"/>
      <c r="I1" s="131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</row>
    <row r="2" spans="1:27" ht="67.5" customHeight="1" thickBot="1" x14ac:dyDescent="0.4">
      <c r="A2" s="86" t="s">
        <v>403</v>
      </c>
      <c r="B2" s="7"/>
      <c r="C2" s="7"/>
      <c r="D2" s="5"/>
      <c r="E2" s="8"/>
      <c r="F2" s="6"/>
      <c r="G2" s="5"/>
      <c r="H2" s="5"/>
      <c r="I2" s="131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</row>
    <row r="3" spans="1:27" ht="28.5" customHeight="1" thickBot="1" x14ac:dyDescent="0.4">
      <c r="A3" s="87" t="s">
        <v>20</v>
      </c>
      <c r="B3" s="9"/>
      <c r="C3" s="9"/>
      <c r="D3" s="5"/>
      <c r="E3" s="54" t="s">
        <v>404</v>
      </c>
      <c r="F3" s="57">
        <f>COUNT(A4:A403)</f>
        <v>400</v>
      </c>
      <c r="G3" s="10"/>
      <c r="H3" s="10"/>
      <c r="I3" s="131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</row>
    <row r="4" spans="1:27" ht="18.399999999999999" thickBot="1" x14ac:dyDescent="0.4">
      <c r="A4" s="148">
        <f>IF($A$3='Base Datos'!$L$5,'Base Datos'!E277,IF($A$3='Base Datos'!$L$6,'Base Datos'!F277,IF($A$3='Base Datos'!$L$7,'Base Datos'!G277,IF($A$3='Base Datos'!$L$8,'Base Datos'!H277,IF($A$3='Base Datos'!$L$9,'Base Datos'!I277)))))</f>
        <v>21</v>
      </c>
      <c r="B4" s="141">
        <v>1</v>
      </c>
      <c r="C4" s="11"/>
      <c r="D4" s="5"/>
      <c r="E4" s="55" t="s">
        <v>405</v>
      </c>
      <c r="F4" s="57">
        <f>MAX(A4:A403)</f>
        <v>15386</v>
      </c>
      <c r="G4" s="203"/>
      <c r="H4" s="204"/>
      <c r="I4" s="131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</row>
    <row r="5" spans="1:27" ht="18.399999999999999" thickBot="1" x14ac:dyDescent="0.4">
      <c r="A5" s="148">
        <f>IF($A$3='Base Datos'!$L$5,'Base Datos'!E285,IF($A$3='Base Datos'!$L$6,'Base Datos'!F285,IF($A$3='Base Datos'!$L$7,'Base Datos'!G285,IF($A$3='Base Datos'!$L$8,'Base Datos'!H285,IF($A$3='Base Datos'!$L$9,'Base Datos'!I285)))))</f>
        <v>53</v>
      </c>
      <c r="B5" s="141">
        <v>2</v>
      </c>
      <c r="C5" s="11"/>
      <c r="D5" s="5"/>
      <c r="E5" s="56" t="s">
        <v>406</v>
      </c>
      <c r="F5" s="129">
        <f>MIN(A4:A403)</f>
        <v>21</v>
      </c>
      <c r="G5" s="158"/>
      <c r="H5" s="158"/>
      <c r="I5" s="131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</row>
    <row r="6" spans="1:27" ht="18.399999999999999" thickBot="1" x14ac:dyDescent="0.4">
      <c r="A6" s="148">
        <f>IF($A$3='Base Datos'!$L$5,'Base Datos'!E138,IF($A$3='Base Datos'!$L$6,'Base Datos'!F138,IF($A$3='Base Datos'!$L$7,'Base Datos'!G138,IF($A$3='Base Datos'!$L$8,'Base Datos'!H138,IF($A$3='Base Datos'!$L$9,'Base Datos'!I138)))))</f>
        <v>60</v>
      </c>
      <c r="B6" s="141">
        <v>3</v>
      </c>
      <c r="C6" s="11"/>
      <c r="D6" s="5"/>
      <c r="E6" s="46" t="s">
        <v>407</v>
      </c>
      <c r="F6" s="46" t="s">
        <v>408</v>
      </c>
      <c r="G6" s="125">
        <f>F4-F5</f>
        <v>15365</v>
      </c>
      <c r="H6" s="10"/>
      <c r="I6" s="131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</row>
    <row r="7" spans="1:27" ht="18.399999999999999" thickBot="1" x14ac:dyDescent="0.4">
      <c r="A7" s="148">
        <f>IF($A$3='Base Datos'!$L$5,'Base Datos'!E4,IF($A$3='Base Datos'!$L$6,'Base Datos'!F4,IF($A$3='Base Datos'!$L$7,'Base Datos'!G4,IF($A$3='Base Datos'!$L$8,'Base Datos'!H4,IF($A$3='Base Datos'!$L$9,'Base Datos'!I4)))))</f>
        <v>63</v>
      </c>
      <c r="B7" s="141">
        <v>4</v>
      </c>
      <c r="C7" s="11"/>
      <c r="D7" s="5"/>
      <c r="E7" s="44" t="s">
        <v>409</v>
      </c>
      <c r="F7" s="45" t="s">
        <v>410</v>
      </c>
      <c r="G7" s="19">
        <f>1+3.3 *LOG10(F3)</f>
        <v>9.5867979713822766</v>
      </c>
      <c r="H7" s="128">
        <f>ROUNDUP(G7,0)</f>
        <v>10</v>
      </c>
      <c r="I7" s="131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</row>
    <row r="8" spans="1:27" ht="18.399999999999999" thickBot="1" x14ac:dyDescent="0.4">
      <c r="A8" s="148">
        <f>IF($A$3='Base Datos'!$L$5,'Base Datos'!E311,IF($A$3='Base Datos'!$L$6,'Base Datos'!F311,IF($A$3='Base Datos'!$L$7,'Base Datos'!G311,IF($A$3='Base Datos'!$L$8,'Base Datos'!H311,IF($A$3='Base Datos'!$L$9,'Base Datos'!I311)))))</f>
        <v>66</v>
      </c>
      <c r="B8" s="141">
        <v>5</v>
      </c>
      <c r="C8" s="11"/>
      <c r="D8" s="5"/>
      <c r="E8" s="47" t="s">
        <v>411</v>
      </c>
      <c r="F8" s="47" t="s">
        <v>412</v>
      </c>
      <c r="G8" s="127">
        <f>G6/H7</f>
        <v>1536.5</v>
      </c>
      <c r="H8" s="13"/>
      <c r="I8" s="131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</row>
    <row r="9" spans="1:27" ht="18.399999999999999" thickBot="1" x14ac:dyDescent="0.4">
      <c r="A9" s="148">
        <f>IF($A$3='Base Datos'!$L$5,'Base Datos'!E268,IF($A$3='Base Datos'!$L$6,'Base Datos'!F268,IF($A$3='Base Datos'!$L$7,'Base Datos'!G268,IF($A$3='Base Datos'!$L$8,'Base Datos'!H268,IF($A$3='Base Datos'!$L$9,'Base Datos'!I268)))))</f>
        <v>71</v>
      </c>
      <c r="B9" s="141">
        <v>6</v>
      </c>
      <c r="C9" s="11"/>
      <c r="D9" s="5"/>
      <c r="E9" s="14"/>
      <c r="F9" s="15"/>
      <c r="G9" s="126"/>
      <c r="H9" s="13"/>
      <c r="I9" s="131"/>
      <c r="J9" s="5"/>
      <c r="K9" s="5"/>
      <c r="L9" s="5"/>
      <c r="M9" s="5"/>
      <c r="N9" s="5"/>
      <c r="O9" s="5"/>
      <c r="P9" s="5"/>
      <c r="Q9" s="5"/>
      <c r="R9" s="5"/>
      <c r="S9" s="5"/>
    </row>
    <row r="10" spans="1:27" ht="23.65" thickBot="1" x14ac:dyDescent="0.4">
      <c r="A10" s="148">
        <f>IF($A$3='Base Datos'!$L$5,'Base Datos'!E310,IF($A$3='Base Datos'!$L$6,'Base Datos'!F310,IF($A$3='Base Datos'!$L$7,'Base Datos'!G310,IF($A$3='Base Datos'!$L$8,'Base Datos'!H310,IF($A$3='Base Datos'!$L$9,'Base Datos'!I310)))))</f>
        <v>74</v>
      </c>
      <c r="B10" s="141">
        <v>7</v>
      </c>
      <c r="C10" s="11"/>
      <c r="D10" s="5"/>
      <c r="E10" s="16" t="s">
        <v>413</v>
      </c>
      <c r="F10" s="15"/>
      <c r="G10" s="13"/>
      <c r="H10" s="13"/>
      <c r="I10" s="131"/>
      <c r="J10" s="5"/>
      <c r="K10" s="5"/>
      <c r="L10" s="5"/>
      <c r="M10" s="5"/>
      <c r="N10" s="5"/>
      <c r="O10" s="5"/>
      <c r="P10" s="5"/>
      <c r="Q10" s="5"/>
      <c r="R10" s="5"/>
      <c r="S10" s="5"/>
    </row>
    <row r="11" spans="1:27" ht="14.65" thickBot="1" x14ac:dyDescent="0.4">
      <c r="A11" s="148">
        <f>IF($A$3='Base Datos'!$L$5,'Base Datos'!E229,IF($A$3='Base Datos'!$L$6,'Base Datos'!F229,IF($A$3='Base Datos'!$L$7,'Base Datos'!G229,IF($A$3='Base Datos'!$L$8,'Base Datos'!H229,IF($A$3='Base Datos'!$L$9,'Base Datos'!I229)))))</f>
        <v>78</v>
      </c>
      <c r="B11" s="141">
        <v>8</v>
      </c>
      <c r="C11" s="11"/>
      <c r="D11" s="5"/>
      <c r="E11" s="5"/>
      <c r="F11" s="5"/>
      <c r="G11" s="5"/>
      <c r="H11" s="5"/>
      <c r="I11" s="131"/>
      <c r="J11" s="5"/>
      <c r="K11" s="5"/>
      <c r="L11" s="5"/>
      <c r="M11" s="5"/>
    </row>
    <row r="12" spans="1:27" ht="39.75" customHeight="1" thickBot="1" x14ac:dyDescent="0.4">
      <c r="A12" s="148">
        <f>IF($A$3='Base Datos'!$L$5,'Base Datos'!E209,IF($A$3='Base Datos'!$L$6,'Base Datos'!F209,IF($A$3='Base Datos'!$L$7,'Base Datos'!G209,IF($A$3='Base Datos'!$L$8,'Base Datos'!H209,IF($A$3='Base Datos'!$L$9,'Base Datos'!I209)))))</f>
        <v>86</v>
      </c>
      <c r="B12" s="141">
        <v>9</v>
      </c>
      <c r="C12" s="11"/>
      <c r="D12" s="5"/>
      <c r="E12" s="205" t="s">
        <v>409</v>
      </c>
      <c r="F12" s="206"/>
      <c r="G12" s="58" t="s">
        <v>414</v>
      </c>
      <c r="H12" s="59" t="s">
        <v>415</v>
      </c>
      <c r="I12" s="132" t="s">
        <v>416</v>
      </c>
      <c r="J12" s="60" t="s">
        <v>417</v>
      </c>
      <c r="K12" s="58" t="s">
        <v>418</v>
      </c>
      <c r="L12" s="5"/>
      <c r="M12" s="5"/>
    </row>
    <row r="13" spans="1:27" ht="30.75" customHeight="1" thickBot="1" x14ac:dyDescent="0.4">
      <c r="A13" s="148">
        <f>IF($A$3='Base Datos'!$L$5,'Base Datos'!E344,IF($A$3='Base Datos'!$L$6,'Base Datos'!F344,IF($A$3='Base Datos'!$L$7,'Base Datos'!G344,IF($A$3='Base Datos'!$L$8,'Base Datos'!H344,IF($A$3='Base Datos'!$L$9,'Base Datos'!I344)))))</f>
        <v>89</v>
      </c>
      <c r="B13" s="141">
        <v>10</v>
      </c>
      <c r="C13" s="11"/>
      <c r="D13" s="17" t="s">
        <v>419</v>
      </c>
      <c r="E13" s="61" t="s">
        <v>406</v>
      </c>
      <c r="F13" s="62" t="s">
        <v>405</v>
      </c>
      <c r="G13" s="63" t="s">
        <v>420</v>
      </c>
      <c r="H13" s="62" t="s">
        <v>421</v>
      </c>
      <c r="I13" s="133" t="s">
        <v>422</v>
      </c>
      <c r="J13" s="62" t="s">
        <v>423</v>
      </c>
      <c r="K13" s="63" t="s">
        <v>424</v>
      </c>
      <c r="L13" s="5"/>
      <c r="M13" s="5"/>
    </row>
    <row r="14" spans="1:27" ht="14.65" thickBot="1" x14ac:dyDescent="0.4">
      <c r="A14" s="148">
        <f>IF($A$3='Base Datos'!$L$5,'Base Datos'!E381,IF($A$3='Base Datos'!$L$6,'Base Datos'!F381,IF($A$3='Base Datos'!$L$7,'Base Datos'!G381,IF($A$3='Base Datos'!$L$8,'Base Datos'!H381,IF($A$3='Base Datos'!$L$9,'Base Datos'!I381)))))</f>
        <v>91</v>
      </c>
      <c r="B14" s="141">
        <v>11</v>
      </c>
      <c r="C14" s="11"/>
      <c r="D14" s="18">
        <v>1</v>
      </c>
      <c r="E14" s="128">
        <f>F5</f>
        <v>21</v>
      </c>
      <c r="F14" s="21">
        <f>E14+G8</f>
        <v>1557.5</v>
      </c>
      <c r="G14" s="19">
        <f>(E14+F14)/2</f>
        <v>789.25</v>
      </c>
      <c r="H14" s="20">
        <f t="array" ref="H14:H23">FREQUENCY(A4:A403,F14:F23)</f>
        <v>132</v>
      </c>
      <c r="I14" s="130">
        <f>H14/$F$3</f>
        <v>0.33</v>
      </c>
      <c r="J14" s="21">
        <f>H14</f>
        <v>132</v>
      </c>
      <c r="K14" s="130">
        <f>I14</f>
        <v>0.33</v>
      </c>
      <c r="L14" s="5"/>
      <c r="M14" s="5"/>
    </row>
    <row r="15" spans="1:27" ht="14.65" thickBot="1" x14ac:dyDescent="0.4">
      <c r="A15" s="148">
        <f>IF($A$3='Base Datos'!$L$5,'Base Datos'!E221,IF($A$3='Base Datos'!$L$6,'Base Datos'!F221,IF($A$3='Base Datos'!$L$7,'Base Datos'!G221,IF($A$3='Base Datos'!$L$8,'Base Datos'!H221,IF($A$3='Base Datos'!$L$9,'Base Datos'!I221)))))</f>
        <v>96</v>
      </c>
      <c r="B15" s="141">
        <v>12</v>
      </c>
      <c r="C15" s="11"/>
      <c r="D15" s="18">
        <f t="shared" ref="D15:D23" si="0">1+D14</f>
        <v>2</v>
      </c>
      <c r="E15" s="128">
        <f>F14</f>
        <v>1557.5</v>
      </c>
      <c r="F15" s="21">
        <f t="shared" ref="F15:F23" si="1">E15+$G$8</f>
        <v>3094</v>
      </c>
      <c r="G15" s="19">
        <f t="shared" ref="G15:G23" si="2">(E15+F15)/2</f>
        <v>2325.75</v>
      </c>
      <c r="H15" s="20">
        <v>2</v>
      </c>
      <c r="I15" s="130">
        <f t="shared" ref="I15:I23" si="3">H15/$F$3</f>
        <v>5.0000000000000001E-3</v>
      </c>
      <c r="J15" s="21">
        <f>H15+J14</f>
        <v>134</v>
      </c>
      <c r="K15" s="130">
        <f>I15+K14</f>
        <v>0.33500000000000002</v>
      </c>
      <c r="L15" s="5"/>
      <c r="M15" s="5"/>
    </row>
    <row r="16" spans="1:27" ht="14.65" thickBot="1" x14ac:dyDescent="0.4">
      <c r="A16" s="148">
        <f>IF($A$3='Base Datos'!$L$5,'Base Datos'!E232,IF($A$3='Base Datos'!$L$6,'Base Datos'!F232,IF($A$3='Base Datos'!$L$7,'Base Datos'!G232,IF($A$3='Base Datos'!$L$8,'Base Datos'!H232,IF($A$3='Base Datos'!$L$9,'Base Datos'!I232)))))</f>
        <v>97</v>
      </c>
      <c r="B16" s="141">
        <v>13</v>
      </c>
      <c r="C16" s="11"/>
      <c r="D16" s="18">
        <f t="shared" si="0"/>
        <v>3</v>
      </c>
      <c r="E16" s="128">
        <f>F15</f>
        <v>3094</v>
      </c>
      <c r="F16" s="21">
        <f t="shared" si="1"/>
        <v>4630.5</v>
      </c>
      <c r="G16" s="19">
        <f t="shared" si="2"/>
        <v>3862.25</v>
      </c>
      <c r="H16" s="20">
        <v>7</v>
      </c>
      <c r="I16" s="130">
        <f t="shared" si="3"/>
        <v>1.7500000000000002E-2</v>
      </c>
      <c r="J16" s="21">
        <f>H16+J15</f>
        <v>141</v>
      </c>
      <c r="K16" s="130">
        <f>I16+K15</f>
        <v>0.35250000000000004</v>
      </c>
      <c r="L16" s="5"/>
      <c r="M16" s="5"/>
    </row>
    <row r="17" spans="1:27" ht="14.65" thickBot="1" x14ac:dyDescent="0.4">
      <c r="A17" s="148">
        <f>IF($A$3='Base Datos'!$L$5,'Base Datos'!E22,IF($A$3='Base Datos'!$L$6,'Base Datos'!F22,IF($A$3='Base Datos'!$L$7,'Base Datos'!G22,IF($A$3='Base Datos'!$L$8,'Base Datos'!H22,IF($A$3='Base Datos'!$L$9,'Base Datos'!I22)))))</f>
        <v>103</v>
      </c>
      <c r="B17" s="141">
        <v>14</v>
      </c>
      <c r="C17" s="11"/>
      <c r="D17" s="18">
        <f t="shared" si="0"/>
        <v>4</v>
      </c>
      <c r="E17" s="128">
        <f t="shared" ref="E17:E23" si="4">F16</f>
        <v>4630.5</v>
      </c>
      <c r="F17" s="21">
        <f t="shared" si="1"/>
        <v>6167</v>
      </c>
      <c r="G17" s="19">
        <f t="shared" si="2"/>
        <v>5398.75</v>
      </c>
      <c r="H17" s="20">
        <v>17</v>
      </c>
      <c r="I17" s="130">
        <f t="shared" si="3"/>
        <v>4.2500000000000003E-2</v>
      </c>
      <c r="J17" s="21">
        <f t="shared" ref="J17:J23" si="5">H17+J16</f>
        <v>158</v>
      </c>
      <c r="K17" s="130">
        <f t="shared" ref="K17:K23" si="6">I17+K16</f>
        <v>0.39500000000000002</v>
      </c>
      <c r="L17" s="5"/>
      <c r="M17" s="5"/>
    </row>
    <row r="18" spans="1:27" ht="14.65" thickBot="1" x14ac:dyDescent="0.4">
      <c r="A18" s="148">
        <f>IF($A$3='Base Datos'!$L$5,'Base Datos'!E273,IF($A$3='Base Datos'!$L$6,'Base Datos'!F273,IF($A$3='Base Datos'!$L$7,'Base Datos'!G273,IF($A$3='Base Datos'!$L$8,'Base Datos'!H273,IF($A$3='Base Datos'!$L$9,'Base Datos'!I273)))))</f>
        <v>109</v>
      </c>
      <c r="B18" s="141">
        <v>15</v>
      </c>
      <c r="C18" s="11"/>
      <c r="D18" s="18">
        <f t="shared" si="0"/>
        <v>5</v>
      </c>
      <c r="E18" s="128">
        <f t="shared" si="4"/>
        <v>6167</v>
      </c>
      <c r="F18" s="21">
        <f t="shared" si="1"/>
        <v>7703.5</v>
      </c>
      <c r="G18" s="19">
        <f t="shared" si="2"/>
        <v>6935.25</v>
      </c>
      <c r="H18" s="20">
        <v>43</v>
      </c>
      <c r="I18" s="130">
        <f t="shared" si="3"/>
        <v>0.1075</v>
      </c>
      <c r="J18" s="21">
        <f t="shared" si="5"/>
        <v>201</v>
      </c>
      <c r="K18" s="130">
        <f t="shared" si="6"/>
        <v>0.50250000000000006</v>
      </c>
      <c r="L18" s="5"/>
      <c r="M18" s="5"/>
    </row>
    <row r="19" spans="1:27" ht="14.65" thickBot="1" x14ac:dyDescent="0.4">
      <c r="A19" s="148">
        <f>IF($A$3='Base Datos'!$L$5,'Base Datos'!E258,IF($A$3='Base Datos'!$L$6,'Base Datos'!F258,IF($A$3='Base Datos'!$L$7,'Base Datos'!G258,IF($A$3='Base Datos'!$L$8,'Base Datos'!H258,IF($A$3='Base Datos'!$L$9,'Base Datos'!I258)))))</f>
        <v>114</v>
      </c>
      <c r="B19" s="141">
        <v>16</v>
      </c>
      <c r="C19" s="11"/>
      <c r="D19" s="18">
        <f t="shared" si="0"/>
        <v>6</v>
      </c>
      <c r="E19" s="128">
        <f t="shared" si="4"/>
        <v>7703.5</v>
      </c>
      <c r="F19" s="21">
        <f t="shared" si="1"/>
        <v>9240</v>
      </c>
      <c r="G19" s="19">
        <f t="shared" si="2"/>
        <v>8471.75</v>
      </c>
      <c r="H19" s="20">
        <v>94</v>
      </c>
      <c r="I19" s="130">
        <f t="shared" si="3"/>
        <v>0.23499999999999999</v>
      </c>
      <c r="J19" s="21">
        <f t="shared" si="5"/>
        <v>295</v>
      </c>
      <c r="K19" s="130">
        <f t="shared" si="6"/>
        <v>0.73750000000000004</v>
      </c>
      <c r="L19" s="5"/>
      <c r="M19" s="5"/>
    </row>
    <row r="20" spans="1:27" ht="14.65" thickBot="1" x14ac:dyDescent="0.4">
      <c r="A20" s="148">
        <f>IF($A$3='Base Datos'!$L$5,'Base Datos'!E234,IF($A$3='Base Datos'!$L$6,'Base Datos'!F234,IF($A$3='Base Datos'!$L$7,'Base Datos'!G234,IF($A$3='Base Datos'!$L$8,'Base Datos'!H234,IF($A$3='Base Datos'!$L$9,'Base Datos'!I234)))))</f>
        <v>187</v>
      </c>
      <c r="B20" s="141">
        <v>17</v>
      </c>
      <c r="C20" s="11"/>
      <c r="D20" s="18">
        <f t="shared" si="0"/>
        <v>7</v>
      </c>
      <c r="E20" s="128">
        <f t="shared" si="4"/>
        <v>9240</v>
      </c>
      <c r="F20" s="21">
        <f t="shared" si="1"/>
        <v>10776.5</v>
      </c>
      <c r="G20" s="19">
        <f t="shared" si="2"/>
        <v>10008.25</v>
      </c>
      <c r="H20" s="20">
        <v>79</v>
      </c>
      <c r="I20" s="130">
        <f t="shared" si="3"/>
        <v>0.19750000000000001</v>
      </c>
      <c r="J20" s="21">
        <f t="shared" si="5"/>
        <v>374</v>
      </c>
      <c r="K20" s="130">
        <f t="shared" si="6"/>
        <v>0.93500000000000005</v>
      </c>
      <c r="L20" s="5"/>
      <c r="M20" s="5"/>
    </row>
    <row r="21" spans="1:27" ht="15.75" customHeight="1" thickBot="1" x14ac:dyDescent="0.4">
      <c r="A21" s="148">
        <f>IF($A$3='Base Datos'!$L$5,'Base Datos'!E281,IF($A$3='Base Datos'!$L$6,'Base Datos'!F281,IF($A$3='Base Datos'!$L$7,'Base Datos'!G281,IF($A$3='Base Datos'!$L$8,'Base Datos'!H281,IF($A$3='Base Datos'!$L$9,'Base Datos'!I281)))))</f>
        <v>245</v>
      </c>
      <c r="B21" s="141">
        <v>18</v>
      </c>
      <c r="C21" s="11"/>
      <c r="D21" s="18">
        <f t="shared" si="0"/>
        <v>8</v>
      </c>
      <c r="E21" s="128">
        <f t="shared" si="4"/>
        <v>10776.5</v>
      </c>
      <c r="F21" s="21">
        <f t="shared" si="1"/>
        <v>12313</v>
      </c>
      <c r="G21" s="19">
        <f t="shared" si="2"/>
        <v>11544.75</v>
      </c>
      <c r="H21" s="20">
        <v>18</v>
      </c>
      <c r="I21" s="130">
        <f t="shared" si="3"/>
        <v>4.4999999999999998E-2</v>
      </c>
      <c r="J21" s="21">
        <f t="shared" si="5"/>
        <v>392</v>
      </c>
      <c r="K21" s="130">
        <f t="shared" si="6"/>
        <v>0.98000000000000009</v>
      </c>
      <c r="L21" s="5"/>
      <c r="M21" s="5"/>
    </row>
    <row r="22" spans="1:27" ht="15.75" customHeight="1" thickBot="1" x14ac:dyDescent="0.4">
      <c r="A22" s="148">
        <f>IF($A$3='Base Datos'!$L$5,'Base Datos'!E262,IF($A$3='Base Datos'!$L$6,'Base Datos'!F262,IF($A$3='Base Datos'!$L$7,'Base Datos'!G262,IF($A$3='Base Datos'!$L$8,'Base Datos'!H262,IF($A$3='Base Datos'!$L$9,'Base Datos'!I262)))))</f>
        <v>257</v>
      </c>
      <c r="B22" s="141">
        <v>19</v>
      </c>
      <c r="C22" s="11"/>
      <c r="D22" s="18">
        <f t="shared" si="0"/>
        <v>9</v>
      </c>
      <c r="E22" s="128">
        <f t="shared" si="4"/>
        <v>12313</v>
      </c>
      <c r="F22" s="21">
        <f t="shared" si="1"/>
        <v>13849.5</v>
      </c>
      <c r="G22" s="19">
        <f t="shared" si="2"/>
        <v>13081.25</v>
      </c>
      <c r="H22" s="20">
        <v>6</v>
      </c>
      <c r="I22" s="130">
        <f t="shared" si="3"/>
        <v>1.4999999999999999E-2</v>
      </c>
      <c r="J22" s="21">
        <f t="shared" si="5"/>
        <v>398</v>
      </c>
      <c r="K22" s="130">
        <f t="shared" si="6"/>
        <v>0.99500000000000011</v>
      </c>
      <c r="L22" s="5"/>
      <c r="M22" s="5"/>
    </row>
    <row r="23" spans="1:27" ht="15.75" customHeight="1" thickBot="1" x14ac:dyDescent="0.4">
      <c r="A23" s="148">
        <f>IF($A$3='Base Datos'!$L$5,'Base Datos'!E287,IF($A$3='Base Datos'!$L$6,'Base Datos'!F287,IF($A$3='Base Datos'!$L$7,'Base Datos'!G287,IF($A$3='Base Datos'!$L$8,'Base Datos'!H287,IF($A$3='Base Datos'!$L$9,'Base Datos'!I287)))))</f>
        <v>296</v>
      </c>
      <c r="B23" s="141">
        <v>20</v>
      </c>
      <c r="C23" s="11"/>
      <c r="D23" s="18">
        <f t="shared" si="0"/>
        <v>10</v>
      </c>
      <c r="E23" s="128">
        <f t="shared" si="4"/>
        <v>13849.5</v>
      </c>
      <c r="F23" s="21">
        <f t="shared" si="1"/>
        <v>15386</v>
      </c>
      <c r="G23" s="19">
        <f t="shared" si="2"/>
        <v>14617.75</v>
      </c>
      <c r="H23" s="20">
        <v>2</v>
      </c>
      <c r="I23" s="130">
        <f t="shared" si="3"/>
        <v>5.0000000000000001E-3</v>
      </c>
      <c r="J23" s="21">
        <f t="shared" si="5"/>
        <v>400</v>
      </c>
      <c r="K23" s="130">
        <f t="shared" si="6"/>
        <v>1</v>
      </c>
      <c r="L23" s="5"/>
      <c r="M23" s="5"/>
    </row>
    <row r="24" spans="1:27" ht="15.75" customHeight="1" thickBot="1" x14ac:dyDescent="0.45">
      <c r="A24" s="148">
        <f>IF($A$3='Base Datos'!$L$5,'Base Datos'!E122,IF($A$3='Base Datos'!$L$6,'Base Datos'!F122,IF($A$3='Base Datos'!$L$7,'Base Datos'!G122,IF($A$3='Base Datos'!$L$8,'Base Datos'!H122,IF($A$3='Base Datos'!$L$9,'Base Datos'!I122)))))</f>
        <v>342</v>
      </c>
      <c r="B24" s="141">
        <v>21</v>
      </c>
      <c r="C24" s="11"/>
      <c r="D24" s="12"/>
      <c r="E24" s="207" t="s">
        <v>425</v>
      </c>
      <c r="F24" s="208"/>
      <c r="G24" s="209"/>
      <c r="H24" s="64">
        <f t="shared" ref="H24:I24" si="7">SUM(H14:H23)</f>
        <v>400</v>
      </c>
      <c r="I24" s="134">
        <f t="shared" si="7"/>
        <v>1</v>
      </c>
      <c r="J24" s="10"/>
      <c r="K24" s="10"/>
      <c r="L24" s="5"/>
      <c r="M24" s="5"/>
    </row>
    <row r="25" spans="1:27" ht="15.75" customHeight="1" thickBot="1" x14ac:dyDescent="0.4">
      <c r="A25" s="148">
        <f>IF($A$3='Base Datos'!$L$5,'Base Datos'!E326,IF($A$3='Base Datos'!$L$6,'Base Datos'!F326,IF($A$3='Base Datos'!$L$7,'Base Datos'!G326,IF($A$3='Base Datos'!$L$8,'Base Datos'!H326,IF($A$3='Base Datos'!$L$9,'Base Datos'!I326)))))</f>
        <v>398</v>
      </c>
      <c r="B25" s="141">
        <v>22</v>
      </c>
      <c r="C25" s="11"/>
      <c r="D25" s="5"/>
      <c r="E25" s="5"/>
      <c r="F25" s="5"/>
      <c r="G25" s="5"/>
      <c r="H25" s="5"/>
      <c r="I25" s="131"/>
      <c r="J25" s="5"/>
      <c r="K25" s="5"/>
      <c r="L25" s="5"/>
      <c r="M25" s="5"/>
      <c r="N25" s="5"/>
      <c r="O25" s="5"/>
      <c r="P25" s="5"/>
      <c r="Q25" s="5"/>
      <c r="R25" s="5"/>
      <c r="S25" s="5"/>
    </row>
    <row r="26" spans="1:27" ht="15.75" customHeight="1" thickBot="1" x14ac:dyDescent="0.4">
      <c r="A26" s="148">
        <f>IF($A$3='Base Datos'!$L$5,'Base Datos'!E246,IF($A$3='Base Datos'!$L$6,'Base Datos'!F246,IF($A$3='Base Datos'!$L$7,'Base Datos'!G246,IF($A$3='Base Datos'!$L$8,'Base Datos'!H246,IF($A$3='Base Datos'!$L$9,'Base Datos'!I246)))))</f>
        <v>402</v>
      </c>
      <c r="B26" s="141">
        <v>23</v>
      </c>
      <c r="C26" s="11"/>
      <c r="D26" s="5"/>
      <c r="E26" s="5"/>
      <c r="F26" s="5"/>
      <c r="G26" s="5"/>
      <c r="H26" s="5"/>
      <c r="I26" s="131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</row>
    <row r="27" spans="1:27" ht="15.75" customHeight="1" thickBot="1" x14ac:dyDescent="0.4">
      <c r="A27" s="148">
        <f>IF($A$3='Base Datos'!$L$5,'Base Datos'!E254,IF($A$3='Base Datos'!$L$6,'Base Datos'!F254,IF($A$3='Base Datos'!$L$7,'Base Datos'!G254,IF($A$3='Base Datos'!$L$8,'Base Datos'!H254,IF($A$3='Base Datos'!$L$9,'Base Datos'!I254)))))</f>
        <v>479</v>
      </c>
      <c r="B27" s="141">
        <v>24</v>
      </c>
      <c r="C27" s="11"/>
      <c r="D27" s="5"/>
      <c r="E27" s="16" t="s">
        <v>426</v>
      </c>
      <c r="F27" s="5"/>
      <c r="G27" s="5"/>
      <c r="H27" s="5"/>
      <c r="I27" s="135" t="s">
        <v>427</v>
      </c>
      <c r="J27" s="5"/>
      <c r="K27" s="5"/>
      <c r="L27" s="5"/>
      <c r="M27" s="16" t="s">
        <v>428</v>
      </c>
      <c r="N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</row>
    <row r="28" spans="1:27" ht="15.75" customHeight="1" thickBot="1" x14ac:dyDescent="0.4">
      <c r="A28" s="148">
        <f>IF($A$3='Base Datos'!$L$5,'Base Datos'!E91,IF($A$3='Base Datos'!$L$6,'Base Datos'!F91,IF($A$3='Base Datos'!$L$7,'Base Datos'!G91,IF($A$3='Base Datos'!$L$8,'Base Datos'!H91,IF($A$3='Base Datos'!$L$9,'Base Datos'!I91)))))</f>
        <v>492</v>
      </c>
      <c r="B28" s="141">
        <v>25</v>
      </c>
      <c r="C28" s="11"/>
      <c r="D28" s="5"/>
      <c r="E28" s="5"/>
      <c r="F28" s="5"/>
      <c r="G28" s="5"/>
      <c r="H28" s="5"/>
      <c r="I28" s="131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</row>
    <row r="29" spans="1:27" ht="15.75" customHeight="1" thickBot="1" x14ac:dyDescent="0.4">
      <c r="A29" s="148">
        <f>IF($A$3='Base Datos'!$L$5,'Base Datos'!E164,IF($A$3='Base Datos'!$L$6,'Base Datos'!F164,IF($A$3='Base Datos'!$L$7,'Base Datos'!G164,IF($A$3='Base Datos'!$L$8,'Base Datos'!H164,IF($A$3='Base Datos'!$L$9,'Base Datos'!I164)))))</f>
        <v>496</v>
      </c>
      <c r="B29" s="141">
        <v>26</v>
      </c>
      <c r="C29" s="11"/>
      <c r="D29" s="5"/>
      <c r="E29" s="5"/>
      <c r="F29" s="5"/>
      <c r="G29" s="5"/>
      <c r="H29" s="5"/>
      <c r="I29" s="131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</row>
    <row r="30" spans="1:27" ht="15.75" customHeight="1" thickBot="1" x14ac:dyDescent="0.4">
      <c r="A30" s="148">
        <f>IF($A$3='Base Datos'!$L$5,'Base Datos'!E257,IF($A$3='Base Datos'!$L$6,'Base Datos'!F257,IF($A$3='Base Datos'!$L$7,'Base Datos'!G257,IF($A$3='Base Datos'!$L$8,'Base Datos'!H257,IF($A$3='Base Datos'!$L$9,'Base Datos'!I257)))))</f>
        <v>524</v>
      </c>
      <c r="B30" s="141">
        <v>27</v>
      </c>
      <c r="C30" s="11"/>
      <c r="D30" s="5"/>
      <c r="E30" s="5"/>
      <c r="F30" s="5"/>
      <c r="G30" s="5"/>
      <c r="H30" s="5"/>
      <c r="I30" s="131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</row>
    <row r="31" spans="1:27" ht="15.75" customHeight="1" thickBot="1" x14ac:dyDescent="0.4">
      <c r="A31" s="148">
        <f>IF($A$3='Base Datos'!$L$5,'Base Datos'!E303,IF($A$3='Base Datos'!$L$6,'Base Datos'!F303,IF($A$3='Base Datos'!$L$7,'Base Datos'!G303,IF($A$3='Base Datos'!$L$8,'Base Datos'!H303,IF($A$3='Base Datos'!$L$9,'Base Datos'!I303)))))</f>
        <v>556</v>
      </c>
      <c r="B31" s="141">
        <v>28</v>
      </c>
      <c r="C31" s="11"/>
      <c r="D31" s="5"/>
      <c r="E31" s="5"/>
      <c r="F31" s="5"/>
      <c r="G31" s="5"/>
      <c r="H31" s="5"/>
      <c r="I31" s="131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</row>
    <row r="32" spans="1:27" ht="15.75" customHeight="1" thickBot="1" x14ac:dyDescent="0.4">
      <c r="A32" s="148">
        <f>IF($A$3='Base Datos'!$L$5,'Base Datos'!E156,IF($A$3='Base Datos'!$L$6,'Base Datos'!F156,IF($A$3='Base Datos'!$L$7,'Base Datos'!G156,IF($A$3='Base Datos'!$L$8,'Base Datos'!H156,IF($A$3='Base Datos'!$L$9,'Base Datos'!I156)))))</f>
        <v>644</v>
      </c>
      <c r="B32" s="141">
        <v>29</v>
      </c>
      <c r="C32" s="11"/>
      <c r="D32" s="5"/>
      <c r="E32" s="5"/>
      <c r="F32" s="5"/>
      <c r="G32" s="5"/>
      <c r="H32" s="5"/>
      <c r="I32" s="131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</row>
    <row r="33" spans="1:27" ht="15.75" customHeight="1" thickBot="1" x14ac:dyDescent="0.4">
      <c r="A33" s="148">
        <f>IF($A$3='Base Datos'!$L$5,'Base Datos'!E237,IF($A$3='Base Datos'!$L$6,'Base Datos'!F237,IF($A$3='Base Datos'!$L$7,'Base Datos'!G237,IF($A$3='Base Datos'!$L$8,'Base Datos'!H237,IF($A$3='Base Datos'!$L$9,'Base Datos'!I237)))))</f>
        <v>658</v>
      </c>
      <c r="B33" s="141">
        <v>30</v>
      </c>
      <c r="C33" s="11"/>
      <c r="D33" s="5"/>
      <c r="E33" s="5"/>
      <c r="F33" s="5"/>
      <c r="G33" s="5"/>
      <c r="H33" s="5"/>
      <c r="I33" s="131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</row>
    <row r="34" spans="1:27" ht="15.75" customHeight="1" thickBot="1" x14ac:dyDescent="0.4">
      <c r="A34" s="148">
        <f>IF($A$3='Base Datos'!$L$5,'Base Datos'!E240,IF($A$3='Base Datos'!$L$6,'Base Datos'!F240,IF($A$3='Base Datos'!$L$7,'Base Datos'!G240,IF($A$3='Base Datos'!$L$8,'Base Datos'!H240,IF($A$3='Base Datos'!$L$9,'Base Datos'!I240)))))</f>
        <v>667</v>
      </c>
      <c r="B34" s="141">
        <v>31</v>
      </c>
      <c r="C34" s="11"/>
      <c r="D34" s="5"/>
      <c r="E34" s="5"/>
      <c r="F34" s="5"/>
      <c r="G34" s="5"/>
      <c r="H34" s="5"/>
      <c r="I34" s="131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</row>
    <row r="35" spans="1:27" ht="15.75" customHeight="1" thickBot="1" x14ac:dyDescent="0.4">
      <c r="A35" s="148">
        <f>IF($A$3='Base Datos'!$L$5,'Base Datos'!E264,IF($A$3='Base Datos'!$L$6,'Base Datos'!F264,IF($A$3='Base Datos'!$L$7,'Base Datos'!G264,IF($A$3='Base Datos'!$L$8,'Base Datos'!H264,IF($A$3='Base Datos'!$L$9,'Base Datos'!I264)))))</f>
        <v>668</v>
      </c>
      <c r="B35" s="141">
        <v>32</v>
      </c>
      <c r="C35" s="11"/>
      <c r="D35" s="5"/>
      <c r="E35" s="5"/>
      <c r="F35" s="5"/>
      <c r="G35" s="5"/>
      <c r="H35" s="5"/>
      <c r="I35" s="131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</row>
    <row r="36" spans="1:27" ht="15.75" customHeight="1" thickBot="1" x14ac:dyDescent="0.4">
      <c r="A36" s="148">
        <f>IF($A$3='Base Datos'!$L$5,'Base Datos'!E253,IF($A$3='Base Datos'!$L$6,'Base Datos'!F253,IF($A$3='Base Datos'!$L$7,'Base Datos'!G253,IF($A$3='Base Datos'!$L$8,'Base Datos'!H253,IF($A$3='Base Datos'!$L$9,'Base Datos'!I253)))))</f>
        <v>671</v>
      </c>
      <c r="B36" s="141">
        <v>33</v>
      </c>
      <c r="C36" s="11"/>
      <c r="D36" s="5"/>
      <c r="E36" s="5"/>
      <c r="F36" s="5"/>
      <c r="G36" s="5"/>
      <c r="H36" s="5"/>
      <c r="I36" s="131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</row>
    <row r="37" spans="1:27" ht="15.75" customHeight="1" thickBot="1" x14ac:dyDescent="0.4">
      <c r="A37" s="148">
        <f>IF($A$3='Base Datos'!$L$5,'Base Datos'!E293,IF($A$3='Base Datos'!$L$6,'Base Datos'!F293,IF($A$3='Base Datos'!$L$7,'Base Datos'!G293,IF($A$3='Base Datos'!$L$8,'Base Datos'!H293,IF($A$3='Base Datos'!$L$9,'Base Datos'!I293)))))</f>
        <v>674</v>
      </c>
      <c r="B37" s="141">
        <v>34</v>
      </c>
      <c r="C37" s="11"/>
      <c r="D37" s="5"/>
      <c r="E37" s="5"/>
      <c r="F37" s="5"/>
      <c r="G37" s="5"/>
      <c r="H37" s="5"/>
      <c r="I37" s="131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</row>
    <row r="38" spans="1:27" ht="15.75" customHeight="1" thickBot="1" x14ac:dyDescent="0.4">
      <c r="A38" s="148">
        <f>IF($A$3='Base Datos'!$L$5,'Base Datos'!E297,IF($A$3='Base Datos'!$L$6,'Base Datos'!F297,IF($A$3='Base Datos'!$L$7,'Base Datos'!G297,IF($A$3='Base Datos'!$L$8,'Base Datos'!H297,IF($A$3='Base Datos'!$L$9,'Base Datos'!I297)))))</f>
        <v>674</v>
      </c>
      <c r="B38" s="141">
        <v>35</v>
      </c>
      <c r="C38" s="11"/>
      <c r="D38" s="5"/>
      <c r="E38" s="5"/>
      <c r="F38" s="5"/>
      <c r="G38" s="5"/>
      <c r="H38" s="5"/>
      <c r="I38" s="131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</row>
    <row r="39" spans="1:27" ht="15.75" customHeight="1" thickBot="1" x14ac:dyDescent="0.4">
      <c r="A39" s="148">
        <f>IF($A$3='Base Datos'!$L$5,'Base Datos'!E244,IF($A$3='Base Datos'!$L$6,'Base Datos'!F244,IF($A$3='Base Datos'!$L$7,'Base Datos'!G244,IF($A$3='Base Datos'!$L$8,'Base Datos'!H244,IF($A$3='Base Datos'!$L$9,'Base Datos'!I244)))))</f>
        <v>678</v>
      </c>
      <c r="B39" s="141">
        <v>36</v>
      </c>
      <c r="C39" s="11"/>
      <c r="D39" s="5"/>
      <c r="E39" s="5"/>
      <c r="F39" s="5"/>
      <c r="G39" s="5"/>
      <c r="H39" s="5"/>
      <c r="I39" s="131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</row>
    <row r="40" spans="1:27" ht="15.75" customHeight="1" thickBot="1" x14ac:dyDescent="0.4">
      <c r="A40" s="148">
        <f>IF($A$3='Base Datos'!$L$5,'Base Datos'!E230,IF($A$3='Base Datos'!$L$6,'Base Datos'!F230,IF($A$3='Base Datos'!$L$7,'Base Datos'!G230,IF($A$3='Base Datos'!$L$8,'Base Datos'!H230,IF($A$3='Base Datos'!$L$9,'Base Datos'!I230)))))</f>
        <v>679</v>
      </c>
      <c r="B40" s="141">
        <v>37</v>
      </c>
      <c r="C40" s="11"/>
      <c r="D40" s="5"/>
      <c r="E40" s="5"/>
      <c r="F40" s="5"/>
      <c r="G40" s="5"/>
      <c r="H40" s="5"/>
      <c r="I40" s="131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</row>
    <row r="41" spans="1:27" ht="15.75" customHeight="1" thickBot="1" x14ac:dyDescent="0.4">
      <c r="A41" s="148">
        <f>IF($A$3='Base Datos'!$L$5,'Base Datos'!E302,IF($A$3='Base Datos'!$L$6,'Base Datos'!F302,IF($A$3='Base Datos'!$L$7,'Base Datos'!G302,IF($A$3='Base Datos'!$L$8,'Base Datos'!H302,IF($A$3='Base Datos'!$L$9,'Base Datos'!I302)))))</f>
        <v>682</v>
      </c>
      <c r="B41" s="141">
        <v>38</v>
      </c>
      <c r="C41" s="11"/>
      <c r="D41" s="5"/>
      <c r="E41" s="5"/>
      <c r="F41" s="5"/>
      <c r="G41" s="5"/>
      <c r="H41" s="5"/>
      <c r="I41" s="131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</row>
    <row r="42" spans="1:27" ht="15.75" customHeight="1" thickBot="1" x14ac:dyDescent="0.4">
      <c r="A42" s="148">
        <f>IF($A$3='Base Datos'!$L$5,'Base Datos'!E299,IF($A$3='Base Datos'!$L$6,'Base Datos'!F299,IF($A$3='Base Datos'!$L$7,'Base Datos'!G299,IF($A$3='Base Datos'!$L$8,'Base Datos'!H299,IF($A$3='Base Datos'!$L$9,'Base Datos'!I299)))))</f>
        <v>687</v>
      </c>
      <c r="B42" s="141">
        <v>39</v>
      </c>
      <c r="C42" s="11"/>
      <c r="D42" s="5"/>
      <c r="E42" s="5"/>
      <c r="F42" s="5"/>
      <c r="G42" s="5"/>
      <c r="H42" s="5"/>
      <c r="I42" s="131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</row>
    <row r="43" spans="1:27" ht="15.75" customHeight="1" thickBot="1" x14ac:dyDescent="0.4">
      <c r="A43" s="148">
        <f>IF($A$3='Base Datos'!$L$5,'Base Datos'!E300,IF($A$3='Base Datos'!$L$6,'Base Datos'!F300,IF($A$3='Base Datos'!$L$7,'Base Datos'!G300,IF($A$3='Base Datos'!$L$8,'Base Datos'!H300,IF($A$3='Base Datos'!$L$9,'Base Datos'!I300)))))</f>
        <v>708</v>
      </c>
      <c r="B43" s="141">
        <v>40</v>
      </c>
      <c r="C43" s="11"/>
      <c r="D43" s="5"/>
      <c r="E43" s="5"/>
      <c r="F43" s="5"/>
      <c r="G43" s="5"/>
      <c r="H43" s="5"/>
      <c r="I43" s="131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</row>
    <row r="44" spans="1:27" ht="15.75" customHeight="1" thickBot="1" x14ac:dyDescent="0.4">
      <c r="A44" s="148">
        <f>IF($A$3='Base Datos'!$L$5,'Base Datos'!E28,IF($A$3='Base Datos'!$L$6,'Base Datos'!F28,IF($A$3='Base Datos'!$L$7,'Base Datos'!G28,IF($A$3='Base Datos'!$L$8,'Base Datos'!H28,IF($A$3='Base Datos'!$L$9,'Base Datos'!I28)))))</f>
        <v>716</v>
      </c>
      <c r="B44" s="141">
        <v>41</v>
      </c>
      <c r="C44" s="11"/>
      <c r="D44" s="5"/>
      <c r="E44" s="5"/>
      <c r="F44" s="5"/>
      <c r="G44" s="5"/>
      <c r="H44" s="5"/>
      <c r="I44" s="131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</row>
    <row r="45" spans="1:27" ht="15.75" customHeight="1" thickBot="1" x14ac:dyDescent="0.4">
      <c r="A45" s="148">
        <f>IF($A$3='Base Datos'!$L$5,'Base Datos'!E239,IF($A$3='Base Datos'!$L$6,'Base Datos'!F239,IF($A$3='Base Datos'!$L$7,'Base Datos'!G239,IF($A$3='Base Datos'!$L$8,'Base Datos'!H239,IF($A$3='Base Datos'!$L$9,'Base Datos'!I239)))))</f>
        <v>725</v>
      </c>
      <c r="B45" s="141">
        <v>42</v>
      </c>
      <c r="C45" s="11"/>
      <c r="D45" s="5"/>
      <c r="E45" s="5"/>
      <c r="F45" s="5"/>
      <c r="G45" s="5"/>
      <c r="H45" s="5"/>
      <c r="I45" s="131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1:27" ht="15.75" customHeight="1" thickBot="1" x14ac:dyDescent="0.4">
      <c r="A46" s="148">
        <f>IF($A$3='Base Datos'!$L$5,'Base Datos'!E288,IF($A$3='Base Datos'!$L$6,'Base Datos'!F288,IF($A$3='Base Datos'!$L$7,'Base Datos'!G288,IF($A$3='Base Datos'!$L$8,'Base Datos'!H288,IF($A$3='Base Datos'!$L$9,'Base Datos'!I288)))))</f>
        <v>726</v>
      </c>
      <c r="B46" s="141">
        <v>43</v>
      </c>
      <c r="C46" s="11"/>
      <c r="D46" s="5"/>
      <c r="E46" s="5"/>
      <c r="F46" s="5"/>
      <c r="G46" s="5"/>
      <c r="H46" s="5"/>
      <c r="I46" s="131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</row>
    <row r="47" spans="1:27" ht="15.75" customHeight="1" thickBot="1" x14ac:dyDescent="0.4">
      <c r="A47" s="148">
        <f>IF($A$3='Base Datos'!$L$5,'Base Datos'!E265,IF($A$3='Base Datos'!$L$6,'Base Datos'!F265,IF($A$3='Base Datos'!$L$7,'Base Datos'!G265,IF($A$3='Base Datos'!$L$8,'Base Datos'!H265,IF($A$3='Base Datos'!$L$9,'Base Datos'!I265)))))</f>
        <v>727</v>
      </c>
      <c r="B47" s="141">
        <v>44</v>
      </c>
      <c r="C47" s="11"/>
      <c r="D47" s="5"/>
      <c r="E47" s="16" t="s">
        <v>429</v>
      </c>
      <c r="F47" s="5"/>
      <c r="G47" s="5"/>
      <c r="H47" s="5"/>
      <c r="I47" s="131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</row>
    <row r="48" spans="1:27" ht="15.75" customHeight="1" thickBot="1" x14ac:dyDescent="0.4">
      <c r="A48" s="148">
        <f>IF($A$3='Base Datos'!$L$5,'Base Datos'!E354,IF($A$3='Base Datos'!$L$6,'Base Datos'!F354,IF($A$3='Base Datos'!$L$7,'Base Datos'!G354,IF($A$3='Base Datos'!$L$8,'Base Datos'!H354,IF($A$3='Base Datos'!$L$9,'Base Datos'!I354)))))</f>
        <v>734</v>
      </c>
      <c r="B48" s="141">
        <v>45</v>
      </c>
      <c r="C48" s="11"/>
      <c r="D48" s="5"/>
      <c r="E48" s="5"/>
      <c r="F48" s="5"/>
      <c r="G48" s="5"/>
      <c r="H48" s="5"/>
      <c r="I48" s="131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</row>
    <row r="49" spans="1:27" ht="15.75" customHeight="1" thickBot="1" x14ac:dyDescent="0.4">
      <c r="A49" s="148">
        <f>IF($A$3='Base Datos'!$L$5,'Base Datos'!E251,IF($A$3='Base Datos'!$L$6,'Base Datos'!F251,IF($A$3='Base Datos'!$L$7,'Base Datos'!G251,IF($A$3='Base Datos'!$L$8,'Base Datos'!H251,IF($A$3='Base Datos'!$L$9,'Base Datos'!I251)))))</f>
        <v>737</v>
      </c>
      <c r="B49" s="141">
        <v>46</v>
      </c>
      <c r="C49" s="11"/>
      <c r="D49" s="5"/>
      <c r="E49" s="180" t="s">
        <v>430</v>
      </c>
      <c r="F49" s="198"/>
      <c r="G49" s="198"/>
      <c r="H49" s="198"/>
      <c r="I49" s="198"/>
      <c r="J49" s="198"/>
      <c r="K49" s="198"/>
      <c r="L49" s="198"/>
      <c r="M49" s="198"/>
      <c r="N49" s="199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</row>
    <row r="50" spans="1:27" ht="15.75" customHeight="1" thickBot="1" x14ac:dyDescent="0.4">
      <c r="A50" s="148">
        <f>IF($A$3='Base Datos'!$L$5,'Base Datos'!E322,IF($A$3='Base Datos'!$L$6,'Base Datos'!F322,IF($A$3='Base Datos'!$L$7,'Base Datos'!G322,IF($A$3='Base Datos'!$L$8,'Base Datos'!H322,IF($A$3='Base Datos'!$L$9,'Base Datos'!I322)))))</f>
        <v>738</v>
      </c>
      <c r="B50" s="141">
        <v>47</v>
      </c>
      <c r="C50" s="11"/>
      <c r="D50" s="5"/>
      <c r="E50" s="200"/>
      <c r="F50" s="201"/>
      <c r="G50" s="201"/>
      <c r="H50" s="201"/>
      <c r="I50" s="201"/>
      <c r="J50" s="201"/>
      <c r="K50" s="201"/>
      <c r="L50" s="201"/>
      <c r="M50" s="201"/>
      <c r="N50" s="202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</row>
    <row r="51" spans="1:27" ht="15.75" customHeight="1" thickBot="1" x14ac:dyDescent="0.4">
      <c r="A51" s="148">
        <f>IF($A$3='Base Datos'!$L$5,'Base Datos'!E272,IF($A$3='Base Datos'!$L$6,'Base Datos'!F272,IF($A$3='Base Datos'!$L$7,'Base Datos'!G272,IF($A$3='Base Datos'!$L$8,'Base Datos'!H272,IF($A$3='Base Datos'!$L$9,'Base Datos'!I272)))))</f>
        <v>748</v>
      </c>
      <c r="B51" s="141">
        <v>48</v>
      </c>
      <c r="C51" s="11"/>
      <c r="D51" s="5"/>
      <c r="E51" s="159" t="s">
        <v>485</v>
      </c>
      <c r="F51" s="160"/>
      <c r="G51" s="160"/>
      <c r="H51" s="160"/>
      <c r="I51" s="160"/>
      <c r="J51" s="160"/>
      <c r="K51" s="160"/>
      <c r="L51" s="160"/>
      <c r="M51" s="160"/>
      <c r="N51" s="161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</row>
    <row r="52" spans="1:27" ht="15.75" customHeight="1" thickBot="1" x14ac:dyDescent="0.4">
      <c r="A52" s="148">
        <f>IF($A$3='Base Datos'!$L$5,'Base Datos'!E248,IF($A$3='Base Datos'!$L$6,'Base Datos'!F248,IF($A$3='Base Datos'!$L$7,'Base Datos'!G248,IF($A$3='Base Datos'!$L$8,'Base Datos'!H248,IF($A$3='Base Datos'!$L$9,'Base Datos'!I248)))))</f>
        <v>761</v>
      </c>
      <c r="B52" s="141">
        <v>49</v>
      </c>
      <c r="C52" s="11"/>
      <c r="D52" s="5"/>
      <c r="E52" s="162"/>
      <c r="F52" s="163"/>
      <c r="G52" s="163"/>
      <c r="H52" s="163"/>
      <c r="I52" s="163"/>
      <c r="J52" s="163"/>
      <c r="K52" s="163"/>
      <c r="L52" s="163"/>
      <c r="M52" s="163"/>
      <c r="N52" s="164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</row>
    <row r="53" spans="1:27" ht="15.75" customHeight="1" thickBot="1" x14ac:dyDescent="0.4">
      <c r="A53" s="148">
        <f>IF($A$3='Base Datos'!$L$5,'Base Datos'!E243,IF($A$3='Base Datos'!$L$6,'Base Datos'!F243,IF($A$3='Base Datos'!$L$7,'Base Datos'!G243,IF($A$3='Base Datos'!$L$8,'Base Datos'!H243,IF($A$3='Base Datos'!$L$9,'Base Datos'!I243)))))</f>
        <v>766</v>
      </c>
      <c r="B53" s="141">
        <v>50</v>
      </c>
      <c r="C53" s="11"/>
      <c r="D53" s="5"/>
      <c r="E53" s="5"/>
      <c r="F53" s="5"/>
      <c r="G53" s="5"/>
      <c r="H53" s="5"/>
      <c r="I53" s="131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</row>
    <row r="54" spans="1:27" ht="15.75" customHeight="1" thickBot="1" x14ac:dyDescent="0.4">
      <c r="A54" s="148">
        <f>IF($A$3='Base Datos'!$L$5,'Base Datos'!E301,IF($A$3='Base Datos'!$L$6,'Base Datos'!F301,IF($A$3='Base Datos'!$L$7,'Base Datos'!G301,IF($A$3='Base Datos'!$L$8,'Base Datos'!H301,IF($A$3='Base Datos'!$L$9,'Base Datos'!I301)))))</f>
        <v>767</v>
      </c>
      <c r="B54" s="141">
        <v>51</v>
      </c>
      <c r="C54" s="11"/>
      <c r="D54" s="5"/>
      <c r="E54" s="177" t="s">
        <v>431</v>
      </c>
      <c r="F54" s="178"/>
      <c r="G54" s="178"/>
      <c r="H54" s="178"/>
      <c r="I54" s="178"/>
      <c r="J54" s="178"/>
      <c r="K54" s="178"/>
      <c r="L54" s="178"/>
      <c r="M54" s="178"/>
      <c r="N54" s="179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</row>
    <row r="55" spans="1:27" ht="15.75" customHeight="1" thickBot="1" x14ac:dyDescent="0.4">
      <c r="A55" s="148">
        <f>IF($A$3='Base Datos'!$L$5,'Base Datos'!E282,IF($A$3='Base Datos'!$L$6,'Base Datos'!F282,IF($A$3='Base Datos'!$L$7,'Base Datos'!G282,IF($A$3='Base Datos'!$L$8,'Base Datos'!H282,IF($A$3='Base Datos'!$L$9,'Base Datos'!I282)))))</f>
        <v>778</v>
      </c>
      <c r="B55" s="141">
        <v>52</v>
      </c>
      <c r="C55" s="11"/>
      <c r="D55" s="5"/>
      <c r="E55" s="187" t="s">
        <v>486</v>
      </c>
      <c r="F55" s="188"/>
      <c r="G55" s="188"/>
      <c r="H55" s="188"/>
      <c r="I55" s="188"/>
      <c r="J55" s="188"/>
      <c r="K55" s="188"/>
      <c r="L55" s="188"/>
      <c r="M55" s="188"/>
      <c r="N55" s="189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</row>
    <row r="56" spans="1:27" ht="15.75" customHeight="1" thickBot="1" x14ac:dyDescent="0.4">
      <c r="A56" s="148">
        <f>IF($A$3='Base Datos'!$L$5,'Base Datos'!E286,IF($A$3='Base Datos'!$L$6,'Base Datos'!F286,IF($A$3='Base Datos'!$L$7,'Base Datos'!G286,IF($A$3='Base Datos'!$L$8,'Base Datos'!H286,IF($A$3='Base Datos'!$L$9,'Base Datos'!I286)))))</f>
        <v>787</v>
      </c>
      <c r="B56" s="141">
        <v>53</v>
      </c>
      <c r="C56" s="11"/>
      <c r="D56" s="5"/>
      <c r="E56" s="190"/>
      <c r="F56" s="188"/>
      <c r="G56" s="188"/>
      <c r="H56" s="188"/>
      <c r="I56" s="188"/>
      <c r="J56" s="188"/>
      <c r="K56" s="188"/>
      <c r="L56" s="188"/>
      <c r="M56" s="188"/>
      <c r="N56" s="189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</row>
    <row r="57" spans="1:27" ht="15.75" customHeight="1" thickBot="1" x14ac:dyDescent="0.4">
      <c r="A57" s="148">
        <f>IF($A$3='Base Datos'!$L$5,'Base Datos'!E318,IF($A$3='Base Datos'!$L$6,'Base Datos'!F318,IF($A$3='Base Datos'!$L$7,'Base Datos'!G318,IF($A$3='Base Datos'!$L$8,'Base Datos'!H318,IF($A$3='Base Datos'!$L$9,'Base Datos'!I318)))))</f>
        <v>791</v>
      </c>
      <c r="B57" s="141">
        <v>54</v>
      </c>
      <c r="C57" s="11"/>
      <c r="D57" s="5"/>
      <c r="E57" s="191"/>
      <c r="F57" s="192"/>
      <c r="G57" s="192"/>
      <c r="H57" s="192"/>
      <c r="I57" s="192"/>
      <c r="J57" s="192"/>
      <c r="K57" s="192"/>
      <c r="L57" s="192"/>
      <c r="M57" s="192"/>
      <c r="N57" s="193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</row>
    <row r="58" spans="1:27" ht="15.75" customHeight="1" thickBot="1" x14ac:dyDescent="0.4">
      <c r="A58" s="148">
        <f>IF($A$3='Base Datos'!$L$5,'Base Datos'!E241,IF($A$3='Base Datos'!$L$6,'Base Datos'!F241,IF($A$3='Base Datos'!$L$7,'Base Datos'!G241,IF($A$3='Base Datos'!$L$8,'Base Datos'!H241,IF($A$3='Base Datos'!$L$9,'Base Datos'!I241)))))</f>
        <v>798</v>
      </c>
      <c r="B58" s="141">
        <v>55</v>
      </c>
      <c r="C58" s="11"/>
      <c r="D58" s="5"/>
      <c r="E58" s="5"/>
      <c r="F58" s="5"/>
      <c r="G58" s="5"/>
      <c r="H58" s="5"/>
      <c r="I58" s="131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</row>
    <row r="59" spans="1:27" ht="15.75" customHeight="1" thickBot="1" x14ac:dyDescent="0.4">
      <c r="A59" s="148">
        <f>IF($A$3='Base Datos'!$L$5,'Base Datos'!E331,IF($A$3='Base Datos'!$L$6,'Base Datos'!F331,IF($A$3='Base Datos'!$L$7,'Base Datos'!G331,IF($A$3='Base Datos'!$L$8,'Base Datos'!H331,IF($A$3='Base Datos'!$L$9,'Base Datos'!I331)))))</f>
        <v>804</v>
      </c>
      <c r="B59" s="141">
        <v>56</v>
      </c>
      <c r="C59" s="11"/>
      <c r="D59" s="5"/>
      <c r="E59" s="5"/>
      <c r="F59" s="5"/>
      <c r="G59" s="5"/>
      <c r="H59" s="5"/>
      <c r="I59" s="131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</row>
    <row r="60" spans="1:27" ht="15.75" customHeight="1" thickBot="1" x14ac:dyDescent="0.4">
      <c r="A60" s="148">
        <f>IF($A$3='Base Datos'!$L$5,'Base Datos'!E255,IF($A$3='Base Datos'!$L$6,'Base Datos'!F255,IF($A$3='Base Datos'!$L$7,'Base Datos'!G255,IF($A$3='Base Datos'!$L$8,'Base Datos'!H255,IF($A$3='Base Datos'!$L$9,'Base Datos'!I255)))))</f>
        <v>807</v>
      </c>
      <c r="B60" s="141">
        <v>57</v>
      </c>
      <c r="C60" s="11"/>
      <c r="D60" s="5"/>
      <c r="E60" s="16" t="s">
        <v>432</v>
      </c>
      <c r="F60" s="5"/>
      <c r="G60" s="5"/>
      <c r="H60" s="5"/>
      <c r="I60" s="131"/>
      <c r="J60" s="5"/>
      <c r="K60" s="5"/>
      <c r="L60" s="16" t="s">
        <v>433</v>
      </c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</row>
    <row r="61" spans="1:27" ht="15.75" customHeight="1" thickBot="1" x14ac:dyDescent="0.4">
      <c r="A61" s="148">
        <f>IF($A$3='Base Datos'!$L$5,'Base Datos'!E235,IF($A$3='Base Datos'!$L$6,'Base Datos'!F235,IF($A$3='Base Datos'!$L$7,'Base Datos'!G235,IF($A$3='Base Datos'!$L$8,'Base Datos'!H235,IF($A$3='Base Datos'!$L$9,'Base Datos'!I235)))))</f>
        <v>814</v>
      </c>
      <c r="B61" s="141">
        <v>58</v>
      </c>
      <c r="C61" s="11"/>
      <c r="D61" s="5"/>
      <c r="E61" s="5"/>
      <c r="F61" s="5"/>
      <c r="G61" s="5"/>
      <c r="H61" s="5"/>
      <c r="I61" s="131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</row>
    <row r="62" spans="1:27" ht="15.75" customHeight="1" thickBot="1" x14ac:dyDescent="0.4">
      <c r="A62" s="148">
        <f>IF($A$3='Base Datos'!$L$5,'Base Datos'!E242,IF($A$3='Base Datos'!$L$6,'Base Datos'!F242,IF($A$3='Base Datos'!$L$7,'Base Datos'!G242,IF($A$3='Base Datos'!$L$8,'Base Datos'!H242,IF($A$3='Base Datos'!$L$9,'Base Datos'!I242)))))</f>
        <v>816</v>
      </c>
      <c r="B62" s="141">
        <v>59</v>
      </c>
      <c r="C62" s="11"/>
      <c r="D62" s="5"/>
      <c r="E62" s="194" t="s">
        <v>434</v>
      </c>
      <c r="F62" s="158"/>
      <c r="G62" s="22"/>
      <c r="H62" s="22"/>
      <c r="I62" s="136"/>
      <c r="J62" s="23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</row>
    <row r="63" spans="1:27" ht="48.75" customHeight="1" thickBot="1" x14ac:dyDescent="0.4">
      <c r="A63" s="148">
        <f>IF($A$3='Base Datos'!$L$5,'Base Datos'!E226,IF($A$3='Base Datos'!$L$6,'Base Datos'!F226,IF($A$3='Base Datos'!$L$7,'Base Datos'!G226,IF($A$3='Base Datos'!$L$8,'Base Datos'!H226,IF($A$3='Base Datos'!$L$9,'Base Datos'!I226)))))</f>
        <v>833</v>
      </c>
      <c r="B63" s="141">
        <v>60</v>
      </c>
      <c r="C63" s="11"/>
      <c r="D63" s="5"/>
      <c r="E63" s="65" t="s">
        <v>435</v>
      </c>
      <c r="F63" s="140">
        <f>AVERAGE(A4:A403)</f>
        <v>6018.2650000000003</v>
      </c>
      <c r="G63" s="23"/>
      <c r="H63" s="24"/>
      <c r="I63" s="136"/>
      <c r="J63" s="23"/>
      <c r="K63" s="5"/>
      <c r="L63" s="25" t="s">
        <v>436</v>
      </c>
      <c r="M63" s="69">
        <v>2</v>
      </c>
      <c r="N63" s="23"/>
      <c r="O63" s="25" t="s">
        <v>437</v>
      </c>
      <c r="P63" s="69">
        <v>3</v>
      </c>
      <c r="Q63" s="23"/>
      <c r="R63" s="37" t="s">
        <v>438</v>
      </c>
      <c r="S63" s="69">
        <v>43</v>
      </c>
      <c r="T63" s="5"/>
      <c r="U63" s="5"/>
      <c r="V63" s="5"/>
      <c r="W63" s="5"/>
      <c r="X63" s="5"/>
      <c r="Y63" s="5"/>
      <c r="Z63" s="5"/>
      <c r="AA63" s="5"/>
    </row>
    <row r="64" spans="1:27" ht="15.75" customHeight="1" thickBot="1" x14ac:dyDescent="0.4">
      <c r="A64" s="148">
        <f>IF($A$3='Base Datos'!$L$5,'Base Datos'!E238,IF($A$3='Base Datos'!$L$6,'Base Datos'!F238,IF($A$3='Base Datos'!$L$7,'Base Datos'!G238,IF($A$3='Base Datos'!$L$8,'Base Datos'!H238,IF($A$3='Base Datos'!$L$9,'Base Datos'!I238)))))</f>
        <v>839</v>
      </c>
      <c r="B64" s="141">
        <v>61</v>
      </c>
      <c r="C64" s="11"/>
      <c r="D64" s="5"/>
      <c r="E64" s="26"/>
      <c r="F64" s="23"/>
      <c r="G64" s="23"/>
      <c r="H64" s="26"/>
      <c r="I64" s="136"/>
      <c r="J64" s="23"/>
      <c r="K64" s="5"/>
      <c r="L64" s="25" t="s">
        <v>439</v>
      </c>
      <c r="M64" s="70">
        <f>(M63*F3)/4</f>
        <v>200</v>
      </c>
      <c r="N64" s="23"/>
      <c r="O64" s="25" t="s">
        <v>439</v>
      </c>
      <c r="P64" s="70">
        <f>(P63*F3)/10</f>
        <v>120</v>
      </c>
      <c r="Q64" s="23"/>
      <c r="R64" s="25" t="s">
        <v>439</v>
      </c>
      <c r="S64" s="70">
        <f>(S63*F3)/100</f>
        <v>172</v>
      </c>
      <c r="T64" s="5"/>
      <c r="U64" s="5"/>
      <c r="V64" s="5"/>
      <c r="W64" s="5"/>
      <c r="X64" s="5"/>
      <c r="Y64" s="5"/>
      <c r="Z64" s="5"/>
      <c r="AA64" s="5"/>
    </row>
    <row r="65" spans="1:27" ht="15.75" customHeight="1" thickBot="1" x14ac:dyDescent="0.4">
      <c r="A65" s="148">
        <f>IF($A$3='Base Datos'!$L$5,'Base Datos'!E279,IF($A$3='Base Datos'!$L$6,'Base Datos'!F279,IF($A$3='Base Datos'!$L$7,'Base Datos'!G279,IF($A$3='Base Datos'!$L$8,'Base Datos'!H279,IF($A$3='Base Datos'!$L$9,'Base Datos'!I279)))))</f>
        <v>839</v>
      </c>
      <c r="B65" s="141">
        <v>62</v>
      </c>
      <c r="C65" s="11"/>
      <c r="D65" s="5"/>
      <c r="E65" s="66" t="s">
        <v>393</v>
      </c>
      <c r="F65" s="140">
        <f>MEDIAN(A4:A403)</f>
        <v>7652</v>
      </c>
      <c r="G65" s="23"/>
      <c r="H65" s="26"/>
      <c r="I65" s="136"/>
      <c r="J65" s="23"/>
      <c r="K65" s="5"/>
      <c r="L65" s="25" t="s">
        <v>440</v>
      </c>
      <c r="M65" s="147">
        <f>A203</f>
        <v>7643</v>
      </c>
      <c r="N65" s="23"/>
      <c r="O65" s="25" t="s">
        <v>440</v>
      </c>
      <c r="P65" s="147">
        <f>A123</f>
        <v>1087</v>
      </c>
      <c r="Q65" s="23"/>
      <c r="R65" s="25" t="s">
        <v>440</v>
      </c>
      <c r="S65" s="147">
        <f>A175</f>
        <v>6838</v>
      </c>
      <c r="T65" s="5"/>
      <c r="U65" s="5"/>
      <c r="V65" s="5"/>
      <c r="W65" s="5"/>
      <c r="X65" s="5"/>
      <c r="Y65" s="5"/>
      <c r="Z65" s="5"/>
      <c r="AA65" s="5"/>
    </row>
    <row r="66" spans="1:27" ht="37.5" customHeight="1" thickBot="1" x14ac:dyDescent="0.4">
      <c r="A66" s="148">
        <f>IF($A$3='Base Datos'!$L$5,'Base Datos'!E292,IF($A$3='Base Datos'!$L$6,'Base Datos'!F292,IF($A$3='Base Datos'!$L$7,'Base Datos'!G292,IF($A$3='Base Datos'!$L$8,'Base Datos'!H292,IF($A$3='Base Datos'!$L$9,'Base Datos'!I292)))))</f>
        <v>839</v>
      </c>
      <c r="B66" s="141">
        <v>63</v>
      </c>
      <c r="C66" s="11"/>
      <c r="D66" s="5"/>
      <c r="E66" s="26"/>
      <c r="F66" s="23"/>
      <c r="G66" s="23"/>
      <c r="H66" s="26"/>
      <c r="I66" s="136"/>
      <c r="J66" s="23"/>
      <c r="K66" s="5"/>
      <c r="L66" s="27" t="s">
        <v>441</v>
      </c>
      <c r="M66" s="28">
        <f>_xlfn.QUARTILE.EXC(A4:A403,M63)</f>
        <v>7652</v>
      </c>
      <c r="N66" s="29"/>
      <c r="O66" s="27" t="s">
        <v>442</v>
      </c>
      <c r="P66" s="28">
        <f>_xlfn.PERCENTILE.EXC(A4:A403,P63/10)</f>
        <v>1091.2</v>
      </c>
      <c r="Q66" s="29"/>
      <c r="R66" s="27" t="s">
        <v>442</v>
      </c>
      <c r="S66" s="30">
        <f>_xlfn.PERCENTILE.EXC(A4:A403,S63/100)</f>
        <v>6851.33</v>
      </c>
      <c r="T66" s="5"/>
      <c r="U66" s="5"/>
      <c r="V66" s="5"/>
      <c r="W66" s="5"/>
      <c r="X66" s="5"/>
      <c r="Y66" s="5"/>
      <c r="Z66" s="5"/>
      <c r="AA66" s="5"/>
    </row>
    <row r="67" spans="1:27" ht="15.75" customHeight="1" thickBot="1" x14ac:dyDescent="0.4">
      <c r="A67" s="148">
        <f>IF($A$3='Base Datos'!$L$5,'Base Datos'!E256,IF($A$3='Base Datos'!$L$6,'Base Datos'!F256,IF($A$3='Base Datos'!$L$7,'Base Datos'!G256,IF($A$3='Base Datos'!$L$8,'Base Datos'!H256,IF($A$3='Base Datos'!$L$9,'Base Datos'!I256)))))</f>
        <v>845</v>
      </c>
      <c r="B67" s="141">
        <v>64</v>
      </c>
      <c r="C67" s="11"/>
      <c r="D67" s="5"/>
      <c r="E67" s="67" t="s">
        <v>443</v>
      </c>
      <c r="F67" s="68">
        <f>MODE(A4:A403)</f>
        <v>839</v>
      </c>
      <c r="G67" s="23"/>
      <c r="H67" s="26"/>
      <c r="I67" s="136"/>
      <c r="J67" s="23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</row>
    <row r="68" spans="1:27" ht="15.75" customHeight="1" thickBot="1" x14ac:dyDescent="0.4">
      <c r="A68" s="148">
        <f>IF($A$3='Base Datos'!$L$5,'Base Datos'!E308,IF($A$3='Base Datos'!$L$6,'Base Datos'!F308,IF($A$3='Base Datos'!$L$7,'Base Datos'!G308,IF($A$3='Base Datos'!$L$8,'Base Datos'!H308,IF($A$3='Base Datos'!$L$9,'Base Datos'!I308)))))</f>
        <v>849</v>
      </c>
      <c r="B68" s="141">
        <v>65</v>
      </c>
      <c r="C68" s="11"/>
      <c r="D68" s="5"/>
      <c r="E68" s="5"/>
      <c r="F68" s="5"/>
      <c r="G68" s="5"/>
      <c r="H68" s="5"/>
      <c r="I68" s="131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</row>
    <row r="69" spans="1:27" ht="15.75" customHeight="1" thickBot="1" x14ac:dyDescent="0.4">
      <c r="A69" s="148">
        <f>IF($A$3='Base Datos'!$L$5,'Base Datos'!E295,IF($A$3='Base Datos'!$L$6,'Base Datos'!F295,IF($A$3='Base Datos'!$L$7,'Base Datos'!G295,IF($A$3='Base Datos'!$L$8,'Base Datos'!H295,IF($A$3='Base Datos'!$L$9,'Base Datos'!I295)))))</f>
        <v>856</v>
      </c>
      <c r="B69" s="141">
        <v>66</v>
      </c>
      <c r="C69" s="11"/>
      <c r="D69" s="5"/>
      <c r="E69" s="5"/>
      <c r="F69" s="5"/>
      <c r="G69" s="5"/>
      <c r="H69" s="5"/>
      <c r="I69" s="131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</row>
    <row r="70" spans="1:27" ht="15.75" customHeight="1" thickBot="1" x14ac:dyDescent="0.4">
      <c r="A70" s="148">
        <f>IF($A$3='Base Datos'!$L$5,'Base Datos'!E290,IF($A$3='Base Datos'!$L$6,'Base Datos'!F290,IF($A$3='Base Datos'!$L$7,'Base Datos'!G290,IF($A$3='Base Datos'!$L$8,'Base Datos'!H290,IF($A$3='Base Datos'!$L$9,'Base Datos'!I290)))))</f>
        <v>863</v>
      </c>
      <c r="B70" s="141">
        <v>67</v>
      </c>
      <c r="C70" s="11"/>
      <c r="D70" s="5"/>
      <c r="E70" s="16" t="s">
        <v>444</v>
      </c>
      <c r="F70" s="5"/>
      <c r="G70" s="5"/>
      <c r="H70" s="5"/>
      <c r="I70" s="131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</row>
    <row r="71" spans="1:27" ht="15.75" customHeight="1" thickBot="1" x14ac:dyDescent="0.4">
      <c r="A71" s="148">
        <f>IF($A$3='Base Datos'!$L$5,'Base Datos'!E109,IF($A$3='Base Datos'!$L$6,'Base Datos'!F109,IF($A$3='Base Datos'!$L$7,'Base Datos'!G109,IF($A$3='Base Datos'!$L$8,'Base Datos'!H109,IF($A$3='Base Datos'!$L$9,'Base Datos'!I109)))))</f>
        <v>869</v>
      </c>
      <c r="B71" s="141">
        <v>68</v>
      </c>
      <c r="C71" s="11"/>
      <c r="D71" s="5"/>
      <c r="E71" s="5"/>
      <c r="F71" s="5"/>
      <c r="G71" s="5"/>
      <c r="H71" s="5"/>
      <c r="I71" s="131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</row>
    <row r="72" spans="1:27" ht="15.75" customHeight="1" thickBot="1" x14ac:dyDescent="0.4">
      <c r="A72" s="148">
        <f>IF($A$3='Base Datos'!$L$5,'Base Datos'!E399,IF($A$3='Base Datos'!$L$6,'Base Datos'!F399,IF($A$3='Base Datos'!$L$7,'Base Datos'!G399,IF($A$3='Base Datos'!$L$8,'Base Datos'!H399,IF($A$3='Base Datos'!$L$9,'Base Datos'!I399)))))</f>
        <v>869</v>
      </c>
      <c r="B72" s="141">
        <v>69</v>
      </c>
      <c r="C72" s="11"/>
      <c r="D72" s="5"/>
      <c r="E72" s="71" t="s">
        <v>445</v>
      </c>
      <c r="F72" s="72" t="s">
        <v>446</v>
      </c>
      <c r="G72" s="195" t="s">
        <v>447</v>
      </c>
      <c r="H72" s="196"/>
      <c r="I72" s="196"/>
      <c r="J72" s="196"/>
      <c r="K72" s="196"/>
      <c r="L72" s="196"/>
      <c r="M72" s="196"/>
      <c r="N72" s="196"/>
      <c r="O72" s="197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</row>
    <row r="73" spans="1:27" ht="15.75" customHeight="1" thickBot="1" x14ac:dyDescent="0.4">
      <c r="A73" s="148">
        <f>IF($A$3='Base Datos'!$L$5,'Base Datos'!E314,IF($A$3='Base Datos'!$L$6,'Base Datos'!F314,IF($A$3='Base Datos'!$L$7,'Base Datos'!G314,IF($A$3='Base Datos'!$L$8,'Base Datos'!H314,IF($A$3='Base Datos'!$L$9,'Base Datos'!I314)))))</f>
        <v>872</v>
      </c>
      <c r="B73" s="141">
        <v>70</v>
      </c>
      <c r="C73" s="11"/>
      <c r="D73" s="5"/>
      <c r="E73" s="73" t="s">
        <v>448</v>
      </c>
      <c r="F73" s="150">
        <f>F4</f>
        <v>15386</v>
      </c>
      <c r="G73" s="181" t="s">
        <v>487</v>
      </c>
      <c r="H73" s="182"/>
      <c r="I73" s="182"/>
      <c r="J73" s="182"/>
      <c r="K73" s="182"/>
      <c r="L73" s="182"/>
      <c r="M73" s="182"/>
      <c r="N73" s="182"/>
      <c r="O73" s="183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</row>
    <row r="74" spans="1:27" ht="15.75" customHeight="1" thickBot="1" x14ac:dyDescent="0.4">
      <c r="A74" s="148">
        <f>IF($A$3='Base Datos'!$L$5,'Base Datos'!E118,IF($A$3='Base Datos'!$L$6,'Base Datos'!F118,IF($A$3='Base Datos'!$L$7,'Base Datos'!G118,IF($A$3='Base Datos'!$L$8,'Base Datos'!H118,IF($A$3='Base Datos'!$L$9,'Base Datos'!I118)))))</f>
        <v>873</v>
      </c>
      <c r="B74" s="141">
        <v>71</v>
      </c>
      <c r="C74" s="11"/>
      <c r="D74" s="5"/>
      <c r="E74" s="73" t="s">
        <v>449</v>
      </c>
      <c r="F74" s="150">
        <f>F5</f>
        <v>21</v>
      </c>
      <c r="G74" s="181" t="s">
        <v>488</v>
      </c>
      <c r="H74" s="182"/>
      <c r="I74" s="182"/>
      <c r="J74" s="182"/>
      <c r="K74" s="182"/>
      <c r="L74" s="182"/>
      <c r="M74" s="182"/>
      <c r="N74" s="182"/>
      <c r="O74" s="183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</row>
    <row r="75" spans="1:27" ht="15.75" customHeight="1" thickBot="1" x14ac:dyDescent="0.4">
      <c r="A75" s="148">
        <f>IF($A$3='Base Datos'!$L$5,'Base Datos'!E320,IF($A$3='Base Datos'!$L$6,'Base Datos'!F320,IF($A$3='Base Datos'!$L$7,'Base Datos'!G320,IF($A$3='Base Datos'!$L$8,'Base Datos'!H320,IF($A$3='Base Datos'!$L$9,'Base Datos'!I320)))))</f>
        <v>873</v>
      </c>
      <c r="B75" s="141">
        <v>72</v>
      </c>
      <c r="C75" s="11"/>
      <c r="D75" s="5"/>
      <c r="E75" s="73" t="s">
        <v>450</v>
      </c>
      <c r="F75" s="150">
        <f>G6</f>
        <v>15365</v>
      </c>
      <c r="G75" s="181" t="s">
        <v>495</v>
      </c>
      <c r="H75" s="182"/>
      <c r="I75" s="182"/>
      <c r="J75" s="182"/>
      <c r="K75" s="182"/>
      <c r="L75" s="182"/>
      <c r="M75" s="182"/>
      <c r="N75" s="182"/>
      <c r="O75" s="183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</row>
    <row r="76" spans="1:27" ht="15.75" customHeight="1" thickBot="1" x14ac:dyDescent="0.4">
      <c r="A76" s="148">
        <f>IF($A$3='Base Datos'!$L$5,'Base Datos'!E37,IF($A$3='Base Datos'!$L$6,'Base Datos'!F37,IF($A$3='Base Datos'!$L$7,'Base Datos'!G37,IF($A$3='Base Datos'!$L$8,'Base Datos'!H37,IF($A$3='Base Datos'!$L$9,'Base Datos'!I37)))))</f>
        <v>883</v>
      </c>
      <c r="B76" s="141">
        <v>73</v>
      </c>
      <c r="C76" s="11"/>
      <c r="D76" s="5"/>
      <c r="E76" s="73" t="s">
        <v>402</v>
      </c>
      <c r="F76" s="150">
        <f>F63</f>
        <v>6018.2650000000003</v>
      </c>
      <c r="G76" s="181" t="s">
        <v>489</v>
      </c>
      <c r="H76" s="182"/>
      <c r="I76" s="182"/>
      <c r="J76" s="182"/>
      <c r="K76" s="182"/>
      <c r="L76" s="182"/>
      <c r="M76" s="182"/>
      <c r="N76" s="182"/>
      <c r="O76" s="183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</row>
    <row r="77" spans="1:27" ht="15.75" customHeight="1" thickBot="1" x14ac:dyDescent="0.4">
      <c r="A77" s="148">
        <f>IF($A$3='Base Datos'!$L$5,'Base Datos'!E323,IF($A$3='Base Datos'!$L$6,'Base Datos'!F323,IF($A$3='Base Datos'!$L$7,'Base Datos'!G323,IF($A$3='Base Datos'!$L$8,'Base Datos'!H323,IF($A$3='Base Datos'!$L$9,'Base Datos'!I323)))))</f>
        <v>883</v>
      </c>
      <c r="B77" s="141">
        <v>74</v>
      </c>
      <c r="C77" s="11"/>
      <c r="D77" s="5"/>
      <c r="E77" s="73" t="s">
        <v>393</v>
      </c>
      <c r="F77" s="150">
        <f>F65</f>
        <v>7652</v>
      </c>
      <c r="G77" s="181" t="s">
        <v>490</v>
      </c>
      <c r="H77" s="182"/>
      <c r="I77" s="182"/>
      <c r="J77" s="182"/>
      <c r="K77" s="182"/>
      <c r="L77" s="182"/>
      <c r="M77" s="182"/>
      <c r="N77" s="182"/>
      <c r="O77" s="183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</row>
    <row r="78" spans="1:27" ht="15.75" customHeight="1" thickBot="1" x14ac:dyDescent="0.4">
      <c r="A78" s="148">
        <f>IF($A$3='Base Datos'!$L$5,'Base Datos'!E294,IF($A$3='Base Datos'!$L$6,'Base Datos'!F294,IF($A$3='Base Datos'!$L$7,'Base Datos'!G294,IF($A$3='Base Datos'!$L$8,'Base Datos'!H294,IF($A$3='Base Datos'!$L$9,'Base Datos'!I294)))))</f>
        <v>885</v>
      </c>
      <c r="B78" s="141">
        <v>75</v>
      </c>
      <c r="C78" s="11"/>
      <c r="D78" s="5"/>
      <c r="E78" s="73" t="s">
        <v>443</v>
      </c>
      <c r="F78" s="150">
        <f>F67</f>
        <v>839</v>
      </c>
      <c r="G78" s="181" t="s">
        <v>491</v>
      </c>
      <c r="H78" s="182"/>
      <c r="I78" s="182"/>
      <c r="J78" s="182"/>
      <c r="K78" s="182"/>
      <c r="L78" s="182"/>
      <c r="M78" s="182"/>
      <c r="N78" s="182"/>
      <c r="O78" s="183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</row>
    <row r="79" spans="1:27" ht="15.75" customHeight="1" thickBot="1" x14ac:dyDescent="0.4">
      <c r="A79" s="148">
        <f>IF($A$3='Base Datos'!$L$5,'Base Datos'!E250,IF($A$3='Base Datos'!$L$6,'Base Datos'!F250,IF($A$3='Base Datos'!$L$7,'Base Datos'!G250,IF($A$3='Base Datos'!$L$8,'Base Datos'!H250,IF($A$3='Base Datos'!$L$9,'Base Datos'!I250)))))</f>
        <v>886</v>
      </c>
      <c r="B79" s="141">
        <v>76</v>
      </c>
      <c r="C79" s="11"/>
      <c r="D79" s="5"/>
      <c r="E79" s="73" t="s">
        <v>451</v>
      </c>
      <c r="F79" s="150">
        <f>M66</f>
        <v>7652</v>
      </c>
      <c r="G79" s="181" t="s">
        <v>492</v>
      </c>
      <c r="H79" s="182"/>
      <c r="I79" s="182"/>
      <c r="J79" s="182"/>
      <c r="K79" s="182"/>
      <c r="L79" s="182"/>
      <c r="M79" s="182"/>
      <c r="N79" s="182"/>
      <c r="O79" s="183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</row>
    <row r="80" spans="1:27" ht="15.75" customHeight="1" thickBot="1" x14ac:dyDescent="0.4">
      <c r="A80" s="148">
        <f>IF($A$3='Base Datos'!$L$5,'Base Datos'!E316,IF($A$3='Base Datos'!$L$6,'Base Datos'!F316,IF($A$3='Base Datos'!$L$7,'Base Datos'!G316,IF($A$3='Base Datos'!$L$8,'Base Datos'!H316,IF($A$3='Base Datos'!$L$9,'Base Datos'!I316)))))</f>
        <v>886</v>
      </c>
      <c r="B80" s="141">
        <v>77</v>
      </c>
      <c r="C80" s="11"/>
      <c r="D80" s="5"/>
      <c r="E80" s="73" t="s">
        <v>452</v>
      </c>
      <c r="F80" s="74">
        <f>P66</f>
        <v>1091.2</v>
      </c>
      <c r="G80" s="181" t="s">
        <v>493</v>
      </c>
      <c r="H80" s="182"/>
      <c r="I80" s="182"/>
      <c r="J80" s="182"/>
      <c r="K80" s="182"/>
      <c r="L80" s="182"/>
      <c r="M80" s="182"/>
      <c r="N80" s="182"/>
      <c r="O80" s="183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</row>
    <row r="81" spans="1:27" ht="15.75" customHeight="1" thickBot="1" x14ac:dyDescent="0.4">
      <c r="A81" s="148">
        <f>IF($A$3='Base Datos'!$L$5,'Base Datos'!E275,IF($A$3='Base Datos'!$L$6,'Base Datos'!F275,IF($A$3='Base Datos'!$L$7,'Base Datos'!G275,IF($A$3='Base Datos'!$L$8,'Base Datos'!H275,IF($A$3='Base Datos'!$L$9,'Base Datos'!I275)))))</f>
        <v>891</v>
      </c>
      <c r="B81" s="141">
        <v>78</v>
      </c>
      <c r="C81" s="11"/>
      <c r="D81" s="5"/>
      <c r="E81" s="75" t="s">
        <v>453</v>
      </c>
      <c r="F81" s="76">
        <f>S66</f>
        <v>6851.33</v>
      </c>
      <c r="G81" s="184" t="s">
        <v>494</v>
      </c>
      <c r="H81" s="185"/>
      <c r="I81" s="185"/>
      <c r="J81" s="185"/>
      <c r="K81" s="185"/>
      <c r="L81" s="185"/>
      <c r="M81" s="185"/>
      <c r="N81" s="185"/>
      <c r="O81" s="186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</row>
    <row r="82" spans="1:27" ht="15.75" customHeight="1" thickBot="1" x14ac:dyDescent="0.4">
      <c r="A82" s="148">
        <f>IF($A$3='Base Datos'!$L$5,'Base Datos'!E283,IF($A$3='Base Datos'!$L$6,'Base Datos'!F283,IF($A$3='Base Datos'!$L$7,'Base Datos'!G283,IF($A$3='Base Datos'!$L$8,'Base Datos'!H283,IF($A$3='Base Datos'!$L$9,'Base Datos'!I283)))))</f>
        <v>891</v>
      </c>
      <c r="B82" s="141">
        <v>79</v>
      </c>
      <c r="C82" s="11"/>
      <c r="D82" s="5"/>
      <c r="E82" s="5"/>
      <c r="F82" s="5"/>
      <c r="G82" s="5"/>
      <c r="H82" s="5"/>
      <c r="I82" s="131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</row>
    <row r="83" spans="1:27" ht="15.75" customHeight="1" thickBot="1" x14ac:dyDescent="0.4">
      <c r="A83" s="148">
        <f>IF($A$3='Base Datos'!$L$5,'Base Datos'!E385,IF($A$3='Base Datos'!$L$6,'Base Datos'!F385,IF($A$3='Base Datos'!$L$7,'Base Datos'!G385,IF($A$3='Base Datos'!$L$8,'Base Datos'!H385,IF($A$3='Base Datos'!$L$9,'Base Datos'!I385)))))</f>
        <v>893</v>
      </c>
      <c r="B83" s="141">
        <v>80</v>
      </c>
      <c r="C83" s="11"/>
      <c r="D83" s="5"/>
      <c r="E83" s="5"/>
      <c r="F83" s="5"/>
      <c r="G83" s="5"/>
      <c r="H83" s="5"/>
      <c r="I83" s="131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</row>
    <row r="84" spans="1:27" ht="15.75" customHeight="1" thickBot="1" x14ac:dyDescent="0.4">
      <c r="A84" s="148">
        <f>IF($A$3='Base Datos'!$L$5,'Base Datos'!E8,IF($A$3='Base Datos'!$L$6,'Base Datos'!F8,IF($A$3='Base Datos'!$L$7,'Base Datos'!G8,IF($A$3='Base Datos'!$L$8,'Base Datos'!H8,IF($A$3='Base Datos'!$L$9,'Base Datos'!I8)))))</f>
        <v>897</v>
      </c>
      <c r="B84" s="141">
        <v>81</v>
      </c>
      <c r="C84" s="11"/>
      <c r="D84" s="5"/>
      <c r="E84" s="16" t="s">
        <v>454</v>
      </c>
      <c r="F84" s="42"/>
      <c r="G84" s="42"/>
      <c r="H84" s="5"/>
      <c r="I84" s="131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</row>
    <row r="85" spans="1:27" ht="15.75" customHeight="1" thickBot="1" x14ac:dyDescent="0.4">
      <c r="A85" s="148">
        <f>IF($A$3='Base Datos'!$L$5,'Base Datos'!E321,IF($A$3='Base Datos'!$L$6,'Base Datos'!F321,IF($A$3='Base Datos'!$L$7,'Base Datos'!G321,IF($A$3='Base Datos'!$L$8,'Base Datos'!H321,IF($A$3='Base Datos'!$L$9,'Base Datos'!I321)))))</f>
        <v>905</v>
      </c>
      <c r="B85" s="141">
        <v>82</v>
      </c>
      <c r="C85" s="11"/>
      <c r="D85" s="5"/>
      <c r="E85" s="5"/>
      <c r="F85" s="5"/>
      <c r="G85" s="5"/>
      <c r="H85" s="5"/>
      <c r="I85" s="131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</row>
    <row r="86" spans="1:27" ht="15.75" customHeight="1" thickBot="1" x14ac:dyDescent="0.4">
      <c r="A86" s="148">
        <f>IF($A$3='Base Datos'!$L$5,'Base Datos'!E231,IF($A$3='Base Datos'!$L$6,'Base Datos'!F231,IF($A$3='Base Datos'!$L$7,'Base Datos'!G231,IF($A$3='Base Datos'!$L$8,'Base Datos'!H231,IF($A$3='Base Datos'!$L$9,'Base Datos'!I231)))))</f>
        <v>912</v>
      </c>
      <c r="B86" s="141">
        <v>83</v>
      </c>
      <c r="C86" s="11"/>
      <c r="D86" s="5"/>
      <c r="E86" s="5"/>
      <c r="F86" s="5"/>
      <c r="G86" s="5"/>
      <c r="H86" s="43" t="s">
        <v>455</v>
      </c>
      <c r="I86" s="137"/>
      <c r="J86" s="31"/>
      <c r="K86" s="31"/>
      <c r="L86" s="172"/>
      <c r="M86" s="158"/>
      <c r="N86" s="158"/>
      <c r="O86" s="158"/>
      <c r="P86" s="158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</row>
    <row r="87" spans="1:27" ht="15.75" customHeight="1" thickBot="1" x14ac:dyDescent="0.4">
      <c r="A87" s="148">
        <f>IF($A$3='Base Datos'!$L$5,'Base Datos'!E136,IF($A$3='Base Datos'!$L$6,'Base Datos'!F136,IF($A$3='Base Datos'!$L$7,'Base Datos'!G136,IF($A$3='Base Datos'!$L$8,'Base Datos'!H136,IF($A$3='Base Datos'!$L$9,'Base Datos'!I136)))))</f>
        <v>917</v>
      </c>
      <c r="B87" s="141">
        <v>84</v>
      </c>
      <c r="C87" s="11"/>
      <c r="D87" s="5"/>
      <c r="E87" s="176" t="s">
        <v>456</v>
      </c>
      <c r="F87" s="174"/>
      <c r="G87" s="175"/>
      <c r="H87" s="83">
        <f>VAR(A4:A403)</f>
        <v>16181492.345639097</v>
      </c>
      <c r="I87" s="137"/>
      <c r="J87" s="31"/>
      <c r="K87" s="31"/>
      <c r="L87" s="172"/>
      <c r="M87" s="158"/>
      <c r="N87" s="14"/>
      <c r="O87" s="14"/>
      <c r="P87" s="26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</row>
    <row r="88" spans="1:27" ht="15.75" customHeight="1" thickBot="1" x14ac:dyDescent="0.4">
      <c r="A88" s="148">
        <f>IF($A$3='Base Datos'!$L$5,'Base Datos'!E145,IF($A$3='Base Datos'!$L$6,'Base Datos'!F145,IF($A$3='Base Datos'!$L$7,'Base Datos'!G145,IF($A$3='Base Datos'!$L$8,'Base Datos'!H145,IF($A$3='Base Datos'!$L$9,'Base Datos'!I145)))))</f>
        <v>922</v>
      </c>
      <c r="B88" s="141">
        <v>85</v>
      </c>
      <c r="C88" s="11"/>
      <c r="D88" s="5"/>
      <c r="E88" s="33"/>
      <c r="F88" s="33"/>
      <c r="G88" s="33"/>
      <c r="H88" s="33"/>
      <c r="I88" s="137"/>
      <c r="J88" s="32"/>
      <c r="K88" s="31"/>
      <c r="L88" s="172"/>
      <c r="M88" s="158"/>
      <c r="N88" s="14"/>
      <c r="O88" s="14"/>
      <c r="P88" s="26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</row>
    <row r="89" spans="1:27" ht="15.75" customHeight="1" thickBot="1" x14ac:dyDescent="0.4">
      <c r="A89" s="148">
        <f>IF($A$3='Base Datos'!$L$5,'Base Datos'!E309,IF($A$3='Base Datos'!$L$6,'Base Datos'!F309,IF($A$3='Base Datos'!$L$7,'Base Datos'!G309,IF($A$3='Base Datos'!$L$8,'Base Datos'!H309,IF($A$3='Base Datos'!$L$9,'Base Datos'!I309)))))</f>
        <v>923</v>
      </c>
      <c r="B89" s="141">
        <v>86</v>
      </c>
      <c r="C89" s="11"/>
      <c r="D89" s="5"/>
      <c r="E89" s="77" t="s">
        <v>457</v>
      </c>
      <c r="F89" s="78"/>
      <c r="G89" s="79"/>
      <c r="H89" s="83">
        <f>_xlfn.STDEV.S(A4:A403)</f>
        <v>4022.6225706172208</v>
      </c>
      <c r="I89" s="137"/>
      <c r="J89" s="31"/>
      <c r="K89" s="31"/>
      <c r="L89" s="172"/>
      <c r="M89" s="158"/>
      <c r="N89" s="14"/>
      <c r="O89" s="14"/>
      <c r="P89" s="26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</row>
    <row r="90" spans="1:27" ht="15.75" customHeight="1" thickBot="1" x14ac:dyDescent="0.4">
      <c r="A90" s="148">
        <f>IF($A$3='Base Datos'!$L$5,'Base Datos'!E307,IF($A$3='Base Datos'!$L$6,'Base Datos'!F307,IF($A$3='Base Datos'!$L$7,'Base Datos'!G307,IF($A$3='Base Datos'!$L$8,'Base Datos'!H307,IF($A$3='Base Datos'!$L$9,'Base Datos'!I307)))))</f>
        <v>925</v>
      </c>
      <c r="B90" s="141">
        <v>87</v>
      </c>
      <c r="C90" s="11"/>
      <c r="D90" s="5"/>
      <c r="E90" s="33"/>
      <c r="F90" s="33"/>
      <c r="G90" s="33"/>
      <c r="H90" s="33"/>
      <c r="I90" s="138"/>
      <c r="J90" s="31"/>
      <c r="K90" s="31"/>
      <c r="L90" s="31"/>
      <c r="M90" s="23"/>
      <c r="N90" s="23"/>
      <c r="O90" s="23"/>
      <c r="P90" s="23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</row>
    <row r="91" spans="1:27" ht="15.75" customHeight="1" thickBot="1" x14ac:dyDescent="0.4">
      <c r="A91" s="148">
        <f>IF($A$3='Base Datos'!$L$5,'Base Datos'!E319,IF($A$3='Base Datos'!$L$6,'Base Datos'!F319,IF($A$3='Base Datos'!$L$7,'Base Datos'!G319,IF($A$3='Base Datos'!$L$8,'Base Datos'!H319,IF($A$3='Base Datos'!$L$9,'Base Datos'!I319)))))</f>
        <v>925</v>
      </c>
      <c r="B91" s="141">
        <v>88</v>
      </c>
      <c r="C91" s="11"/>
      <c r="D91" s="5"/>
      <c r="E91" s="173" t="s">
        <v>458</v>
      </c>
      <c r="F91" s="174"/>
      <c r="G91" s="175"/>
      <c r="H91" s="151">
        <f>F63/H89</f>
        <v>1.4961048157885151</v>
      </c>
      <c r="I91" s="137"/>
      <c r="J91" s="31"/>
      <c r="K91" s="31"/>
      <c r="L91" s="172"/>
      <c r="M91" s="158"/>
      <c r="N91" s="158"/>
      <c r="O91" s="158"/>
      <c r="P91" s="158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</row>
    <row r="92" spans="1:27" ht="15.75" customHeight="1" thickBot="1" x14ac:dyDescent="0.4">
      <c r="A92" s="148">
        <f>IF($A$3='Base Datos'!$L$5,'Base Datos'!E372,IF($A$3='Base Datos'!$L$6,'Base Datos'!F372,IF($A$3='Base Datos'!$L$7,'Base Datos'!G372,IF($A$3='Base Datos'!$L$8,'Base Datos'!H372,IF($A$3='Base Datos'!$L$9,'Base Datos'!I372)))))</f>
        <v>927</v>
      </c>
      <c r="B92" s="141">
        <v>89</v>
      </c>
      <c r="C92" s="11"/>
      <c r="D92" s="5"/>
      <c r="E92" s="33"/>
      <c r="F92" s="33"/>
      <c r="G92" s="33"/>
      <c r="H92" s="33"/>
      <c r="I92" s="137"/>
      <c r="J92" s="31"/>
      <c r="K92" s="31"/>
      <c r="L92" s="172"/>
      <c r="M92" s="158"/>
      <c r="N92" s="14"/>
      <c r="O92" s="14"/>
      <c r="P92" s="26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</row>
    <row r="93" spans="1:27" ht="15.75" customHeight="1" thickBot="1" x14ac:dyDescent="0.4">
      <c r="A93" s="148">
        <f>IF($A$3='Base Datos'!$L$5,'Base Datos'!E260,IF($A$3='Base Datos'!$L$6,'Base Datos'!F260,IF($A$3='Base Datos'!$L$7,'Base Datos'!G260,IF($A$3='Base Datos'!$L$8,'Base Datos'!H260,IF($A$3='Base Datos'!$L$9,'Base Datos'!I260)))))</f>
        <v>933</v>
      </c>
      <c r="B93" s="141">
        <v>90</v>
      </c>
      <c r="C93" s="11"/>
      <c r="D93" s="5"/>
      <c r="E93" s="80" t="s">
        <v>459</v>
      </c>
      <c r="F93" s="81"/>
      <c r="G93" s="82"/>
      <c r="H93" s="84">
        <f>SKEW(A4:A403)</f>
        <v>-0.2927561879529596</v>
      </c>
      <c r="I93" s="136"/>
      <c r="J93" s="14"/>
      <c r="K93" s="31"/>
      <c r="L93" s="172"/>
      <c r="M93" s="158"/>
      <c r="N93" s="14"/>
      <c r="O93" s="14"/>
      <c r="P93" s="26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</row>
    <row r="94" spans="1:27" ht="15.75" customHeight="1" thickBot="1" x14ac:dyDescent="0.4">
      <c r="A94" s="148">
        <f>IF($A$3='Base Datos'!$L$5,'Base Datos'!E236,IF($A$3='Base Datos'!$L$6,'Base Datos'!F236,IF($A$3='Base Datos'!$L$7,'Base Datos'!G236,IF($A$3='Base Datos'!$L$8,'Base Datos'!H236,IF($A$3='Base Datos'!$L$9,'Base Datos'!I236)))))</f>
        <v>934</v>
      </c>
      <c r="B94" s="141">
        <v>91</v>
      </c>
      <c r="C94" s="11"/>
      <c r="D94" s="5"/>
      <c r="E94" s="34"/>
      <c r="F94" s="34"/>
      <c r="G94" s="34"/>
      <c r="H94" s="85"/>
      <c r="I94" s="137"/>
      <c r="J94" s="23"/>
      <c r="K94" s="31"/>
      <c r="L94" s="172"/>
      <c r="M94" s="158"/>
      <c r="N94" s="14"/>
      <c r="O94" s="14"/>
      <c r="P94" s="26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</row>
    <row r="95" spans="1:27" ht="15.75" customHeight="1" thickBot="1" x14ac:dyDescent="0.4">
      <c r="A95" s="148">
        <f>IF($A$3='Base Datos'!$L$5,'Base Datos'!E284,IF($A$3='Base Datos'!$L$6,'Base Datos'!F284,IF($A$3='Base Datos'!$L$7,'Base Datos'!G284,IF($A$3='Base Datos'!$L$8,'Base Datos'!H284,IF($A$3='Base Datos'!$L$9,'Base Datos'!I284)))))</f>
        <v>934</v>
      </c>
      <c r="B95" s="141">
        <v>92</v>
      </c>
      <c r="C95" s="11"/>
      <c r="D95" s="5"/>
      <c r="E95" s="48" t="s">
        <v>460</v>
      </c>
      <c r="F95" s="49"/>
      <c r="G95" s="50"/>
      <c r="H95" s="84">
        <f>KURT(A4:A403)</f>
        <v>-1.4191240964909984</v>
      </c>
      <c r="I95" s="136"/>
      <c r="J95" s="26"/>
      <c r="K95" s="31"/>
      <c r="L95" s="31"/>
      <c r="M95" s="23"/>
      <c r="N95" s="23"/>
      <c r="O95" s="23"/>
      <c r="P95" s="23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</row>
    <row r="96" spans="1:27" ht="15.75" customHeight="1" thickBot="1" x14ac:dyDescent="0.4">
      <c r="A96" s="148">
        <f>IF($A$3='Base Datos'!$L$5,'Base Datos'!E278,IF($A$3='Base Datos'!$L$6,'Base Datos'!F278,IF($A$3='Base Datos'!$L$7,'Base Datos'!G278,IF($A$3='Base Datos'!$L$8,'Base Datos'!H278,IF($A$3='Base Datos'!$L$9,'Base Datos'!I278)))))</f>
        <v>936</v>
      </c>
      <c r="B96" s="141">
        <v>93</v>
      </c>
      <c r="C96" s="11"/>
      <c r="D96" s="5"/>
      <c r="E96" s="5"/>
      <c r="F96" s="5"/>
      <c r="G96" s="5"/>
      <c r="H96" s="5"/>
      <c r="I96" s="131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</row>
    <row r="97" spans="1:27" ht="15.75" customHeight="1" thickBot="1" x14ac:dyDescent="0.4">
      <c r="A97" s="148">
        <f>IF($A$3='Base Datos'!$L$5,'Base Datos'!E252,IF($A$3='Base Datos'!$L$6,'Base Datos'!F252,IF($A$3='Base Datos'!$L$7,'Base Datos'!G252,IF($A$3='Base Datos'!$L$8,'Base Datos'!H252,IF($A$3='Base Datos'!$L$9,'Base Datos'!I252)))))</f>
        <v>941</v>
      </c>
      <c r="B97" s="141">
        <v>94</v>
      </c>
      <c r="C97" s="11"/>
      <c r="D97" s="5"/>
      <c r="E97" s="5"/>
      <c r="F97" s="5"/>
      <c r="G97" s="5"/>
      <c r="H97" s="5"/>
      <c r="I97" s="131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</row>
    <row r="98" spans="1:27" ht="15.75" customHeight="1" thickBot="1" x14ac:dyDescent="0.4">
      <c r="A98" s="148">
        <f>IF($A$3='Base Datos'!$L$5,'Base Datos'!E379,IF($A$3='Base Datos'!$L$6,'Base Datos'!F379,IF($A$3='Base Datos'!$L$7,'Base Datos'!G379,IF($A$3='Base Datos'!$L$8,'Base Datos'!H379,IF($A$3='Base Datos'!$L$9,'Base Datos'!I379)))))</f>
        <v>942</v>
      </c>
      <c r="B98" s="141">
        <v>95</v>
      </c>
      <c r="C98" s="11"/>
      <c r="D98" s="5"/>
      <c r="E98" s="16" t="s">
        <v>461</v>
      </c>
      <c r="F98" s="5"/>
      <c r="G98" s="5"/>
      <c r="H98" s="5"/>
      <c r="I98" s="131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</row>
    <row r="99" spans="1:27" ht="15.75" customHeight="1" thickBot="1" x14ac:dyDescent="0.4">
      <c r="A99" s="148">
        <f>IF($A$3='Base Datos'!$L$5,'Base Datos'!E306,IF($A$3='Base Datos'!$L$6,'Base Datos'!F306,IF($A$3='Base Datos'!$L$7,'Base Datos'!G306,IF($A$3='Base Datos'!$L$8,'Base Datos'!H306,IF($A$3='Base Datos'!$L$9,'Base Datos'!I306)))))</f>
        <v>943</v>
      </c>
      <c r="B99" s="141">
        <v>96</v>
      </c>
      <c r="C99" s="11"/>
      <c r="D99" s="5"/>
      <c r="E99" s="5"/>
      <c r="F99" s="5"/>
      <c r="G99" s="5"/>
      <c r="H99" s="5"/>
      <c r="I99" s="131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</row>
    <row r="100" spans="1:27" ht="15.75" customHeight="1" thickBot="1" x14ac:dyDescent="0.4">
      <c r="A100" s="148">
        <f>IF($A$3='Base Datos'!$L$5,'Base Datos'!E305,IF($A$3='Base Datos'!$L$6,'Base Datos'!F305,IF($A$3='Base Datos'!$L$7,'Base Datos'!G305,IF($A$3='Base Datos'!$L$8,'Base Datos'!H305,IF($A$3='Base Datos'!$L$9,'Base Datos'!I305)))))</f>
        <v>949</v>
      </c>
      <c r="B100" s="141">
        <v>97</v>
      </c>
      <c r="C100" s="11"/>
      <c r="D100" s="5"/>
      <c r="E100" s="177" t="s">
        <v>462</v>
      </c>
      <c r="F100" s="178"/>
      <c r="G100" s="178"/>
      <c r="H100" s="178"/>
      <c r="I100" s="178"/>
      <c r="J100" s="178"/>
      <c r="K100" s="178"/>
      <c r="L100" s="178"/>
      <c r="M100" s="178"/>
      <c r="N100" s="179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</row>
    <row r="101" spans="1:27" ht="15.75" customHeight="1" thickBot="1" x14ac:dyDescent="0.4">
      <c r="A101" s="148">
        <f>IF($A$3='Base Datos'!$L$5,'Base Datos'!E266,IF($A$3='Base Datos'!$L$6,'Base Datos'!F266,IF($A$3='Base Datos'!$L$7,'Base Datos'!G266,IF($A$3='Base Datos'!$L$8,'Base Datos'!H266,IF($A$3='Base Datos'!$L$9,'Base Datos'!I266)))))</f>
        <v>964</v>
      </c>
      <c r="B101" s="141">
        <v>98</v>
      </c>
      <c r="C101" s="11"/>
      <c r="D101" s="5"/>
      <c r="E101" s="165" t="s">
        <v>496</v>
      </c>
      <c r="F101" s="166"/>
      <c r="G101" s="166"/>
      <c r="H101" s="166"/>
      <c r="I101" s="166"/>
      <c r="J101" s="166"/>
      <c r="K101" s="166"/>
      <c r="L101" s="166"/>
      <c r="M101" s="166"/>
      <c r="N101" s="167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</row>
    <row r="102" spans="1:27" ht="15.75" customHeight="1" thickBot="1" x14ac:dyDescent="0.4">
      <c r="A102" s="148">
        <f>IF($A$3='Base Datos'!$L$5,'Base Datos'!E291,IF($A$3='Base Datos'!$L$6,'Base Datos'!F291,IF($A$3='Base Datos'!$L$7,'Base Datos'!G291,IF($A$3='Base Datos'!$L$8,'Base Datos'!H291,IF($A$3='Base Datos'!$L$9,'Base Datos'!I291)))))</f>
        <v>966</v>
      </c>
      <c r="B102" s="141">
        <v>99</v>
      </c>
      <c r="C102" s="11"/>
      <c r="D102" s="5"/>
      <c r="E102" s="168"/>
      <c r="F102" s="166"/>
      <c r="G102" s="166"/>
      <c r="H102" s="166"/>
      <c r="I102" s="166"/>
      <c r="J102" s="166"/>
      <c r="K102" s="166"/>
      <c r="L102" s="166"/>
      <c r="M102" s="166"/>
      <c r="N102" s="167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</row>
    <row r="103" spans="1:27" ht="15.75" customHeight="1" thickBot="1" x14ac:dyDescent="0.4">
      <c r="A103" s="148">
        <f>IF($A$3='Base Datos'!$L$5,'Base Datos'!E94,IF($A$3='Base Datos'!$L$6,'Base Datos'!F94,IF($A$3='Base Datos'!$L$7,'Base Datos'!G94,IF($A$3='Base Datos'!$L$8,'Base Datos'!H94,IF($A$3='Base Datos'!$L$9,'Base Datos'!I94)))))</f>
        <v>967</v>
      </c>
      <c r="B103" s="141">
        <v>100</v>
      </c>
      <c r="C103" s="11"/>
      <c r="D103" s="5"/>
      <c r="E103" s="169"/>
      <c r="F103" s="170"/>
      <c r="G103" s="170"/>
      <c r="H103" s="170"/>
      <c r="I103" s="170"/>
      <c r="J103" s="170"/>
      <c r="K103" s="170"/>
      <c r="L103" s="170"/>
      <c r="M103" s="170"/>
      <c r="N103" s="171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</row>
    <row r="104" spans="1:27" ht="15.75" customHeight="1" thickBot="1" x14ac:dyDescent="0.4">
      <c r="A104" s="148">
        <f>IF($A$3='Base Datos'!$L$5,'Base Datos'!E249,IF($A$3='Base Datos'!$L$6,'Base Datos'!F249,IF($A$3='Base Datos'!$L$7,'Base Datos'!G249,IF($A$3='Base Datos'!$L$8,'Base Datos'!H249,IF($A$3='Base Datos'!$L$9,'Base Datos'!I249)))))</f>
        <v>986</v>
      </c>
      <c r="B104" s="141">
        <v>101</v>
      </c>
      <c r="C104" s="11"/>
      <c r="D104" s="5"/>
      <c r="E104" s="5"/>
      <c r="F104" s="5"/>
      <c r="G104" s="5"/>
      <c r="H104" s="5"/>
      <c r="I104" s="131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</row>
    <row r="105" spans="1:27" ht="15.75" customHeight="1" thickBot="1" x14ac:dyDescent="0.4">
      <c r="A105" s="148">
        <f>IF($A$3='Base Datos'!$L$5,'Base Datos'!E317,IF($A$3='Base Datos'!$L$6,'Base Datos'!F317,IF($A$3='Base Datos'!$L$7,'Base Datos'!G317,IF($A$3='Base Datos'!$L$8,'Base Datos'!H317,IF($A$3='Base Datos'!$L$9,'Base Datos'!I317)))))</f>
        <v>987</v>
      </c>
      <c r="B105" s="141">
        <v>102</v>
      </c>
      <c r="C105" s="11"/>
      <c r="D105" s="5"/>
      <c r="E105" s="180" t="s">
        <v>463</v>
      </c>
      <c r="F105" s="178"/>
      <c r="G105" s="178"/>
      <c r="H105" s="178"/>
      <c r="I105" s="178"/>
      <c r="J105" s="178"/>
      <c r="K105" s="178"/>
      <c r="L105" s="178"/>
      <c r="M105" s="178"/>
      <c r="N105" s="179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</row>
    <row r="106" spans="1:27" ht="15.75" customHeight="1" thickBot="1" x14ac:dyDescent="0.4">
      <c r="A106" s="148">
        <f>IF($A$3='Base Datos'!$L$5,'Base Datos'!E261,IF($A$3='Base Datos'!$L$6,'Base Datos'!F261,IF($A$3='Base Datos'!$L$7,'Base Datos'!G261,IF($A$3='Base Datos'!$L$8,'Base Datos'!H261,IF($A$3='Base Datos'!$L$9,'Base Datos'!I261)))))</f>
        <v>995</v>
      </c>
      <c r="B106" s="141">
        <v>103</v>
      </c>
      <c r="C106" s="11"/>
      <c r="D106" s="5"/>
      <c r="E106" s="165" t="s">
        <v>497</v>
      </c>
      <c r="F106" s="166"/>
      <c r="G106" s="166"/>
      <c r="H106" s="166"/>
      <c r="I106" s="166"/>
      <c r="J106" s="166"/>
      <c r="K106" s="166"/>
      <c r="L106" s="166"/>
      <c r="M106" s="166"/>
      <c r="N106" s="167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</row>
    <row r="107" spans="1:27" ht="15.75" customHeight="1" thickBot="1" x14ac:dyDescent="0.4">
      <c r="A107" s="148">
        <f>IF($A$3='Base Datos'!$L$5,'Base Datos'!E247,IF($A$3='Base Datos'!$L$6,'Base Datos'!F247,IF($A$3='Base Datos'!$L$7,'Base Datos'!G247,IF($A$3='Base Datos'!$L$8,'Base Datos'!H247,IF($A$3='Base Datos'!$L$9,'Base Datos'!I247)))))</f>
        <v>998</v>
      </c>
      <c r="B107" s="141">
        <v>104</v>
      </c>
      <c r="C107" s="11"/>
      <c r="D107" s="5"/>
      <c r="E107" s="168"/>
      <c r="F107" s="166"/>
      <c r="G107" s="166"/>
      <c r="H107" s="166"/>
      <c r="I107" s="166"/>
      <c r="J107" s="166"/>
      <c r="K107" s="166"/>
      <c r="L107" s="166"/>
      <c r="M107" s="166"/>
      <c r="N107" s="167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</row>
    <row r="108" spans="1:27" ht="15.75" customHeight="1" thickBot="1" x14ac:dyDescent="0.4">
      <c r="A108" s="148">
        <f>IF($A$3='Base Datos'!$L$5,'Base Datos'!E263,IF($A$3='Base Datos'!$L$6,'Base Datos'!F263,IF($A$3='Base Datos'!$L$7,'Base Datos'!G263,IF($A$3='Base Datos'!$L$8,'Base Datos'!H263,IF($A$3='Base Datos'!$L$9,'Base Datos'!I263)))))</f>
        <v>1003</v>
      </c>
      <c r="B108" s="141">
        <v>105</v>
      </c>
      <c r="C108" s="11"/>
      <c r="D108" s="5"/>
      <c r="E108" s="169"/>
      <c r="F108" s="170"/>
      <c r="G108" s="170"/>
      <c r="H108" s="170"/>
      <c r="I108" s="170"/>
      <c r="J108" s="170"/>
      <c r="K108" s="170"/>
      <c r="L108" s="170"/>
      <c r="M108" s="170"/>
      <c r="N108" s="171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</row>
    <row r="109" spans="1:27" ht="15.75" customHeight="1" thickBot="1" x14ac:dyDescent="0.4">
      <c r="A109" s="148">
        <f>IF($A$3='Base Datos'!$L$5,'Base Datos'!E181,IF($A$3='Base Datos'!$L$6,'Base Datos'!F181,IF($A$3='Base Datos'!$L$7,'Base Datos'!G181,IF($A$3='Base Datos'!$L$8,'Base Datos'!H181,IF($A$3='Base Datos'!$L$9,'Base Datos'!I181)))))</f>
        <v>1009</v>
      </c>
      <c r="B109" s="141">
        <v>106</v>
      </c>
      <c r="C109" s="11"/>
      <c r="D109" s="5"/>
      <c r="E109" s="5"/>
      <c r="F109" s="5"/>
      <c r="G109" s="5"/>
      <c r="H109" s="5"/>
      <c r="I109" s="131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</row>
    <row r="110" spans="1:27" ht="15.75" customHeight="1" thickBot="1" x14ac:dyDescent="0.4">
      <c r="A110" s="148">
        <f>IF($A$3='Base Datos'!$L$5,'Base Datos'!E304,IF($A$3='Base Datos'!$L$6,'Base Datos'!F304,IF($A$3='Base Datos'!$L$7,'Base Datos'!G304,IF($A$3='Base Datos'!$L$8,'Base Datos'!H304,IF($A$3='Base Datos'!$L$9,'Base Datos'!I304)))))</f>
        <v>1015</v>
      </c>
      <c r="B110" s="141">
        <v>107</v>
      </c>
      <c r="C110" s="11"/>
      <c r="D110" s="5"/>
      <c r="E110" s="5"/>
      <c r="F110" s="5"/>
      <c r="G110" s="5"/>
      <c r="H110" s="5"/>
      <c r="I110" s="131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</row>
    <row r="111" spans="1:27" ht="15.75" customHeight="1" thickBot="1" x14ac:dyDescent="0.4">
      <c r="A111" s="148">
        <f>IF($A$3='Base Datos'!$L$5,'Base Datos'!E393,IF($A$3='Base Datos'!$L$6,'Base Datos'!F393,IF($A$3='Base Datos'!$L$7,'Base Datos'!G393,IF($A$3='Base Datos'!$L$8,'Base Datos'!H393,IF($A$3='Base Datos'!$L$9,'Base Datos'!I393)))))</f>
        <v>1017</v>
      </c>
      <c r="B111" s="141">
        <v>108</v>
      </c>
      <c r="C111" s="11"/>
      <c r="D111" s="5"/>
      <c r="E111" s="5"/>
      <c r="F111" s="5"/>
      <c r="G111" s="5"/>
      <c r="H111" s="5"/>
      <c r="I111" s="131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</row>
    <row r="112" spans="1:27" ht="15.75" customHeight="1" thickBot="1" x14ac:dyDescent="0.4">
      <c r="A112" s="148">
        <f>IF($A$3='Base Datos'!$L$5,'Base Datos'!E274,IF($A$3='Base Datos'!$L$6,'Base Datos'!F274,IF($A$3='Base Datos'!$L$7,'Base Datos'!G274,IF($A$3='Base Datos'!$L$8,'Base Datos'!H274,IF($A$3='Base Datos'!$L$9,'Base Datos'!I274)))))</f>
        <v>1023</v>
      </c>
      <c r="B112" s="141">
        <v>109</v>
      </c>
      <c r="C112" s="11"/>
      <c r="D112" s="5"/>
      <c r="E112" s="5"/>
      <c r="F112" s="5"/>
      <c r="G112" s="5"/>
      <c r="H112" s="5"/>
      <c r="I112" s="131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</row>
    <row r="113" spans="1:27" ht="15.75" customHeight="1" thickBot="1" x14ac:dyDescent="0.4">
      <c r="A113" s="148">
        <f>IF($A$3='Base Datos'!$L$5,'Base Datos'!E315,IF($A$3='Base Datos'!$L$6,'Base Datos'!F315,IF($A$3='Base Datos'!$L$7,'Base Datos'!G315,IF($A$3='Base Datos'!$L$8,'Base Datos'!H315,IF($A$3='Base Datos'!$L$9,'Base Datos'!I315)))))</f>
        <v>1035</v>
      </c>
      <c r="B113" s="141">
        <v>110</v>
      </c>
      <c r="C113" s="11"/>
      <c r="D113" s="5"/>
      <c r="E113" s="5"/>
      <c r="F113" s="5"/>
      <c r="G113" s="5"/>
      <c r="H113" s="5"/>
      <c r="I113" s="131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</row>
    <row r="114" spans="1:27" ht="15.75" customHeight="1" thickBot="1" x14ac:dyDescent="0.4">
      <c r="A114" s="148">
        <f>IF($A$3='Base Datos'!$L$5,'Base Datos'!E276,IF($A$3='Base Datos'!$L$6,'Base Datos'!F276,IF($A$3='Base Datos'!$L$7,'Base Datos'!G276,IF($A$3='Base Datos'!$L$8,'Base Datos'!H276,IF($A$3='Base Datos'!$L$9,'Base Datos'!I276)))))</f>
        <v>1038</v>
      </c>
      <c r="B114" s="141">
        <v>111</v>
      </c>
      <c r="C114" s="11"/>
      <c r="D114" s="5"/>
      <c r="E114" s="5"/>
      <c r="F114" s="5"/>
      <c r="G114" s="5"/>
      <c r="H114" s="5"/>
      <c r="I114" s="131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</row>
    <row r="115" spans="1:27" ht="15.75" customHeight="1" thickBot="1" x14ac:dyDescent="0.4">
      <c r="A115" s="148">
        <f>IF($A$3='Base Datos'!$L$5,'Base Datos'!E355,IF($A$3='Base Datos'!$L$6,'Base Datos'!F355,IF($A$3='Base Datos'!$L$7,'Base Datos'!G355,IF($A$3='Base Datos'!$L$8,'Base Datos'!H355,IF($A$3='Base Datos'!$L$9,'Base Datos'!I355)))))</f>
        <v>1039</v>
      </c>
      <c r="B115" s="141">
        <v>112</v>
      </c>
      <c r="C115" s="11"/>
      <c r="D115" s="5"/>
      <c r="E115" s="5"/>
      <c r="F115" s="5"/>
      <c r="G115" s="5"/>
      <c r="H115" s="5"/>
      <c r="I115" s="131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</row>
    <row r="116" spans="1:27" ht="15.75" customHeight="1" thickBot="1" x14ac:dyDescent="0.4">
      <c r="A116" s="148">
        <f>IF($A$3='Base Datos'!$L$5,'Base Datos'!E298,IF($A$3='Base Datos'!$L$6,'Base Datos'!F298,IF($A$3='Base Datos'!$L$7,'Base Datos'!G298,IF($A$3='Base Datos'!$L$8,'Base Datos'!H298,IF($A$3='Base Datos'!$L$9,'Base Datos'!I298)))))</f>
        <v>1044</v>
      </c>
      <c r="B116" s="141">
        <v>113</v>
      </c>
      <c r="C116" s="11"/>
      <c r="D116" s="5"/>
      <c r="E116" s="5"/>
      <c r="F116" s="5"/>
      <c r="G116" s="5"/>
      <c r="H116" s="5"/>
      <c r="I116" s="131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</row>
    <row r="117" spans="1:27" ht="15.75" customHeight="1" thickBot="1" x14ac:dyDescent="0.4">
      <c r="A117" s="148">
        <f>IF($A$3='Base Datos'!$L$5,'Base Datos'!E269,IF($A$3='Base Datos'!$L$6,'Base Datos'!F269,IF($A$3='Base Datos'!$L$7,'Base Datos'!G269,IF($A$3='Base Datos'!$L$8,'Base Datos'!H269,IF($A$3='Base Datos'!$L$9,'Base Datos'!I269)))))</f>
        <v>1045</v>
      </c>
      <c r="B117" s="141">
        <v>114</v>
      </c>
      <c r="C117" s="11"/>
      <c r="D117" s="5"/>
      <c r="E117" s="5"/>
      <c r="F117" s="5"/>
      <c r="G117" s="5"/>
      <c r="H117" s="5"/>
      <c r="I117" s="131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</row>
    <row r="118" spans="1:27" ht="15.75" customHeight="1" thickBot="1" x14ac:dyDescent="0.4">
      <c r="A118" s="148">
        <f>IF($A$3='Base Datos'!$L$5,'Base Datos'!E271,IF($A$3='Base Datos'!$L$6,'Base Datos'!F271,IF($A$3='Base Datos'!$L$7,'Base Datos'!G271,IF($A$3='Base Datos'!$L$8,'Base Datos'!H271,IF($A$3='Base Datos'!$L$9,'Base Datos'!I271)))))</f>
        <v>1049</v>
      </c>
      <c r="B118" s="141">
        <v>115</v>
      </c>
      <c r="C118" s="11"/>
      <c r="D118" s="5"/>
      <c r="E118" s="5"/>
      <c r="F118" s="5"/>
      <c r="G118" s="5"/>
      <c r="H118" s="5"/>
      <c r="I118" s="131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</row>
    <row r="119" spans="1:27" ht="15.75" customHeight="1" thickBot="1" x14ac:dyDescent="0.4">
      <c r="A119" s="148">
        <f>IF($A$3='Base Datos'!$L$5,'Base Datos'!E267,IF($A$3='Base Datos'!$L$6,'Base Datos'!F267,IF($A$3='Base Datos'!$L$7,'Base Datos'!G267,IF($A$3='Base Datos'!$L$8,'Base Datos'!H267,IF($A$3='Base Datos'!$L$9,'Base Datos'!I267)))))</f>
        <v>1053</v>
      </c>
      <c r="B119" s="141">
        <v>116</v>
      </c>
      <c r="C119" s="11"/>
      <c r="D119" s="5"/>
      <c r="E119" s="5"/>
      <c r="F119" s="5"/>
      <c r="G119" s="5"/>
      <c r="H119" s="5"/>
      <c r="I119" s="131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</row>
    <row r="120" spans="1:27" ht="15.75" customHeight="1" thickBot="1" x14ac:dyDescent="0.4">
      <c r="A120" s="148">
        <f>IF($A$3='Base Datos'!$L$5,'Base Datos'!E356,IF($A$3='Base Datos'!$L$6,'Base Datos'!F356,IF($A$3='Base Datos'!$L$7,'Base Datos'!G356,IF($A$3='Base Datos'!$L$8,'Base Datos'!H356,IF($A$3='Base Datos'!$L$9,'Base Datos'!I356)))))</f>
        <v>1054</v>
      </c>
      <c r="B120" s="141">
        <v>117</v>
      </c>
      <c r="C120" s="11"/>
      <c r="D120" s="5"/>
      <c r="E120" s="5"/>
      <c r="F120" s="5"/>
      <c r="G120" s="5"/>
      <c r="H120" s="5"/>
      <c r="I120" s="131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</row>
    <row r="121" spans="1:27" ht="15.75" customHeight="1" thickBot="1" x14ac:dyDescent="0.4">
      <c r="A121" s="148">
        <f>IF($A$3='Base Datos'!$L$5,'Base Datos'!E147,IF($A$3='Base Datos'!$L$6,'Base Datos'!F147,IF($A$3='Base Datos'!$L$7,'Base Datos'!G147,IF($A$3='Base Datos'!$L$8,'Base Datos'!H147,IF($A$3='Base Datos'!$L$9,'Base Datos'!I147)))))</f>
        <v>1065</v>
      </c>
      <c r="B121" s="141">
        <v>118</v>
      </c>
      <c r="C121" s="11"/>
      <c r="D121" s="5"/>
      <c r="E121" s="5"/>
      <c r="F121" s="5"/>
      <c r="G121" s="5"/>
      <c r="H121" s="5"/>
      <c r="I121" s="131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</row>
    <row r="122" spans="1:27" ht="15.75" customHeight="1" thickBot="1" x14ac:dyDescent="0.4">
      <c r="A122" s="148">
        <f>IF($A$3='Base Datos'!$L$5,'Base Datos'!E212,IF($A$3='Base Datos'!$L$6,'Base Datos'!F212,IF($A$3='Base Datos'!$L$7,'Base Datos'!G212,IF($A$3='Base Datos'!$L$8,'Base Datos'!H212,IF($A$3='Base Datos'!$L$9,'Base Datos'!I212)))))</f>
        <v>1072</v>
      </c>
      <c r="B122" s="141">
        <v>119</v>
      </c>
      <c r="C122" s="11"/>
      <c r="D122" s="5"/>
      <c r="E122" s="5"/>
      <c r="F122" s="5"/>
      <c r="G122" s="5"/>
      <c r="H122" s="5"/>
      <c r="I122" s="131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</row>
    <row r="123" spans="1:27" ht="15.75" customHeight="1" thickBot="1" x14ac:dyDescent="0.4">
      <c r="A123" s="148">
        <f>IF($A$3='Base Datos'!$L$5,'Base Datos'!E233,IF($A$3='Base Datos'!$L$6,'Base Datos'!F233,IF($A$3='Base Datos'!$L$7,'Base Datos'!G233,IF($A$3='Base Datos'!$L$8,'Base Datos'!H233,IF($A$3='Base Datos'!$L$9,'Base Datos'!I233)))))</f>
        <v>1087</v>
      </c>
      <c r="B123" s="141">
        <v>120</v>
      </c>
      <c r="C123" s="11"/>
      <c r="D123" s="5"/>
      <c r="E123" s="5"/>
      <c r="F123" s="5"/>
      <c r="G123" s="5"/>
      <c r="H123" s="5"/>
      <c r="I123" s="131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</row>
    <row r="124" spans="1:27" ht="15.75" customHeight="1" thickBot="1" x14ac:dyDescent="0.4">
      <c r="A124" s="148">
        <f>IF($A$3='Base Datos'!$L$5,'Base Datos'!E211,IF($A$3='Base Datos'!$L$6,'Base Datos'!F211,IF($A$3='Base Datos'!$L$7,'Base Datos'!G211,IF($A$3='Base Datos'!$L$8,'Base Datos'!H211,IF($A$3='Base Datos'!$L$9,'Base Datos'!I211)))))</f>
        <v>1101</v>
      </c>
      <c r="B124" s="141">
        <v>121</v>
      </c>
      <c r="C124" s="11"/>
      <c r="D124" s="5"/>
      <c r="E124" s="5"/>
      <c r="F124" s="5"/>
      <c r="G124" s="5"/>
      <c r="H124" s="5"/>
      <c r="I124" s="131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</row>
    <row r="125" spans="1:27" ht="15.75" customHeight="1" thickBot="1" x14ac:dyDescent="0.4">
      <c r="A125" s="148">
        <f>IF($A$3='Base Datos'!$L$5,'Base Datos'!E296,IF($A$3='Base Datos'!$L$6,'Base Datos'!F296,IF($A$3='Base Datos'!$L$7,'Base Datos'!G296,IF($A$3='Base Datos'!$L$8,'Base Datos'!H296,IF($A$3='Base Datos'!$L$9,'Base Datos'!I296)))))</f>
        <v>1104</v>
      </c>
      <c r="B125" s="141">
        <v>122</v>
      </c>
      <c r="C125" s="11"/>
      <c r="D125" s="5"/>
      <c r="E125" s="5"/>
      <c r="F125" s="5"/>
      <c r="G125" s="5"/>
      <c r="H125" s="5"/>
      <c r="I125" s="131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</row>
    <row r="126" spans="1:27" ht="15.75" customHeight="1" thickBot="1" x14ac:dyDescent="0.4">
      <c r="A126" s="148">
        <f>IF($A$3='Base Datos'!$L$5,'Base Datos'!E332,IF($A$3='Base Datos'!$L$6,'Base Datos'!F332,IF($A$3='Base Datos'!$L$7,'Base Datos'!G332,IF($A$3='Base Datos'!$L$8,'Base Datos'!H332,IF($A$3='Base Datos'!$L$9,'Base Datos'!I332)))))</f>
        <v>1132</v>
      </c>
      <c r="B126" s="141">
        <v>123</v>
      </c>
      <c r="C126" s="11"/>
      <c r="D126" s="5"/>
      <c r="E126" s="5"/>
      <c r="F126" s="5"/>
      <c r="G126" s="5"/>
      <c r="H126" s="5"/>
      <c r="I126" s="131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</row>
    <row r="127" spans="1:27" ht="15.75" customHeight="1" thickBot="1" x14ac:dyDescent="0.4">
      <c r="A127" s="148">
        <f>IF($A$3='Base Datos'!$L$5,'Base Datos'!E270,IF($A$3='Base Datos'!$L$6,'Base Datos'!F270,IF($A$3='Base Datos'!$L$7,'Base Datos'!G270,IF($A$3='Base Datos'!$L$8,'Base Datos'!H270,IF($A$3='Base Datos'!$L$9,'Base Datos'!I270)))))</f>
        <v>1137</v>
      </c>
      <c r="B127" s="141">
        <v>124</v>
      </c>
      <c r="C127" s="11"/>
      <c r="D127" s="5"/>
      <c r="E127" s="5"/>
      <c r="F127" s="5"/>
      <c r="G127" s="5"/>
      <c r="H127" s="5"/>
      <c r="I127" s="131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</row>
    <row r="128" spans="1:27" ht="15.75" customHeight="1" thickBot="1" x14ac:dyDescent="0.4">
      <c r="A128" s="148">
        <f>IF($A$3='Base Datos'!$L$5,'Base Datos'!E72,IF($A$3='Base Datos'!$L$6,'Base Datos'!F72,IF($A$3='Base Datos'!$L$7,'Base Datos'!G72,IF($A$3='Base Datos'!$L$8,'Base Datos'!H72,IF($A$3='Base Datos'!$L$9,'Base Datos'!I72)))))</f>
        <v>1207</v>
      </c>
      <c r="B128" s="141">
        <v>125</v>
      </c>
      <c r="C128" s="11"/>
      <c r="D128" s="5"/>
      <c r="E128" s="5"/>
      <c r="F128" s="5"/>
      <c r="G128" s="5"/>
      <c r="H128" s="5"/>
      <c r="I128" s="131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</row>
    <row r="129" spans="1:27" ht="15.75" customHeight="1" thickBot="1" x14ac:dyDescent="0.4">
      <c r="A129" s="148">
        <f>IF($A$3='Base Datos'!$L$5,'Base Datos'!E313,IF($A$3='Base Datos'!$L$6,'Base Datos'!F313,IF($A$3='Base Datos'!$L$7,'Base Datos'!G313,IF($A$3='Base Datos'!$L$8,'Base Datos'!H313,IF($A$3='Base Datos'!$L$9,'Base Datos'!I313)))))</f>
        <v>1235</v>
      </c>
      <c r="B129" s="141">
        <v>126</v>
      </c>
      <c r="C129" s="11"/>
      <c r="D129" s="5"/>
      <c r="E129" s="5"/>
      <c r="F129" s="5"/>
      <c r="G129" s="5"/>
      <c r="H129" s="5"/>
      <c r="I129" s="131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</row>
    <row r="130" spans="1:27" ht="15.75" customHeight="1" thickBot="1" x14ac:dyDescent="0.4">
      <c r="A130" s="148">
        <f>IF($A$3='Base Datos'!$L$5,'Base Datos'!E324,IF($A$3='Base Datos'!$L$6,'Base Datos'!F324,IF($A$3='Base Datos'!$L$7,'Base Datos'!G324,IF($A$3='Base Datos'!$L$8,'Base Datos'!H324,IF($A$3='Base Datos'!$L$9,'Base Datos'!I324)))))</f>
        <v>1248</v>
      </c>
      <c r="B130" s="141">
        <v>127</v>
      </c>
      <c r="C130" s="11"/>
      <c r="D130" s="5"/>
      <c r="E130" s="5"/>
      <c r="F130" s="5"/>
      <c r="G130" s="5"/>
      <c r="H130" s="5"/>
      <c r="I130" s="131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</row>
    <row r="131" spans="1:27" ht="15.75" customHeight="1" thickBot="1" x14ac:dyDescent="0.4">
      <c r="A131" s="148">
        <f>IF($A$3='Base Datos'!$L$5,'Base Datos'!E280,IF($A$3='Base Datos'!$L$6,'Base Datos'!F280,IF($A$3='Base Datos'!$L$7,'Base Datos'!G280,IF($A$3='Base Datos'!$L$8,'Base Datos'!H280,IF($A$3='Base Datos'!$L$9,'Base Datos'!I280)))))</f>
        <v>1249</v>
      </c>
      <c r="B131" s="141">
        <v>128</v>
      </c>
      <c r="C131" s="11"/>
      <c r="D131" s="5"/>
      <c r="E131" s="5"/>
      <c r="F131" s="5"/>
      <c r="G131" s="5"/>
      <c r="H131" s="5"/>
      <c r="I131" s="131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</row>
    <row r="132" spans="1:27" ht="15.75" customHeight="1" thickBot="1" x14ac:dyDescent="0.4">
      <c r="A132" s="148">
        <f>IF($A$3='Base Datos'!$L$5,'Base Datos'!E289,IF($A$3='Base Datos'!$L$6,'Base Datos'!F289,IF($A$3='Base Datos'!$L$7,'Base Datos'!G289,IF($A$3='Base Datos'!$L$8,'Base Datos'!H289,IF($A$3='Base Datos'!$L$9,'Base Datos'!I289)))))</f>
        <v>1276</v>
      </c>
      <c r="B132" s="141">
        <v>129</v>
      </c>
      <c r="C132" s="11"/>
      <c r="D132" s="5"/>
      <c r="E132" s="5"/>
      <c r="F132" s="5"/>
      <c r="G132" s="5"/>
      <c r="H132" s="5"/>
      <c r="I132" s="131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</row>
    <row r="133" spans="1:27" ht="15.75" customHeight="1" thickBot="1" x14ac:dyDescent="0.4">
      <c r="A133" s="148">
        <f>IF($A$3='Base Datos'!$L$5,'Base Datos'!E12,IF($A$3='Base Datos'!$L$6,'Base Datos'!F12,IF($A$3='Base Datos'!$L$7,'Base Datos'!G12,IF($A$3='Base Datos'!$L$8,'Base Datos'!H12,IF($A$3='Base Datos'!$L$9,'Base Datos'!I12)))))</f>
        <v>1284</v>
      </c>
      <c r="B133" s="141">
        <v>130</v>
      </c>
      <c r="C133" s="11"/>
      <c r="D133" s="5"/>
      <c r="E133" s="5"/>
      <c r="F133" s="5"/>
      <c r="G133" s="5"/>
      <c r="H133" s="5"/>
      <c r="I133" s="131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</row>
    <row r="134" spans="1:27" ht="15.75" customHeight="1" thickBot="1" x14ac:dyDescent="0.4">
      <c r="A134" s="148">
        <f>IF($A$3='Base Datos'!$L$5,'Base Datos'!E259,IF($A$3='Base Datos'!$L$6,'Base Datos'!F259,IF($A$3='Base Datos'!$L$7,'Base Datos'!G259,IF($A$3='Base Datos'!$L$8,'Base Datos'!H259,IF($A$3='Base Datos'!$L$9,'Base Datos'!I259)))))</f>
        <v>1287</v>
      </c>
      <c r="B134" s="141">
        <v>131</v>
      </c>
      <c r="C134" s="11"/>
      <c r="D134" s="5"/>
      <c r="E134" s="5"/>
      <c r="F134" s="5"/>
      <c r="G134" s="5"/>
      <c r="H134" s="5"/>
      <c r="I134" s="131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</row>
    <row r="135" spans="1:27" ht="15.75" customHeight="1" thickBot="1" x14ac:dyDescent="0.4">
      <c r="A135" s="148">
        <f>IF($A$3='Base Datos'!$L$5,'Base Datos'!E312,IF($A$3='Base Datos'!$L$6,'Base Datos'!F312,IF($A$3='Base Datos'!$L$7,'Base Datos'!G312,IF($A$3='Base Datos'!$L$8,'Base Datos'!H312,IF($A$3='Base Datos'!$L$9,'Base Datos'!I312)))))</f>
        <v>1537</v>
      </c>
      <c r="B135" s="141">
        <v>132</v>
      </c>
      <c r="C135" s="11"/>
      <c r="D135" s="5"/>
      <c r="E135" s="5"/>
      <c r="F135" s="5"/>
      <c r="G135" s="5"/>
      <c r="H135" s="5"/>
      <c r="I135" s="131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</row>
    <row r="136" spans="1:27" ht="15.75" customHeight="1" thickBot="1" x14ac:dyDescent="0.4">
      <c r="A136" s="148">
        <f>IF($A$3='Base Datos'!$L$5,'Base Datos'!E245,IF($A$3='Base Datos'!$L$6,'Base Datos'!F245,IF($A$3='Base Datos'!$L$7,'Base Datos'!G245,IF($A$3='Base Datos'!$L$8,'Base Datos'!H245,IF($A$3='Base Datos'!$L$9,'Base Datos'!I245)))))</f>
        <v>1596</v>
      </c>
      <c r="B136" s="141">
        <v>133</v>
      </c>
      <c r="C136" s="11"/>
      <c r="D136" s="5"/>
      <c r="E136" s="5"/>
      <c r="F136" s="5"/>
      <c r="G136" s="5"/>
      <c r="H136" s="5"/>
      <c r="I136" s="131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</row>
    <row r="137" spans="1:27" ht="15.75" customHeight="1" thickBot="1" x14ac:dyDescent="0.4">
      <c r="A137" s="148">
        <f>IF($A$3='Base Datos'!$L$5,'Base Datos'!E359,IF($A$3='Base Datos'!$L$6,'Base Datos'!F359,IF($A$3='Base Datos'!$L$7,'Base Datos'!G359,IF($A$3='Base Datos'!$L$8,'Base Datos'!H359,IF($A$3='Base Datos'!$L$9,'Base Datos'!I359)))))</f>
        <v>3026</v>
      </c>
      <c r="B137" s="141">
        <v>134</v>
      </c>
      <c r="C137" s="11"/>
      <c r="D137" s="5"/>
      <c r="E137" s="5"/>
      <c r="F137" s="5"/>
      <c r="G137" s="5"/>
      <c r="H137" s="5"/>
      <c r="I137" s="131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</row>
    <row r="138" spans="1:27" ht="15.75" customHeight="1" thickBot="1" x14ac:dyDescent="0.4">
      <c r="A138" s="148">
        <f>IF($A$3='Base Datos'!$L$5,'Base Datos'!E45,IF($A$3='Base Datos'!$L$6,'Base Datos'!F45,IF($A$3='Base Datos'!$L$7,'Base Datos'!G45,IF($A$3='Base Datos'!$L$8,'Base Datos'!H45,IF($A$3='Base Datos'!$L$9,'Base Datos'!I45)))))</f>
        <v>3143</v>
      </c>
      <c r="B138" s="141">
        <v>135</v>
      </c>
      <c r="C138" s="11"/>
      <c r="D138" s="5"/>
      <c r="E138" s="5"/>
      <c r="F138" s="5"/>
      <c r="G138" s="5"/>
      <c r="H138" s="5"/>
      <c r="I138" s="131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</row>
    <row r="139" spans="1:27" ht="15.75" customHeight="1" thickBot="1" x14ac:dyDescent="0.4">
      <c r="A139" s="148">
        <f>IF($A$3='Base Datos'!$L$5,'Base Datos'!E146,IF($A$3='Base Datos'!$L$6,'Base Datos'!F146,IF($A$3='Base Datos'!$L$7,'Base Datos'!G146,IF($A$3='Base Datos'!$L$8,'Base Datos'!H146,IF($A$3='Base Datos'!$L$9,'Base Datos'!I146)))))</f>
        <v>3463</v>
      </c>
      <c r="B139" s="141">
        <v>136</v>
      </c>
      <c r="C139" s="11"/>
      <c r="D139" s="5"/>
      <c r="E139" s="5"/>
      <c r="F139" s="5"/>
      <c r="G139" s="5"/>
      <c r="H139" s="5"/>
      <c r="I139" s="131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</row>
    <row r="140" spans="1:27" ht="15.75" customHeight="1" thickBot="1" x14ac:dyDescent="0.4">
      <c r="A140" s="148">
        <f>IF($A$3='Base Datos'!$L$5,'Base Datos'!E358,IF($A$3='Base Datos'!$L$6,'Base Datos'!F358,IF($A$3='Base Datos'!$L$7,'Base Datos'!G358,IF($A$3='Base Datos'!$L$8,'Base Datos'!H358,IF($A$3='Base Datos'!$L$9,'Base Datos'!I358)))))</f>
        <v>3483</v>
      </c>
      <c r="B140" s="141">
        <v>137</v>
      </c>
      <c r="C140" s="11"/>
      <c r="D140" s="5"/>
      <c r="E140" s="5"/>
      <c r="F140" s="5"/>
      <c r="G140" s="5"/>
      <c r="H140" s="5"/>
      <c r="I140" s="131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</row>
    <row r="141" spans="1:27" ht="15.75" customHeight="1" thickBot="1" x14ac:dyDescent="0.4">
      <c r="A141" s="148">
        <f>IF($A$3='Base Datos'!$L$5,'Base Datos'!E205,IF($A$3='Base Datos'!$L$6,'Base Datos'!F205,IF($A$3='Base Datos'!$L$7,'Base Datos'!G205,IF($A$3='Base Datos'!$L$8,'Base Datos'!H205,IF($A$3='Base Datos'!$L$9,'Base Datos'!I205)))))</f>
        <v>3664</v>
      </c>
      <c r="B141" s="141">
        <v>138</v>
      </c>
      <c r="C141" s="11"/>
      <c r="D141" s="5"/>
      <c r="E141" s="5"/>
      <c r="F141" s="5"/>
      <c r="G141" s="5"/>
      <c r="H141" s="5"/>
      <c r="I141" s="131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</row>
    <row r="142" spans="1:27" ht="15.75" customHeight="1" thickBot="1" x14ac:dyDescent="0.4">
      <c r="A142" s="148">
        <f>IF($A$3='Base Datos'!$L$5,'Base Datos'!E10,IF($A$3='Base Datos'!$L$6,'Base Datos'!F10,IF($A$3='Base Datos'!$L$7,'Base Datos'!G10,IF($A$3='Base Datos'!$L$8,'Base Datos'!H10,IF($A$3='Base Datos'!$L$9,'Base Datos'!I10)))))</f>
        <v>3676</v>
      </c>
      <c r="B142" s="141">
        <v>139</v>
      </c>
      <c r="C142" s="11"/>
      <c r="D142" s="5"/>
      <c r="E142" s="5"/>
      <c r="F142" s="5"/>
      <c r="G142" s="5"/>
      <c r="H142" s="5"/>
      <c r="I142" s="131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</row>
    <row r="143" spans="1:27" ht="15.75" customHeight="1" thickBot="1" x14ac:dyDescent="0.4">
      <c r="A143" s="148">
        <f>IF($A$3='Base Datos'!$L$5,'Base Datos'!E368,IF($A$3='Base Datos'!$L$6,'Base Datos'!F368,IF($A$3='Base Datos'!$L$7,'Base Datos'!G368,IF($A$3='Base Datos'!$L$8,'Base Datos'!H368,IF($A$3='Base Datos'!$L$9,'Base Datos'!I368)))))</f>
        <v>3975</v>
      </c>
      <c r="B143" s="141">
        <v>140</v>
      </c>
      <c r="C143" s="11"/>
      <c r="D143" s="5"/>
      <c r="E143" s="5"/>
      <c r="F143" s="5"/>
      <c r="G143" s="5"/>
      <c r="H143" s="5"/>
      <c r="I143" s="131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</row>
    <row r="144" spans="1:27" ht="15.75" customHeight="1" thickBot="1" x14ac:dyDescent="0.4">
      <c r="A144" s="148">
        <f>IF($A$3='Base Datos'!$L$5,'Base Datos'!E340,IF($A$3='Base Datos'!$L$6,'Base Datos'!F340,IF($A$3='Base Datos'!$L$7,'Base Datos'!G340,IF($A$3='Base Datos'!$L$8,'Base Datos'!H340,IF($A$3='Base Datos'!$L$9,'Base Datos'!I340)))))</f>
        <v>4603</v>
      </c>
      <c r="B144" s="141">
        <v>141</v>
      </c>
      <c r="C144" s="11"/>
      <c r="D144" s="5"/>
      <c r="E144" s="5"/>
      <c r="F144" s="5"/>
      <c r="G144" s="5"/>
      <c r="H144" s="5"/>
      <c r="I144" s="131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</row>
    <row r="145" spans="1:27" ht="15.75" customHeight="1" thickBot="1" x14ac:dyDescent="0.4">
      <c r="A145" s="148">
        <f>IF($A$3='Base Datos'!$L$5,'Base Datos'!E130,IF($A$3='Base Datos'!$L$6,'Base Datos'!F130,IF($A$3='Base Datos'!$L$7,'Base Datos'!G130,IF($A$3='Base Datos'!$L$8,'Base Datos'!H130,IF($A$3='Base Datos'!$L$9,'Base Datos'!I130)))))</f>
        <v>4694</v>
      </c>
      <c r="B145" s="141">
        <v>142</v>
      </c>
      <c r="C145" s="11"/>
      <c r="D145" s="5"/>
      <c r="E145" s="5"/>
      <c r="F145" s="5"/>
      <c r="G145" s="5"/>
      <c r="H145" s="5"/>
      <c r="I145" s="131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</row>
    <row r="146" spans="1:27" ht="15.75" customHeight="1" thickBot="1" x14ac:dyDescent="0.4">
      <c r="A146" s="148">
        <f>IF($A$3='Base Datos'!$L$5,'Base Datos'!E342,IF($A$3='Base Datos'!$L$6,'Base Datos'!F342,IF($A$3='Base Datos'!$L$7,'Base Datos'!G342,IF($A$3='Base Datos'!$L$8,'Base Datos'!H342,IF($A$3='Base Datos'!$L$9,'Base Datos'!I342)))))</f>
        <v>4721</v>
      </c>
      <c r="B146" s="141">
        <v>143</v>
      </c>
      <c r="C146" s="11"/>
      <c r="D146" s="5"/>
      <c r="E146" s="5"/>
      <c r="F146" s="5"/>
      <c r="G146" s="5"/>
      <c r="H146" s="5"/>
      <c r="I146" s="131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</row>
    <row r="147" spans="1:27" ht="15.75" customHeight="1" thickBot="1" x14ac:dyDescent="0.4">
      <c r="A147" s="148">
        <f>IF($A$3='Base Datos'!$L$5,'Base Datos'!E117,IF($A$3='Base Datos'!$L$6,'Base Datos'!F117,IF($A$3='Base Datos'!$L$7,'Base Datos'!G117,IF($A$3='Base Datos'!$L$8,'Base Datos'!H117,IF($A$3='Base Datos'!$L$9,'Base Datos'!I117)))))</f>
        <v>4942</v>
      </c>
      <c r="B147" s="141">
        <v>144</v>
      </c>
      <c r="C147" s="11"/>
      <c r="D147" s="5"/>
      <c r="E147" s="5"/>
      <c r="F147" s="5"/>
      <c r="G147" s="5"/>
      <c r="H147" s="5"/>
      <c r="I147" s="131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</row>
    <row r="148" spans="1:27" ht="15.75" customHeight="1" thickBot="1" x14ac:dyDescent="0.4">
      <c r="A148" s="148">
        <f>IF($A$3='Base Datos'!$L$5,'Base Datos'!E168,IF($A$3='Base Datos'!$L$6,'Base Datos'!F168,IF($A$3='Base Datos'!$L$7,'Base Datos'!G168,IF($A$3='Base Datos'!$L$8,'Base Datos'!H168,IF($A$3='Base Datos'!$L$9,'Base Datos'!I168)))))</f>
        <v>5062</v>
      </c>
      <c r="B148" s="141">
        <v>145</v>
      </c>
      <c r="C148" s="11"/>
      <c r="D148" s="5"/>
      <c r="E148" s="5"/>
      <c r="F148" s="5"/>
      <c r="G148" s="5"/>
      <c r="H148" s="5"/>
      <c r="I148" s="131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</row>
    <row r="149" spans="1:27" ht="15.75" customHeight="1" thickBot="1" x14ac:dyDescent="0.4">
      <c r="A149" s="148">
        <f>IF($A$3='Base Datos'!$L$5,'Base Datos'!E184,IF($A$3='Base Datos'!$L$6,'Base Datos'!F184,IF($A$3='Base Datos'!$L$7,'Base Datos'!G184,IF($A$3='Base Datos'!$L$8,'Base Datos'!H184,IF($A$3='Base Datos'!$L$9,'Base Datos'!I184)))))</f>
        <v>5284</v>
      </c>
      <c r="B149" s="141">
        <v>146</v>
      </c>
      <c r="C149" s="11"/>
      <c r="D149" s="5"/>
      <c r="E149" s="5"/>
      <c r="F149" s="5"/>
      <c r="G149" s="5"/>
      <c r="H149" s="5"/>
      <c r="I149" s="131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</row>
    <row r="150" spans="1:27" ht="15.75" customHeight="1" thickBot="1" x14ac:dyDescent="0.4">
      <c r="A150" s="148">
        <f>IF($A$3='Base Datos'!$L$5,'Base Datos'!E73,IF($A$3='Base Datos'!$L$6,'Base Datos'!F73,IF($A$3='Base Datos'!$L$7,'Base Datos'!G73,IF($A$3='Base Datos'!$L$8,'Base Datos'!H73,IF($A$3='Base Datos'!$L$9,'Base Datos'!I73)))))</f>
        <v>5369</v>
      </c>
      <c r="B150" s="141">
        <v>147</v>
      </c>
      <c r="C150" s="11"/>
      <c r="D150" s="5"/>
      <c r="E150" s="5"/>
      <c r="F150" s="5"/>
      <c r="G150" s="5"/>
      <c r="H150" s="5"/>
      <c r="I150" s="131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</row>
    <row r="151" spans="1:27" ht="15.75" customHeight="1" thickBot="1" x14ac:dyDescent="0.4">
      <c r="A151" s="148">
        <f>IF($A$3='Base Datos'!$L$5,'Base Datos'!E77,IF($A$3='Base Datos'!$L$6,'Base Datos'!F77,IF($A$3='Base Datos'!$L$7,'Base Datos'!G77,IF($A$3='Base Datos'!$L$8,'Base Datos'!H77,IF($A$3='Base Datos'!$L$9,'Base Datos'!I77)))))</f>
        <v>5437</v>
      </c>
      <c r="B151" s="141">
        <v>148</v>
      </c>
      <c r="C151" s="11"/>
      <c r="D151" s="5"/>
      <c r="E151" s="5"/>
      <c r="F151" s="5"/>
      <c r="G151" s="5"/>
      <c r="H151" s="5"/>
      <c r="I151" s="131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</row>
    <row r="152" spans="1:27" ht="15.75" customHeight="1" thickBot="1" x14ac:dyDescent="0.4">
      <c r="A152" s="148">
        <f>IF($A$3='Base Datos'!$L$5,'Base Datos'!E92,IF($A$3='Base Datos'!$L$6,'Base Datos'!F92,IF($A$3='Base Datos'!$L$7,'Base Datos'!G92,IF($A$3='Base Datos'!$L$8,'Base Datos'!H92,IF($A$3='Base Datos'!$L$9,'Base Datos'!I92)))))</f>
        <v>5481</v>
      </c>
      <c r="B152" s="141">
        <v>149</v>
      </c>
      <c r="C152" s="11"/>
      <c r="D152" s="5"/>
      <c r="E152" s="5"/>
      <c r="F152" s="5"/>
      <c r="G152" s="5"/>
      <c r="H152" s="5"/>
      <c r="I152" s="131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</row>
    <row r="153" spans="1:27" ht="15.75" customHeight="1" thickBot="1" x14ac:dyDescent="0.4">
      <c r="A153" s="148">
        <f>IF($A$3='Base Datos'!$L$5,'Base Datos'!E198,IF($A$3='Base Datos'!$L$6,'Base Datos'!F198,IF($A$3='Base Datos'!$L$7,'Base Datos'!G198,IF($A$3='Base Datos'!$L$8,'Base Datos'!H198,IF($A$3='Base Datos'!$L$9,'Base Datos'!I198)))))</f>
        <v>5604</v>
      </c>
      <c r="B153" s="141">
        <v>150</v>
      </c>
      <c r="C153" s="11"/>
      <c r="D153" s="5"/>
      <c r="E153" s="5"/>
      <c r="F153" s="5"/>
      <c r="G153" s="5"/>
      <c r="H153" s="5"/>
      <c r="I153" s="131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</row>
    <row r="154" spans="1:27" ht="15.75" customHeight="1" thickBot="1" x14ac:dyDescent="0.4">
      <c r="A154" s="148">
        <f>IF($A$3='Base Datos'!$L$5,'Base Datos'!E327,IF($A$3='Base Datos'!$L$6,'Base Datos'!F327,IF($A$3='Base Datos'!$L$7,'Base Datos'!G327,IF($A$3='Base Datos'!$L$8,'Base Datos'!H327,IF($A$3='Base Datos'!$L$9,'Base Datos'!I327)))))</f>
        <v>5672</v>
      </c>
      <c r="B154" s="141">
        <v>151</v>
      </c>
      <c r="C154" s="11"/>
      <c r="D154" s="5"/>
      <c r="E154" s="5"/>
      <c r="F154" s="5"/>
      <c r="G154" s="5"/>
      <c r="H154" s="5"/>
      <c r="I154" s="131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</row>
    <row r="155" spans="1:27" ht="15.75" customHeight="1" thickBot="1" x14ac:dyDescent="0.4">
      <c r="A155" s="148">
        <f>IF($A$3='Base Datos'!$L$5,'Base Datos'!E194,IF($A$3='Base Datos'!$L$6,'Base Datos'!F194,IF($A$3='Base Datos'!$L$7,'Base Datos'!G194,IF($A$3='Base Datos'!$L$8,'Base Datos'!H194,IF($A$3='Base Datos'!$L$9,'Base Datos'!I194)))))</f>
        <v>5791</v>
      </c>
      <c r="B155" s="141">
        <v>152</v>
      </c>
      <c r="C155" s="11"/>
      <c r="D155" s="5"/>
      <c r="E155" s="5"/>
      <c r="F155" s="5"/>
      <c r="G155" s="5"/>
      <c r="H155" s="5"/>
      <c r="I155" s="131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</row>
    <row r="156" spans="1:27" ht="15.75" customHeight="1" thickBot="1" x14ac:dyDescent="0.4">
      <c r="A156" s="148">
        <f>IF($A$3='Base Datos'!$L$5,'Base Datos'!E106,IF($A$3='Base Datos'!$L$6,'Base Datos'!F106,IF($A$3='Base Datos'!$L$7,'Base Datos'!G106,IF($A$3='Base Datos'!$L$8,'Base Datos'!H106,IF($A$3='Base Datos'!$L$9,'Base Datos'!I106)))))</f>
        <v>5801</v>
      </c>
      <c r="B156" s="141">
        <v>153</v>
      </c>
      <c r="C156" s="11"/>
      <c r="D156" s="5"/>
      <c r="E156" s="5"/>
      <c r="F156" s="5"/>
      <c r="G156" s="5"/>
      <c r="H156" s="5"/>
      <c r="I156" s="131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</row>
    <row r="157" spans="1:27" ht="15.75" customHeight="1" thickBot="1" x14ac:dyDescent="0.4">
      <c r="A157" s="148">
        <f>IF($A$3='Base Datos'!$L$5,'Base Datos'!E188,IF($A$3='Base Datos'!$L$6,'Base Datos'!F188,IF($A$3='Base Datos'!$L$7,'Base Datos'!G188,IF($A$3='Base Datos'!$L$8,'Base Datos'!H188,IF($A$3='Base Datos'!$L$9,'Base Datos'!I188)))))</f>
        <v>5934</v>
      </c>
      <c r="B157" s="141">
        <v>154</v>
      </c>
      <c r="C157" s="11"/>
      <c r="D157" s="5"/>
      <c r="E157" s="5"/>
      <c r="F157" s="5"/>
      <c r="G157" s="5"/>
      <c r="H157" s="5"/>
      <c r="I157" s="131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</row>
    <row r="158" spans="1:27" ht="15.75" customHeight="1" thickBot="1" x14ac:dyDescent="0.4">
      <c r="A158" s="148">
        <f>IF($A$3='Base Datos'!$L$5,'Base Datos'!E392,IF($A$3='Base Datos'!$L$6,'Base Datos'!F392,IF($A$3='Base Datos'!$L$7,'Base Datos'!G392,IF($A$3='Base Datos'!$L$8,'Base Datos'!H392,IF($A$3='Base Datos'!$L$9,'Base Datos'!I392)))))</f>
        <v>5967</v>
      </c>
      <c r="B158" s="141">
        <v>155</v>
      </c>
      <c r="C158" s="11"/>
      <c r="D158" s="5"/>
      <c r="E158" s="5"/>
      <c r="F158" s="5"/>
      <c r="G158" s="5"/>
      <c r="H158" s="5"/>
      <c r="I158" s="131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</row>
    <row r="159" spans="1:27" ht="15.75" customHeight="1" thickBot="1" x14ac:dyDescent="0.4">
      <c r="A159" s="148">
        <f>IF($A$3='Base Datos'!$L$5,'Base Datos'!E219,IF($A$3='Base Datos'!$L$6,'Base Datos'!F219,IF($A$3='Base Datos'!$L$7,'Base Datos'!G219,IF($A$3='Base Datos'!$L$8,'Base Datos'!H219,IF($A$3='Base Datos'!$L$9,'Base Datos'!I219)))))</f>
        <v>5986</v>
      </c>
      <c r="B159" s="141">
        <v>156</v>
      </c>
      <c r="C159" s="11"/>
      <c r="D159" s="5"/>
      <c r="E159" s="5"/>
      <c r="F159" s="5"/>
      <c r="G159" s="5"/>
      <c r="H159" s="5"/>
      <c r="I159" s="131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</row>
    <row r="160" spans="1:27" ht="15.75" customHeight="1" thickBot="1" x14ac:dyDescent="0.4">
      <c r="A160" s="148">
        <f>IF($A$3='Base Datos'!$L$5,'Base Datos'!E82,IF($A$3='Base Datos'!$L$6,'Base Datos'!F82,IF($A$3='Base Datos'!$L$7,'Base Datos'!G82,IF($A$3='Base Datos'!$L$8,'Base Datos'!H82,IF($A$3='Base Datos'!$L$9,'Base Datos'!I82)))))</f>
        <v>6081</v>
      </c>
      <c r="B160" s="141">
        <v>157</v>
      </c>
      <c r="C160" s="11"/>
      <c r="D160" s="5"/>
      <c r="E160" s="5"/>
      <c r="F160" s="5"/>
      <c r="G160" s="5"/>
      <c r="H160" s="5"/>
      <c r="I160" s="131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</row>
    <row r="161" spans="1:27" ht="15.75" customHeight="1" thickBot="1" x14ac:dyDescent="0.4">
      <c r="A161" s="148">
        <f>IF($A$3='Base Datos'!$L$5,'Base Datos'!E62,IF($A$3='Base Datos'!$L$6,'Base Datos'!F62,IF($A$3='Base Datos'!$L$7,'Base Datos'!G62,IF($A$3='Base Datos'!$L$8,'Base Datos'!H62,IF($A$3='Base Datos'!$L$9,'Base Datos'!I62)))))</f>
        <v>6113</v>
      </c>
      <c r="B161" s="141">
        <v>158</v>
      </c>
      <c r="C161" s="11"/>
      <c r="D161" s="5"/>
      <c r="E161" s="5"/>
      <c r="F161" s="5"/>
      <c r="G161" s="5"/>
      <c r="H161" s="5"/>
      <c r="I161" s="131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</row>
    <row r="162" spans="1:27" ht="15.75" customHeight="1" thickBot="1" x14ac:dyDescent="0.4">
      <c r="A162" s="148">
        <f>IF($A$3='Base Datos'!$L$5,'Base Datos'!E63,IF($A$3='Base Datos'!$L$6,'Base Datos'!F63,IF($A$3='Base Datos'!$L$7,'Base Datos'!G63,IF($A$3='Base Datos'!$L$8,'Base Datos'!H63,IF($A$3='Base Datos'!$L$9,'Base Datos'!I63)))))</f>
        <v>6208</v>
      </c>
      <c r="B162" s="141">
        <v>159</v>
      </c>
      <c r="C162" s="11"/>
      <c r="D162" s="5"/>
      <c r="E162" s="5"/>
      <c r="F162" s="5"/>
      <c r="G162" s="5"/>
      <c r="H162" s="5"/>
      <c r="I162" s="131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</row>
    <row r="163" spans="1:27" ht="15.75" customHeight="1" thickBot="1" x14ac:dyDescent="0.4">
      <c r="A163" s="148">
        <f>IF($A$3='Base Datos'!$L$5,'Base Datos'!E369,IF($A$3='Base Datos'!$L$6,'Base Datos'!F369,IF($A$3='Base Datos'!$L$7,'Base Datos'!G369,IF($A$3='Base Datos'!$L$8,'Base Datos'!H369,IF($A$3='Base Datos'!$L$9,'Base Datos'!I369)))))</f>
        <v>6234</v>
      </c>
      <c r="B163" s="141">
        <v>160</v>
      </c>
      <c r="C163" s="11"/>
      <c r="D163" s="5"/>
      <c r="E163" s="5"/>
      <c r="F163" s="5"/>
      <c r="G163" s="5"/>
      <c r="H163" s="5"/>
      <c r="I163" s="131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</row>
    <row r="164" spans="1:27" ht="15.75" customHeight="1" thickBot="1" x14ac:dyDescent="0.4">
      <c r="A164" s="148">
        <f>IF($A$3='Base Datos'!$L$5,'Base Datos'!E58,IF($A$3='Base Datos'!$L$6,'Base Datos'!F58,IF($A$3='Base Datos'!$L$7,'Base Datos'!G58,IF($A$3='Base Datos'!$L$8,'Base Datos'!H58,IF($A$3='Base Datos'!$L$9,'Base Datos'!I58)))))</f>
        <v>6245</v>
      </c>
      <c r="B164" s="141">
        <v>161</v>
      </c>
      <c r="C164" s="11"/>
      <c r="D164" s="5"/>
      <c r="E164" s="5"/>
      <c r="F164" s="5"/>
      <c r="G164" s="5"/>
      <c r="H164" s="5"/>
      <c r="I164" s="131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</row>
    <row r="165" spans="1:27" ht="15.75" customHeight="1" thickBot="1" x14ac:dyDescent="0.4">
      <c r="A165" s="148">
        <f>IF($A$3='Base Datos'!$L$5,'Base Datos'!E135,IF($A$3='Base Datos'!$L$6,'Base Datos'!F135,IF($A$3='Base Datos'!$L$7,'Base Datos'!G135,IF($A$3='Base Datos'!$L$8,'Base Datos'!H135,IF($A$3='Base Datos'!$L$9,'Base Datos'!I135)))))</f>
        <v>6357</v>
      </c>
      <c r="B165" s="141">
        <v>162</v>
      </c>
      <c r="C165" s="11"/>
      <c r="D165" s="5"/>
      <c r="E165" s="5"/>
      <c r="F165" s="5"/>
      <c r="G165" s="5"/>
      <c r="H165" s="5"/>
      <c r="I165" s="131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</row>
    <row r="166" spans="1:27" ht="15.75" customHeight="1" thickBot="1" x14ac:dyDescent="0.4">
      <c r="A166" s="148">
        <f>IF($A$3='Base Datos'!$L$5,'Base Datos'!E170,IF($A$3='Base Datos'!$L$6,'Base Datos'!F170,IF($A$3='Base Datos'!$L$7,'Base Datos'!G170,IF($A$3='Base Datos'!$L$8,'Base Datos'!H170,IF($A$3='Base Datos'!$L$9,'Base Datos'!I170)))))</f>
        <v>6382</v>
      </c>
      <c r="B166" s="141">
        <v>163</v>
      </c>
      <c r="C166" s="11"/>
      <c r="D166" s="5"/>
      <c r="E166" s="5"/>
      <c r="F166" s="5"/>
      <c r="G166" s="5"/>
      <c r="H166" s="5"/>
      <c r="I166" s="131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</row>
    <row r="167" spans="1:27" ht="15.75" customHeight="1" thickBot="1" x14ac:dyDescent="0.4">
      <c r="A167" s="148">
        <f>IF($A$3='Base Datos'!$L$5,'Base Datos'!E191,IF($A$3='Base Datos'!$L$6,'Base Datos'!F191,IF($A$3='Base Datos'!$L$7,'Base Datos'!G191,IF($A$3='Base Datos'!$L$8,'Base Datos'!H191,IF($A$3='Base Datos'!$L$9,'Base Datos'!I191)))))</f>
        <v>6523</v>
      </c>
      <c r="B167" s="141">
        <v>164</v>
      </c>
      <c r="C167" s="11"/>
      <c r="D167" s="5"/>
      <c r="E167" s="5"/>
      <c r="F167" s="5"/>
      <c r="G167" s="5"/>
      <c r="H167" s="5"/>
      <c r="I167" s="131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</row>
    <row r="168" spans="1:27" ht="15.75" customHeight="1" thickBot="1" x14ac:dyDescent="0.4">
      <c r="A168" s="148">
        <f>IF($A$3='Base Datos'!$L$5,'Base Datos'!E35,IF($A$3='Base Datos'!$L$6,'Base Datos'!F35,IF($A$3='Base Datos'!$L$7,'Base Datos'!G35,IF($A$3='Base Datos'!$L$8,'Base Datos'!H35,IF($A$3='Base Datos'!$L$9,'Base Datos'!I35)))))</f>
        <v>6552</v>
      </c>
      <c r="B168" s="141">
        <v>165</v>
      </c>
      <c r="C168" s="11"/>
      <c r="D168" s="5"/>
      <c r="E168" s="5"/>
      <c r="F168" s="5"/>
      <c r="G168" s="5"/>
      <c r="H168" s="5"/>
      <c r="I168" s="131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</row>
    <row r="169" spans="1:27" ht="15.75" customHeight="1" thickBot="1" x14ac:dyDescent="0.4">
      <c r="A169" s="148">
        <f>IF($A$3='Base Datos'!$L$5,'Base Datos'!E76,IF($A$3='Base Datos'!$L$6,'Base Datos'!F76,IF($A$3='Base Datos'!$L$7,'Base Datos'!G76,IF($A$3='Base Datos'!$L$8,'Base Datos'!H76,IF($A$3='Base Datos'!$L$9,'Base Datos'!I76)))))</f>
        <v>6557</v>
      </c>
      <c r="B169" s="141">
        <v>166</v>
      </c>
      <c r="C169" s="11"/>
      <c r="D169" s="5"/>
      <c r="E169" s="5"/>
      <c r="F169" s="5"/>
      <c r="G169" s="5"/>
      <c r="H169" s="5"/>
      <c r="I169" s="131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</row>
    <row r="170" spans="1:27" ht="15.75" customHeight="1" thickBot="1" x14ac:dyDescent="0.4">
      <c r="A170" s="148">
        <f>IF($A$3='Base Datos'!$L$5,'Base Datos'!E375,IF($A$3='Base Datos'!$L$6,'Base Datos'!F375,IF($A$3='Base Datos'!$L$7,'Base Datos'!G375,IF($A$3='Base Datos'!$L$8,'Base Datos'!H375,IF($A$3='Base Datos'!$L$9,'Base Datos'!I375)))))</f>
        <v>6576</v>
      </c>
      <c r="B170" s="141">
        <v>167</v>
      </c>
      <c r="C170" s="11"/>
      <c r="D170" s="5"/>
      <c r="E170" s="5"/>
      <c r="F170" s="5"/>
      <c r="G170" s="5"/>
      <c r="H170" s="5"/>
      <c r="I170" s="131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</row>
    <row r="171" spans="1:27" ht="15.75" customHeight="1" thickBot="1" x14ac:dyDescent="0.4">
      <c r="A171" s="148">
        <f>IF($A$3='Base Datos'!$L$5,'Base Datos'!E348,IF($A$3='Base Datos'!$L$6,'Base Datos'!F348,IF($A$3='Base Datos'!$L$7,'Base Datos'!G348,IF($A$3='Base Datos'!$L$8,'Base Datos'!H348,IF($A$3='Base Datos'!$L$9,'Base Datos'!I348)))))</f>
        <v>6577</v>
      </c>
      <c r="B171" s="141">
        <v>168</v>
      </c>
      <c r="C171" s="11"/>
      <c r="D171" s="5"/>
      <c r="E171" s="5"/>
      <c r="F171" s="5"/>
      <c r="G171" s="5"/>
      <c r="H171" s="5"/>
      <c r="I171" s="131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</row>
    <row r="172" spans="1:27" ht="15.75" customHeight="1" thickBot="1" x14ac:dyDescent="0.4">
      <c r="A172" s="148">
        <f>IF($A$3='Base Datos'!$L$5,'Base Datos'!E165,IF($A$3='Base Datos'!$L$6,'Base Datos'!F165,IF($A$3='Base Datos'!$L$7,'Base Datos'!G165,IF($A$3='Base Datos'!$L$8,'Base Datos'!H165,IF($A$3='Base Datos'!$L$9,'Base Datos'!I165)))))</f>
        <v>6632</v>
      </c>
      <c r="B172" s="141">
        <v>169</v>
      </c>
      <c r="C172" s="11"/>
      <c r="D172" s="5"/>
      <c r="E172" s="5"/>
      <c r="F172" s="5"/>
      <c r="G172" s="5"/>
      <c r="H172" s="5"/>
      <c r="I172" s="131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</row>
    <row r="173" spans="1:27" ht="15.75" customHeight="1" thickBot="1" x14ac:dyDescent="0.4">
      <c r="A173" s="148">
        <f>IF($A$3='Base Datos'!$L$5,'Base Datos'!E353,IF($A$3='Base Datos'!$L$6,'Base Datos'!F353,IF($A$3='Base Datos'!$L$7,'Base Datos'!G353,IF($A$3='Base Datos'!$L$8,'Base Datos'!H353,IF($A$3='Base Datos'!$L$9,'Base Datos'!I353)))))</f>
        <v>6722</v>
      </c>
      <c r="B173" s="141">
        <v>170</v>
      </c>
      <c r="C173" s="11"/>
      <c r="D173" s="5"/>
      <c r="E173" s="5"/>
      <c r="F173" s="5"/>
      <c r="G173" s="5"/>
      <c r="H173" s="5"/>
      <c r="I173" s="131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</row>
    <row r="174" spans="1:27" ht="15.75" customHeight="1" thickBot="1" x14ac:dyDescent="0.4">
      <c r="A174" s="148">
        <f>IF($A$3='Base Datos'!$L$5,'Base Datos'!E195,IF($A$3='Base Datos'!$L$6,'Base Datos'!F195,IF($A$3='Base Datos'!$L$7,'Base Datos'!G195,IF($A$3='Base Datos'!$L$8,'Base Datos'!H195,IF($A$3='Base Datos'!$L$9,'Base Datos'!I195)))))</f>
        <v>6775</v>
      </c>
      <c r="B174" s="141">
        <v>171</v>
      </c>
      <c r="C174" s="11"/>
      <c r="D174" s="5"/>
      <c r="E174" s="5"/>
      <c r="F174" s="5"/>
      <c r="G174" s="5"/>
      <c r="H174" s="5"/>
      <c r="I174" s="131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</row>
    <row r="175" spans="1:27" ht="15.75" customHeight="1" thickBot="1" x14ac:dyDescent="0.4">
      <c r="A175" s="148">
        <f>IF($A$3='Base Datos'!$L$5,'Base Datos'!E328,IF($A$3='Base Datos'!$L$6,'Base Datos'!F328,IF($A$3='Base Datos'!$L$7,'Base Datos'!G328,IF($A$3='Base Datos'!$L$8,'Base Datos'!H328,IF($A$3='Base Datos'!$L$9,'Base Datos'!I328)))))</f>
        <v>6838</v>
      </c>
      <c r="B175" s="141">
        <v>172</v>
      </c>
      <c r="C175" s="11"/>
      <c r="D175" s="5"/>
      <c r="E175" s="5"/>
      <c r="F175" s="5"/>
      <c r="G175" s="5"/>
      <c r="H175" s="5"/>
      <c r="I175" s="131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</row>
    <row r="176" spans="1:27" ht="15.75" customHeight="1" thickBot="1" x14ac:dyDescent="0.4">
      <c r="A176" s="148">
        <f>IF($A$3='Base Datos'!$L$5,'Base Datos'!E216,IF($A$3='Base Datos'!$L$6,'Base Datos'!F216,IF($A$3='Base Datos'!$L$7,'Base Datos'!G216,IF($A$3='Base Datos'!$L$8,'Base Datos'!H216,IF($A$3='Base Datos'!$L$9,'Base Datos'!I216)))))</f>
        <v>6869</v>
      </c>
      <c r="B176" s="141">
        <v>173</v>
      </c>
      <c r="C176" s="11"/>
      <c r="D176" s="5"/>
      <c r="E176" s="5"/>
      <c r="F176" s="5"/>
      <c r="G176" s="5"/>
      <c r="H176" s="5"/>
      <c r="I176" s="131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</row>
    <row r="177" spans="1:27" ht="15.75" customHeight="1" thickBot="1" x14ac:dyDescent="0.4">
      <c r="A177" s="148">
        <f>IF($A$3='Base Datos'!$L$5,'Base Datos'!E48,IF($A$3='Base Datos'!$L$6,'Base Datos'!F48,IF($A$3='Base Datos'!$L$7,'Base Datos'!G48,IF($A$3='Base Datos'!$L$8,'Base Datos'!H48,IF($A$3='Base Datos'!$L$9,'Base Datos'!I48)))))</f>
        <v>6873</v>
      </c>
      <c r="B177" s="141">
        <v>174</v>
      </c>
      <c r="C177" s="11"/>
      <c r="D177" s="5"/>
      <c r="E177" s="5"/>
      <c r="F177" s="5"/>
      <c r="G177" s="5"/>
      <c r="H177" s="5"/>
      <c r="I177" s="131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</row>
    <row r="178" spans="1:27" ht="15.75" customHeight="1" thickBot="1" x14ac:dyDescent="0.4">
      <c r="A178" s="148">
        <f>IF($A$3='Base Datos'!$L$5,'Base Datos'!E148,IF($A$3='Base Datos'!$L$6,'Base Datos'!F148,IF($A$3='Base Datos'!$L$7,'Base Datos'!G148,IF($A$3='Base Datos'!$L$8,'Base Datos'!H148,IF($A$3='Base Datos'!$L$9,'Base Datos'!I148)))))</f>
        <v>6879</v>
      </c>
      <c r="B178" s="141">
        <v>175</v>
      </c>
      <c r="C178" s="11"/>
      <c r="D178" s="5"/>
      <c r="E178" s="5"/>
      <c r="F178" s="5"/>
      <c r="G178" s="5"/>
      <c r="H178" s="5"/>
      <c r="I178" s="131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</row>
    <row r="179" spans="1:27" ht="15.75" customHeight="1" thickBot="1" x14ac:dyDescent="0.4">
      <c r="A179" s="148">
        <f>IF($A$3='Base Datos'!$L$5,'Base Datos'!E398,IF($A$3='Base Datos'!$L$6,'Base Datos'!F398,IF($A$3='Base Datos'!$L$7,'Base Datos'!G398,IF($A$3='Base Datos'!$L$8,'Base Datos'!H398,IF($A$3='Base Datos'!$L$9,'Base Datos'!I398)))))</f>
        <v>6881</v>
      </c>
      <c r="B179" s="141">
        <v>176</v>
      </c>
      <c r="C179" s="11"/>
      <c r="D179" s="5"/>
      <c r="E179" s="5"/>
      <c r="F179" s="5"/>
      <c r="G179" s="5"/>
      <c r="H179" s="5"/>
      <c r="I179" s="131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</row>
    <row r="180" spans="1:27" ht="15.75" customHeight="1" thickBot="1" x14ac:dyDescent="0.4">
      <c r="A180" s="148">
        <f>IF($A$3='Base Datos'!$L$5,'Base Datos'!E220,IF($A$3='Base Datos'!$L$6,'Base Datos'!F220,IF($A$3='Base Datos'!$L$7,'Base Datos'!G220,IF($A$3='Base Datos'!$L$8,'Base Datos'!H220,IF($A$3='Base Datos'!$L$9,'Base Datos'!I220)))))</f>
        <v>6906</v>
      </c>
      <c r="B180" s="141">
        <v>177</v>
      </c>
      <c r="C180" s="11"/>
      <c r="D180" s="5"/>
      <c r="E180" s="5"/>
      <c r="F180" s="5"/>
      <c r="G180" s="5"/>
      <c r="H180" s="5"/>
      <c r="I180" s="131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</row>
    <row r="181" spans="1:27" ht="15.75" customHeight="1" thickBot="1" x14ac:dyDescent="0.4">
      <c r="A181" s="148">
        <f>IF($A$3='Base Datos'!$L$5,'Base Datos'!E155,IF($A$3='Base Datos'!$L$6,'Base Datos'!F155,IF($A$3='Base Datos'!$L$7,'Base Datos'!G155,IF($A$3='Base Datos'!$L$8,'Base Datos'!H155,IF($A$3='Base Datos'!$L$9,'Base Datos'!I155)))))</f>
        <v>6944</v>
      </c>
      <c r="B181" s="141">
        <v>178</v>
      </c>
      <c r="C181" s="11"/>
      <c r="D181" s="5"/>
      <c r="E181" s="5"/>
      <c r="F181" s="5"/>
      <c r="G181" s="5"/>
      <c r="H181" s="5"/>
      <c r="I181" s="131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</row>
    <row r="182" spans="1:27" ht="15.75" customHeight="1" thickBot="1" x14ac:dyDescent="0.4">
      <c r="A182" s="148">
        <f>IF($A$3='Base Datos'!$L$5,'Base Datos'!E129,IF($A$3='Base Datos'!$L$6,'Base Datos'!F129,IF($A$3='Base Datos'!$L$7,'Base Datos'!G129,IF($A$3='Base Datos'!$L$8,'Base Datos'!H129,IF($A$3='Base Datos'!$L$9,'Base Datos'!I129)))))</f>
        <v>6982</v>
      </c>
      <c r="B182" s="141">
        <v>179</v>
      </c>
      <c r="C182" s="11"/>
      <c r="D182" s="5"/>
      <c r="E182" s="5"/>
      <c r="F182" s="5"/>
      <c r="G182" s="5"/>
      <c r="H182" s="5"/>
      <c r="I182" s="131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</row>
    <row r="183" spans="1:27" ht="15.75" customHeight="1" thickBot="1" x14ac:dyDescent="0.4">
      <c r="A183" s="148">
        <f>IF($A$3='Base Datos'!$L$5,'Base Datos'!E52,IF($A$3='Base Datos'!$L$6,'Base Datos'!F52,IF($A$3='Base Datos'!$L$7,'Base Datos'!G52,IF($A$3='Base Datos'!$L$8,'Base Datos'!H52,IF($A$3='Base Datos'!$L$9,'Base Datos'!I52)))))</f>
        <v>7034</v>
      </c>
      <c r="B183" s="141">
        <v>180</v>
      </c>
      <c r="C183" s="11"/>
      <c r="D183" s="5"/>
      <c r="E183" s="5"/>
      <c r="F183" s="5"/>
      <c r="G183" s="5"/>
      <c r="H183" s="5"/>
      <c r="I183" s="131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</row>
    <row r="184" spans="1:27" ht="15.75" customHeight="1" thickBot="1" x14ac:dyDescent="0.4">
      <c r="A184" s="148">
        <f>IF($A$3='Base Datos'!$L$5,'Base Datos'!E329,IF($A$3='Base Datos'!$L$6,'Base Datos'!F329,IF($A$3='Base Datos'!$L$7,'Base Datos'!G329,IF($A$3='Base Datos'!$L$8,'Base Datos'!H329,IF($A$3='Base Datos'!$L$9,'Base Datos'!I329)))))</f>
        <v>7049</v>
      </c>
      <c r="B184" s="141">
        <v>181</v>
      </c>
      <c r="C184" s="11"/>
      <c r="D184" s="5"/>
      <c r="E184" s="5"/>
      <c r="F184" s="5"/>
      <c r="G184" s="5"/>
      <c r="H184" s="5"/>
      <c r="I184" s="131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</row>
    <row r="185" spans="1:27" ht="15.75" customHeight="1" thickBot="1" x14ac:dyDescent="0.4">
      <c r="A185" s="148">
        <f>IF($A$3='Base Datos'!$L$5,'Base Datos'!E151,IF($A$3='Base Datos'!$L$6,'Base Datos'!F151,IF($A$3='Base Datos'!$L$7,'Base Datos'!G151,IF($A$3='Base Datos'!$L$8,'Base Datos'!H151,IF($A$3='Base Datos'!$L$9,'Base Datos'!I151)))))</f>
        <v>7068</v>
      </c>
      <c r="B185" s="141">
        <v>182</v>
      </c>
      <c r="C185" s="11"/>
      <c r="D185" s="5"/>
      <c r="E185" s="5"/>
      <c r="F185" s="5"/>
      <c r="G185" s="5"/>
      <c r="H185" s="5"/>
      <c r="I185" s="131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</row>
    <row r="186" spans="1:27" ht="15.75" customHeight="1" thickBot="1" x14ac:dyDescent="0.4">
      <c r="A186" s="148">
        <f>IF($A$3='Base Datos'!$L$5,'Base Datos'!E335,IF($A$3='Base Datos'!$L$6,'Base Datos'!F335,IF($A$3='Base Datos'!$L$7,'Base Datos'!G335,IF($A$3='Base Datos'!$L$8,'Base Datos'!H335,IF($A$3='Base Datos'!$L$9,'Base Datos'!I335)))))</f>
        <v>7098</v>
      </c>
      <c r="B186" s="141">
        <v>183</v>
      </c>
      <c r="C186" s="11"/>
      <c r="D186" s="5"/>
      <c r="E186" s="5"/>
      <c r="F186" s="5"/>
      <c r="G186" s="5"/>
      <c r="H186" s="5"/>
      <c r="I186" s="131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</row>
    <row r="187" spans="1:27" ht="15.75" customHeight="1" thickBot="1" x14ac:dyDescent="0.4">
      <c r="A187" s="148">
        <f>IF($A$3='Base Datos'!$L$5,'Base Datos'!E154,IF($A$3='Base Datos'!$L$6,'Base Datos'!F154,IF($A$3='Base Datos'!$L$7,'Base Datos'!G154,IF($A$3='Base Datos'!$L$8,'Base Datos'!H154,IF($A$3='Base Datos'!$L$9,'Base Datos'!I154)))))</f>
        <v>7139</v>
      </c>
      <c r="B187" s="141">
        <v>184</v>
      </c>
      <c r="C187" s="11"/>
      <c r="D187" s="5"/>
      <c r="E187" s="5"/>
      <c r="F187" s="5"/>
      <c r="G187" s="5"/>
      <c r="H187" s="5"/>
      <c r="I187" s="131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</row>
    <row r="188" spans="1:27" ht="15.75" customHeight="1" thickBot="1" x14ac:dyDescent="0.4">
      <c r="A188" s="148">
        <f>IF($A$3='Base Datos'!$L$5,'Base Datos'!E175,IF($A$3='Base Datos'!$L$6,'Base Datos'!F175,IF($A$3='Base Datos'!$L$7,'Base Datos'!G175,IF($A$3='Base Datos'!$L$8,'Base Datos'!H175,IF($A$3='Base Datos'!$L$9,'Base Datos'!I175)))))</f>
        <v>7207</v>
      </c>
      <c r="B188" s="141">
        <v>185</v>
      </c>
      <c r="C188" s="11"/>
      <c r="D188" s="5"/>
      <c r="E188" s="5"/>
      <c r="F188" s="5"/>
      <c r="G188" s="5"/>
      <c r="H188" s="5"/>
      <c r="I188" s="131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</row>
    <row r="189" spans="1:27" ht="15.75" customHeight="1" thickBot="1" x14ac:dyDescent="0.4">
      <c r="A189" s="148">
        <f>IF($A$3='Base Datos'!$L$5,'Base Datos'!E197,IF($A$3='Base Datos'!$L$6,'Base Datos'!F197,IF($A$3='Base Datos'!$L$7,'Base Datos'!G197,IF($A$3='Base Datos'!$L$8,'Base Datos'!H197,IF($A$3='Base Datos'!$L$9,'Base Datos'!I197)))))</f>
        <v>7255</v>
      </c>
      <c r="B189" s="141">
        <v>186</v>
      </c>
      <c r="C189" s="11"/>
      <c r="D189" s="5"/>
      <c r="E189" s="5"/>
      <c r="F189" s="5"/>
      <c r="G189" s="5"/>
      <c r="H189" s="5"/>
      <c r="I189" s="131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</row>
    <row r="190" spans="1:27" ht="15.75" customHeight="1" thickBot="1" x14ac:dyDescent="0.4">
      <c r="A190" s="148">
        <f>IF($A$3='Base Datos'!$L$5,'Base Datos'!E101,IF($A$3='Base Datos'!$L$6,'Base Datos'!F101,IF($A$3='Base Datos'!$L$7,'Base Datos'!G101,IF($A$3='Base Datos'!$L$8,'Base Datos'!H101,IF($A$3='Base Datos'!$L$9,'Base Datos'!I101)))))</f>
        <v>7266</v>
      </c>
      <c r="B190" s="141">
        <v>187</v>
      </c>
      <c r="C190" s="11"/>
      <c r="D190" s="5"/>
      <c r="E190" s="5"/>
      <c r="F190" s="5"/>
      <c r="G190" s="5"/>
      <c r="H190" s="5"/>
      <c r="I190" s="131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</row>
    <row r="191" spans="1:27" ht="15.75" customHeight="1" thickBot="1" x14ac:dyDescent="0.4">
      <c r="A191" s="148">
        <f>IF($A$3='Base Datos'!$L$5,'Base Datos'!E173,IF($A$3='Base Datos'!$L$6,'Base Datos'!F173,IF($A$3='Base Datos'!$L$7,'Base Datos'!G173,IF($A$3='Base Datos'!$L$8,'Base Datos'!H173,IF($A$3='Base Datos'!$L$9,'Base Datos'!I173)))))</f>
        <v>7274</v>
      </c>
      <c r="B191" s="141">
        <v>188</v>
      </c>
      <c r="C191" s="11"/>
      <c r="D191" s="5"/>
      <c r="E191" s="5"/>
      <c r="F191" s="5"/>
      <c r="G191" s="5"/>
      <c r="H191" s="5"/>
      <c r="I191" s="131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</row>
    <row r="192" spans="1:27" ht="15.75" customHeight="1" thickBot="1" x14ac:dyDescent="0.4">
      <c r="A192" s="148">
        <f>IF($A$3='Base Datos'!$L$5,'Base Datos'!E193,IF($A$3='Base Datos'!$L$6,'Base Datos'!F193,IF($A$3='Base Datos'!$L$7,'Base Datos'!G193,IF($A$3='Base Datos'!$L$8,'Base Datos'!H193,IF($A$3='Base Datos'!$L$9,'Base Datos'!I193)))))</f>
        <v>7321</v>
      </c>
      <c r="B192" s="141">
        <v>189</v>
      </c>
      <c r="C192" s="11"/>
      <c r="D192" s="5"/>
      <c r="E192" s="5"/>
      <c r="F192" s="5"/>
      <c r="G192" s="5"/>
      <c r="H192" s="5"/>
      <c r="I192" s="131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</row>
    <row r="193" spans="1:27" ht="15.75" customHeight="1" thickBot="1" x14ac:dyDescent="0.4">
      <c r="A193" s="148">
        <f>IF($A$3='Base Datos'!$L$5,'Base Datos'!E185,IF($A$3='Base Datos'!$L$6,'Base Datos'!F185,IF($A$3='Base Datos'!$L$7,'Base Datos'!G185,IF($A$3='Base Datos'!$L$8,'Base Datos'!H185,IF($A$3='Base Datos'!$L$9,'Base Datos'!I185)))))</f>
        <v>7383</v>
      </c>
      <c r="B193" s="141">
        <v>190</v>
      </c>
      <c r="C193" s="11"/>
      <c r="D193" s="5"/>
      <c r="E193" s="5"/>
      <c r="F193" s="5"/>
      <c r="G193" s="5"/>
      <c r="H193" s="5"/>
      <c r="I193" s="131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</row>
    <row r="194" spans="1:27" ht="15.75" customHeight="1" thickBot="1" x14ac:dyDescent="0.4">
      <c r="A194" s="148">
        <f>IF($A$3='Base Datos'!$L$5,'Base Datos'!E199,IF($A$3='Base Datos'!$L$6,'Base Datos'!F199,IF($A$3='Base Datos'!$L$7,'Base Datos'!G199,IF($A$3='Base Datos'!$L$8,'Base Datos'!H199,IF($A$3='Base Datos'!$L$9,'Base Datos'!I199)))))</f>
        <v>7386</v>
      </c>
      <c r="B194" s="141">
        <v>191</v>
      </c>
      <c r="C194" s="11"/>
      <c r="D194" s="5"/>
      <c r="E194" s="5"/>
      <c r="F194" s="5"/>
      <c r="G194" s="5"/>
      <c r="H194" s="5"/>
      <c r="I194" s="131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</row>
    <row r="195" spans="1:27" ht="15.75" customHeight="1" thickBot="1" x14ac:dyDescent="0.4">
      <c r="A195" s="148">
        <f>IF($A$3='Base Datos'!$L$5,'Base Datos'!E203,IF($A$3='Base Datos'!$L$6,'Base Datos'!F203,IF($A$3='Base Datos'!$L$7,'Base Datos'!G203,IF($A$3='Base Datos'!$L$8,'Base Datos'!H203,IF($A$3='Base Datos'!$L$9,'Base Datos'!I203)))))</f>
        <v>7404</v>
      </c>
      <c r="B195" s="141">
        <v>192</v>
      </c>
      <c r="C195" s="11"/>
      <c r="D195" s="5"/>
      <c r="E195" s="5"/>
      <c r="F195" s="5"/>
      <c r="G195" s="5"/>
      <c r="H195" s="5"/>
      <c r="I195" s="131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</row>
    <row r="196" spans="1:27" ht="15.75" customHeight="1" thickBot="1" x14ac:dyDescent="0.4">
      <c r="A196" s="148">
        <f>IF($A$3='Base Datos'!$L$5,'Base Datos'!E69,IF($A$3='Base Datos'!$L$6,'Base Datos'!F69,IF($A$3='Base Datos'!$L$7,'Base Datos'!G69,IF($A$3='Base Datos'!$L$8,'Base Datos'!H69,IF($A$3='Base Datos'!$L$9,'Base Datos'!I69)))))</f>
        <v>7415</v>
      </c>
      <c r="B196" s="141">
        <v>193</v>
      </c>
      <c r="C196" s="11"/>
      <c r="D196" s="5"/>
      <c r="E196" s="5"/>
      <c r="F196" s="5"/>
      <c r="G196" s="5"/>
      <c r="H196" s="5"/>
      <c r="I196" s="131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</row>
    <row r="197" spans="1:27" ht="15.75" customHeight="1" thickBot="1" x14ac:dyDescent="0.4">
      <c r="A197" s="148">
        <f>IF($A$3='Base Datos'!$L$5,'Base Datos'!E163,IF($A$3='Base Datos'!$L$6,'Base Datos'!F163,IF($A$3='Base Datos'!$L$7,'Base Datos'!G163,IF($A$3='Base Datos'!$L$8,'Base Datos'!H163,IF($A$3='Base Datos'!$L$9,'Base Datos'!I163)))))</f>
        <v>7418</v>
      </c>
      <c r="B197" s="141">
        <v>194</v>
      </c>
      <c r="C197" s="11"/>
      <c r="D197" s="5"/>
      <c r="E197" s="5"/>
      <c r="F197" s="5"/>
      <c r="G197" s="5"/>
      <c r="H197" s="5"/>
      <c r="I197" s="131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</row>
    <row r="198" spans="1:27" ht="15.75" customHeight="1" thickBot="1" x14ac:dyDescent="0.4">
      <c r="A198" s="148">
        <f>IF($A$3='Base Datos'!$L$5,'Base Datos'!E102,IF($A$3='Base Datos'!$L$6,'Base Datos'!F102,IF($A$3='Base Datos'!$L$7,'Base Datos'!G102,IF($A$3='Base Datos'!$L$8,'Base Datos'!H102,IF($A$3='Base Datos'!$L$9,'Base Datos'!I102)))))</f>
        <v>7441</v>
      </c>
      <c r="B198" s="141">
        <v>195</v>
      </c>
      <c r="C198" s="11"/>
      <c r="D198" s="5"/>
      <c r="E198" s="5"/>
      <c r="F198" s="5"/>
      <c r="G198" s="5"/>
      <c r="H198" s="5"/>
      <c r="I198" s="131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</row>
    <row r="199" spans="1:27" ht="15.75" customHeight="1" thickBot="1" x14ac:dyDescent="0.4">
      <c r="A199" s="148">
        <f>IF($A$3='Base Datos'!$L$5,'Base Datos'!E65,IF($A$3='Base Datos'!$L$6,'Base Datos'!F65,IF($A$3='Base Datos'!$L$7,'Base Datos'!G65,IF($A$3='Base Datos'!$L$8,'Base Datos'!H65,IF($A$3='Base Datos'!$L$9,'Base Datos'!I65)))))</f>
        <v>7465</v>
      </c>
      <c r="B199" s="141">
        <v>196</v>
      </c>
      <c r="C199" s="11"/>
      <c r="D199" s="5"/>
      <c r="E199" s="5"/>
      <c r="F199" s="5"/>
      <c r="G199" s="5"/>
      <c r="H199" s="5"/>
      <c r="I199" s="131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</row>
    <row r="200" spans="1:27" ht="15.75" customHeight="1" thickBot="1" x14ac:dyDescent="0.4">
      <c r="A200" s="148">
        <f>IF($A$3='Base Datos'!$L$5,'Base Datos'!E370,IF($A$3='Base Datos'!$L$6,'Base Datos'!F370,IF($A$3='Base Datos'!$L$7,'Base Datos'!G370,IF($A$3='Base Datos'!$L$8,'Base Datos'!H370,IF($A$3='Base Datos'!$L$9,'Base Datos'!I370)))))</f>
        <v>7476</v>
      </c>
      <c r="B200" s="141">
        <v>197</v>
      </c>
      <c r="C200" s="11"/>
      <c r="D200" s="5"/>
      <c r="E200" s="5"/>
      <c r="F200" s="5"/>
      <c r="G200" s="5"/>
      <c r="H200" s="5"/>
      <c r="I200" s="131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</row>
    <row r="201" spans="1:27" ht="15.75" customHeight="1" thickBot="1" x14ac:dyDescent="0.4">
      <c r="A201" s="148">
        <f>IF($A$3='Base Datos'!$L$5,'Base Datos'!E330,IF($A$3='Base Datos'!$L$6,'Base Datos'!F330,IF($A$3='Base Datos'!$L$7,'Base Datos'!G330,IF($A$3='Base Datos'!$L$8,'Base Datos'!H330,IF($A$3='Base Datos'!$L$9,'Base Datos'!I330)))))</f>
        <v>7522</v>
      </c>
      <c r="B201" s="141">
        <v>198</v>
      </c>
      <c r="C201" s="11"/>
      <c r="D201" s="5"/>
      <c r="E201" s="5"/>
      <c r="F201" s="5"/>
      <c r="G201" s="5"/>
      <c r="H201" s="5"/>
      <c r="I201" s="131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</row>
    <row r="202" spans="1:27" ht="15.75" customHeight="1" thickBot="1" x14ac:dyDescent="0.4">
      <c r="A202" s="148">
        <f>IF($A$3='Base Datos'!$L$5,'Base Datos'!E104,IF($A$3='Base Datos'!$L$6,'Base Datos'!F104,IF($A$3='Base Datos'!$L$7,'Base Datos'!G104,IF($A$3='Base Datos'!$L$8,'Base Datos'!H104,IF($A$3='Base Datos'!$L$9,'Base Datos'!I104)))))</f>
        <v>7556</v>
      </c>
      <c r="B202" s="141">
        <v>199</v>
      </c>
      <c r="C202" s="11"/>
      <c r="D202" s="5"/>
      <c r="E202" s="5"/>
      <c r="F202" s="5"/>
      <c r="G202" s="5"/>
      <c r="H202" s="5"/>
      <c r="I202" s="131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</row>
    <row r="203" spans="1:27" s="146" customFormat="1" ht="15.75" customHeight="1" thickBot="1" x14ac:dyDescent="0.4">
      <c r="A203" s="149">
        <f>IF($A$3='Base Datos'!$L$5,'Base Datos'!E214,IF($A$3='Base Datos'!$L$6,'Base Datos'!F214,IF($A$3='Base Datos'!$L$7,'Base Datos'!G214,IF($A$3='Base Datos'!$L$8,'Base Datos'!H214,IF($A$3='Base Datos'!$L$9,'Base Datos'!I214)))))</f>
        <v>7643</v>
      </c>
      <c r="B203" s="142">
        <v>200</v>
      </c>
      <c r="C203" s="143"/>
      <c r="D203" s="144"/>
      <c r="E203" s="144"/>
      <c r="F203" s="144"/>
      <c r="G203" s="144"/>
      <c r="H203" s="144"/>
      <c r="I203" s="145"/>
      <c r="J203" s="144"/>
      <c r="K203" s="144"/>
      <c r="L203" s="144"/>
      <c r="M203" s="144"/>
      <c r="N203" s="144"/>
      <c r="O203" s="144"/>
      <c r="P203" s="144"/>
      <c r="Q203" s="144"/>
      <c r="R203" s="144"/>
      <c r="S203" s="144"/>
      <c r="T203" s="144"/>
      <c r="U203" s="144"/>
      <c r="V203" s="144"/>
      <c r="W203" s="144"/>
      <c r="X203" s="144"/>
      <c r="Y203" s="144"/>
      <c r="Z203" s="144"/>
      <c r="AA203" s="144"/>
    </row>
    <row r="204" spans="1:27" ht="15.75" customHeight="1" thickBot="1" x14ac:dyDescent="0.4">
      <c r="A204" s="148">
        <f>IF($A$3='Base Datos'!$L$5,'Base Datos'!E124,IF($A$3='Base Datos'!$L$6,'Base Datos'!F124,IF($A$3='Base Datos'!$L$7,'Base Datos'!G124,IF($A$3='Base Datos'!$L$8,'Base Datos'!H124,IF($A$3='Base Datos'!$L$9,'Base Datos'!I124)))))</f>
        <v>7661</v>
      </c>
      <c r="B204" s="141">
        <v>201</v>
      </c>
      <c r="C204" s="11"/>
      <c r="D204" s="5"/>
      <c r="E204" s="5"/>
      <c r="F204" s="5"/>
      <c r="G204" s="5"/>
      <c r="H204" s="5"/>
      <c r="I204" s="131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</row>
    <row r="205" spans="1:27" ht="15.75" customHeight="1" thickBot="1" x14ac:dyDescent="0.4">
      <c r="A205" s="148">
        <f>IF($A$3='Base Datos'!$L$5,'Base Datos'!E7,IF($A$3='Base Datos'!$L$6,'Base Datos'!F7,IF($A$3='Base Datos'!$L$7,'Base Datos'!G7,IF($A$3='Base Datos'!$L$8,'Base Datos'!H7,IF($A$3='Base Datos'!$L$9,'Base Datos'!I7)))))</f>
        <v>7712</v>
      </c>
      <c r="B205" s="141">
        <v>202</v>
      </c>
      <c r="C205" s="11"/>
      <c r="D205" s="5"/>
      <c r="E205" s="5"/>
      <c r="F205" s="5"/>
      <c r="G205" s="5"/>
      <c r="H205" s="5"/>
      <c r="I205" s="131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</row>
    <row r="206" spans="1:27" ht="15.75" customHeight="1" thickBot="1" x14ac:dyDescent="0.4">
      <c r="A206" s="148">
        <f>IF($A$3='Base Datos'!$L$5,'Base Datos'!E46,IF($A$3='Base Datos'!$L$6,'Base Datos'!F46,IF($A$3='Base Datos'!$L$7,'Base Datos'!G46,IF($A$3='Base Datos'!$L$8,'Base Datos'!H46,IF($A$3='Base Datos'!$L$9,'Base Datos'!I46)))))</f>
        <v>7712</v>
      </c>
      <c r="B206" s="141">
        <v>203</v>
      </c>
      <c r="C206" s="11"/>
      <c r="D206" s="5"/>
      <c r="E206" s="5"/>
      <c r="F206" s="5"/>
      <c r="G206" s="5"/>
      <c r="H206" s="5"/>
      <c r="I206" s="131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</row>
    <row r="207" spans="1:27" ht="15.75" customHeight="1" thickBot="1" x14ac:dyDescent="0.4">
      <c r="A207" s="148">
        <f>IF($A$3='Base Datos'!$L$5,'Base Datos'!E79,IF($A$3='Base Datos'!$L$6,'Base Datos'!F79,IF($A$3='Base Datos'!$L$7,'Base Datos'!G79,IF($A$3='Base Datos'!$L$8,'Base Datos'!H79,IF($A$3='Base Datos'!$L$9,'Base Datos'!I79)))))</f>
        <v>7716</v>
      </c>
      <c r="B207" s="141">
        <v>204</v>
      </c>
      <c r="C207" s="11"/>
      <c r="D207" s="5"/>
      <c r="E207" s="5"/>
      <c r="F207" s="5"/>
      <c r="G207" s="5"/>
      <c r="H207" s="5"/>
      <c r="I207" s="131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</row>
    <row r="208" spans="1:27" ht="15.75" customHeight="1" thickBot="1" x14ac:dyDescent="0.4">
      <c r="A208" s="148">
        <f>IF($A$3='Base Datos'!$L$5,'Base Datos'!E208,IF($A$3='Base Datos'!$L$6,'Base Datos'!F208,IF($A$3='Base Datos'!$L$7,'Base Datos'!G208,IF($A$3='Base Datos'!$L$8,'Base Datos'!H208,IF($A$3='Base Datos'!$L$9,'Base Datos'!I208)))))</f>
        <v>7718</v>
      </c>
      <c r="B208" s="141">
        <v>205</v>
      </c>
      <c r="C208" s="11"/>
      <c r="D208" s="5"/>
      <c r="E208" s="5"/>
      <c r="F208" s="5"/>
      <c r="G208" s="5"/>
      <c r="H208" s="5"/>
      <c r="I208" s="131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</row>
    <row r="209" spans="1:27" ht="15.75" customHeight="1" thickBot="1" x14ac:dyDescent="0.4">
      <c r="A209" s="148">
        <f>IF($A$3='Base Datos'!$L$5,'Base Datos'!E2,IF($A$3='Base Datos'!$L$6,'Base Datos'!F2,IF($A$3='Base Datos'!$L$7,'Base Datos'!G2,IF($A$3='Base Datos'!$L$8,'Base Datos'!H2,IF($A$3='Base Datos'!$L$9,'Base Datos'!I2)))))</f>
        <v>7725</v>
      </c>
      <c r="B209" s="141">
        <v>206</v>
      </c>
      <c r="C209" s="11"/>
      <c r="D209" s="5"/>
      <c r="E209" s="5"/>
      <c r="F209" s="5"/>
      <c r="G209" s="5"/>
      <c r="H209" s="5"/>
      <c r="I209" s="131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</row>
    <row r="210" spans="1:27" ht="15.75" customHeight="1" thickBot="1" x14ac:dyDescent="0.4">
      <c r="A210" s="148">
        <f>IF($A$3='Base Datos'!$L$5,'Base Datos'!E183,IF($A$3='Base Datos'!$L$6,'Base Datos'!F183,IF($A$3='Base Datos'!$L$7,'Base Datos'!G183,IF($A$3='Base Datos'!$L$8,'Base Datos'!H183,IF($A$3='Base Datos'!$L$9,'Base Datos'!I183)))))</f>
        <v>7735</v>
      </c>
      <c r="B210" s="141">
        <v>207</v>
      </c>
      <c r="C210" s="11"/>
      <c r="D210" s="5"/>
      <c r="E210" s="5"/>
      <c r="F210" s="5"/>
      <c r="G210" s="5"/>
      <c r="H210" s="5"/>
      <c r="I210" s="131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</row>
    <row r="211" spans="1:27" ht="15.75" customHeight="1" thickBot="1" x14ac:dyDescent="0.4">
      <c r="A211" s="148">
        <f>IF($A$3='Base Datos'!$L$5,'Base Datos'!E97,IF($A$3='Base Datos'!$L$6,'Base Datos'!F97,IF($A$3='Base Datos'!$L$7,'Base Datos'!G97,IF($A$3='Base Datos'!$L$8,'Base Datos'!H97,IF($A$3='Base Datos'!$L$9,'Base Datos'!I97)))))</f>
        <v>7741</v>
      </c>
      <c r="B211" s="141">
        <v>208</v>
      </c>
      <c r="C211" s="11"/>
      <c r="D211" s="5"/>
      <c r="E211" s="5"/>
      <c r="F211" s="5"/>
      <c r="G211" s="5"/>
      <c r="H211" s="5"/>
      <c r="I211" s="131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</row>
    <row r="212" spans="1:27" ht="15.75" customHeight="1" thickBot="1" x14ac:dyDescent="0.4">
      <c r="A212" s="148">
        <f>IF($A$3='Base Datos'!$L$5,'Base Datos'!E103,IF($A$3='Base Datos'!$L$6,'Base Datos'!F103,IF($A$3='Base Datos'!$L$7,'Base Datos'!G103,IF($A$3='Base Datos'!$L$8,'Base Datos'!H103,IF($A$3='Base Datos'!$L$9,'Base Datos'!I103)))))</f>
        <v>7771</v>
      </c>
      <c r="B212" s="141">
        <v>209</v>
      </c>
      <c r="C212" s="11"/>
      <c r="D212" s="5"/>
      <c r="E212" s="5"/>
      <c r="F212" s="5"/>
      <c r="G212" s="5"/>
      <c r="H212" s="5"/>
      <c r="I212" s="131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</row>
    <row r="213" spans="1:27" ht="15.75" customHeight="1" thickBot="1" x14ac:dyDescent="0.4">
      <c r="A213" s="148">
        <f>IF($A$3='Base Datos'!$L$5,'Base Datos'!E227,IF($A$3='Base Datos'!$L$6,'Base Datos'!F227,IF($A$3='Base Datos'!$L$7,'Base Datos'!G227,IF($A$3='Base Datos'!$L$8,'Base Datos'!H227,IF($A$3='Base Datos'!$L$9,'Base Datos'!I227)))))</f>
        <v>7784</v>
      </c>
      <c r="B213" s="141">
        <v>210</v>
      </c>
      <c r="C213" s="11"/>
      <c r="D213" s="5"/>
      <c r="E213" s="5"/>
      <c r="F213" s="5"/>
      <c r="G213" s="5"/>
      <c r="H213" s="5"/>
      <c r="I213" s="131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</row>
    <row r="214" spans="1:27" ht="15.75" customHeight="1" thickBot="1" x14ac:dyDescent="0.4">
      <c r="A214" s="148">
        <f>IF($A$3='Base Datos'!$L$5,'Base Datos'!E171,IF($A$3='Base Datos'!$L$6,'Base Datos'!F171,IF($A$3='Base Datos'!$L$7,'Base Datos'!G171,IF($A$3='Base Datos'!$L$8,'Base Datos'!H171,IF($A$3='Base Datos'!$L$9,'Base Datos'!I171)))))</f>
        <v>7785</v>
      </c>
      <c r="B214" s="141">
        <v>211</v>
      </c>
      <c r="C214" s="11"/>
      <c r="D214" s="5"/>
      <c r="E214" s="5"/>
      <c r="F214" s="5"/>
      <c r="G214" s="5"/>
      <c r="H214" s="5"/>
      <c r="I214" s="131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</row>
    <row r="215" spans="1:27" ht="15.75" customHeight="1" thickBot="1" x14ac:dyDescent="0.4">
      <c r="A215" s="148">
        <f>IF($A$3='Base Datos'!$L$5,'Base Datos'!E169,IF($A$3='Base Datos'!$L$6,'Base Datos'!F169,IF($A$3='Base Datos'!$L$7,'Base Datos'!G169,IF($A$3='Base Datos'!$L$8,'Base Datos'!H169,IF($A$3='Base Datos'!$L$9,'Base Datos'!I169)))))</f>
        <v>7796</v>
      </c>
      <c r="B215" s="141">
        <v>212</v>
      </c>
      <c r="C215" s="11"/>
      <c r="D215" s="5"/>
      <c r="E215" s="5"/>
      <c r="F215" s="5"/>
      <c r="G215" s="5"/>
      <c r="H215" s="5"/>
      <c r="I215" s="131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</row>
    <row r="216" spans="1:27" ht="15.75" customHeight="1" thickBot="1" x14ac:dyDescent="0.4">
      <c r="A216" s="148">
        <f>IF($A$3='Base Datos'!$L$5,'Base Datos'!E57,IF($A$3='Base Datos'!$L$6,'Base Datos'!F57,IF($A$3='Base Datos'!$L$7,'Base Datos'!G57,IF($A$3='Base Datos'!$L$8,'Base Datos'!H57,IF($A$3='Base Datos'!$L$9,'Base Datos'!I57)))))</f>
        <v>7817</v>
      </c>
      <c r="B216" s="141">
        <v>213</v>
      </c>
      <c r="C216" s="11"/>
      <c r="D216" s="5"/>
      <c r="E216" s="5"/>
      <c r="F216" s="5"/>
      <c r="G216" s="5"/>
      <c r="H216" s="5"/>
      <c r="I216" s="131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</row>
    <row r="217" spans="1:27" ht="15.75" customHeight="1" thickBot="1" x14ac:dyDescent="0.4">
      <c r="A217" s="148">
        <f>IF($A$3='Base Datos'!$L$5,'Base Datos'!E61,IF($A$3='Base Datos'!$L$6,'Base Datos'!F61,IF($A$3='Base Datos'!$L$7,'Base Datos'!G61,IF($A$3='Base Datos'!$L$8,'Base Datos'!H61,IF($A$3='Base Datos'!$L$9,'Base Datos'!I61)))))</f>
        <v>7823</v>
      </c>
      <c r="B217" s="141">
        <v>214</v>
      </c>
      <c r="C217" s="11"/>
      <c r="D217" s="5"/>
      <c r="E217" s="5"/>
      <c r="F217" s="5"/>
      <c r="G217" s="5"/>
      <c r="H217" s="5"/>
      <c r="I217" s="131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</row>
    <row r="218" spans="1:27" ht="15.75" customHeight="1" thickBot="1" x14ac:dyDescent="0.4">
      <c r="A218" s="148">
        <f>IF($A$3='Base Datos'!$L$5,'Base Datos'!E217,IF($A$3='Base Datos'!$L$6,'Base Datos'!F217,IF($A$3='Base Datos'!$L$7,'Base Datos'!G217,IF($A$3='Base Datos'!$L$8,'Base Datos'!H217,IF($A$3='Base Datos'!$L$9,'Base Datos'!I217)))))</f>
        <v>7828</v>
      </c>
      <c r="B218" s="141">
        <v>215</v>
      </c>
      <c r="C218" s="11"/>
      <c r="D218" s="5"/>
      <c r="E218" s="5"/>
      <c r="F218" s="5"/>
      <c r="G218" s="5"/>
      <c r="H218" s="5"/>
      <c r="I218" s="131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</row>
    <row r="219" spans="1:27" ht="15.75" customHeight="1" thickBot="1" x14ac:dyDescent="0.4">
      <c r="A219" s="148">
        <f>IF($A$3='Base Datos'!$L$5,'Base Datos'!E105,IF($A$3='Base Datos'!$L$6,'Base Datos'!F105,IF($A$3='Base Datos'!$L$7,'Base Datos'!G105,IF($A$3='Base Datos'!$L$8,'Base Datos'!H105,IF($A$3='Base Datos'!$L$9,'Base Datos'!I105)))))</f>
        <v>7833</v>
      </c>
      <c r="B219" s="141">
        <v>216</v>
      </c>
      <c r="C219" s="11"/>
      <c r="D219" s="5"/>
      <c r="E219" s="5"/>
      <c r="F219" s="5"/>
      <c r="G219" s="5"/>
      <c r="H219" s="5"/>
      <c r="I219" s="131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</row>
    <row r="220" spans="1:27" ht="15.75" customHeight="1" thickBot="1" x14ac:dyDescent="0.4">
      <c r="A220" s="148">
        <f>IF($A$3='Base Datos'!$L$5,'Base Datos'!E192,IF($A$3='Base Datos'!$L$6,'Base Datos'!F192,IF($A$3='Base Datos'!$L$7,'Base Datos'!G192,IF($A$3='Base Datos'!$L$8,'Base Datos'!H192,IF($A$3='Base Datos'!$L$9,'Base Datos'!I192)))))</f>
        <v>7841</v>
      </c>
      <c r="B220" s="141">
        <v>217</v>
      </c>
      <c r="C220" s="11"/>
      <c r="D220" s="5"/>
      <c r="E220" s="5"/>
      <c r="F220" s="5"/>
      <c r="G220" s="5"/>
      <c r="H220" s="5"/>
      <c r="I220" s="131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</row>
    <row r="221" spans="1:27" ht="15.75" customHeight="1" thickBot="1" x14ac:dyDescent="0.4">
      <c r="A221" s="148">
        <f>IF($A$3='Base Datos'!$L$5,'Base Datos'!E142,IF($A$3='Base Datos'!$L$6,'Base Datos'!F142,IF($A$3='Base Datos'!$L$7,'Base Datos'!G142,IF($A$3='Base Datos'!$L$8,'Base Datos'!H142,IF($A$3='Base Datos'!$L$9,'Base Datos'!I142)))))</f>
        <v>7877</v>
      </c>
      <c r="B221" s="141">
        <v>218</v>
      </c>
      <c r="C221" s="11"/>
      <c r="D221" s="5"/>
      <c r="E221" s="5"/>
      <c r="F221" s="5"/>
      <c r="G221" s="5"/>
      <c r="H221" s="5"/>
      <c r="I221" s="131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</row>
    <row r="222" spans="1:27" ht="15.75" customHeight="1" thickBot="1" x14ac:dyDescent="0.4">
      <c r="A222" s="148">
        <f>IF($A$3='Base Datos'!$L$5,'Base Datos'!E386,IF($A$3='Base Datos'!$L$6,'Base Datos'!F386,IF($A$3='Base Datos'!$L$7,'Base Datos'!G386,IF($A$3='Base Datos'!$L$8,'Base Datos'!H386,IF($A$3='Base Datos'!$L$9,'Base Datos'!I386)))))</f>
        <v>7921</v>
      </c>
      <c r="B222" s="141">
        <v>219</v>
      </c>
      <c r="C222" s="11"/>
      <c r="D222" s="5"/>
      <c r="E222" s="5"/>
      <c r="F222" s="5"/>
      <c r="G222" s="5"/>
      <c r="H222" s="5"/>
      <c r="I222" s="131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</row>
    <row r="223" spans="1:27" ht="15.75" customHeight="1" thickBot="1" x14ac:dyDescent="0.4">
      <c r="A223" s="148">
        <f>IF($A$3='Base Datos'!$L$5,'Base Datos'!E26,IF($A$3='Base Datos'!$L$6,'Base Datos'!F26,IF($A$3='Base Datos'!$L$7,'Base Datos'!G26,IF($A$3='Base Datos'!$L$8,'Base Datos'!H26,IF($A$3='Base Datos'!$L$9,'Base Datos'!I26)))))</f>
        <v>7923</v>
      </c>
      <c r="B223" s="141">
        <v>220</v>
      </c>
      <c r="C223" s="11"/>
      <c r="D223" s="5"/>
      <c r="E223" s="5"/>
      <c r="F223" s="5"/>
      <c r="G223" s="5"/>
      <c r="H223" s="5"/>
      <c r="I223" s="131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</row>
    <row r="224" spans="1:27" ht="15.75" customHeight="1" thickBot="1" x14ac:dyDescent="0.4">
      <c r="A224" s="148">
        <f>IF($A$3='Base Datos'!$L$5,'Base Datos'!E64,IF($A$3='Base Datos'!$L$6,'Base Datos'!F64,IF($A$3='Base Datos'!$L$7,'Base Datos'!G64,IF($A$3='Base Datos'!$L$8,'Base Datos'!H64,IF($A$3='Base Datos'!$L$9,'Base Datos'!I64)))))</f>
        <v>7925</v>
      </c>
      <c r="B224" s="141">
        <v>221</v>
      </c>
      <c r="C224" s="11"/>
      <c r="D224" s="5"/>
      <c r="E224" s="5"/>
      <c r="F224" s="5"/>
      <c r="G224" s="5"/>
      <c r="H224" s="5"/>
      <c r="I224" s="131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</row>
    <row r="225" spans="1:27" ht="15.75" customHeight="1" thickBot="1" x14ac:dyDescent="0.4">
      <c r="A225" s="148">
        <f>IF($A$3='Base Datos'!$L$5,'Base Datos'!E150,IF($A$3='Base Datos'!$L$6,'Base Datos'!F150,IF($A$3='Base Datos'!$L$7,'Base Datos'!G150,IF($A$3='Base Datos'!$L$8,'Base Datos'!H150,IF($A$3='Base Datos'!$L$9,'Base Datos'!I150)))))</f>
        <v>7939</v>
      </c>
      <c r="B225" s="141">
        <v>222</v>
      </c>
      <c r="C225" s="11"/>
      <c r="D225" s="5"/>
      <c r="E225" s="5"/>
      <c r="F225" s="5"/>
      <c r="G225" s="5"/>
      <c r="H225" s="5"/>
      <c r="I225" s="131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</row>
    <row r="226" spans="1:27" ht="15.75" customHeight="1" thickBot="1" x14ac:dyDescent="0.4">
      <c r="A226" s="148">
        <f>IF($A$3='Base Datos'!$L$5,'Base Datos'!E346,IF($A$3='Base Datos'!$L$6,'Base Datos'!F346,IF($A$3='Base Datos'!$L$7,'Base Datos'!G346,IF($A$3='Base Datos'!$L$8,'Base Datos'!H346,IF($A$3='Base Datos'!$L$9,'Base Datos'!I346)))))</f>
        <v>8034</v>
      </c>
      <c r="B226" s="141">
        <v>223</v>
      </c>
      <c r="C226" s="11"/>
      <c r="D226" s="5"/>
      <c r="E226" s="5"/>
      <c r="F226" s="5"/>
      <c r="G226" s="5"/>
      <c r="H226" s="5"/>
      <c r="I226" s="131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</row>
    <row r="227" spans="1:27" ht="15.75" customHeight="1" thickBot="1" x14ac:dyDescent="0.4">
      <c r="A227" s="148">
        <f>IF($A$3='Base Datos'!$L$5,'Base Datos'!E149,IF($A$3='Base Datos'!$L$6,'Base Datos'!F149,IF($A$3='Base Datos'!$L$7,'Base Datos'!G149,IF($A$3='Base Datos'!$L$8,'Base Datos'!H149,IF($A$3='Base Datos'!$L$9,'Base Datos'!I149)))))</f>
        <v>8036</v>
      </c>
      <c r="B227" s="141">
        <v>224</v>
      </c>
      <c r="C227" s="11"/>
      <c r="D227" s="5"/>
      <c r="E227" s="5"/>
      <c r="F227" s="5"/>
      <c r="G227" s="5"/>
      <c r="H227" s="5"/>
      <c r="I227" s="131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</row>
    <row r="228" spans="1:27" ht="15.75" customHeight="1" thickBot="1" x14ac:dyDescent="0.4">
      <c r="A228" s="148">
        <f>IF($A$3='Base Datos'!$L$5,'Base Datos'!E113,IF($A$3='Base Datos'!$L$6,'Base Datos'!F113,IF($A$3='Base Datos'!$L$7,'Base Datos'!G113,IF($A$3='Base Datos'!$L$8,'Base Datos'!H113,IF($A$3='Base Datos'!$L$9,'Base Datos'!I113)))))</f>
        <v>8046</v>
      </c>
      <c r="B228" s="141">
        <v>225</v>
      </c>
      <c r="C228" s="11"/>
      <c r="D228" s="5"/>
      <c r="E228" s="5"/>
      <c r="F228" s="5"/>
      <c r="G228" s="5"/>
      <c r="H228" s="5"/>
      <c r="I228" s="131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</row>
    <row r="229" spans="1:27" ht="15.75" customHeight="1" thickBot="1" x14ac:dyDescent="0.4">
      <c r="A229" s="148">
        <f>IF($A$3='Base Datos'!$L$5,'Base Datos'!E11,IF($A$3='Base Datos'!$L$6,'Base Datos'!F11,IF($A$3='Base Datos'!$L$7,'Base Datos'!G11,IF($A$3='Base Datos'!$L$8,'Base Datos'!H11,IF($A$3='Base Datos'!$L$9,'Base Datos'!I11)))))</f>
        <v>8059</v>
      </c>
      <c r="B229" s="141">
        <v>226</v>
      </c>
      <c r="C229" s="11"/>
      <c r="D229" s="5"/>
      <c r="E229" s="5"/>
      <c r="F229" s="5"/>
      <c r="G229" s="5"/>
      <c r="H229" s="5"/>
      <c r="I229" s="131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</row>
    <row r="230" spans="1:27" ht="15.75" customHeight="1" thickBot="1" x14ac:dyDescent="0.4">
      <c r="A230" s="148">
        <f>IF($A$3='Base Datos'!$L$5,'Base Datos'!E345,IF($A$3='Base Datos'!$L$6,'Base Datos'!F345,IF($A$3='Base Datos'!$L$7,'Base Datos'!G345,IF($A$3='Base Datos'!$L$8,'Base Datos'!H345,IF($A$3='Base Datos'!$L$9,'Base Datos'!I345)))))</f>
        <v>8066</v>
      </c>
      <c r="B230" s="141">
        <v>227</v>
      </c>
      <c r="C230" s="11"/>
      <c r="D230" s="5"/>
      <c r="E230" s="5"/>
      <c r="F230" s="5"/>
      <c r="G230" s="5"/>
      <c r="H230" s="5"/>
      <c r="I230" s="131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</row>
    <row r="231" spans="1:27" ht="15.75" customHeight="1" thickBot="1" x14ac:dyDescent="0.4">
      <c r="A231" s="148">
        <f>IF($A$3='Base Datos'!$L$5,'Base Datos'!E127,IF($A$3='Base Datos'!$L$6,'Base Datos'!F127,IF($A$3='Base Datos'!$L$7,'Base Datos'!G127,IF($A$3='Base Datos'!$L$8,'Base Datos'!H127,IF($A$3='Base Datos'!$L$9,'Base Datos'!I127)))))</f>
        <v>8082</v>
      </c>
      <c r="B231" s="141">
        <v>228</v>
      </c>
      <c r="C231" s="11"/>
      <c r="D231" s="5"/>
      <c r="E231" s="5"/>
      <c r="F231" s="5"/>
      <c r="G231" s="5"/>
      <c r="H231" s="5"/>
      <c r="I231" s="131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</row>
    <row r="232" spans="1:27" ht="15.75" customHeight="1" thickBot="1" x14ac:dyDescent="0.4">
      <c r="A232" s="148">
        <f>IF($A$3='Base Datos'!$L$5,'Base Datos'!E85,IF($A$3='Base Datos'!$L$6,'Base Datos'!F85,IF($A$3='Base Datos'!$L$7,'Base Datos'!G85,IF($A$3='Base Datos'!$L$8,'Base Datos'!H85,IF($A$3='Base Datos'!$L$9,'Base Datos'!I85)))))</f>
        <v>8091</v>
      </c>
      <c r="B232" s="141">
        <v>229</v>
      </c>
      <c r="C232" s="11"/>
      <c r="D232" s="5"/>
      <c r="E232" s="5"/>
      <c r="F232" s="5"/>
      <c r="G232" s="5"/>
      <c r="H232" s="5"/>
      <c r="I232" s="131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</row>
    <row r="233" spans="1:27" ht="15.75" customHeight="1" thickBot="1" x14ac:dyDescent="0.4">
      <c r="A233" s="148">
        <f>IF($A$3='Base Datos'!$L$5,'Base Datos'!E68,IF($A$3='Base Datos'!$L$6,'Base Datos'!F68,IF($A$3='Base Datos'!$L$7,'Base Datos'!G68,IF($A$3='Base Datos'!$L$8,'Base Datos'!H68,IF($A$3='Base Datos'!$L$9,'Base Datos'!I68)))))</f>
        <v>8099</v>
      </c>
      <c r="B233" s="141">
        <v>230</v>
      </c>
      <c r="C233" s="11"/>
      <c r="D233" s="5"/>
      <c r="E233" s="5"/>
      <c r="F233" s="5"/>
      <c r="G233" s="5"/>
      <c r="H233" s="5"/>
      <c r="I233" s="131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</row>
    <row r="234" spans="1:27" ht="15.75" customHeight="1" thickBot="1" x14ac:dyDescent="0.4">
      <c r="A234" s="148">
        <f>IF($A$3='Base Datos'!$L$5,'Base Datos'!E131,IF($A$3='Base Datos'!$L$6,'Base Datos'!F131,IF($A$3='Base Datos'!$L$7,'Base Datos'!G131,IF($A$3='Base Datos'!$L$8,'Base Datos'!H131,IF($A$3='Base Datos'!$L$9,'Base Datos'!I131)))))</f>
        <v>8123</v>
      </c>
      <c r="B234" s="141">
        <v>231</v>
      </c>
      <c r="C234" s="11"/>
      <c r="D234" s="5"/>
      <c r="E234" s="5"/>
      <c r="F234" s="5"/>
      <c r="G234" s="5"/>
      <c r="H234" s="5"/>
      <c r="I234" s="131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</row>
    <row r="235" spans="1:27" ht="15.75" customHeight="1" thickBot="1" x14ac:dyDescent="0.4">
      <c r="A235" s="148">
        <f>IF($A$3='Base Datos'!$L$5,'Base Datos'!E9,IF($A$3='Base Datos'!$L$6,'Base Datos'!F9,IF($A$3='Base Datos'!$L$7,'Base Datos'!G9,IF($A$3='Base Datos'!$L$8,'Base Datos'!H9,IF($A$3='Base Datos'!$L$9,'Base Datos'!I9)))))</f>
        <v>8147</v>
      </c>
      <c r="B235" s="141">
        <v>232</v>
      </c>
      <c r="C235" s="11"/>
      <c r="D235" s="5"/>
      <c r="E235" s="5"/>
      <c r="F235" s="5"/>
      <c r="G235" s="5"/>
      <c r="H235" s="5"/>
      <c r="I235" s="131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</row>
    <row r="236" spans="1:27" ht="15.75" customHeight="1" thickBot="1" x14ac:dyDescent="0.4">
      <c r="A236" s="148">
        <f>IF($A$3='Base Datos'!$L$5,'Base Datos'!E88,IF($A$3='Base Datos'!$L$6,'Base Datos'!F88,IF($A$3='Base Datos'!$L$7,'Base Datos'!G88,IF($A$3='Base Datos'!$L$8,'Base Datos'!H88,IF($A$3='Base Datos'!$L$9,'Base Datos'!I88)))))</f>
        <v>8155</v>
      </c>
      <c r="B236" s="141">
        <v>233</v>
      </c>
      <c r="C236" s="11"/>
      <c r="D236" s="5"/>
      <c r="E236" s="5"/>
      <c r="F236" s="5"/>
      <c r="G236" s="5"/>
      <c r="H236" s="5"/>
      <c r="I236" s="131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</row>
    <row r="237" spans="1:27" ht="15.75" customHeight="1" thickBot="1" x14ac:dyDescent="0.4">
      <c r="A237" s="148">
        <f>IF($A$3='Base Datos'!$L$5,'Base Datos'!E190,IF($A$3='Base Datos'!$L$6,'Base Datos'!F190,IF($A$3='Base Datos'!$L$7,'Base Datos'!G190,IF($A$3='Base Datos'!$L$8,'Base Datos'!H190,IF($A$3='Base Datos'!$L$9,'Base Datos'!I190)))))</f>
        <v>8163</v>
      </c>
      <c r="B237" s="141">
        <v>234</v>
      </c>
      <c r="C237" s="11"/>
      <c r="D237" s="5"/>
      <c r="E237" s="5"/>
      <c r="F237" s="5"/>
      <c r="G237" s="5"/>
      <c r="H237" s="5"/>
      <c r="I237" s="131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</row>
    <row r="238" spans="1:27" ht="15.75" customHeight="1" thickBot="1" x14ac:dyDescent="0.4">
      <c r="A238" s="148">
        <f>IF($A$3='Base Datos'!$L$5,'Base Datos'!E351,IF($A$3='Base Datos'!$L$6,'Base Datos'!F351,IF($A$3='Base Datos'!$L$7,'Base Datos'!G351,IF($A$3='Base Datos'!$L$8,'Base Datos'!H351,IF($A$3='Base Datos'!$L$9,'Base Datos'!I351)))))</f>
        <v>8168</v>
      </c>
      <c r="B238" s="141">
        <v>235</v>
      </c>
      <c r="C238" s="11"/>
      <c r="D238" s="5"/>
      <c r="E238" s="5"/>
      <c r="F238" s="5"/>
      <c r="G238" s="5"/>
      <c r="H238" s="5"/>
      <c r="I238" s="131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</row>
    <row r="239" spans="1:27" ht="15.75" customHeight="1" thickBot="1" x14ac:dyDescent="0.4">
      <c r="A239" s="148">
        <f>IF($A$3='Base Datos'!$L$5,'Base Datos'!E36,IF($A$3='Base Datos'!$L$6,'Base Datos'!F36,IF($A$3='Base Datos'!$L$7,'Base Datos'!G36,IF($A$3='Base Datos'!$L$8,'Base Datos'!H36,IF($A$3='Base Datos'!$L$9,'Base Datos'!I36)))))</f>
        <v>8194</v>
      </c>
      <c r="B239" s="141">
        <v>236</v>
      </c>
      <c r="C239" s="11"/>
      <c r="D239" s="5"/>
      <c r="E239" s="5"/>
      <c r="F239" s="5"/>
      <c r="G239" s="5"/>
      <c r="H239" s="5"/>
      <c r="I239" s="131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</row>
    <row r="240" spans="1:27" ht="15.75" customHeight="1" thickBot="1" x14ac:dyDescent="0.4">
      <c r="A240" s="148">
        <f>IF($A$3='Base Datos'!$L$5,'Base Datos'!E376,IF($A$3='Base Datos'!$L$6,'Base Datos'!F376,IF($A$3='Base Datos'!$L$7,'Base Datos'!G376,IF($A$3='Base Datos'!$L$8,'Base Datos'!H376,IF($A$3='Base Datos'!$L$9,'Base Datos'!I376)))))</f>
        <v>8196</v>
      </c>
      <c r="B240" s="141">
        <v>237</v>
      </c>
      <c r="C240" s="11"/>
      <c r="D240" s="5"/>
      <c r="E240" s="5"/>
      <c r="F240" s="5"/>
      <c r="G240" s="5"/>
      <c r="H240" s="5"/>
      <c r="I240" s="131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</row>
    <row r="241" spans="1:27" ht="15.75" customHeight="1" thickBot="1" x14ac:dyDescent="0.4">
      <c r="A241" s="148">
        <f>IF($A$3='Base Datos'!$L$5,'Base Datos'!E215,IF($A$3='Base Datos'!$L$6,'Base Datos'!F215,IF($A$3='Base Datos'!$L$7,'Base Datos'!G215,IF($A$3='Base Datos'!$L$8,'Base Datos'!H215,IF($A$3='Base Datos'!$L$9,'Base Datos'!I215)))))</f>
        <v>8234</v>
      </c>
      <c r="B241" s="141">
        <v>238</v>
      </c>
      <c r="C241" s="11"/>
      <c r="D241" s="5"/>
      <c r="E241" s="5"/>
      <c r="F241" s="5"/>
      <c r="G241" s="5"/>
      <c r="H241" s="5"/>
      <c r="I241" s="131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</row>
    <row r="242" spans="1:27" ht="15.75" customHeight="1" thickBot="1" x14ac:dyDescent="0.4">
      <c r="A242" s="148">
        <f>IF($A$3='Base Datos'!$L$5,'Base Datos'!E139,IF($A$3='Base Datos'!$L$6,'Base Datos'!F139,IF($A$3='Base Datos'!$L$7,'Base Datos'!G139,IF($A$3='Base Datos'!$L$8,'Base Datos'!H139,IF($A$3='Base Datos'!$L$9,'Base Datos'!I139)))))</f>
        <v>8236</v>
      </c>
      <c r="B242" s="141">
        <v>239</v>
      </c>
      <c r="C242" s="11"/>
      <c r="D242" s="5"/>
      <c r="E242" s="5"/>
      <c r="F242" s="5"/>
      <c r="G242" s="5"/>
      <c r="H242" s="5"/>
      <c r="I242" s="131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</row>
    <row r="243" spans="1:27" ht="15.75" customHeight="1" thickBot="1" x14ac:dyDescent="0.4">
      <c r="A243" s="148">
        <f>IF($A$3='Base Datos'!$L$5,'Base Datos'!E32,IF($A$3='Base Datos'!$L$6,'Base Datos'!F32,IF($A$3='Base Datos'!$L$7,'Base Datos'!G32,IF($A$3='Base Datos'!$L$8,'Base Datos'!H32,IF($A$3='Base Datos'!$L$9,'Base Datos'!I32)))))</f>
        <v>8252</v>
      </c>
      <c r="B243" s="141">
        <v>240</v>
      </c>
      <c r="C243" s="11"/>
      <c r="D243" s="5"/>
      <c r="E243" s="5"/>
      <c r="F243" s="5"/>
      <c r="G243" s="5"/>
      <c r="H243" s="5"/>
      <c r="I243" s="131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</row>
    <row r="244" spans="1:27" ht="15.75" customHeight="1" thickBot="1" x14ac:dyDescent="0.4">
      <c r="A244" s="148">
        <f>IF($A$3='Base Datos'!$L$5,'Base Datos'!E388,IF($A$3='Base Datos'!$L$6,'Base Datos'!F388,IF($A$3='Base Datos'!$L$7,'Base Datos'!G388,IF($A$3='Base Datos'!$L$8,'Base Datos'!H388,IF($A$3='Base Datos'!$L$9,'Base Datos'!I388)))))</f>
        <v>8252</v>
      </c>
      <c r="B244" s="141">
        <v>241</v>
      </c>
      <c r="C244" s="11"/>
      <c r="D244" s="5"/>
      <c r="E244" s="5"/>
      <c r="F244" s="5"/>
      <c r="G244" s="5"/>
      <c r="H244" s="5"/>
      <c r="I244" s="131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</row>
    <row r="245" spans="1:27" ht="15.75" customHeight="1" thickBot="1" x14ac:dyDescent="0.4">
      <c r="A245" s="148">
        <f>IF($A$3='Base Datos'!$L$5,'Base Datos'!E43,IF($A$3='Base Datos'!$L$6,'Base Datos'!F43,IF($A$3='Base Datos'!$L$7,'Base Datos'!G43,IF($A$3='Base Datos'!$L$8,'Base Datos'!H43,IF($A$3='Base Datos'!$L$9,'Base Datos'!I43)))))</f>
        <v>8295</v>
      </c>
      <c r="B245" s="141">
        <v>242</v>
      </c>
      <c r="C245" s="11"/>
      <c r="D245" s="5"/>
      <c r="E245" s="5"/>
      <c r="F245" s="5"/>
      <c r="G245" s="5"/>
      <c r="H245" s="5"/>
      <c r="I245" s="131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</row>
    <row r="246" spans="1:27" ht="15.75" customHeight="1" thickBot="1" x14ac:dyDescent="0.4">
      <c r="A246" s="148">
        <f>IF($A$3='Base Datos'!$L$5,'Base Datos'!E89,IF($A$3='Base Datos'!$L$6,'Base Datos'!F89,IF($A$3='Base Datos'!$L$7,'Base Datos'!G89,IF($A$3='Base Datos'!$L$8,'Base Datos'!H89,IF($A$3='Base Datos'!$L$9,'Base Datos'!I89)))))</f>
        <v>8332</v>
      </c>
      <c r="B246" s="141">
        <v>243</v>
      </c>
      <c r="C246" s="11"/>
      <c r="D246" s="5"/>
      <c r="E246" s="5"/>
      <c r="F246" s="5"/>
      <c r="G246" s="5"/>
      <c r="H246" s="5"/>
      <c r="I246" s="131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</row>
    <row r="247" spans="1:27" ht="15.75" customHeight="1" thickBot="1" x14ac:dyDescent="0.4">
      <c r="A247" s="148">
        <f>IF($A$3='Base Datos'!$L$5,'Base Datos'!E206,IF($A$3='Base Datos'!$L$6,'Base Datos'!F206,IF($A$3='Base Datos'!$L$7,'Base Datos'!G206,IF($A$3='Base Datos'!$L$8,'Base Datos'!H206,IF($A$3='Base Datos'!$L$9,'Base Datos'!I206)))))</f>
        <v>8332</v>
      </c>
      <c r="B247" s="141">
        <v>244</v>
      </c>
      <c r="C247" s="11"/>
      <c r="D247" s="5"/>
      <c r="E247" s="5"/>
      <c r="F247" s="5"/>
      <c r="G247" s="5"/>
      <c r="H247" s="5"/>
      <c r="I247" s="131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</row>
    <row r="248" spans="1:27" ht="15.75" customHeight="1" thickBot="1" x14ac:dyDescent="0.4">
      <c r="A248" s="148">
        <f>IF($A$3='Base Datos'!$L$5,'Base Datos'!E107,IF($A$3='Base Datos'!$L$6,'Base Datos'!F107,IF($A$3='Base Datos'!$L$7,'Base Datos'!G107,IF($A$3='Base Datos'!$L$8,'Base Datos'!H107,IF($A$3='Base Datos'!$L$9,'Base Datos'!I107)))))</f>
        <v>8368</v>
      </c>
      <c r="B248" s="141">
        <v>245</v>
      </c>
      <c r="C248" s="11"/>
      <c r="D248" s="5"/>
      <c r="E248" s="5"/>
      <c r="F248" s="5"/>
      <c r="G248" s="5"/>
      <c r="H248" s="5"/>
      <c r="I248" s="131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</row>
    <row r="249" spans="1:27" ht="15.75" customHeight="1" thickBot="1" x14ac:dyDescent="0.4">
      <c r="A249" s="148">
        <f>IF($A$3='Base Datos'!$L$5,'Base Datos'!E152,IF($A$3='Base Datos'!$L$6,'Base Datos'!F152,IF($A$3='Base Datos'!$L$7,'Base Datos'!G152,IF($A$3='Base Datos'!$L$8,'Base Datos'!H152,IF($A$3='Base Datos'!$L$9,'Base Datos'!I152)))))</f>
        <v>8408</v>
      </c>
      <c r="B249" s="141">
        <v>246</v>
      </c>
      <c r="C249" s="11"/>
      <c r="D249" s="5"/>
      <c r="E249" s="5"/>
      <c r="F249" s="5"/>
      <c r="G249" s="5"/>
      <c r="H249" s="5"/>
      <c r="I249" s="131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</row>
    <row r="250" spans="1:27" ht="15.75" customHeight="1" thickBot="1" x14ac:dyDescent="0.4">
      <c r="A250" s="148">
        <f>IF($A$3='Base Datos'!$L$5,'Base Datos'!E100,IF($A$3='Base Datos'!$L$6,'Base Datos'!F100,IF($A$3='Base Datos'!$L$7,'Base Datos'!G100,IF($A$3='Base Datos'!$L$8,'Base Datos'!H100,IF($A$3='Base Datos'!$L$9,'Base Datos'!I100)))))</f>
        <v>8411</v>
      </c>
      <c r="B250" s="141">
        <v>247</v>
      </c>
      <c r="C250" s="11"/>
      <c r="D250" s="5"/>
      <c r="E250" s="5"/>
      <c r="F250" s="5"/>
      <c r="G250" s="5"/>
      <c r="H250" s="5"/>
      <c r="I250" s="131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</row>
    <row r="251" spans="1:27" ht="15.75" customHeight="1" thickBot="1" x14ac:dyDescent="0.4">
      <c r="A251" s="148">
        <f>IF($A$3='Base Datos'!$L$5,'Base Datos'!E119,IF($A$3='Base Datos'!$L$6,'Base Datos'!F119,IF($A$3='Base Datos'!$L$7,'Base Datos'!G119,IF($A$3='Base Datos'!$L$8,'Base Datos'!H119,IF($A$3='Base Datos'!$L$9,'Base Datos'!I119)))))</f>
        <v>8442</v>
      </c>
      <c r="B251" s="141">
        <v>248</v>
      </c>
      <c r="C251" s="11"/>
      <c r="D251" s="5"/>
      <c r="E251" s="5"/>
      <c r="F251" s="5"/>
      <c r="G251" s="5"/>
      <c r="H251" s="5"/>
      <c r="I251" s="131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</row>
    <row r="252" spans="1:27" ht="15.75" customHeight="1" thickBot="1" x14ac:dyDescent="0.4">
      <c r="A252" s="148">
        <f>IF($A$3='Base Datos'!$L$5,'Base Datos'!E207,IF($A$3='Base Datos'!$L$6,'Base Datos'!F207,IF($A$3='Base Datos'!$L$7,'Base Datos'!G207,IF($A$3='Base Datos'!$L$8,'Base Datos'!H207,IF($A$3='Base Datos'!$L$9,'Base Datos'!I207)))))</f>
        <v>8442</v>
      </c>
      <c r="B252" s="141">
        <v>249</v>
      </c>
      <c r="C252" s="11"/>
      <c r="D252" s="5"/>
      <c r="E252" s="5"/>
      <c r="F252" s="5"/>
      <c r="G252" s="5"/>
      <c r="H252" s="5"/>
      <c r="I252" s="131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</row>
    <row r="253" spans="1:27" ht="15.75" customHeight="1" thickBot="1" x14ac:dyDescent="0.4">
      <c r="A253" s="148">
        <f>IF($A$3='Base Datos'!$L$5,'Base Datos'!E70,IF($A$3='Base Datos'!$L$6,'Base Datos'!F70,IF($A$3='Base Datos'!$L$7,'Base Datos'!G70,IF($A$3='Base Datos'!$L$8,'Base Datos'!H70,IF($A$3='Base Datos'!$L$9,'Base Datos'!I70)))))</f>
        <v>8444</v>
      </c>
      <c r="B253" s="141">
        <v>250</v>
      </c>
      <c r="C253" s="11"/>
      <c r="D253" s="5"/>
      <c r="E253" s="5"/>
      <c r="F253" s="5"/>
      <c r="G253" s="5"/>
      <c r="H253" s="5"/>
      <c r="I253" s="131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</row>
    <row r="254" spans="1:27" ht="15.75" customHeight="1" thickBot="1" x14ac:dyDescent="0.4">
      <c r="A254" s="148">
        <f>IF($A$3='Base Datos'!$L$5,'Base Datos'!E49,IF($A$3='Base Datos'!$L$6,'Base Datos'!F49,IF($A$3='Base Datos'!$L$7,'Base Datos'!G49,IF($A$3='Base Datos'!$L$8,'Base Datos'!H49,IF($A$3='Base Datos'!$L$9,'Base Datos'!I49)))))</f>
        <v>8457</v>
      </c>
      <c r="B254" s="141">
        <v>251</v>
      </c>
      <c r="C254" s="11"/>
      <c r="D254" s="5"/>
      <c r="E254" s="5"/>
      <c r="F254" s="5"/>
      <c r="G254" s="5"/>
      <c r="H254" s="5"/>
      <c r="I254" s="131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</row>
    <row r="255" spans="1:27" ht="15.75" customHeight="1" thickBot="1" x14ac:dyDescent="0.4">
      <c r="A255" s="148">
        <f>IF($A$3='Base Datos'!$L$5,'Base Datos'!E352,IF($A$3='Base Datos'!$L$6,'Base Datos'!F352,IF($A$3='Base Datos'!$L$7,'Base Datos'!G352,IF($A$3='Base Datos'!$L$8,'Base Datos'!H352,IF($A$3='Base Datos'!$L$9,'Base Datos'!I352)))))</f>
        <v>8477</v>
      </c>
      <c r="B255" s="141">
        <v>252</v>
      </c>
      <c r="C255" s="11"/>
      <c r="D255" s="5"/>
      <c r="E255" s="5"/>
      <c r="F255" s="5"/>
      <c r="G255" s="5"/>
      <c r="H255" s="5"/>
      <c r="I255" s="131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</row>
    <row r="256" spans="1:27" ht="15.75" customHeight="1" thickBot="1" x14ac:dyDescent="0.4">
      <c r="A256" s="148">
        <f>IF($A$3='Base Datos'!$L$5,'Base Datos'!E140,IF($A$3='Base Datos'!$L$6,'Base Datos'!F140,IF($A$3='Base Datos'!$L$7,'Base Datos'!G140,IF($A$3='Base Datos'!$L$8,'Base Datos'!H140,IF($A$3='Base Datos'!$L$9,'Base Datos'!I140)))))</f>
        <v>8486</v>
      </c>
      <c r="B256" s="141">
        <v>253</v>
      </c>
      <c r="C256" s="11"/>
      <c r="D256" s="5"/>
      <c r="E256" s="5"/>
      <c r="F256" s="5"/>
      <c r="G256" s="5"/>
      <c r="H256" s="5"/>
      <c r="I256" s="131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</row>
    <row r="257" spans="1:27" ht="15.75" customHeight="1" thickBot="1" x14ac:dyDescent="0.4">
      <c r="A257" s="148">
        <f>IF($A$3='Base Datos'!$L$5,'Base Datos'!E182,IF($A$3='Base Datos'!$L$6,'Base Datos'!F182,IF($A$3='Base Datos'!$L$7,'Base Datos'!G182,IF($A$3='Base Datos'!$L$8,'Base Datos'!H182,IF($A$3='Base Datos'!$L$9,'Base Datos'!I182)))))</f>
        <v>8528</v>
      </c>
      <c r="B257" s="141">
        <v>254</v>
      </c>
      <c r="C257" s="11"/>
      <c r="D257" s="5"/>
      <c r="E257" s="5"/>
      <c r="F257" s="5"/>
      <c r="G257" s="5"/>
      <c r="H257" s="5"/>
      <c r="I257" s="131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</row>
    <row r="258" spans="1:27" ht="15.75" customHeight="1" thickBot="1" x14ac:dyDescent="0.4">
      <c r="A258" s="148">
        <f>IF($A$3='Base Datos'!$L$5,'Base Datos'!E334,IF($A$3='Base Datos'!$L$6,'Base Datos'!F334,IF($A$3='Base Datos'!$L$7,'Base Datos'!G334,IF($A$3='Base Datos'!$L$8,'Base Datos'!H334,IF($A$3='Base Datos'!$L$9,'Base Datos'!I334)))))</f>
        <v>8534</v>
      </c>
      <c r="B258" s="141">
        <v>255</v>
      </c>
      <c r="C258" s="11"/>
      <c r="D258" s="5"/>
      <c r="E258" s="5"/>
      <c r="F258" s="5"/>
      <c r="G258" s="5"/>
      <c r="H258" s="5"/>
      <c r="I258" s="131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</row>
    <row r="259" spans="1:27" ht="15.75" customHeight="1" thickBot="1" x14ac:dyDescent="0.4">
      <c r="A259" s="148">
        <f>IF($A$3='Base Datos'!$L$5,'Base Datos'!E153,IF($A$3='Base Datos'!$L$6,'Base Datos'!F153,IF($A$3='Base Datos'!$L$7,'Base Datos'!G153,IF($A$3='Base Datos'!$L$8,'Base Datos'!H153,IF($A$3='Base Datos'!$L$9,'Base Datos'!I153)))))</f>
        <v>8539</v>
      </c>
      <c r="B259" s="141">
        <v>256</v>
      </c>
      <c r="C259" s="11"/>
      <c r="D259" s="5"/>
      <c r="E259" s="5"/>
      <c r="F259" s="5"/>
      <c r="G259" s="5"/>
      <c r="H259" s="5"/>
      <c r="I259" s="131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</row>
    <row r="260" spans="1:27" ht="15.75" customHeight="1" thickBot="1" x14ac:dyDescent="0.4">
      <c r="A260" s="148">
        <f>IF($A$3='Base Datos'!$L$5,'Base Datos'!E201,IF($A$3='Base Datos'!$L$6,'Base Datos'!F201,IF($A$3='Base Datos'!$L$7,'Base Datos'!G201,IF($A$3='Base Datos'!$L$8,'Base Datos'!H201,IF($A$3='Base Datos'!$L$9,'Base Datos'!I201)))))</f>
        <v>8573</v>
      </c>
      <c r="B260" s="141">
        <v>257</v>
      </c>
      <c r="C260" s="11"/>
      <c r="D260" s="5"/>
      <c r="E260" s="5"/>
      <c r="F260" s="5"/>
      <c r="G260" s="5"/>
      <c r="H260" s="5"/>
      <c r="I260" s="131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</row>
    <row r="261" spans="1:27" ht="15.75" customHeight="1" thickBot="1" x14ac:dyDescent="0.4">
      <c r="A261" s="148">
        <f>IF($A$3='Base Datos'!$L$5,'Base Datos'!E59,IF($A$3='Base Datos'!$L$6,'Base Datos'!F59,IF($A$3='Base Datos'!$L$7,'Base Datos'!G59,IF($A$3='Base Datos'!$L$8,'Base Datos'!H59,IF($A$3='Base Datos'!$L$9,'Base Datos'!I59)))))</f>
        <v>8582</v>
      </c>
      <c r="B261" s="141">
        <v>258</v>
      </c>
      <c r="C261" s="11"/>
      <c r="D261" s="5"/>
      <c r="E261" s="5"/>
      <c r="F261" s="5"/>
      <c r="G261" s="5"/>
      <c r="H261" s="5"/>
      <c r="I261" s="131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</row>
    <row r="262" spans="1:27" ht="15.75" customHeight="1" thickBot="1" x14ac:dyDescent="0.4">
      <c r="A262" s="148">
        <f>IF($A$3='Base Datos'!$L$5,'Base Datos'!E123,IF($A$3='Base Datos'!$L$6,'Base Datos'!F123,IF($A$3='Base Datos'!$L$7,'Base Datos'!G123,IF($A$3='Base Datos'!$L$8,'Base Datos'!H123,IF($A$3='Base Datos'!$L$9,'Base Datos'!I123)))))</f>
        <v>8616</v>
      </c>
      <c r="B262" s="141">
        <v>259</v>
      </c>
      <c r="C262" s="11"/>
      <c r="D262" s="5"/>
      <c r="E262" s="5"/>
      <c r="F262" s="5"/>
      <c r="G262" s="5"/>
      <c r="H262" s="5"/>
      <c r="I262" s="131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</row>
    <row r="263" spans="1:27" ht="15.75" customHeight="1" thickBot="1" x14ac:dyDescent="0.4">
      <c r="A263" s="148">
        <f>IF($A$3='Base Datos'!$L$5,'Base Datos'!E60,IF($A$3='Base Datos'!$L$6,'Base Datos'!F60,IF($A$3='Base Datos'!$L$7,'Base Datos'!G60,IF($A$3='Base Datos'!$L$8,'Base Datos'!H60,IF($A$3='Base Datos'!$L$9,'Base Datos'!I60)))))</f>
        <v>8676</v>
      </c>
      <c r="B263" s="141">
        <v>260</v>
      </c>
      <c r="C263" s="11"/>
      <c r="D263" s="5"/>
      <c r="E263" s="5"/>
      <c r="F263" s="5"/>
      <c r="G263" s="5"/>
      <c r="H263" s="5"/>
      <c r="I263" s="131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</row>
    <row r="264" spans="1:27" ht="15.75" customHeight="1" thickBot="1" x14ac:dyDescent="0.4">
      <c r="A264" s="148">
        <f>IF($A$3='Base Datos'!$L$5,'Base Datos'!E47,IF($A$3='Base Datos'!$L$6,'Base Datos'!F47,IF($A$3='Base Datos'!$L$7,'Base Datos'!G47,IF($A$3='Base Datos'!$L$8,'Base Datos'!H47,IF($A$3='Base Datos'!$L$9,'Base Datos'!I47)))))</f>
        <v>8694</v>
      </c>
      <c r="B264" s="141">
        <v>261</v>
      </c>
      <c r="C264" s="11"/>
      <c r="D264" s="5"/>
      <c r="E264" s="5"/>
      <c r="F264" s="5"/>
      <c r="G264" s="5"/>
      <c r="H264" s="5"/>
      <c r="I264" s="131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</row>
    <row r="265" spans="1:27" ht="15.75" customHeight="1" thickBot="1" x14ac:dyDescent="0.4">
      <c r="A265" s="148">
        <f>IF($A$3='Base Datos'!$L$5,'Base Datos'!E108,IF($A$3='Base Datos'!$L$6,'Base Datos'!F108,IF($A$3='Base Datos'!$L$7,'Base Datos'!G108,IF($A$3='Base Datos'!$L$8,'Base Datos'!H108,IF($A$3='Base Datos'!$L$9,'Base Datos'!I108)))))</f>
        <v>8747</v>
      </c>
      <c r="B265" s="141">
        <v>262</v>
      </c>
      <c r="C265" s="11"/>
      <c r="D265" s="5"/>
      <c r="E265" s="5"/>
      <c r="F265" s="5"/>
      <c r="G265" s="5"/>
      <c r="H265" s="5"/>
      <c r="I265" s="131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</row>
    <row r="266" spans="1:27" ht="15.75" customHeight="1" thickBot="1" x14ac:dyDescent="0.4">
      <c r="A266" s="148">
        <f>IF($A$3='Base Datos'!$L$5,'Base Datos'!E210,IF($A$3='Base Datos'!$L$6,'Base Datos'!F210,IF($A$3='Base Datos'!$L$7,'Base Datos'!G210,IF($A$3='Base Datos'!$L$8,'Base Datos'!H210,IF($A$3='Base Datos'!$L$9,'Base Datos'!I210)))))</f>
        <v>8767</v>
      </c>
      <c r="B266" s="141">
        <v>263</v>
      </c>
      <c r="C266" s="11"/>
      <c r="D266" s="5"/>
      <c r="E266" s="5"/>
      <c r="F266" s="5"/>
      <c r="G266" s="5"/>
      <c r="H266" s="5"/>
      <c r="I266" s="131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</row>
    <row r="267" spans="1:27" ht="15.75" customHeight="1" thickBot="1" x14ac:dyDescent="0.4">
      <c r="A267" s="148">
        <f>IF($A$3='Base Datos'!$L$5,'Base Datos'!E18,IF($A$3='Base Datos'!$L$6,'Base Datos'!F18,IF($A$3='Base Datos'!$L$7,'Base Datos'!G18,IF($A$3='Base Datos'!$L$8,'Base Datos'!H18,IF($A$3='Base Datos'!$L$9,'Base Datos'!I18)))))</f>
        <v>8776</v>
      </c>
      <c r="B267" s="141">
        <v>264</v>
      </c>
      <c r="C267" s="11"/>
      <c r="D267" s="5"/>
      <c r="E267" s="5"/>
      <c r="F267" s="5"/>
      <c r="G267" s="5"/>
      <c r="H267" s="5"/>
      <c r="I267" s="131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</row>
    <row r="268" spans="1:27" ht="15.75" customHeight="1" thickBot="1" x14ac:dyDescent="0.4">
      <c r="A268" s="148">
        <f>IF($A$3='Base Datos'!$L$5,'Base Datos'!E161,IF($A$3='Base Datos'!$L$6,'Base Datos'!F161,IF($A$3='Base Datos'!$L$7,'Base Datos'!G161,IF($A$3='Base Datos'!$L$8,'Base Datos'!H161,IF($A$3='Base Datos'!$L$9,'Base Datos'!I161)))))</f>
        <v>8796</v>
      </c>
      <c r="B268" s="141">
        <v>265</v>
      </c>
      <c r="C268" s="11"/>
      <c r="D268" s="5"/>
      <c r="E268" s="5"/>
      <c r="F268" s="5"/>
      <c r="G268" s="5"/>
      <c r="H268" s="5"/>
      <c r="I268" s="131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</row>
    <row r="269" spans="1:27" ht="15.75" customHeight="1" thickBot="1" x14ac:dyDescent="0.4">
      <c r="A269" s="148">
        <f>IF($A$3='Base Datos'!$L$5,'Base Datos'!E115,IF($A$3='Base Datos'!$L$6,'Base Datos'!F115,IF($A$3='Base Datos'!$L$7,'Base Datos'!G115,IF($A$3='Base Datos'!$L$8,'Base Datos'!H115,IF($A$3='Base Datos'!$L$9,'Base Datos'!I115)))))</f>
        <v>8805</v>
      </c>
      <c r="B269" s="141">
        <v>266</v>
      </c>
      <c r="C269" s="11"/>
      <c r="D269" s="5"/>
      <c r="E269" s="5"/>
      <c r="F269" s="5"/>
      <c r="G269" s="5"/>
      <c r="H269" s="5"/>
      <c r="I269" s="131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</row>
    <row r="270" spans="1:27" ht="15.75" customHeight="1" thickBot="1" x14ac:dyDescent="0.4">
      <c r="A270" s="148">
        <f>IF($A$3='Base Datos'!$L$5,'Base Datos'!E33,IF($A$3='Base Datos'!$L$6,'Base Datos'!F33,IF($A$3='Base Datos'!$L$7,'Base Datos'!G33,IF($A$3='Base Datos'!$L$8,'Base Datos'!H33,IF($A$3='Base Datos'!$L$9,'Base Datos'!I33)))))</f>
        <v>8812</v>
      </c>
      <c r="B270" s="141">
        <v>267</v>
      </c>
      <c r="C270" s="11"/>
      <c r="D270" s="5"/>
      <c r="E270" s="5"/>
      <c r="F270" s="5"/>
      <c r="G270" s="5"/>
      <c r="H270" s="5"/>
      <c r="I270" s="131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</row>
    <row r="271" spans="1:27" ht="15.75" customHeight="1" thickBot="1" x14ac:dyDescent="0.4">
      <c r="A271" s="148">
        <f>IF($A$3='Base Datos'!$L$5,'Base Datos'!E373,IF($A$3='Base Datos'!$L$6,'Base Datos'!F373,IF($A$3='Base Datos'!$L$7,'Base Datos'!G373,IF($A$3='Base Datos'!$L$8,'Base Datos'!H373,IF($A$3='Base Datos'!$L$9,'Base Datos'!I373)))))</f>
        <v>8827</v>
      </c>
      <c r="B271" s="141">
        <v>268</v>
      </c>
      <c r="C271" s="11"/>
      <c r="D271" s="5"/>
      <c r="E271" s="5"/>
      <c r="F271" s="5"/>
      <c r="G271" s="5"/>
      <c r="H271" s="5"/>
      <c r="I271" s="131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</row>
    <row r="272" spans="1:27" ht="15.75" customHeight="1" thickBot="1" x14ac:dyDescent="0.4">
      <c r="A272" s="148">
        <f>IF($A$3='Base Datos'!$L$5,'Base Datos'!E111,IF($A$3='Base Datos'!$L$6,'Base Datos'!F111,IF($A$3='Base Datos'!$L$7,'Base Datos'!G111,IF($A$3='Base Datos'!$L$8,'Base Datos'!H111,IF($A$3='Base Datos'!$L$9,'Base Datos'!I111)))))</f>
        <v>8855</v>
      </c>
      <c r="B272" s="141">
        <v>269</v>
      </c>
      <c r="C272" s="11"/>
      <c r="D272" s="5"/>
      <c r="E272" s="5"/>
      <c r="F272" s="5"/>
      <c r="G272" s="5"/>
      <c r="H272" s="5"/>
      <c r="I272" s="131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</row>
    <row r="273" spans="1:27" ht="15.75" customHeight="1" thickBot="1" x14ac:dyDescent="0.4">
      <c r="A273" s="148">
        <f>IF($A$3='Base Datos'!$L$5,'Base Datos'!E71,IF($A$3='Base Datos'!$L$6,'Base Datos'!F71,IF($A$3='Base Datos'!$L$7,'Base Datos'!G71,IF($A$3='Base Datos'!$L$8,'Base Datos'!H71,IF($A$3='Base Datos'!$L$9,'Base Datos'!I71)))))</f>
        <v>8866</v>
      </c>
      <c r="B273" s="141">
        <v>270</v>
      </c>
      <c r="C273" s="11"/>
      <c r="D273" s="5"/>
      <c r="E273" s="5"/>
      <c r="F273" s="5"/>
      <c r="G273" s="5"/>
      <c r="H273" s="5"/>
      <c r="I273" s="131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</row>
    <row r="274" spans="1:27" ht="15.75" customHeight="1" thickBot="1" x14ac:dyDescent="0.4">
      <c r="A274" s="148">
        <f>IF($A$3='Base Datos'!$L$5,'Base Datos'!E84,IF($A$3='Base Datos'!$L$6,'Base Datos'!F84,IF($A$3='Base Datos'!$L$7,'Base Datos'!G84,IF($A$3='Base Datos'!$L$8,'Base Datos'!H84,IF($A$3='Base Datos'!$L$9,'Base Datos'!I84)))))</f>
        <v>8885</v>
      </c>
      <c r="B274" s="141">
        <v>271</v>
      </c>
      <c r="C274" s="11"/>
      <c r="D274" s="5"/>
      <c r="E274" s="5"/>
      <c r="F274" s="5"/>
      <c r="G274" s="5"/>
      <c r="H274" s="5"/>
      <c r="I274" s="131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</row>
    <row r="275" spans="1:27" ht="15.75" customHeight="1" thickBot="1" x14ac:dyDescent="0.4">
      <c r="A275" s="148">
        <f>IF($A$3='Base Datos'!$L$5,'Base Datos'!E401,IF($A$3='Base Datos'!$L$6,'Base Datos'!F401,IF($A$3='Base Datos'!$L$7,'Base Datos'!G401,IF($A$3='Base Datos'!$L$8,'Base Datos'!H401,IF($A$3='Base Datos'!$L$9,'Base Datos'!I401)))))</f>
        <v>8923</v>
      </c>
      <c r="B275" s="141">
        <v>272</v>
      </c>
      <c r="C275" s="11"/>
      <c r="D275" s="5"/>
      <c r="E275" s="5"/>
      <c r="F275" s="5"/>
      <c r="G275" s="5"/>
      <c r="H275" s="5"/>
      <c r="I275" s="131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</row>
    <row r="276" spans="1:27" ht="15.75" customHeight="1" thickBot="1" x14ac:dyDescent="0.4">
      <c r="A276" s="148">
        <f>IF($A$3='Base Datos'!$L$5,'Base Datos'!E41,IF($A$3='Base Datos'!$L$6,'Base Datos'!F41,IF($A$3='Base Datos'!$L$7,'Base Datos'!G41,IF($A$3='Base Datos'!$L$8,'Base Datos'!H41,IF($A$3='Base Datos'!$L$9,'Base Datos'!I41)))))</f>
        <v>8941</v>
      </c>
      <c r="B276" s="141">
        <v>273</v>
      </c>
      <c r="C276" s="11"/>
      <c r="D276" s="5"/>
      <c r="E276" s="5"/>
      <c r="F276" s="5"/>
      <c r="G276" s="5"/>
      <c r="H276" s="5"/>
      <c r="I276" s="131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</row>
    <row r="277" spans="1:27" ht="15.75" customHeight="1" thickBot="1" x14ac:dyDescent="0.4">
      <c r="A277" s="148">
        <f>IF($A$3='Base Datos'!$L$5,'Base Datos'!E397,IF($A$3='Base Datos'!$L$6,'Base Datos'!F397,IF($A$3='Base Datos'!$L$7,'Base Datos'!G397,IF($A$3='Base Datos'!$L$8,'Base Datos'!H397,IF($A$3='Base Datos'!$L$9,'Base Datos'!I397)))))</f>
        <v>8948</v>
      </c>
      <c r="B277" s="141">
        <v>274</v>
      </c>
      <c r="C277" s="11"/>
      <c r="D277" s="5"/>
      <c r="E277" s="5"/>
      <c r="F277" s="5"/>
      <c r="G277" s="5"/>
      <c r="H277" s="5"/>
      <c r="I277" s="131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</row>
    <row r="278" spans="1:27" ht="15.75" customHeight="1" thickBot="1" x14ac:dyDescent="0.4">
      <c r="A278" s="148">
        <f>IF($A$3='Base Datos'!$L$5,'Base Datos'!E86,IF($A$3='Base Datos'!$L$6,'Base Datos'!F86,IF($A$3='Base Datos'!$L$7,'Base Datos'!G86,IF($A$3='Base Datos'!$L$8,'Base Datos'!H86,IF($A$3='Base Datos'!$L$9,'Base Datos'!I86)))))</f>
        <v>8965</v>
      </c>
      <c r="B278" s="141">
        <v>275</v>
      </c>
      <c r="C278" s="11"/>
      <c r="D278" s="5"/>
      <c r="E278" s="5"/>
      <c r="F278" s="5"/>
      <c r="G278" s="5"/>
      <c r="H278" s="5"/>
      <c r="I278" s="131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</row>
    <row r="279" spans="1:27" ht="15.75" customHeight="1" thickBot="1" x14ac:dyDescent="0.4">
      <c r="A279" s="148">
        <f>IF($A$3='Base Datos'!$L$5,'Base Datos'!E364,IF($A$3='Base Datos'!$L$6,'Base Datos'!F364,IF($A$3='Base Datos'!$L$7,'Base Datos'!G364,IF($A$3='Base Datos'!$L$8,'Base Datos'!H364,IF($A$3='Base Datos'!$L$9,'Base Datos'!I364)))))</f>
        <v>8965</v>
      </c>
      <c r="B279" s="141">
        <v>276</v>
      </c>
      <c r="C279" s="11"/>
      <c r="D279" s="5"/>
      <c r="E279" s="5"/>
      <c r="F279" s="5"/>
      <c r="G279" s="5"/>
      <c r="H279" s="5"/>
      <c r="I279" s="131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</row>
    <row r="280" spans="1:27" ht="15.75" customHeight="1" thickBot="1" x14ac:dyDescent="0.4">
      <c r="A280" s="148">
        <f>IF($A$3='Base Datos'!$L$5,'Base Datos'!E157,IF($A$3='Base Datos'!$L$6,'Base Datos'!F157,IF($A$3='Base Datos'!$L$7,'Base Datos'!G157,IF($A$3='Base Datos'!$L$8,'Base Datos'!H157,IF($A$3='Base Datos'!$L$9,'Base Datos'!I157)))))</f>
        <v>8969</v>
      </c>
      <c r="B280" s="141">
        <v>277</v>
      </c>
      <c r="C280" s="11"/>
      <c r="D280" s="5"/>
      <c r="E280" s="5"/>
      <c r="F280" s="5"/>
      <c r="G280" s="5"/>
      <c r="H280" s="5"/>
      <c r="I280" s="131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</row>
    <row r="281" spans="1:27" ht="15.75" customHeight="1" thickBot="1" x14ac:dyDescent="0.4">
      <c r="A281" s="148">
        <f>IF($A$3='Base Datos'!$L$5,'Base Datos'!E384,IF($A$3='Base Datos'!$L$6,'Base Datos'!F384,IF($A$3='Base Datos'!$L$7,'Base Datos'!G384,IF($A$3='Base Datos'!$L$8,'Base Datos'!H384,IF($A$3='Base Datos'!$L$9,'Base Datos'!I384)))))</f>
        <v>8977</v>
      </c>
      <c r="B281" s="141">
        <v>278</v>
      </c>
      <c r="C281" s="11"/>
      <c r="D281" s="5"/>
      <c r="E281" s="5"/>
      <c r="F281" s="5"/>
      <c r="G281" s="5"/>
      <c r="H281" s="5"/>
      <c r="I281" s="131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</row>
    <row r="282" spans="1:27" ht="15.75" customHeight="1" thickBot="1" x14ac:dyDescent="0.4">
      <c r="A282" s="148">
        <f>IF($A$3='Base Datos'!$L$5,'Base Datos'!E6,IF($A$3='Base Datos'!$L$6,'Base Datos'!F6,IF($A$3='Base Datos'!$L$7,'Base Datos'!G6,IF($A$3='Base Datos'!$L$8,'Base Datos'!H6,IF($A$3='Base Datos'!$L$9,'Base Datos'!I6)))))</f>
        <v>8982</v>
      </c>
      <c r="B282" s="141">
        <v>279</v>
      </c>
      <c r="C282" s="11"/>
      <c r="D282" s="5"/>
      <c r="E282" s="5"/>
      <c r="F282" s="5"/>
      <c r="G282" s="5"/>
      <c r="H282" s="5"/>
      <c r="I282" s="131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</row>
    <row r="283" spans="1:27" ht="15.75" customHeight="1" thickBot="1" x14ac:dyDescent="0.4">
      <c r="A283" s="148">
        <f>IF($A$3='Base Datos'!$L$5,'Base Datos'!E362,IF($A$3='Base Datos'!$L$6,'Base Datos'!F362,IF($A$3='Base Datos'!$L$7,'Base Datos'!G362,IF($A$3='Base Datos'!$L$8,'Base Datos'!H362,IF($A$3='Base Datos'!$L$9,'Base Datos'!I362)))))</f>
        <v>8987</v>
      </c>
      <c r="B283" s="141">
        <v>280</v>
      </c>
      <c r="C283" s="11"/>
      <c r="D283" s="5"/>
      <c r="E283" s="5"/>
      <c r="F283" s="5"/>
      <c r="G283" s="5"/>
      <c r="H283" s="5"/>
      <c r="I283" s="131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</row>
    <row r="284" spans="1:27" ht="15.75" customHeight="1" thickBot="1" x14ac:dyDescent="0.4">
      <c r="A284" s="148">
        <f>IF($A$3='Base Datos'!$L$5,'Base Datos'!E56,IF($A$3='Base Datos'!$L$6,'Base Datos'!F56,IF($A$3='Base Datos'!$L$7,'Base Datos'!G56,IF($A$3='Base Datos'!$L$8,'Base Datos'!H56,IF($A$3='Base Datos'!$L$9,'Base Datos'!I56)))))</f>
        <v>9015</v>
      </c>
      <c r="B284" s="141">
        <v>281</v>
      </c>
      <c r="C284" s="11"/>
      <c r="D284" s="5"/>
      <c r="E284" s="5"/>
      <c r="F284" s="5"/>
      <c r="G284" s="5"/>
      <c r="H284" s="5"/>
      <c r="I284" s="131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</row>
    <row r="285" spans="1:27" ht="15.75" customHeight="1" thickBot="1" x14ac:dyDescent="0.4">
      <c r="A285" s="148">
        <f>IF($A$3='Base Datos'!$L$5,'Base Datos'!E172,IF($A$3='Base Datos'!$L$6,'Base Datos'!F172,IF($A$3='Base Datos'!$L$7,'Base Datos'!G172,IF($A$3='Base Datos'!$L$8,'Base Datos'!H172,IF($A$3='Base Datos'!$L$9,'Base Datos'!I172)))))</f>
        <v>9015</v>
      </c>
      <c r="B285" s="141">
        <v>282</v>
      </c>
      <c r="C285" s="11"/>
      <c r="D285" s="5"/>
      <c r="E285" s="5"/>
      <c r="F285" s="5"/>
      <c r="G285" s="5"/>
      <c r="H285" s="5"/>
      <c r="I285" s="131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</row>
    <row r="286" spans="1:27" ht="15.75" customHeight="1" thickBot="1" x14ac:dyDescent="0.4">
      <c r="A286" s="148">
        <f>IF($A$3='Base Datos'!$L$5,'Base Datos'!E337,IF($A$3='Base Datos'!$L$6,'Base Datos'!F337,IF($A$3='Base Datos'!$L$7,'Base Datos'!G337,IF($A$3='Base Datos'!$L$8,'Base Datos'!H337,IF($A$3='Base Datos'!$L$9,'Base Datos'!I337)))))</f>
        <v>9017</v>
      </c>
      <c r="B286" s="141">
        <v>283</v>
      </c>
      <c r="C286" s="11"/>
      <c r="D286" s="5"/>
      <c r="E286" s="5"/>
      <c r="F286" s="5"/>
      <c r="G286" s="5"/>
      <c r="H286" s="5"/>
      <c r="I286" s="131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</row>
    <row r="287" spans="1:27" ht="15.75" customHeight="1" thickBot="1" x14ac:dyDescent="0.4">
      <c r="A287" s="148">
        <f>IF($A$3='Base Datos'!$L$5,'Base Datos'!E133,IF($A$3='Base Datos'!$L$6,'Base Datos'!F133,IF($A$3='Base Datos'!$L$7,'Base Datos'!G133,IF($A$3='Base Datos'!$L$8,'Base Datos'!H133,IF($A$3='Base Datos'!$L$9,'Base Datos'!I133)))))</f>
        <v>9026</v>
      </c>
      <c r="B287" s="141">
        <v>284</v>
      </c>
      <c r="C287" s="11"/>
      <c r="D287" s="5"/>
      <c r="E287" s="5"/>
      <c r="F287" s="5"/>
      <c r="G287" s="5"/>
      <c r="H287" s="5"/>
      <c r="I287" s="131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</row>
    <row r="288" spans="1:27" ht="15.75" customHeight="1" thickBot="1" x14ac:dyDescent="0.4">
      <c r="A288" s="148">
        <f>IF($A$3='Base Datos'!$L$5,'Base Datos'!E367,IF($A$3='Base Datos'!$L$6,'Base Datos'!F367,IF($A$3='Base Datos'!$L$7,'Base Datos'!G367,IF($A$3='Base Datos'!$L$8,'Base Datos'!H367,IF($A$3='Base Datos'!$L$9,'Base Datos'!I367)))))</f>
        <v>9027</v>
      </c>
      <c r="B288" s="141">
        <v>285</v>
      </c>
      <c r="C288" s="11"/>
      <c r="D288" s="5"/>
      <c r="E288" s="5"/>
      <c r="F288" s="5"/>
      <c r="G288" s="5"/>
      <c r="H288" s="5"/>
      <c r="I288" s="131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</row>
    <row r="289" spans="1:27" ht="15.75" customHeight="1" thickBot="1" x14ac:dyDescent="0.4">
      <c r="A289" s="148">
        <f>IF($A$3='Base Datos'!$L$5,'Base Datos'!E120,IF($A$3='Base Datos'!$L$6,'Base Datos'!F120,IF($A$3='Base Datos'!$L$7,'Base Datos'!G120,IF($A$3='Base Datos'!$L$8,'Base Datos'!H120,IF($A$3='Base Datos'!$L$9,'Base Datos'!I120)))))</f>
        <v>9049</v>
      </c>
      <c r="B289" s="141">
        <v>286</v>
      </c>
      <c r="C289" s="11"/>
      <c r="D289" s="5"/>
      <c r="E289" s="5"/>
      <c r="F289" s="5"/>
      <c r="G289" s="5"/>
      <c r="H289" s="5"/>
      <c r="I289" s="131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</row>
    <row r="290" spans="1:27" ht="15.75" customHeight="1" thickBot="1" x14ac:dyDescent="0.4">
      <c r="A290" s="148">
        <f>IF($A$3='Base Datos'!$L$5,'Base Datos'!E341,IF($A$3='Base Datos'!$L$6,'Base Datos'!F341,IF($A$3='Base Datos'!$L$7,'Base Datos'!G341,IF($A$3='Base Datos'!$L$8,'Base Datos'!H341,IF($A$3='Base Datos'!$L$9,'Base Datos'!I341)))))</f>
        <v>9086</v>
      </c>
      <c r="B290" s="141">
        <v>287</v>
      </c>
      <c r="C290" s="11"/>
      <c r="D290" s="5"/>
      <c r="E290" s="5"/>
      <c r="F290" s="5"/>
      <c r="G290" s="5"/>
      <c r="H290" s="5"/>
      <c r="I290" s="131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</row>
    <row r="291" spans="1:27" ht="15.75" customHeight="1" thickBot="1" x14ac:dyDescent="0.4">
      <c r="A291" s="148">
        <f>IF($A$3='Base Datos'!$L$5,'Base Datos'!E112,IF($A$3='Base Datos'!$L$6,'Base Datos'!F112,IF($A$3='Base Datos'!$L$7,'Base Datos'!G112,IF($A$3='Base Datos'!$L$8,'Base Datos'!H112,IF($A$3='Base Datos'!$L$9,'Base Datos'!I112)))))</f>
        <v>9089</v>
      </c>
      <c r="B291" s="141">
        <v>288</v>
      </c>
      <c r="C291" s="11"/>
      <c r="D291" s="5"/>
      <c r="E291" s="5"/>
      <c r="F291" s="5"/>
      <c r="G291" s="5"/>
      <c r="H291" s="5"/>
      <c r="I291" s="131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</row>
    <row r="292" spans="1:27" ht="15.75" customHeight="1" thickBot="1" x14ac:dyDescent="0.4">
      <c r="A292" s="148">
        <f>IF($A$3='Base Datos'!$L$5,'Base Datos'!E177,IF($A$3='Base Datos'!$L$6,'Base Datos'!F177,IF($A$3='Base Datos'!$L$7,'Base Datos'!G177,IF($A$3='Base Datos'!$L$8,'Base Datos'!H177,IF($A$3='Base Datos'!$L$9,'Base Datos'!I177)))))</f>
        <v>9114</v>
      </c>
      <c r="B292" s="141">
        <v>289</v>
      </c>
      <c r="C292" s="11"/>
      <c r="D292" s="5"/>
      <c r="E292" s="5"/>
      <c r="F292" s="5"/>
      <c r="G292" s="5"/>
      <c r="H292" s="5"/>
      <c r="I292" s="131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</row>
    <row r="293" spans="1:27" ht="15.75" customHeight="1" thickBot="1" x14ac:dyDescent="0.4">
      <c r="A293" s="148">
        <f>IF($A$3='Base Datos'!$L$5,'Base Datos'!E93,IF($A$3='Base Datos'!$L$6,'Base Datos'!F93,IF($A$3='Base Datos'!$L$7,'Base Datos'!G93,IF($A$3='Base Datos'!$L$8,'Base Datos'!H93,IF($A$3='Base Datos'!$L$9,'Base Datos'!I93)))))</f>
        <v>9169</v>
      </c>
      <c r="B293" s="141">
        <v>290</v>
      </c>
      <c r="C293" s="11"/>
      <c r="D293" s="5"/>
      <c r="E293" s="5"/>
      <c r="F293" s="5"/>
      <c r="G293" s="5"/>
      <c r="H293" s="5"/>
      <c r="I293" s="131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</row>
    <row r="294" spans="1:27" ht="15.75" customHeight="1" thickBot="1" x14ac:dyDescent="0.4">
      <c r="A294" s="148">
        <f>IF($A$3='Base Datos'!$L$5,'Base Datos'!E83,IF($A$3='Base Datos'!$L$6,'Base Datos'!F83,IF($A$3='Base Datos'!$L$7,'Base Datos'!G83,IF($A$3='Base Datos'!$L$8,'Base Datos'!H83,IF($A$3='Base Datos'!$L$9,'Base Datos'!I83)))))</f>
        <v>9181</v>
      </c>
      <c r="B294" s="141">
        <v>291</v>
      </c>
      <c r="C294" s="11"/>
      <c r="D294" s="5"/>
      <c r="E294" s="5"/>
      <c r="F294" s="5"/>
      <c r="G294" s="5"/>
      <c r="H294" s="5"/>
      <c r="I294" s="131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</row>
    <row r="295" spans="1:27" ht="15.75" customHeight="1" thickBot="1" x14ac:dyDescent="0.4">
      <c r="A295" s="148">
        <f>IF($A$3='Base Datos'!$L$5,'Base Datos'!E31,IF($A$3='Base Datos'!$L$6,'Base Datos'!F31,IF($A$3='Base Datos'!$L$7,'Base Datos'!G31,IF($A$3='Base Datos'!$L$8,'Base Datos'!H31,IF($A$3='Base Datos'!$L$9,'Base Datos'!I31)))))</f>
        <v>9188</v>
      </c>
      <c r="B295" s="141">
        <v>292</v>
      </c>
      <c r="C295" s="11"/>
      <c r="D295" s="5"/>
      <c r="E295" s="5"/>
      <c r="F295" s="5"/>
      <c r="G295" s="5"/>
      <c r="H295" s="5"/>
      <c r="I295" s="131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</row>
    <row r="296" spans="1:27" ht="15.75" customHeight="1" thickBot="1" x14ac:dyDescent="0.4">
      <c r="A296" s="148">
        <f>IF($A$3='Base Datos'!$L$5,'Base Datos'!E377,IF($A$3='Base Datos'!$L$6,'Base Datos'!F377,IF($A$3='Base Datos'!$L$7,'Base Datos'!G377,IF($A$3='Base Datos'!$L$8,'Base Datos'!H377,IF($A$3='Base Datos'!$L$9,'Base Datos'!I377)))))</f>
        <v>9221</v>
      </c>
      <c r="B296" s="141">
        <v>293</v>
      </c>
      <c r="C296" s="11"/>
      <c r="D296" s="5"/>
      <c r="E296" s="5"/>
      <c r="F296" s="5"/>
      <c r="G296" s="5"/>
      <c r="H296" s="5"/>
      <c r="I296" s="131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</row>
    <row r="297" spans="1:27" ht="15.75" customHeight="1" thickBot="1" x14ac:dyDescent="0.4">
      <c r="A297" s="148">
        <f>IF($A$3='Base Datos'!$L$5,'Base Datos'!E160,IF($A$3='Base Datos'!$L$6,'Base Datos'!F160,IF($A$3='Base Datos'!$L$7,'Base Datos'!G160,IF($A$3='Base Datos'!$L$8,'Base Datos'!H160,IF($A$3='Base Datos'!$L$9,'Base Datos'!I160)))))</f>
        <v>9223</v>
      </c>
      <c r="B297" s="141">
        <v>294</v>
      </c>
      <c r="C297" s="11"/>
      <c r="D297" s="5"/>
      <c r="E297" s="5"/>
      <c r="F297" s="5"/>
      <c r="G297" s="5"/>
      <c r="H297" s="5"/>
      <c r="I297" s="131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</row>
    <row r="298" spans="1:27" ht="15.75" customHeight="1" thickBot="1" x14ac:dyDescent="0.4">
      <c r="A298" s="148">
        <f>IF($A$3='Base Datos'!$L$5,'Base Datos'!E95,IF($A$3='Base Datos'!$L$6,'Base Datos'!F95,IF($A$3='Base Datos'!$L$7,'Base Datos'!G95,IF($A$3='Base Datos'!$L$8,'Base Datos'!H95,IF($A$3='Base Datos'!$L$9,'Base Datos'!I95)))))</f>
        <v>9228</v>
      </c>
      <c r="B298" s="141">
        <v>295</v>
      </c>
      <c r="C298" s="11"/>
      <c r="D298" s="5"/>
      <c r="E298" s="5"/>
      <c r="F298" s="5"/>
      <c r="G298" s="5"/>
      <c r="H298" s="5"/>
      <c r="I298" s="131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</row>
    <row r="299" spans="1:27" ht="15.75" customHeight="1" thickBot="1" x14ac:dyDescent="0.4">
      <c r="A299" s="148">
        <f>IF($A$3='Base Datos'!$L$5,'Base Datos'!E196,IF($A$3='Base Datos'!$L$6,'Base Datos'!F196,IF($A$3='Base Datos'!$L$7,'Base Datos'!G196,IF($A$3='Base Datos'!$L$8,'Base Datos'!H196,IF($A$3='Base Datos'!$L$9,'Base Datos'!I196)))))</f>
        <v>9246</v>
      </c>
      <c r="B299" s="141">
        <v>296</v>
      </c>
      <c r="C299" s="11"/>
      <c r="D299" s="5"/>
      <c r="E299" s="5"/>
      <c r="F299" s="5"/>
      <c r="G299" s="5"/>
      <c r="H299" s="5"/>
      <c r="I299" s="131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</row>
    <row r="300" spans="1:27" ht="15.75" customHeight="1" thickBot="1" x14ac:dyDescent="0.4">
      <c r="A300" s="148">
        <f>IF($A$3='Base Datos'!$L$5,'Base Datos'!E96,IF($A$3='Base Datos'!$L$6,'Base Datos'!F96,IF($A$3='Base Datos'!$L$7,'Base Datos'!G96,IF($A$3='Base Datos'!$L$8,'Base Datos'!H96,IF($A$3='Base Datos'!$L$9,'Base Datos'!I96)))))</f>
        <v>9256</v>
      </c>
      <c r="B300" s="141">
        <v>297</v>
      </c>
      <c r="C300" s="11"/>
      <c r="D300" s="5"/>
      <c r="E300" s="5"/>
      <c r="F300" s="5"/>
      <c r="G300" s="5"/>
      <c r="H300" s="5"/>
      <c r="I300" s="131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</row>
    <row r="301" spans="1:27" ht="15.75" customHeight="1" thickBot="1" x14ac:dyDescent="0.4">
      <c r="A301" s="148">
        <f>IF($A$3='Base Datos'!$L$5,'Base Datos'!E5,IF($A$3='Base Datos'!$L$6,'Base Datos'!F5,IF($A$3='Base Datos'!$L$7,'Base Datos'!G5,IF($A$3='Base Datos'!$L$8,'Base Datos'!H5,IF($A$3='Base Datos'!$L$9,'Base Datos'!I5)))))</f>
        <v>9275</v>
      </c>
      <c r="B301" s="141">
        <v>298</v>
      </c>
      <c r="C301" s="11"/>
      <c r="D301" s="5"/>
      <c r="E301" s="5"/>
      <c r="F301" s="5"/>
      <c r="G301" s="5"/>
      <c r="H301" s="5"/>
      <c r="I301" s="131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</row>
    <row r="302" spans="1:27" ht="15.75" customHeight="1" thickBot="1" x14ac:dyDescent="0.4">
      <c r="A302" s="148">
        <f>IF($A$3='Base Datos'!$L$5,'Base Datos'!E347,IF($A$3='Base Datos'!$L$6,'Base Datos'!F347,IF($A$3='Base Datos'!$L$7,'Base Datos'!G347,IF($A$3='Base Datos'!$L$8,'Base Datos'!H347,IF($A$3='Base Datos'!$L$9,'Base Datos'!I347)))))</f>
        <v>9283</v>
      </c>
      <c r="B302" s="141">
        <v>299</v>
      </c>
      <c r="C302" s="11"/>
      <c r="D302" s="5"/>
      <c r="E302" s="5"/>
      <c r="F302" s="5"/>
      <c r="G302" s="5"/>
      <c r="H302" s="5"/>
      <c r="I302" s="131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</row>
    <row r="303" spans="1:27" ht="15.75" customHeight="1" thickBot="1" x14ac:dyDescent="0.4">
      <c r="A303" s="148">
        <f>IF($A$3='Base Datos'!$L$5,'Base Datos'!E21,IF($A$3='Base Datos'!$L$6,'Base Datos'!F21,IF($A$3='Base Datos'!$L$7,'Base Datos'!G21,IF($A$3='Base Datos'!$L$8,'Base Datos'!H21,IF($A$3='Base Datos'!$L$9,'Base Datos'!I21)))))</f>
        <v>9289</v>
      </c>
      <c r="B303" s="141">
        <v>300</v>
      </c>
      <c r="C303" s="11"/>
      <c r="D303" s="5"/>
      <c r="E303" s="5"/>
      <c r="F303" s="5"/>
      <c r="G303" s="5"/>
      <c r="H303" s="5"/>
      <c r="I303" s="131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</row>
    <row r="304" spans="1:27" ht="15.75" customHeight="1" thickBot="1" x14ac:dyDescent="0.4">
      <c r="A304" s="148">
        <f>IF($A$3='Base Datos'!$L$5,'Base Datos'!E390,IF($A$3='Base Datos'!$L$6,'Base Datos'!F390,IF($A$3='Base Datos'!$L$7,'Base Datos'!G390,IF($A$3='Base Datos'!$L$8,'Base Datos'!H390,IF($A$3='Base Datos'!$L$9,'Base Datos'!I390)))))</f>
        <v>9293</v>
      </c>
      <c r="B304" s="141">
        <v>301</v>
      </c>
      <c r="C304" s="5"/>
      <c r="D304" s="5"/>
      <c r="E304" s="5"/>
      <c r="F304" s="5"/>
      <c r="G304" s="5"/>
      <c r="H304" s="5"/>
      <c r="I304" s="131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</row>
    <row r="305" spans="1:27" ht="15.75" customHeight="1" thickBot="1" x14ac:dyDescent="0.4">
      <c r="A305" s="148">
        <f>IF($A$3='Base Datos'!$L$5,'Base Datos'!E29,IF($A$3='Base Datos'!$L$6,'Base Datos'!F29,IF($A$3='Base Datos'!$L$7,'Base Datos'!G29,IF($A$3='Base Datos'!$L$8,'Base Datos'!H29,IF($A$3='Base Datos'!$L$9,'Base Datos'!I29)))))</f>
        <v>9307</v>
      </c>
      <c r="B305" s="141">
        <v>302</v>
      </c>
      <c r="C305" s="5"/>
      <c r="D305" s="5"/>
      <c r="E305" s="5"/>
      <c r="F305" s="5"/>
      <c r="G305" s="5"/>
      <c r="H305" s="5"/>
      <c r="I305" s="131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</row>
    <row r="306" spans="1:27" ht="15.75" customHeight="1" thickBot="1" x14ac:dyDescent="0.4">
      <c r="A306" s="148">
        <f>IF($A$3='Base Datos'!$L$5,'Base Datos'!E15,IF($A$3='Base Datos'!$L$6,'Base Datos'!F15,IF($A$3='Base Datos'!$L$7,'Base Datos'!G15,IF($A$3='Base Datos'!$L$8,'Base Datos'!H15,IF($A$3='Base Datos'!$L$9,'Base Datos'!I15)))))</f>
        <v>9334</v>
      </c>
      <c r="B306" s="141">
        <v>303</v>
      </c>
      <c r="C306" s="5"/>
      <c r="D306" s="5"/>
      <c r="E306" s="5"/>
      <c r="F306" s="5"/>
      <c r="G306" s="5"/>
      <c r="H306" s="5"/>
      <c r="I306" s="131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</row>
    <row r="307" spans="1:27" ht="15.75" customHeight="1" thickBot="1" x14ac:dyDescent="0.4">
      <c r="A307" s="148">
        <f>IF($A$3='Base Datos'!$L$5,'Base Datos'!E87,IF($A$3='Base Datos'!$L$6,'Base Datos'!F87,IF($A$3='Base Datos'!$L$7,'Base Datos'!G87,IF($A$3='Base Datos'!$L$8,'Base Datos'!H87,IF($A$3='Base Datos'!$L$9,'Base Datos'!I87)))))</f>
        <v>9339</v>
      </c>
      <c r="B307" s="141">
        <v>304</v>
      </c>
      <c r="C307" s="5"/>
      <c r="D307" s="5"/>
      <c r="E307" s="5"/>
      <c r="F307" s="5"/>
      <c r="G307" s="5"/>
      <c r="H307" s="5"/>
      <c r="I307" s="131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</row>
    <row r="308" spans="1:27" ht="15.75" customHeight="1" thickBot="1" x14ac:dyDescent="0.4">
      <c r="A308" s="148">
        <f>IF($A$3='Base Datos'!$L$5,'Base Datos'!E174,IF($A$3='Base Datos'!$L$6,'Base Datos'!F174,IF($A$3='Base Datos'!$L$7,'Base Datos'!G174,IF($A$3='Base Datos'!$L$8,'Base Datos'!H174,IF($A$3='Base Datos'!$L$9,'Base Datos'!I174)))))</f>
        <v>9369</v>
      </c>
      <c r="B308" s="141">
        <v>305</v>
      </c>
      <c r="C308" s="5"/>
      <c r="D308" s="5"/>
      <c r="E308" s="5"/>
      <c r="F308" s="5"/>
      <c r="G308" s="5"/>
      <c r="H308" s="5"/>
      <c r="I308" s="131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</row>
    <row r="309" spans="1:27" ht="15.75" customHeight="1" thickBot="1" x14ac:dyDescent="0.4">
      <c r="A309" s="148">
        <f>IF($A$3='Base Datos'!$L$5,'Base Datos'!E51,IF($A$3='Base Datos'!$L$6,'Base Datos'!F51,IF($A$3='Base Datos'!$L$7,'Base Datos'!G51,IF($A$3='Base Datos'!$L$8,'Base Datos'!H51,IF($A$3='Base Datos'!$L$9,'Base Datos'!I51)))))</f>
        <v>9392</v>
      </c>
      <c r="B309" s="141">
        <v>306</v>
      </c>
      <c r="C309" s="5"/>
      <c r="D309" s="5"/>
      <c r="E309" s="5"/>
      <c r="F309" s="5"/>
      <c r="G309" s="5"/>
      <c r="H309" s="5"/>
      <c r="I309" s="131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</row>
    <row r="310" spans="1:27" ht="15.75" customHeight="1" thickBot="1" x14ac:dyDescent="0.4">
      <c r="A310" s="148">
        <f>IF($A$3='Base Datos'!$L$5,'Base Datos'!E363,IF($A$3='Base Datos'!$L$6,'Base Datos'!F363,IF($A$3='Base Datos'!$L$7,'Base Datos'!G363,IF($A$3='Base Datos'!$L$8,'Base Datos'!H363,IF($A$3='Base Datos'!$L$9,'Base Datos'!I363)))))</f>
        <v>9404</v>
      </c>
      <c r="B310" s="141">
        <v>307</v>
      </c>
      <c r="C310" s="5"/>
      <c r="D310" s="5"/>
      <c r="E310" s="5"/>
      <c r="F310" s="5"/>
      <c r="G310" s="5"/>
      <c r="H310" s="5"/>
      <c r="I310" s="131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</row>
    <row r="311" spans="1:27" ht="15.75" customHeight="1" thickBot="1" x14ac:dyDescent="0.4">
      <c r="A311" s="148">
        <f>IF($A$3='Base Datos'!$L$5,'Base Datos'!E132,IF($A$3='Base Datos'!$L$6,'Base Datos'!F132,IF($A$3='Base Datos'!$L$7,'Base Datos'!G132,IF($A$3='Base Datos'!$L$8,'Base Datos'!H132,IF($A$3='Base Datos'!$L$9,'Base Datos'!I132)))))</f>
        <v>9451</v>
      </c>
      <c r="B311" s="141">
        <v>308</v>
      </c>
      <c r="C311" s="5"/>
      <c r="D311" s="5"/>
      <c r="E311" s="5"/>
      <c r="F311" s="5"/>
      <c r="G311" s="5"/>
      <c r="H311" s="5"/>
      <c r="I311" s="131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</row>
    <row r="312" spans="1:27" ht="15.75" customHeight="1" thickBot="1" x14ac:dyDescent="0.4">
      <c r="A312" s="148">
        <f>IF($A$3='Base Datos'!$L$5,'Base Datos'!E361,IF($A$3='Base Datos'!$L$6,'Base Datos'!F361,IF($A$3='Base Datos'!$L$7,'Base Datos'!G361,IF($A$3='Base Datos'!$L$8,'Base Datos'!H361,IF($A$3='Base Datos'!$L$9,'Base Datos'!I361)))))</f>
        <v>9451</v>
      </c>
      <c r="B312" s="141">
        <v>309</v>
      </c>
      <c r="C312" s="5"/>
      <c r="D312" s="5"/>
      <c r="E312" s="5"/>
      <c r="F312" s="5"/>
      <c r="G312" s="5"/>
      <c r="H312" s="5"/>
      <c r="I312" s="131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</row>
    <row r="313" spans="1:27" ht="15.75" customHeight="1" thickBot="1" x14ac:dyDescent="0.4">
      <c r="A313" s="148">
        <f>IF($A$3='Base Datos'!$L$5,'Base Datos'!E90,IF($A$3='Base Datos'!$L$6,'Base Datos'!F90,IF($A$3='Base Datos'!$L$7,'Base Datos'!G90,IF($A$3='Base Datos'!$L$8,'Base Datos'!H90,IF($A$3='Base Datos'!$L$9,'Base Datos'!I90)))))</f>
        <v>9454</v>
      </c>
      <c r="B313" s="141">
        <v>310</v>
      </c>
      <c r="C313" s="5"/>
      <c r="D313" s="5"/>
      <c r="E313" s="5"/>
      <c r="F313" s="5"/>
      <c r="G313" s="5"/>
      <c r="H313" s="5"/>
      <c r="I313" s="131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</row>
    <row r="314" spans="1:27" ht="15.75" customHeight="1" thickBot="1" x14ac:dyDescent="0.4">
      <c r="A314" s="148">
        <f>IF($A$3='Base Datos'!$L$5,'Base Datos'!E357,IF($A$3='Base Datos'!$L$6,'Base Datos'!F357,IF($A$3='Base Datos'!$L$7,'Base Datos'!G357,IF($A$3='Base Datos'!$L$8,'Base Datos'!H357,IF($A$3='Base Datos'!$L$9,'Base Datos'!I357)))))</f>
        <v>9474</v>
      </c>
      <c r="B314" s="141">
        <v>311</v>
      </c>
      <c r="C314" s="5"/>
      <c r="D314" s="5"/>
      <c r="E314" s="5"/>
      <c r="F314" s="5"/>
      <c r="G314" s="5"/>
      <c r="H314" s="5"/>
      <c r="I314" s="131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</row>
    <row r="315" spans="1:27" ht="15.75" customHeight="1" thickBot="1" x14ac:dyDescent="0.4">
      <c r="A315" s="148">
        <f>IF($A$3='Base Datos'!$L$5,'Base Datos'!E223,IF($A$3='Base Datos'!$L$6,'Base Datos'!F223,IF($A$3='Base Datos'!$L$7,'Base Datos'!G223,IF($A$3='Base Datos'!$L$8,'Base Datos'!H223,IF($A$3='Base Datos'!$L$9,'Base Datos'!I223)))))</f>
        <v>9492</v>
      </c>
      <c r="B315" s="141">
        <v>312</v>
      </c>
      <c r="C315" s="5"/>
      <c r="D315" s="5"/>
      <c r="E315" s="5"/>
      <c r="F315" s="5"/>
      <c r="G315" s="5"/>
      <c r="H315" s="5"/>
      <c r="I315" s="131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</row>
    <row r="316" spans="1:27" ht="15.75" customHeight="1" thickBot="1" x14ac:dyDescent="0.4">
      <c r="A316" s="148">
        <f>IF($A$3='Base Datos'!$L$5,'Base Datos'!E24,IF($A$3='Base Datos'!$L$6,'Base Datos'!F24,IF($A$3='Base Datos'!$L$7,'Base Datos'!G24,IF($A$3='Base Datos'!$L$8,'Base Datos'!H24,IF($A$3='Base Datos'!$L$9,'Base Datos'!I24)))))</f>
        <v>9495</v>
      </c>
      <c r="B316" s="141">
        <v>313</v>
      </c>
      <c r="C316" s="5"/>
      <c r="D316" s="5"/>
      <c r="E316" s="5"/>
      <c r="F316" s="5"/>
      <c r="G316" s="5"/>
      <c r="H316" s="5"/>
      <c r="I316" s="131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</row>
    <row r="317" spans="1:27" ht="15.75" customHeight="1" thickBot="1" x14ac:dyDescent="0.4">
      <c r="A317" s="148">
        <f>IF($A$3='Base Datos'!$L$5,'Base Datos'!E162,IF($A$3='Base Datos'!$L$6,'Base Datos'!F162,IF($A$3='Base Datos'!$L$7,'Base Datos'!G162,IF($A$3='Base Datos'!$L$8,'Base Datos'!H162,IF($A$3='Base Datos'!$L$9,'Base Datos'!I162)))))</f>
        <v>9497</v>
      </c>
      <c r="B317" s="141">
        <v>314</v>
      </c>
      <c r="C317" s="5"/>
      <c r="D317" s="5"/>
      <c r="E317" s="5"/>
      <c r="F317" s="5"/>
      <c r="G317" s="5"/>
      <c r="H317" s="5"/>
      <c r="I317" s="131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</row>
    <row r="318" spans="1:27" ht="15.75" customHeight="1" thickBot="1" x14ac:dyDescent="0.4">
      <c r="A318" s="148">
        <f>IF($A$3='Base Datos'!$L$5,'Base Datos'!E126,IF($A$3='Base Datos'!$L$6,'Base Datos'!F126,IF($A$3='Base Datos'!$L$7,'Base Datos'!G126,IF($A$3='Base Datos'!$L$8,'Base Datos'!H126,IF($A$3='Base Datos'!$L$9,'Base Datos'!I126)))))</f>
        <v>9501</v>
      </c>
      <c r="B318" s="141">
        <v>315</v>
      </c>
      <c r="C318" s="5"/>
      <c r="D318" s="5"/>
      <c r="E318" s="5"/>
      <c r="F318" s="5"/>
      <c r="G318" s="5"/>
      <c r="H318" s="5"/>
      <c r="I318" s="131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</row>
    <row r="319" spans="1:27" ht="15.75" customHeight="1" thickBot="1" x14ac:dyDescent="0.4">
      <c r="A319" s="148">
        <f>IF($A$3='Base Datos'!$L$5,'Base Datos'!E189,IF($A$3='Base Datos'!$L$6,'Base Datos'!F189,IF($A$3='Base Datos'!$L$7,'Base Datos'!G189,IF($A$3='Base Datos'!$L$8,'Base Datos'!H189,IF($A$3='Base Datos'!$L$9,'Base Datos'!I189)))))</f>
        <v>9529</v>
      </c>
      <c r="B319" s="141">
        <v>316</v>
      </c>
      <c r="C319" s="5"/>
      <c r="D319" s="5"/>
      <c r="E319" s="5"/>
      <c r="F319" s="5"/>
      <c r="G319" s="5"/>
      <c r="H319" s="5"/>
      <c r="I319" s="131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</row>
    <row r="320" spans="1:27" ht="15.75" customHeight="1" thickBot="1" x14ac:dyDescent="0.4">
      <c r="A320" s="148">
        <f>IF($A$3='Base Datos'!$L$5,'Base Datos'!E225,IF($A$3='Base Datos'!$L$6,'Base Datos'!F225,IF($A$3='Base Datos'!$L$7,'Base Datos'!G225,IF($A$3='Base Datos'!$L$8,'Base Datos'!H225,IF($A$3='Base Datos'!$L$9,'Base Datos'!I225)))))</f>
        <v>9531</v>
      </c>
      <c r="B320" s="141">
        <v>317</v>
      </c>
      <c r="C320" s="5"/>
      <c r="D320" s="5"/>
      <c r="E320" s="5"/>
      <c r="F320" s="5"/>
      <c r="G320" s="5"/>
      <c r="H320" s="5"/>
      <c r="I320" s="131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</row>
    <row r="321" spans="1:27" ht="15.75" customHeight="1" thickBot="1" x14ac:dyDescent="0.4">
      <c r="A321" s="148">
        <f>IF($A$3='Base Datos'!$L$5,'Base Datos'!E55,IF($A$3='Base Datos'!$L$6,'Base Datos'!F55,IF($A$3='Base Datos'!$L$7,'Base Datos'!G55,IF($A$3='Base Datos'!$L$8,'Base Datos'!H55,IF($A$3='Base Datos'!$L$9,'Base Datos'!I55)))))</f>
        <v>9539</v>
      </c>
      <c r="B321" s="141">
        <v>318</v>
      </c>
      <c r="C321" s="5"/>
      <c r="D321" s="5"/>
      <c r="E321" s="5"/>
      <c r="F321" s="5"/>
      <c r="G321" s="5"/>
      <c r="H321" s="5"/>
      <c r="I321" s="131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</row>
    <row r="322" spans="1:27" ht="15.75" customHeight="1" thickBot="1" x14ac:dyDescent="0.4">
      <c r="A322" s="148">
        <f>IF($A$3='Base Datos'!$L$5,'Base Datos'!E213,IF($A$3='Base Datos'!$L$6,'Base Datos'!F213,IF($A$3='Base Datos'!$L$7,'Base Datos'!G213,IF($A$3='Base Datos'!$L$8,'Base Datos'!H213,IF($A$3='Base Datos'!$L$9,'Base Datos'!I213)))))</f>
        <v>9567</v>
      </c>
      <c r="B322" s="141">
        <v>319</v>
      </c>
      <c r="C322" s="5"/>
      <c r="D322" s="5"/>
      <c r="E322" s="5"/>
      <c r="F322" s="5"/>
      <c r="G322" s="5"/>
      <c r="H322" s="5"/>
      <c r="I322" s="131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</row>
    <row r="323" spans="1:27" ht="15.75" customHeight="1" thickBot="1" x14ac:dyDescent="0.4">
      <c r="A323" s="148">
        <f>IF($A$3='Base Datos'!$L$5,'Base Datos'!E382,IF($A$3='Base Datos'!$L$6,'Base Datos'!F382,IF($A$3='Base Datos'!$L$7,'Base Datos'!G382,IF($A$3='Base Datos'!$L$8,'Base Datos'!H382,IF($A$3='Base Datos'!$L$9,'Base Datos'!I382)))))</f>
        <v>9583</v>
      </c>
      <c r="B323" s="141">
        <v>320</v>
      </c>
      <c r="C323" s="5"/>
      <c r="D323" s="5"/>
      <c r="E323" s="5"/>
      <c r="F323" s="5"/>
      <c r="G323" s="5"/>
      <c r="H323" s="5"/>
      <c r="I323" s="131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</row>
    <row r="324" spans="1:27" ht="15.75" customHeight="1" thickBot="1" x14ac:dyDescent="0.4">
      <c r="A324" s="148">
        <f>IF($A$3='Base Datos'!$L$5,'Base Datos'!E98,IF($A$3='Base Datos'!$L$6,'Base Datos'!F98,IF($A$3='Base Datos'!$L$7,'Base Datos'!G98,IF($A$3='Base Datos'!$L$8,'Base Datos'!H98,IF($A$3='Base Datos'!$L$9,'Base Datos'!I98)))))</f>
        <v>9604</v>
      </c>
      <c r="B324" s="141">
        <v>321</v>
      </c>
      <c r="C324" s="5"/>
      <c r="D324" s="5"/>
      <c r="E324" s="5"/>
      <c r="F324" s="5"/>
      <c r="G324" s="5"/>
      <c r="H324" s="5"/>
      <c r="I324" s="131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</row>
    <row r="325" spans="1:27" ht="15.75" customHeight="1" thickBot="1" x14ac:dyDescent="0.4">
      <c r="A325" s="148">
        <f>IF($A$3='Base Datos'!$L$5,'Base Datos'!E99,IF($A$3='Base Datos'!$L$6,'Base Datos'!F99,IF($A$3='Base Datos'!$L$7,'Base Datos'!G99,IF($A$3='Base Datos'!$L$8,'Base Datos'!H99,IF($A$3='Base Datos'!$L$9,'Base Datos'!I99)))))</f>
        <v>9619</v>
      </c>
      <c r="B325" s="141">
        <v>322</v>
      </c>
      <c r="C325" s="5"/>
      <c r="D325" s="5"/>
      <c r="E325" s="5"/>
      <c r="F325" s="5"/>
      <c r="G325" s="5"/>
      <c r="H325" s="5"/>
      <c r="I325" s="131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</row>
    <row r="326" spans="1:27" ht="15.75" customHeight="1" thickBot="1" x14ac:dyDescent="0.4">
      <c r="A326" s="148">
        <f>IF($A$3='Base Datos'!$L$5,'Base Datos'!E128,IF($A$3='Base Datos'!$L$6,'Base Datos'!F128,IF($A$3='Base Datos'!$L$7,'Base Datos'!G128,IF($A$3='Base Datos'!$L$8,'Base Datos'!H128,IF($A$3='Base Datos'!$L$9,'Base Datos'!I128)))))</f>
        <v>9619</v>
      </c>
      <c r="B326" s="141">
        <v>323</v>
      </c>
      <c r="C326" s="5"/>
      <c r="D326" s="5"/>
      <c r="E326" s="5"/>
      <c r="F326" s="5"/>
      <c r="G326" s="5"/>
      <c r="H326" s="5"/>
      <c r="I326" s="131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</row>
    <row r="327" spans="1:27" ht="15.75" customHeight="1" thickBot="1" x14ac:dyDescent="0.4">
      <c r="A327" s="148">
        <f>IF($A$3='Base Datos'!$L$5,'Base Datos'!E144,IF($A$3='Base Datos'!$L$6,'Base Datos'!F144,IF($A$3='Base Datos'!$L$7,'Base Datos'!G144,IF($A$3='Base Datos'!$L$8,'Base Datos'!H144,IF($A$3='Base Datos'!$L$9,'Base Datos'!I144)))))</f>
        <v>9628</v>
      </c>
      <c r="B327" s="141">
        <v>324</v>
      </c>
      <c r="C327" s="5"/>
      <c r="D327" s="5"/>
      <c r="E327" s="5"/>
      <c r="F327" s="5"/>
      <c r="G327" s="5"/>
      <c r="H327" s="5"/>
      <c r="I327" s="131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</row>
    <row r="328" spans="1:27" ht="15.75" customHeight="1" thickBot="1" x14ac:dyDescent="0.4">
      <c r="A328" s="148">
        <f>IF($A$3='Base Datos'!$L$5,'Base Datos'!E53,IF($A$3='Base Datos'!$L$6,'Base Datos'!F53,IF($A$3='Base Datos'!$L$7,'Base Datos'!G53,IF($A$3='Base Datos'!$L$8,'Base Datos'!H53,IF($A$3='Base Datos'!$L$9,'Base Datos'!I53)))))</f>
        <v>9629</v>
      </c>
      <c r="B328" s="141">
        <v>325</v>
      </c>
      <c r="C328" s="5"/>
      <c r="D328" s="5"/>
      <c r="E328" s="5"/>
      <c r="F328" s="5"/>
      <c r="G328" s="5"/>
      <c r="H328" s="5"/>
      <c r="I328" s="131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</row>
    <row r="329" spans="1:27" ht="15.75" customHeight="1" thickBot="1" x14ac:dyDescent="0.4">
      <c r="A329" s="148">
        <f>IF($A$3='Base Datos'!$L$5,'Base Datos'!E179,IF($A$3='Base Datos'!$L$6,'Base Datos'!F179,IF($A$3='Base Datos'!$L$7,'Base Datos'!G179,IF($A$3='Base Datos'!$L$8,'Base Datos'!H179,IF($A$3='Base Datos'!$L$9,'Base Datos'!I179)))))</f>
        <v>9658</v>
      </c>
      <c r="B329" s="141">
        <v>326</v>
      </c>
      <c r="C329" s="5"/>
      <c r="D329" s="5"/>
      <c r="E329" s="5"/>
      <c r="F329" s="5"/>
      <c r="G329" s="5"/>
      <c r="H329" s="5"/>
      <c r="I329" s="131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</row>
    <row r="330" spans="1:27" ht="15.75" customHeight="1" thickBot="1" x14ac:dyDescent="0.4">
      <c r="A330" s="148">
        <f>IF($A$3='Base Datos'!$L$5,'Base Datos'!E394,IF($A$3='Base Datos'!$L$6,'Base Datos'!F394,IF($A$3='Base Datos'!$L$7,'Base Datos'!G394,IF($A$3='Base Datos'!$L$8,'Base Datos'!H394,IF($A$3='Base Datos'!$L$9,'Base Datos'!I394)))))</f>
        <v>9658</v>
      </c>
      <c r="B330" s="141">
        <v>327</v>
      </c>
      <c r="C330" s="5"/>
      <c r="D330" s="5"/>
      <c r="E330" s="5"/>
      <c r="F330" s="5"/>
      <c r="G330" s="5"/>
      <c r="H330" s="5"/>
      <c r="I330" s="131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</row>
    <row r="331" spans="1:27" ht="15.75" customHeight="1" thickBot="1" x14ac:dyDescent="0.4">
      <c r="A331" s="148">
        <f>IF($A$3='Base Datos'!$L$5,'Base Datos'!E78,IF($A$3='Base Datos'!$L$6,'Base Datos'!F78,IF($A$3='Base Datos'!$L$7,'Base Datos'!G78,IF($A$3='Base Datos'!$L$8,'Base Datos'!H78,IF($A$3='Base Datos'!$L$9,'Base Datos'!I78)))))</f>
        <v>9666</v>
      </c>
      <c r="B331" s="141">
        <v>328</v>
      </c>
      <c r="C331" s="5"/>
      <c r="D331" s="5"/>
      <c r="E331" s="5"/>
      <c r="F331" s="5"/>
      <c r="G331" s="5"/>
      <c r="H331" s="5"/>
      <c r="I331" s="131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</row>
    <row r="332" spans="1:27" ht="15.75" customHeight="1" thickBot="1" x14ac:dyDescent="0.4">
      <c r="A332" s="148">
        <f>IF($A$3='Base Datos'!$L$5,'Base Datos'!E27,IF($A$3='Base Datos'!$L$6,'Base Datos'!F27,IF($A$3='Base Datos'!$L$7,'Base Datos'!G27,IF($A$3='Base Datos'!$L$8,'Base Datos'!H27,IF($A$3='Base Datos'!$L$9,'Base Datos'!I27)))))</f>
        <v>9669</v>
      </c>
      <c r="B332" s="141">
        <v>329</v>
      </c>
      <c r="C332" s="5"/>
      <c r="D332" s="5"/>
      <c r="E332" s="5"/>
      <c r="F332" s="5"/>
      <c r="G332" s="5"/>
      <c r="H332" s="5"/>
      <c r="I332" s="131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</row>
    <row r="333" spans="1:27" ht="15.75" customHeight="1" thickBot="1" x14ac:dyDescent="0.4">
      <c r="A333" s="148">
        <f>IF($A$3='Base Datos'!$L$5,'Base Datos'!E14,IF($A$3='Base Datos'!$L$6,'Base Datos'!F14,IF($A$3='Base Datos'!$L$7,'Base Datos'!G14,IF($A$3='Base Datos'!$L$8,'Base Datos'!H14,IF($A$3='Base Datos'!$L$9,'Base Datos'!I14)))))</f>
        <v>9671</v>
      </c>
      <c r="B333" s="141">
        <v>330</v>
      </c>
      <c r="C333" s="5"/>
      <c r="D333" s="5"/>
      <c r="E333" s="5"/>
      <c r="F333" s="5"/>
      <c r="G333" s="5"/>
      <c r="H333" s="5"/>
      <c r="I333" s="131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</row>
    <row r="334" spans="1:27" ht="15.75" customHeight="1" thickBot="1" x14ac:dyDescent="0.4">
      <c r="A334" s="148">
        <f>IF($A$3='Base Datos'!$L$5,'Base Datos'!E134,IF($A$3='Base Datos'!$L$6,'Base Datos'!F134,IF($A$3='Base Datos'!$L$7,'Base Datos'!G134,IF($A$3='Base Datos'!$L$8,'Base Datos'!H134,IF($A$3='Base Datos'!$L$9,'Base Datos'!I134)))))</f>
        <v>9674</v>
      </c>
      <c r="B334" s="141">
        <v>331</v>
      </c>
      <c r="C334" s="5"/>
      <c r="D334" s="5"/>
      <c r="E334" s="5"/>
      <c r="F334" s="5"/>
      <c r="G334" s="5"/>
      <c r="H334" s="5"/>
      <c r="I334" s="131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</row>
    <row r="335" spans="1:27" ht="15.75" customHeight="1" thickBot="1" x14ac:dyDescent="0.4">
      <c r="A335" s="148">
        <f>IF($A$3='Base Datos'!$L$5,'Base Datos'!E16,IF($A$3='Base Datos'!$L$6,'Base Datos'!F16,IF($A$3='Base Datos'!$L$7,'Base Datos'!G16,IF($A$3='Base Datos'!$L$8,'Base Datos'!H16,IF($A$3='Base Datos'!$L$9,'Base Datos'!I16)))))</f>
        <v>9679</v>
      </c>
      <c r="B335" s="141">
        <v>332</v>
      </c>
      <c r="C335" s="5"/>
      <c r="D335" s="5"/>
      <c r="E335" s="5"/>
      <c r="F335" s="5"/>
      <c r="G335" s="5"/>
      <c r="H335" s="5"/>
      <c r="I335" s="131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</row>
    <row r="336" spans="1:27" ht="15.75" customHeight="1" thickBot="1" x14ac:dyDescent="0.4">
      <c r="A336" s="148">
        <f>IF($A$3='Base Datos'!$L$5,'Base Datos'!E25,IF($A$3='Base Datos'!$L$6,'Base Datos'!F25,IF($A$3='Base Datos'!$L$7,'Base Datos'!G25,IF($A$3='Base Datos'!$L$8,'Base Datos'!H25,IF($A$3='Base Datos'!$L$9,'Base Datos'!I25)))))</f>
        <v>9732</v>
      </c>
      <c r="B336" s="141">
        <v>333</v>
      </c>
      <c r="C336" s="5"/>
      <c r="D336" s="5"/>
      <c r="E336" s="5"/>
      <c r="F336" s="5"/>
      <c r="G336" s="5"/>
      <c r="H336" s="5"/>
      <c r="I336" s="131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</row>
    <row r="337" spans="1:27" ht="15.75" customHeight="1" thickBot="1" x14ac:dyDescent="0.4">
      <c r="A337" s="148">
        <f>IF($A$3='Base Datos'!$L$5,'Base Datos'!E360,IF($A$3='Base Datos'!$L$6,'Base Datos'!F360,IF($A$3='Base Datos'!$L$7,'Base Datos'!G360,IF($A$3='Base Datos'!$L$8,'Base Datos'!H360,IF($A$3='Base Datos'!$L$9,'Base Datos'!I360)))))</f>
        <v>9734</v>
      </c>
      <c r="B337" s="141">
        <v>334</v>
      </c>
      <c r="C337" s="5"/>
      <c r="D337" s="5"/>
      <c r="E337" s="5"/>
      <c r="F337" s="5"/>
      <c r="G337" s="5"/>
      <c r="H337" s="5"/>
      <c r="I337" s="131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</row>
    <row r="338" spans="1:27" ht="15.75" customHeight="1" thickBot="1" x14ac:dyDescent="0.4">
      <c r="A338" s="148">
        <f>IF($A$3='Base Datos'!$L$5,'Base Datos'!E371,IF($A$3='Base Datos'!$L$6,'Base Datos'!F371,IF($A$3='Base Datos'!$L$7,'Base Datos'!G371,IF($A$3='Base Datos'!$L$8,'Base Datos'!H371,IF($A$3='Base Datos'!$L$9,'Base Datos'!I371)))))</f>
        <v>9778</v>
      </c>
      <c r="B338" s="141">
        <v>335</v>
      </c>
      <c r="C338" s="5"/>
      <c r="D338" s="5"/>
      <c r="E338" s="5"/>
      <c r="F338" s="5"/>
      <c r="G338" s="5"/>
      <c r="H338" s="5"/>
      <c r="I338" s="131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</row>
    <row r="339" spans="1:27" ht="15.75" customHeight="1" thickBot="1" x14ac:dyDescent="0.4">
      <c r="A339" s="148">
        <f>IF($A$3='Base Datos'!$L$5,'Base Datos'!E20,IF($A$3='Base Datos'!$L$6,'Base Datos'!F20,IF($A$3='Base Datos'!$L$7,'Base Datos'!G20,IF($A$3='Base Datos'!$L$8,'Base Datos'!H20,IF($A$3='Base Datos'!$L$9,'Base Datos'!I20)))))</f>
        <v>9827</v>
      </c>
      <c r="B339" s="141">
        <v>336</v>
      </c>
      <c r="C339" s="5"/>
      <c r="D339" s="5"/>
      <c r="E339" s="5"/>
      <c r="F339" s="5"/>
      <c r="G339" s="5"/>
      <c r="H339" s="5"/>
      <c r="I339" s="131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</row>
    <row r="340" spans="1:27" ht="15.75" customHeight="1" thickBot="1" x14ac:dyDescent="0.4">
      <c r="A340" s="148">
        <f>IF($A$3='Base Datos'!$L$5,'Base Datos'!E325,IF($A$3='Base Datos'!$L$6,'Base Datos'!F325,IF($A$3='Base Datos'!$L$7,'Base Datos'!G325,IF($A$3='Base Datos'!$L$8,'Base Datos'!H325,IF($A$3='Base Datos'!$L$9,'Base Datos'!I325)))))</f>
        <v>9864</v>
      </c>
      <c r="B340" s="141">
        <v>337</v>
      </c>
      <c r="C340" s="5"/>
      <c r="D340" s="5"/>
      <c r="E340" s="5"/>
      <c r="F340" s="5"/>
      <c r="G340" s="5"/>
      <c r="H340" s="5"/>
      <c r="I340" s="131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</row>
    <row r="341" spans="1:27" ht="15.75" customHeight="1" thickBot="1" x14ac:dyDescent="0.4">
      <c r="A341" s="148">
        <f>IF($A$3='Base Datos'!$L$5,'Base Datos'!E81,IF($A$3='Base Datos'!$L$6,'Base Datos'!F81,IF($A$3='Base Datos'!$L$7,'Base Datos'!G81,IF($A$3='Base Datos'!$L$8,'Base Datos'!H81,IF($A$3='Base Datos'!$L$9,'Base Datos'!I81)))))</f>
        <v>9871</v>
      </c>
      <c r="B341" s="141">
        <v>338</v>
      </c>
      <c r="C341" s="5"/>
      <c r="D341" s="5"/>
      <c r="E341" s="5"/>
      <c r="F341" s="5"/>
      <c r="G341" s="5"/>
      <c r="H341" s="5"/>
      <c r="I341" s="131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</row>
    <row r="342" spans="1:27" ht="15.75" customHeight="1" thickBot="1" x14ac:dyDescent="0.4">
      <c r="A342" s="148">
        <f>IF($A$3='Base Datos'!$L$5,'Base Datos'!E17,IF($A$3='Base Datos'!$L$6,'Base Datos'!F17,IF($A$3='Base Datos'!$L$7,'Base Datos'!G17,IF($A$3='Base Datos'!$L$8,'Base Datos'!H17,IF($A$3='Base Datos'!$L$9,'Base Datos'!I17)))))</f>
        <v>9897</v>
      </c>
      <c r="B342" s="141">
        <v>339</v>
      </c>
      <c r="C342" s="5"/>
      <c r="D342" s="5"/>
      <c r="E342" s="5"/>
      <c r="F342" s="5"/>
      <c r="G342" s="5"/>
      <c r="H342" s="5"/>
      <c r="I342" s="131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</row>
    <row r="343" spans="1:27" ht="15.75" customHeight="1" thickBot="1" x14ac:dyDescent="0.4">
      <c r="A343" s="148">
        <f>IF($A$3='Base Datos'!$L$5,'Base Datos'!E387,IF($A$3='Base Datos'!$L$6,'Base Datos'!F387,IF($A$3='Base Datos'!$L$7,'Base Datos'!G387,IF($A$3='Base Datos'!$L$8,'Base Datos'!H387,IF($A$3='Base Datos'!$L$9,'Base Datos'!I387)))))</f>
        <v>9906</v>
      </c>
      <c r="B343" s="141">
        <v>340</v>
      </c>
      <c r="C343" s="5"/>
      <c r="D343" s="5"/>
      <c r="E343" s="5"/>
      <c r="F343" s="5"/>
      <c r="G343" s="5"/>
      <c r="H343" s="5"/>
      <c r="I343" s="131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</row>
    <row r="344" spans="1:27" ht="15.75" customHeight="1" thickBot="1" x14ac:dyDescent="0.4">
      <c r="A344" s="148">
        <f>IF($A$3='Base Datos'!$L$5,'Base Datos'!E13,IF($A$3='Base Datos'!$L$6,'Base Datos'!F13,IF($A$3='Base Datos'!$L$7,'Base Datos'!G13,IF($A$3='Base Datos'!$L$8,'Base Datos'!H13,IF($A$3='Base Datos'!$L$9,'Base Datos'!I13)))))</f>
        <v>9924</v>
      </c>
      <c r="B344" s="141">
        <v>341</v>
      </c>
      <c r="C344" s="5"/>
      <c r="D344" s="5"/>
      <c r="E344" s="5"/>
      <c r="F344" s="5"/>
      <c r="G344" s="5"/>
      <c r="H344" s="5"/>
      <c r="I344" s="131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</row>
    <row r="345" spans="1:27" ht="15.75" customHeight="1" thickBot="1" x14ac:dyDescent="0.4">
      <c r="A345" s="148">
        <f>IF($A$3='Base Datos'!$L$5,'Base Datos'!E19,IF($A$3='Base Datos'!$L$6,'Base Datos'!F19,IF($A$3='Base Datos'!$L$7,'Base Datos'!G19,IF($A$3='Base Datos'!$L$8,'Base Datos'!H19,IF($A$3='Base Datos'!$L$9,'Base Datos'!I19)))))</f>
        <v>9971</v>
      </c>
      <c r="B345" s="141">
        <v>342</v>
      </c>
      <c r="C345" s="5"/>
      <c r="D345" s="5"/>
      <c r="E345" s="5"/>
      <c r="F345" s="5"/>
      <c r="G345" s="5"/>
      <c r="H345" s="5"/>
      <c r="I345" s="131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</row>
    <row r="346" spans="1:27" ht="15.75" customHeight="1" thickBot="1" x14ac:dyDescent="0.4">
      <c r="A346" s="148">
        <f>IF($A$3='Base Datos'!$L$5,'Base Datos'!E343,IF($A$3='Base Datos'!$L$6,'Base Datos'!F343,IF($A$3='Base Datos'!$L$7,'Base Datos'!G343,IF($A$3='Base Datos'!$L$8,'Base Datos'!H343,IF($A$3='Base Datos'!$L$9,'Base Datos'!I343)))))</f>
        <v>9976</v>
      </c>
      <c r="B346" s="141">
        <v>343</v>
      </c>
      <c r="C346" s="5"/>
      <c r="D346" s="5"/>
      <c r="E346" s="5"/>
      <c r="F346" s="5"/>
      <c r="G346" s="5"/>
      <c r="H346" s="5"/>
      <c r="I346" s="131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</row>
    <row r="347" spans="1:27" ht="15.75" customHeight="1" thickBot="1" x14ac:dyDescent="0.4">
      <c r="A347" s="148">
        <f>IF($A$3='Base Datos'!$L$5,'Base Datos'!E187,IF($A$3='Base Datos'!$L$6,'Base Datos'!F187,IF($A$3='Base Datos'!$L$7,'Base Datos'!G187,IF($A$3='Base Datos'!$L$8,'Base Datos'!H187,IF($A$3='Base Datos'!$L$9,'Base Datos'!I187)))))</f>
        <v>9992</v>
      </c>
      <c r="B347" s="141">
        <v>344</v>
      </c>
      <c r="C347" s="5"/>
      <c r="D347" s="5"/>
      <c r="E347" s="5"/>
      <c r="F347" s="5"/>
      <c r="G347" s="5"/>
      <c r="H347" s="5"/>
      <c r="I347" s="131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</row>
    <row r="348" spans="1:27" ht="15.75" customHeight="1" thickBot="1" x14ac:dyDescent="0.4">
      <c r="A348" s="148">
        <f>IF($A$3='Base Datos'!$L$5,'Base Datos'!E228,IF($A$3='Base Datos'!$L$6,'Base Datos'!F228,IF($A$3='Base Datos'!$L$7,'Base Datos'!G228,IF($A$3='Base Datos'!$L$8,'Base Datos'!H228,IF($A$3='Base Datos'!$L$9,'Base Datos'!I228)))))</f>
        <v>9998</v>
      </c>
      <c r="B348" s="141">
        <v>345</v>
      </c>
      <c r="C348" s="5"/>
      <c r="D348" s="5"/>
      <c r="E348" s="5"/>
      <c r="F348" s="5"/>
      <c r="G348" s="5"/>
      <c r="H348" s="5"/>
      <c r="I348" s="131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</row>
    <row r="349" spans="1:27" ht="15.75" customHeight="1" thickBot="1" x14ac:dyDescent="0.4">
      <c r="A349" s="148">
        <f>IF($A$3='Base Datos'!$L$5,'Base Datos'!E67,IF($A$3='Base Datos'!$L$6,'Base Datos'!F67,IF($A$3='Base Datos'!$L$7,'Base Datos'!G67,IF($A$3='Base Datos'!$L$8,'Base Datos'!H67,IF($A$3='Base Datos'!$L$9,'Base Datos'!I67)))))</f>
        <v>10007</v>
      </c>
      <c r="B349" s="141">
        <v>346</v>
      </c>
      <c r="C349" s="5"/>
      <c r="D349" s="5"/>
      <c r="E349" s="5"/>
      <c r="F349" s="5"/>
      <c r="G349" s="5"/>
      <c r="H349" s="5"/>
      <c r="I349" s="131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</row>
    <row r="350" spans="1:27" ht="15.75" customHeight="1" thickBot="1" x14ac:dyDescent="0.4">
      <c r="A350" s="148">
        <f>IF($A$3='Base Datos'!$L$5,'Base Datos'!E400,IF($A$3='Base Datos'!$L$6,'Base Datos'!F400,IF($A$3='Base Datos'!$L$7,'Base Datos'!G400,IF($A$3='Base Datos'!$L$8,'Base Datos'!H400,IF($A$3='Base Datos'!$L$9,'Base Datos'!I400)))))</f>
        <v>10011</v>
      </c>
      <c r="B350" s="141">
        <v>347</v>
      </c>
      <c r="C350" s="5"/>
      <c r="D350" s="5"/>
      <c r="E350" s="5"/>
      <c r="F350" s="5"/>
      <c r="G350" s="5"/>
      <c r="H350" s="5"/>
      <c r="I350" s="131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</row>
    <row r="351" spans="1:27" ht="15.75" customHeight="1" thickBot="1" x14ac:dyDescent="0.4">
      <c r="A351" s="148">
        <f>IF($A$3='Base Datos'!$L$5,'Base Datos'!E218,IF($A$3='Base Datos'!$L$6,'Base Datos'!F218,IF($A$3='Base Datos'!$L$7,'Base Datos'!G218,IF($A$3='Base Datos'!$L$8,'Base Datos'!H218,IF($A$3='Base Datos'!$L$9,'Base Datos'!I218)))))</f>
        <v>10012</v>
      </c>
      <c r="B351" s="141">
        <v>348</v>
      </c>
      <c r="C351" s="5"/>
      <c r="D351" s="5"/>
      <c r="E351" s="5"/>
      <c r="F351" s="5"/>
      <c r="G351" s="5"/>
      <c r="H351" s="5"/>
      <c r="I351" s="131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</row>
    <row r="352" spans="1:27" ht="15.75" customHeight="1" thickBot="1" x14ac:dyDescent="0.4">
      <c r="A352" s="148">
        <f>IF($A$3='Base Datos'!$L$5,'Base Datos'!E40,IF($A$3='Base Datos'!$L$6,'Base Datos'!F40,IF($A$3='Base Datos'!$L$7,'Base Datos'!G40,IF($A$3='Base Datos'!$L$8,'Base Datos'!H40,IF($A$3='Base Datos'!$L$9,'Base Datos'!I40)))))</f>
        <v>10041</v>
      </c>
      <c r="B352" s="141">
        <v>349</v>
      </c>
      <c r="C352" s="5"/>
      <c r="D352" s="5"/>
      <c r="E352" s="5"/>
      <c r="F352" s="5"/>
      <c r="G352" s="5"/>
      <c r="H352" s="5"/>
      <c r="I352" s="131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</row>
    <row r="353" spans="1:27" ht="15.75" customHeight="1" thickBot="1" x14ac:dyDescent="0.4">
      <c r="A353" s="148">
        <f>IF($A$3='Base Datos'!$L$5,'Base Datos'!E350,IF($A$3='Base Datos'!$L$6,'Base Datos'!F350,IF($A$3='Base Datos'!$L$7,'Base Datos'!G350,IF($A$3='Base Datos'!$L$8,'Base Datos'!H350,IF($A$3='Base Datos'!$L$9,'Base Datos'!I350)))))</f>
        <v>10051</v>
      </c>
      <c r="B353" s="141">
        <v>350</v>
      </c>
      <c r="C353" s="5"/>
      <c r="D353" s="5"/>
      <c r="E353" s="5"/>
      <c r="F353" s="5"/>
      <c r="G353" s="5"/>
      <c r="H353" s="5"/>
      <c r="I353" s="131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</row>
    <row r="354" spans="1:27" ht="15.75" customHeight="1" thickBot="1" x14ac:dyDescent="0.4">
      <c r="A354" s="148">
        <f>IF($A$3='Base Datos'!$L$5,'Base Datos'!E116,IF($A$3='Base Datos'!$L$6,'Base Datos'!F116,IF($A$3='Base Datos'!$L$7,'Base Datos'!G116,IF($A$3='Base Datos'!$L$8,'Base Datos'!H116,IF($A$3='Base Datos'!$L$9,'Base Datos'!I116)))))</f>
        <v>10125</v>
      </c>
      <c r="B354" s="141">
        <v>351</v>
      </c>
      <c r="C354" s="5"/>
      <c r="D354" s="5"/>
      <c r="E354" s="5"/>
      <c r="F354" s="5"/>
      <c r="G354" s="5"/>
      <c r="H354" s="5"/>
      <c r="I354" s="131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</row>
    <row r="355" spans="1:27" ht="15.75" customHeight="1" thickBot="1" x14ac:dyDescent="0.4">
      <c r="A355" s="148">
        <f>IF($A$3='Base Datos'!$L$5,'Base Datos'!E395,IF($A$3='Base Datos'!$L$6,'Base Datos'!F395,IF($A$3='Base Datos'!$L$7,'Base Datos'!G395,IF($A$3='Base Datos'!$L$8,'Base Datos'!H395,IF($A$3='Base Datos'!$L$9,'Base Datos'!I395)))))</f>
        <v>10127</v>
      </c>
      <c r="B355" s="141">
        <v>352</v>
      </c>
      <c r="C355" s="5"/>
      <c r="D355" s="5"/>
      <c r="E355" s="5"/>
      <c r="F355" s="5"/>
      <c r="G355" s="5"/>
      <c r="H355" s="5"/>
      <c r="I355" s="131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</row>
    <row r="356" spans="1:27" ht="15.75" customHeight="1" thickBot="1" x14ac:dyDescent="0.4">
      <c r="A356" s="148">
        <f>IF($A$3='Base Datos'!$L$5,'Base Datos'!E336,IF($A$3='Base Datos'!$L$6,'Base Datos'!F336,IF($A$3='Base Datos'!$L$7,'Base Datos'!G336,IF($A$3='Base Datos'!$L$8,'Base Datos'!H336,IF($A$3='Base Datos'!$L$9,'Base Datos'!I336)))))</f>
        <v>10172</v>
      </c>
      <c r="B356" s="141">
        <v>353</v>
      </c>
      <c r="C356" s="5"/>
      <c r="D356" s="5"/>
      <c r="E356" s="5"/>
      <c r="F356" s="5"/>
      <c r="G356" s="5"/>
      <c r="H356" s="5"/>
      <c r="I356" s="131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</row>
    <row r="357" spans="1:27" ht="15.75" customHeight="1" thickBot="1" x14ac:dyDescent="0.4">
      <c r="A357" s="148">
        <f>IF($A$3='Base Datos'!$L$5,'Base Datos'!E389,IF($A$3='Base Datos'!$L$6,'Base Datos'!F389,IF($A$3='Base Datos'!$L$7,'Base Datos'!G389,IF($A$3='Base Datos'!$L$8,'Base Datos'!H389,IF($A$3='Base Datos'!$L$9,'Base Datos'!I389)))))</f>
        <v>10188</v>
      </c>
      <c r="B357" s="141">
        <v>354</v>
      </c>
      <c r="C357" s="5"/>
      <c r="D357" s="5"/>
      <c r="E357" s="5"/>
      <c r="F357" s="5"/>
      <c r="G357" s="5"/>
      <c r="H357" s="5"/>
      <c r="I357" s="131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</row>
    <row r="358" spans="1:27" ht="15.75" customHeight="1" thickBot="1" x14ac:dyDescent="0.4">
      <c r="A358" s="148">
        <f>IF($A$3='Base Datos'!$L$5,'Base Datos'!E200,IF($A$3='Base Datos'!$L$6,'Base Datos'!F200,IF($A$3='Base Datos'!$L$7,'Base Datos'!G200,IF($A$3='Base Datos'!$L$8,'Base Datos'!H200,IF($A$3='Base Datos'!$L$9,'Base Datos'!I200)))))</f>
        <v>10193</v>
      </c>
      <c r="B358" s="141">
        <v>355</v>
      </c>
      <c r="C358" s="5"/>
      <c r="D358" s="5"/>
      <c r="E358" s="5"/>
      <c r="F358" s="5"/>
      <c r="G358" s="5"/>
      <c r="H358" s="5"/>
      <c r="I358" s="131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</row>
    <row r="359" spans="1:27" ht="15.75" customHeight="1" thickBot="1" x14ac:dyDescent="0.4">
      <c r="A359" s="148">
        <f>IF($A$3='Base Datos'!$L$5,'Base Datos'!E114,IF($A$3='Base Datos'!$L$6,'Base Datos'!F114,IF($A$3='Base Datos'!$L$7,'Base Datos'!G114,IF($A$3='Base Datos'!$L$8,'Base Datos'!H114,IF($A$3='Base Datos'!$L$9,'Base Datos'!I114)))))</f>
        <v>10199</v>
      </c>
      <c r="B359" s="141">
        <v>356</v>
      </c>
      <c r="C359" s="5"/>
      <c r="D359" s="5"/>
      <c r="E359" s="5"/>
      <c r="F359" s="5"/>
      <c r="G359" s="5"/>
      <c r="H359" s="5"/>
      <c r="I359" s="131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</row>
    <row r="360" spans="1:27" ht="15.75" customHeight="1" thickBot="1" x14ac:dyDescent="0.4">
      <c r="A360" s="148">
        <f>IF($A$3='Base Datos'!$L$5,'Base Datos'!E391,IF($A$3='Base Datos'!$L$6,'Base Datos'!F391,IF($A$3='Base Datos'!$L$7,'Base Datos'!G391,IF($A$3='Base Datos'!$L$8,'Base Datos'!H391,IF($A$3='Base Datos'!$L$9,'Base Datos'!I391)))))</f>
        <v>10204</v>
      </c>
      <c r="B360" s="141">
        <v>357</v>
      </c>
      <c r="C360" s="5"/>
      <c r="D360" s="5"/>
      <c r="E360" s="5"/>
      <c r="F360" s="5"/>
      <c r="G360" s="5"/>
      <c r="H360" s="5"/>
      <c r="I360" s="131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</row>
    <row r="361" spans="1:27" ht="15.75" customHeight="1" thickBot="1" x14ac:dyDescent="0.4">
      <c r="A361" s="148">
        <f>IF($A$3='Base Datos'!$L$5,'Base Datos'!E34,IF($A$3='Base Datos'!$L$6,'Base Datos'!F34,IF($A$3='Base Datos'!$L$7,'Base Datos'!G34,IF($A$3='Base Datos'!$L$8,'Base Datos'!H34,IF($A$3='Base Datos'!$L$9,'Base Datos'!I34)))))</f>
        <v>10259</v>
      </c>
      <c r="B361" s="141">
        <v>358</v>
      </c>
      <c r="C361" s="5"/>
      <c r="D361" s="5"/>
      <c r="E361" s="5"/>
      <c r="F361" s="5"/>
      <c r="G361" s="5"/>
      <c r="H361" s="5"/>
      <c r="I361" s="131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</row>
    <row r="362" spans="1:27" ht="15.75" customHeight="1" thickBot="1" x14ac:dyDescent="0.4">
      <c r="A362" s="148">
        <f>IF($A$3='Base Datos'!$L$5,'Base Datos'!E42,IF($A$3='Base Datos'!$L$6,'Base Datos'!F42,IF($A$3='Base Datos'!$L$7,'Base Datos'!G42,IF($A$3='Base Datos'!$L$8,'Base Datos'!H42,IF($A$3='Base Datos'!$L$9,'Base Datos'!I42)))))</f>
        <v>10265</v>
      </c>
      <c r="B362" s="141">
        <v>359</v>
      </c>
      <c r="C362" s="5"/>
      <c r="D362" s="5"/>
      <c r="E362" s="5"/>
      <c r="F362" s="5"/>
      <c r="G362" s="5"/>
      <c r="H362" s="5"/>
      <c r="I362" s="131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</row>
    <row r="363" spans="1:27" ht="15.75" customHeight="1" thickBot="1" x14ac:dyDescent="0.4">
      <c r="A363" s="148">
        <f>IF($A$3='Base Datos'!$L$5,'Base Datos'!E110,IF($A$3='Base Datos'!$L$6,'Base Datos'!F110,IF($A$3='Base Datos'!$L$7,'Base Datos'!G110,IF($A$3='Base Datos'!$L$8,'Base Datos'!H110,IF($A$3='Base Datos'!$L$9,'Base Datos'!I110)))))</f>
        <v>10266</v>
      </c>
      <c r="B363" s="141">
        <v>360</v>
      </c>
      <c r="C363" s="5"/>
      <c r="D363" s="5"/>
      <c r="E363" s="5"/>
      <c r="F363" s="5"/>
      <c r="G363" s="5"/>
      <c r="H363" s="5"/>
      <c r="I363" s="131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</row>
    <row r="364" spans="1:27" ht="15.75" customHeight="1" thickBot="1" x14ac:dyDescent="0.4">
      <c r="A364" s="148">
        <f>IF($A$3='Base Datos'!$L$5,'Base Datos'!E380,IF($A$3='Base Datos'!$L$6,'Base Datos'!F380,IF($A$3='Base Datos'!$L$7,'Base Datos'!G380,IF($A$3='Base Datos'!$L$8,'Base Datos'!H380,IF($A$3='Base Datos'!$L$9,'Base Datos'!I380)))))</f>
        <v>10273</v>
      </c>
      <c r="B364" s="141">
        <v>361</v>
      </c>
      <c r="C364" s="5"/>
      <c r="D364" s="5"/>
      <c r="E364" s="5"/>
      <c r="F364" s="5"/>
      <c r="G364" s="5"/>
      <c r="H364" s="5"/>
      <c r="I364" s="131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</row>
    <row r="365" spans="1:27" ht="15.75" customHeight="1" thickBot="1" x14ac:dyDescent="0.4">
      <c r="A365" s="148">
        <f>IF($A$3='Base Datos'!$L$5,'Base Datos'!E38,IF($A$3='Base Datos'!$L$6,'Base Datos'!F38,IF($A$3='Base Datos'!$L$7,'Base Datos'!G38,IF($A$3='Base Datos'!$L$8,'Base Datos'!H38,IF($A$3='Base Datos'!$L$9,'Base Datos'!I38)))))</f>
        <v>10291</v>
      </c>
      <c r="B365" s="141">
        <v>362</v>
      </c>
      <c r="C365" s="5"/>
      <c r="D365" s="5"/>
      <c r="E365" s="5"/>
      <c r="F365" s="5"/>
      <c r="G365" s="5"/>
      <c r="H365" s="5"/>
      <c r="I365" s="131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</row>
    <row r="366" spans="1:27" ht="15.75" customHeight="1" thickBot="1" x14ac:dyDescent="0.4">
      <c r="A366" s="148">
        <f>IF($A$3='Base Datos'!$L$5,'Base Datos'!E159,IF($A$3='Base Datos'!$L$6,'Base Datos'!F159,IF($A$3='Base Datos'!$L$7,'Base Datos'!G159,IF($A$3='Base Datos'!$L$8,'Base Datos'!H159,IF($A$3='Base Datos'!$L$9,'Base Datos'!I159)))))</f>
        <v>10297</v>
      </c>
      <c r="B366" s="141">
        <v>363</v>
      </c>
      <c r="C366" s="5"/>
      <c r="D366" s="5"/>
      <c r="E366" s="5"/>
      <c r="F366" s="5"/>
      <c r="G366" s="5"/>
      <c r="H366" s="5"/>
      <c r="I366" s="131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</row>
    <row r="367" spans="1:27" ht="15.75" customHeight="1" thickBot="1" x14ac:dyDescent="0.4">
      <c r="A367" s="148">
        <f>IF($A$3='Base Datos'!$L$5,'Base Datos'!E365,IF($A$3='Base Datos'!$L$6,'Base Datos'!F365,IF($A$3='Base Datos'!$L$7,'Base Datos'!G365,IF($A$3='Base Datos'!$L$8,'Base Datos'!H365,IF($A$3='Base Datos'!$L$9,'Base Datos'!I365)))))</f>
        <v>10302</v>
      </c>
      <c r="B367" s="141">
        <v>364</v>
      </c>
      <c r="C367" s="5"/>
      <c r="D367" s="5"/>
      <c r="E367" s="5"/>
      <c r="F367" s="5"/>
      <c r="G367" s="5"/>
      <c r="H367" s="5"/>
      <c r="I367" s="131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</row>
    <row r="368" spans="1:27" ht="15.75" customHeight="1" thickBot="1" x14ac:dyDescent="0.4">
      <c r="A368" s="148">
        <f>IF($A$3='Base Datos'!$L$5,'Base Datos'!E54,IF($A$3='Base Datos'!$L$6,'Base Datos'!F54,IF($A$3='Base Datos'!$L$7,'Base Datos'!G54,IF($A$3='Base Datos'!$L$8,'Base Datos'!H54,IF($A$3='Base Datos'!$L$9,'Base Datos'!I54)))))</f>
        <v>10335</v>
      </c>
      <c r="B368" s="141">
        <v>365</v>
      </c>
      <c r="C368" s="5"/>
      <c r="D368" s="5"/>
      <c r="E368" s="5"/>
      <c r="F368" s="5"/>
      <c r="G368" s="5"/>
      <c r="H368" s="5"/>
      <c r="I368" s="131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</row>
    <row r="369" spans="1:27" ht="15.75" customHeight="1" thickBot="1" x14ac:dyDescent="0.4">
      <c r="A369" s="148">
        <f>IF($A$3='Base Datos'!$L$5,'Base Datos'!E383,IF($A$3='Base Datos'!$L$6,'Base Datos'!F383,IF($A$3='Base Datos'!$L$7,'Base Datos'!G383,IF($A$3='Base Datos'!$L$8,'Base Datos'!H383,IF($A$3='Base Datos'!$L$9,'Base Datos'!I383)))))</f>
        <v>10344</v>
      </c>
      <c r="B369" s="141">
        <v>366</v>
      </c>
      <c r="C369" s="5"/>
      <c r="D369" s="5"/>
      <c r="E369" s="5"/>
      <c r="F369" s="5"/>
      <c r="G369" s="5"/>
      <c r="H369" s="5"/>
      <c r="I369" s="131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</row>
    <row r="370" spans="1:27" ht="15.75" customHeight="1" thickBot="1" x14ac:dyDescent="0.4">
      <c r="A370" s="148">
        <f>IF($A$3='Base Datos'!$L$5,'Base Datos'!E202,IF($A$3='Base Datos'!$L$6,'Base Datos'!F202,IF($A$3='Base Datos'!$L$7,'Base Datos'!G202,IF($A$3='Base Datos'!$L$8,'Base Datos'!H202,IF($A$3='Base Datos'!$L$9,'Base Datos'!I202)))))</f>
        <v>10346</v>
      </c>
      <c r="B370" s="141">
        <v>367</v>
      </c>
      <c r="C370" s="5"/>
      <c r="D370" s="5"/>
      <c r="E370" s="5"/>
      <c r="F370" s="5"/>
      <c r="G370" s="5"/>
      <c r="H370" s="5"/>
      <c r="I370" s="131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</row>
    <row r="371" spans="1:27" ht="15.75" customHeight="1" thickBot="1" x14ac:dyDescent="0.4">
      <c r="A371" s="148">
        <f>IF($A$3='Base Datos'!$L$5,'Base Datos'!E333,IF($A$3='Base Datos'!$L$6,'Base Datos'!F333,IF($A$3='Base Datos'!$L$7,'Base Datos'!G333,IF($A$3='Base Datos'!$L$8,'Base Datos'!H333,IF($A$3='Base Datos'!$L$9,'Base Datos'!I333)))))</f>
        <v>10364</v>
      </c>
      <c r="B371" s="141">
        <v>368</v>
      </c>
      <c r="C371" s="5"/>
      <c r="D371" s="5"/>
      <c r="E371" s="5"/>
      <c r="F371" s="5"/>
      <c r="G371" s="5"/>
      <c r="H371" s="5"/>
      <c r="I371" s="131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</row>
    <row r="372" spans="1:27" ht="15.75" customHeight="1" thickBot="1" x14ac:dyDescent="0.4">
      <c r="A372" s="148">
        <f>IF($A$3='Base Datos'!$L$5,'Base Datos'!E366,IF($A$3='Base Datos'!$L$6,'Base Datos'!F366,IF($A$3='Base Datos'!$L$7,'Base Datos'!G366,IF($A$3='Base Datos'!$L$8,'Base Datos'!H366,IF($A$3='Base Datos'!$L$9,'Base Datos'!I366)))))</f>
        <v>10374</v>
      </c>
      <c r="B372" s="141">
        <v>369</v>
      </c>
      <c r="C372" s="5"/>
      <c r="D372" s="5"/>
      <c r="E372" s="5"/>
      <c r="F372" s="5"/>
      <c r="G372" s="5"/>
      <c r="H372" s="5"/>
      <c r="I372" s="131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</row>
    <row r="373" spans="1:27" ht="15.75" customHeight="1" thickBot="1" x14ac:dyDescent="0.4">
      <c r="A373" s="148">
        <f>IF($A$3='Base Datos'!$L$5,'Base Datos'!E23,IF($A$3='Base Datos'!$L$6,'Base Datos'!F23,IF($A$3='Base Datos'!$L$7,'Base Datos'!G23,IF($A$3='Base Datos'!$L$8,'Base Datos'!H23,IF($A$3='Base Datos'!$L$9,'Base Datos'!I23)))))</f>
        <v>10389</v>
      </c>
      <c r="B373" s="141">
        <v>370</v>
      </c>
      <c r="C373" s="5"/>
      <c r="D373" s="5"/>
      <c r="E373" s="5"/>
      <c r="F373" s="5"/>
      <c r="G373" s="5"/>
      <c r="H373" s="5"/>
      <c r="I373" s="131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</row>
    <row r="374" spans="1:27" ht="15.75" customHeight="1" thickBot="1" x14ac:dyDescent="0.4">
      <c r="A374" s="148">
        <f>IF($A$3='Base Datos'!$L$5,'Base Datos'!E143,IF($A$3='Base Datos'!$L$6,'Base Datos'!F143,IF($A$3='Base Datos'!$L$7,'Base Datos'!G143,IF($A$3='Base Datos'!$L$8,'Base Datos'!H143,IF($A$3='Base Datos'!$L$9,'Base Datos'!I143)))))</f>
        <v>10438</v>
      </c>
      <c r="B374" s="141">
        <v>371</v>
      </c>
      <c r="C374" s="5"/>
      <c r="D374" s="5"/>
      <c r="E374" s="5"/>
      <c r="F374" s="5"/>
      <c r="G374" s="5"/>
      <c r="H374" s="5"/>
      <c r="I374" s="131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</row>
    <row r="375" spans="1:27" ht="15.75" customHeight="1" thickBot="1" x14ac:dyDescent="0.4">
      <c r="A375" s="148">
        <f>IF($A$3='Base Datos'!$L$5,'Base Datos'!E75,IF($A$3='Base Datos'!$L$6,'Base Datos'!F75,IF($A$3='Base Datos'!$L$7,'Base Datos'!G75,IF($A$3='Base Datos'!$L$8,'Base Datos'!H75,IF($A$3='Base Datos'!$L$9,'Base Datos'!I75)))))</f>
        <v>10451</v>
      </c>
      <c r="B375" s="141">
        <v>372</v>
      </c>
      <c r="C375" s="5"/>
      <c r="D375" s="5"/>
      <c r="E375" s="5"/>
      <c r="F375" s="5"/>
      <c r="G375" s="5"/>
      <c r="H375" s="5"/>
      <c r="I375" s="131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</row>
    <row r="376" spans="1:27" ht="15.75" customHeight="1" thickBot="1" x14ac:dyDescent="0.4">
      <c r="A376" s="148">
        <f>IF($A$3='Base Datos'!$L$5,'Base Datos'!E178,IF($A$3='Base Datos'!$L$6,'Base Datos'!F178,IF($A$3='Base Datos'!$L$7,'Base Datos'!G178,IF($A$3='Base Datos'!$L$8,'Base Datos'!H178,IF($A$3='Base Datos'!$L$9,'Base Datos'!I178)))))</f>
        <v>10525</v>
      </c>
      <c r="B376" s="141">
        <v>373</v>
      </c>
      <c r="C376" s="5"/>
      <c r="D376" s="5"/>
      <c r="E376" s="5"/>
      <c r="F376" s="5"/>
      <c r="G376" s="5"/>
      <c r="H376" s="5"/>
      <c r="I376" s="131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</row>
    <row r="377" spans="1:27" ht="15.75" customHeight="1" thickBot="1" x14ac:dyDescent="0.4">
      <c r="A377" s="148">
        <f>IF($A$3='Base Datos'!$L$5,'Base Datos'!E204,IF($A$3='Base Datos'!$L$6,'Base Datos'!F204,IF($A$3='Base Datos'!$L$7,'Base Datos'!G204,IF($A$3='Base Datos'!$L$8,'Base Datos'!H204,IF($A$3='Base Datos'!$L$9,'Base Datos'!I204)))))</f>
        <v>10601</v>
      </c>
      <c r="B377" s="141">
        <v>374</v>
      </c>
      <c r="C377" s="5"/>
      <c r="D377" s="5"/>
      <c r="E377" s="5"/>
      <c r="F377" s="5"/>
      <c r="G377" s="5"/>
      <c r="H377" s="5"/>
      <c r="I377" s="131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</row>
    <row r="378" spans="1:27" ht="15.75" customHeight="1" thickBot="1" x14ac:dyDescent="0.4">
      <c r="A378" s="148">
        <f>IF($A$3='Base Datos'!$L$5,'Base Datos'!E80,IF($A$3='Base Datos'!$L$6,'Base Datos'!F80,IF($A$3='Base Datos'!$L$7,'Base Datos'!G80,IF($A$3='Base Datos'!$L$8,'Base Datos'!H80,IF($A$3='Base Datos'!$L$9,'Base Datos'!I80)))))</f>
        <v>10809</v>
      </c>
      <c r="B378" s="141">
        <v>375</v>
      </c>
      <c r="C378" s="5"/>
      <c r="D378" s="5"/>
      <c r="E378" s="5"/>
      <c r="F378" s="5"/>
      <c r="G378" s="5"/>
      <c r="H378" s="5"/>
      <c r="I378" s="131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</row>
    <row r="379" spans="1:27" ht="15.75" customHeight="1" thickBot="1" x14ac:dyDescent="0.4">
      <c r="A379" s="148">
        <f>IF($A$3='Base Datos'!$L$5,'Base Datos'!E339,IF($A$3='Base Datos'!$L$6,'Base Datos'!F339,IF($A$3='Base Datos'!$L$7,'Base Datos'!G339,IF($A$3='Base Datos'!$L$8,'Base Datos'!H339,IF($A$3='Base Datos'!$L$9,'Base Datos'!I339)))))</f>
        <v>11003</v>
      </c>
      <c r="B379" s="141">
        <v>376</v>
      </c>
      <c r="C379" s="5"/>
      <c r="D379" s="5"/>
      <c r="E379" s="5"/>
      <c r="F379" s="5"/>
      <c r="G379" s="5"/>
      <c r="H379" s="5"/>
      <c r="I379" s="131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</row>
    <row r="380" spans="1:27" ht="15.75" customHeight="1" thickBot="1" x14ac:dyDescent="0.4">
      <c r="A380" s="148">
        <f>IF($A$3='Base Datos'!$L$5,'Base Datos'!E158,IF($A$3='Base Datos'!$L$6,'Base Datos'!F158,IF($A$3='Base Datos'!$L$7,'Base Datos'!G158,IF($A$3='Base Datos'!$L$8,'Base Datos'!H158,IF($A$3='Base Datos'!$L$9,'Base Datos'!I158)))))</f>
        <v>11036</v>
      </c>
      <c r="B380" s="141">
        <v>377</v>
      </c>
      <c r="C380" s="5"/>
      <c r="D380" s="5"/>
      <c r="E380" s="5"/>
      <c r="F380" s="5"/>
      <c r="G380" s="5"/>
      <c r="H380" s="5"/>
      <c r="I380" s="131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</row>
    <row r="381" spans="1:27" ht="15.75" customHeight="1" thickBot="1" x14ac:dyDescent="0.4">
      <c r="A381" s="148">
        <f>IF($A$3='Base Datos'!$L$5,'Base Datos'!E137,IF($A$3='Base Datos'!$L$6,'Base Datos'!F137,IF($A$3='Base Datos'!$L$7,'Base Datos'!G137,IF($A$3='Base Datos'!$L$8,'Base Datos'!H137,IF($A$3='Base Datos'!$L$9,'Base Datos'!I137)))))</f>
        <v>11052</v>
      </c>
      <c r="B381" s="141">
        <v>378</v>
      </c>
      <c r="C381" s="5"/>
      <c r="D381" s="5"/>
      <c r="E381" s="5"/>
      <c r="F381" s="5"/>
      <c r="G381" s="5"/>
      <c r="H381" s="5"/>
      <c r="I381" s="131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</row>
    <row r="382" spans="1:27" ht="15.75" customHeight="1" thickBot="1" x14ac:dyDescent="0.4">
      <c r="A382" s="148">
        <f>IF($A$3='Base Datos'!$L$5,'Base Datos'!E50,IF($A$3='Base Datos'!$L$6,'Base Datos'!F50,IF($A$3='Base Datos'!$L$7,'Base Datos'!G50,IF($A$3='Base Datos'!$L$8,'Base Datos'!H50,IF($A$3='Base Datos'!$L$9,'Base Datos'!I50)))))</f>
        <v>11068</v>
      </c>
      <c r="B382" s="141">
        <v>379</v>
      </c>
      <c r="C382" s="5"/>
      <c r="D382" s="5"/>
      <c r="E382" s="5"/>
      <c r="F382" s="5"/>
      <c r="G382" s="5"/>
      <c r="H382" s="5"/>
      <c r="I382" s="131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</row>
    <row r="383" spans="1:27" ht="15.75" customHeight="1" thickBot="1" x14ac:dyDescent="0.4">
      <c r="A383" s="148">
        <f>IF($A$3='Base Datos'!$L$5,'Base Datos'!E224,IF($A$3='Base Datos'!$L$6,'Base Datos'!F224,IF($A$3='Base Datos'!$L$7,'Base Datos'!G224,IF($A$3='Base Datos'!$L$8,'Base Datos'!H224,IF($A$3='Base Datos'!$L$9,'Base Datos'!I224)))))</f>
        <v>11192</v>
      </c>
      <c r="B383" s="141">
        <v>380</v>
      </c>
      <c r="C383" s="5"/>
      <c r="D383" s="5"/>
      <c r="E383" s="5"/>
      <c r="F383" s="5"/>
      <c r="G383" s="5"/>
      <c r="H383" s="5"/>
      <c r="I383" s="131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</row>
    <row r="384" spans="1:27" ht="15.75" customHeight="1" thickBot="1" x14ac:dyDescent="0.4">
      <c r="A384" s="148">
        <f>IF($A$3='Base Datos'!$L$5,'Base Datos'!E44,IF($A$3='Base Datos'!$L$6,'Base Datos'!F44,IF($A$3='Base Datos'!$L$7,'Base Datos'!G44,IF($A$3='Base Datos'!$L$8,'Base Datos'!H44,IF($A$3='Base Datos'!$L$9,'Base Datos'!I44)))))</f>
        <v>11193</v>
      </c>
      <c r="B384" s="141">
        <v>381</v>
      </c>
      <c r="C384" s="5"/>
      <c r="D384" s="5"/>
      <c r="E384" s="5"/>
      <c r="F384" s="5"/>
      <c r="G384" s="5"/>
      <c r="H384" s="5"/>
      <c r="I384" s="131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</row>
    <row r="385" spans="1:27" ht="15.75" customHeight="1" thickBot="1" x14ac:dyDescent="0.4">
      <c r="A385" s="148">
        <f>IF($A$3='Base Datos'!$L$5,'Base Datos'!E167,IF($A$3='Base Datos'!$L$6,'Base Datos'!F167,IF($A$3='Base Datos'!$L$7,'Base Datos'!G167,IF($A$3='Base Datos'!$L$8,'Base Datos'!H167,IF($A$3='Base Datos'!$L$9,'Base Datos'!I167)))))</f>
        <v>11219</v>
      </c>
      <c r="B385" s="141">
        <v>382</v>
      </c>
      <c r="C385" s="5"/>
      <c r="D385" s="5"/>
      <c r="E385" s="5"/>
      <c r="F385" s="5"/>
      <c r="G385" s="5"/>
      <c r="H385" s="5"/>
      <c r="I385" s="131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</row>
    <row r="386" spans="1:27" ht="15.75" customHeight="1" thickBot="1" x14ac:dyDescent="0.4">
      <c r="A386" s="148">
        <f>IF($A$3='Base Datos'!$L$5,'Base Datos'!E222,IF($A$3='Base Datos'!$L$6,'Base Datos'!F222,IF($A$3='Base Datos'!$L$7,'Base Datos'!G222,IF($A$3='Base Datos'!$L$8,'Base Datos'!H222,IF($A$3='Base Datos'!$L$9,'Base Datos'!I222)))))</f>
        <v>11278</v>
      </c>
      <c r="B386" s="141">
        <v>383</v>
      </c>
      <c r="C386" s="5"/>
      <c r="D386" s="5"/>
      <c r="E386" s="5"/>
      <c r="F386" s="5"/>
      <c r="G386" s="5"/>
      <c r="H386" s="5"/>
      <c r="I386" s="131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</row>
    <row r="387" spans="1:27" ht="15.75" customHeight="1" thickBot="1" x14ac:dyDescent="0.4">
      <c r="A387" s="148">
        <f>IF($A$3='Base Datos'!$L$5,'Base Datos'!E66,IF($A$3='Base Datos'!$L$6,'Base Datos'!F66,IF($A$3='Base Datos'!$L$7,'Base Datos'!G66,IF($A$3='Base Datos'!$L$8,'Base Datos'!H66,IF($A$3='Base Datos'!$L$9,'Base Datos'!I66)))))</f>
        <v>11282</v>
      </c>
      <c r="B387" s="141">
        <v>384</v>
      </c>
      <c r="C387" s="5"/>
      <c r="D387" s="5"/>
      <c r="E387" s="5"/>
      <c r="F387" s="5"/>
      <c r="G387" s="5"/>
      <c r="H387" s="5"/>
      <c r="I387" s="131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</row>
    <row r="388" spans="1:27" ht="15.75" customHeight="1" thickBot="1" x14ac:dyDescent="0.4">
      <c r="A388" s="148">
        <f>IF($A$3='Base Datos'!$L$5,'Base Datos'!E176,IF($A$3='Base Datos'!$L$6,'Base Datos'!F176,IF($A$3='Base Datos'!$L$7,'Base Datos'!G176,IF($A$3='Base Datos'!$L$8,'Base Datos'!H176,IF($A$3='Base Datos'!$L$9,'Base Datos'!I176)))))</f>
        <v>11475</v>
      </c>
      <c r="B388" s="141">
        <v>385</v>
      </c>
      <c r="C388" s="5"/>
      <c r="D388" s="5"/>
      <c r="E388" s="5"/>
      <c r="F388" s="5"/>
      <c r="G388" s="5"/>
      <c r="H388" s="5"/>
      <c r="I388" s="131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</row>
    <row r="389" spans="1:27" ht="15.75" customHeight="1" thickBot="1" x14ac:dyDescent="0.4">
      <c r="A389" s="148">
        <f>IF($A$3='Base Datos'!$L$5,'Base Datos'!E180,IF($A$3='Base Datos'!$L$6,'Base Datos'!F180,IF($A$3='Base Datos'!$L$7,'Base Datos'!G180,IF($A$3='Base Datos'!$L$8,'Base Datos'!H180,IF($A$3='Base Datos'!$L$9,'Base Datos'!I180)))))</f>
        <v>11519</v>
      </c>
      <c r="B389" s="141">
        <v>386</v>
      </c>
      <c r="C389" s="5"/>
      <c r="D389" s="5"/>
      <c r="E389" s="5"/>
      <c r="F389" s="5"/>
      <c r="G389" s="5"/>
      <c r="H389" s="5"/>
      <c r="I389" s="131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</row>
    <row r="390" spans="1:27" ht="15.75" customHeight="1" thickBot="1" x14ac:dyDescent="0.4">
      <c r="A390" s="148">
        <f>IF($A$3='Base Datos'!$L$5,'Base Datos'!E39,IF($A$3='Base Datos'!$L$6,'Base Datos'!F39,IF($A$3='Base Datos'!$L$7,'Base Datos'!G39,IF($A$3='Base Datos'!$L$8,'Base Datos'!H39,IF($A$3='Base Datos'!$L$9,'Base Datos'!I39)))))</f>
        <v>11575</v>
      </c>
      <c r="B390" s="141">
        <v>387</v>
      </c>
      <c r="C390" s="5"/>
      <c r="D390" s="5"/>
      <c r="E390" s="5"/>
      <c r="F390" s="5"/>
      <c r="G390" s="5"/>
      <c r="H390" s="5"/>
      <c r="I390" s="131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</row>
    <row r="391" spans="1:27" ht="15.75" customHeight="1" thickBot="1" x14ac:dyDescent="0.4">
      <c r="A391" s="148">
        <f>IF($A$3='Base Datos'!$L$5,'Base Datos'!E30,IF($A$3='Base Datos'!$L$6,'Base Datos'!F30,IF($A$3='Base Datos'!$L$7,'Base Datos'!G30,IF($A$3='Base Datos'!$L$8,'Base Datos'!H30,IF($A$3='Base Datos'!$L$9,'Base Datos'!I30)))))</f>
        <v>11636</v>
      </c>
      <c r="B391" s="141">
        <v>388</v>
      </c>
      <c r="C391" s="5"/>
      <c r="D391" s="5"/>
      <c r="E391" s="5"/>
      <c r="F391" s="5"/>
      <c r="G391" s="5"/>
      <c r="H391" s="5"/>
      <c r="I391" s="131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</row>
    <row r="392" spans="1:27" ht="15.75" customHeight="1" thickBot="1" x14ac:dyDescent="0.4">
      <c r="A392" s="148">
        <f>IF($A$3='Base Datos'!$L$5,'Base Datos'!E166,IF($A$3='Base Datos'!$L$6,'Base Datos'!F166,IF($A$3='Base Datos'!$L$7,'Base Datos'!G166,IF($A$3='Base Datos'!$L$8,'Base Datos'!H166,IF($A$3='Base Datos'!$L$9,'Base Datos'!I166)))))</f>
        <v>11644</v>
      </c>
      <c r="B392" s="141">
        <v>389</v>
      </c>
      <c r="C392" s="5"/>
      <c r="D392" s="5"/>
      <c r="E392" s="5"/>
      <c r="F392" s="5"/>
      <c r="G392" s="5"/>
      <c r="H392" s="5"/>
      <c r="I392" s="131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</row>
    <row r="393" spans="1:27" ht="15.75" customHeight="1" thickBot="1" x14ac:dyDescent="0.4">
      <c r="A393" s="148">
        <f>IF($A$3='Base Datos'!$L$5,'Base Datos'!E141,IF($A$3='Base Datos'!$L$6,'Base Datos'!F141,IF($A$3='Base Datos'!$L$7,'Base Datos'!G141,IF($A$3='Base Datos'!$L$8,'Base Datos'!H141,IF($A$3='Base Datos'!$L$9,'Base Datos'!I141)))))</f>
        <v>11705</v>
      </c>
      <c r="B393" s="141">
        <v>390</v>
      </c>
      <c r="C393" s="5"/>
      <c r="D393" s="5"/>
      <c r="E393" s="5"/>
      <c r="F393" s="5"/>
      <c r="G393" s="5"/>
      <c r="H393" s="5"/>
      <c r="I393" s="131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</row>
    <row r="394" spans="1:27" ht="15.75" customHeight="1" thickBot="1" x14ac:dyDescent="0.4">
      <c r="A394" s="148">
        <f>IF($A$3='Base Datos'!$L$5,'Base Datos'!E74,IF($A$3='Base Datos'!$L$6,'Base Datos'!F74,IF($A$3='Base Datos'!$L$7,'Base Datos'!G74,IF($A$3='Base Datos'!$L$8,'Base Datos'!H74,IF($A$3='Base Datos'!$L$9,'Base Datos'!I74)))))</f>
        <v>11735</v>
      </c>
      <c r="B394" s="141">
        <v>391</v>
      </c>
      <c r="C394" s="5"/>
      <c r="D394" s="5"/>
      <c r="E394" s="5"/>
      <c r="F394" s="5"/>
      <c r="G394" s="5"/>
      <c r="H394" s="5"/>
      <c r="I394" s="131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</row>
    <row r="395" spans="1:27" ht="15.75" customHeight="1" thickBot="1" x14ac:dyDescent="0.4">
      <c r="A395" s="148">
        <f>IF($A$3='Base Datos'!$L$5,'Base Datos'!E125,IF($A$3='Base Datos'!$L$6,'Base Datos'!F125,IF($A$3='Base Datos'!$L$7,'Base Datos'!G125,IF($A$3='Base Datos'!$L$8,'Base Datos'!H125,IF($A$3='Base Datos'!$L$9,'Base Datos'!I125)))))</f>
        <v>11882</v>
      </c>
      <c r="B395" s="141">
        <v>392</v>
      </c>
      <c r="C395" s="5"/>
      <c r="D395" s="5"/>
      <c r="E395" s="5"/>
      <c r="F395" s="5"/>
      <c r="G395" s="5"/>
      <c r="H395" s="5"/>
      <c r="I395" s="131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</row>
    <row r="396" spans="1:27" ht="15.75" customHeight="1" thickBot="1" x14ac:dyDescent="0.4">
      <c r="A396" s="148">
        <f>IF($A$3='Base Datos'!$L$5,'Base Datos'!E121,IF($A$3='Base Datos'!$L$6,'Base Datos'!F121,IF($A$3='Base Datos'!$L$7,'Base Datos'!G121,IF($A$3='Base Datos'!$L$8,'Base Datos'!H121,IF($A$3='Base Datos'!$L$9,'Base Datos'!I121)))))</f>
        <v>12318</v>
      </c>
      <c r="B396" s="141">
        <v>393</v>
      </c>
      <c r="C396" s="5"/>
      <c r="D396" s="5"/>
      <c r="E396" s="5"/>
      <c r="F396" s="5"/>
      <c r="G396" s="5"/>
      <c r="H396" s="5"/>
      <c r="I396" s="131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</row>
    <row r="397" spans="1:27" ht="15.75" customHeight="1" thickBot="1" x14ac:dyDescent="0.4">
      <c r="A397" s="148">
        <f>IF($A$3='Base Datos'!$L$5,'Base Datos'!E3,IF($A$3='Base Datos'!$L$6,'Base Datos'!F3,IF($A$3='Base Datos'!$L$7,'Base Datos'!G3,IF($A$3='Base Datos'!$L$8,'Base Datos'!H3,IF($A$3='Base Datos'!$L$9,'Base Datos'!I3)))))</f>
        <v>12387</v>
      </c>
      <c r="B397" s="141">
        <v>394</v>
      </c>
      <c r="C397" s="5"/>
      <c r="D397" s="5"/>
      <c r="E397" s="5"/>
      <c r="F397" s="5"/>
      <c r="G397" s="5"/>
      <c r="H397" s="5"/>
      <c r="I397" s="131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</row>
    <row r="398" spans="1:27" ht="15.75" customHeight="1" thickBot="1" x14ac:dyDescent="0.4">
      <c r="A398" s="148">
        <f>IF($A$3='Base Datos'!$L$5,'Base Datos'!E378,IF($A$3='Base Datos'!$L$6,'Base Datos'!F378,IF($A$3='Base Datos'!$L$7,'Base Datos'!G378,IF($A$3='Base Datos'!$L$8,'Base Datos'!H378,IF($A$3='Base Datos'!$L$9,'Base Datos'!I378)))))</f>
        <v>12552</v>
      </c>
      <c r="B398" s="141">
        <v>395</v>
      </c>
      <c r="C398" s="5"/>
      <c r="D398" s="5"/>
      <c r="E398" s="5"/>
      <c r="F398" s="5"/>
      <c r="G398" s="5"/>
      <c r="H398" s="5"/>
      <c r="I398" s="131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</row>
    <row r="399" spans="1:27" ht="15.75" customHeight="1" thickBot="1" x14ac:dyDescent="0.4">
      <c r="A399" s="148">
        <f>IF($A$3='Base Datos'!$L$5,'Base Datos'!E186,IF($A$3='Base Datos'!$L$6,'Base Datos'!F186,IF($A$3='Base Datos'!$L$7,'Base Datos'!G186,IF($A$3='Base Datos'!$L$8,'Base Datos'!H186,IF($A$3='Base Datos'!$L$9,'Base Datos'!I186)))))</f>
        <v>12929</v>
      </c>
      <c r="B399" s="141">
        <v>396</v>
      </c>
      <c r="C399" s="5"/>
      <c r="D399" s="5"/>
      <c r="E399" s="5"/>
      <c r="F399" s="5"/>
      <c r="G399" s="5"/>
      <c r="H399" s="5"/>
      <c r="I399" s="131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</row>
    <row r="400" spans="1:27" ht="15.75" customHeight="1" thickBot="1" x14ac:dyDescent="0.4">
      <c r="A400" s="148">
        <f>IF($A$3='Base Datos'!$L$5,'Base Datos'!E374,IF($A$3='Base Datos'!$L$6,'Base Datos'!F374,IF($A$3='Base Datos'!$L$7,'Base Datos'!G374,IF($A$3='Base Datos'!$L$8,'Base Datos'!H374,IF($A$3='Base Datos'!$L$9,'Base Datos'!I374)))))</f>
        <v>12957</v>
      </c>
      <c r="B400" s="141">
        <v>397</v>
      </c>
      <c r="C400" s="5"/>
      <c r="D400" s="5"/>
      <c r="E400" s="5"/>
      <c r="F400" s="5"/>
      <c r="G400" s="5"/>
      <c r="H400" s="5"/>
      <c r="I400" s="131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</row>
    <row r="401" spans="1:27" ht="15.75" customHeight="1" thickBot="1" x14ac:dyDescent="0.4">
      <c r="A401" s="148">
        <f>IF($A$3='Base Datos'!$L$5,'Base Datos'!E338,IF($A$3='Base Datos'!$L$6,'Base Datos'!F338,IF($A$3='Base Datos'!$L$7,'Base Datos'!G338,IF($A$3='Base Datos'!$L$8,'Base Datos'!H338,IF($A$3='Base Datos'!$L$9,'Base Datos'!I338)))))</f>
        <v>13028</v>
      </c>
      <c r="B401" s="141">
        <v>398</v>
      </c>
      <c r="C401" s="5"/>
      <c r="D401" s="5"/>
      <c r="E401" s="5"/>
      <c r="F401" s="5"/>
      <c r="G401" s="5"/>
      <c r="H401" s="5"/>
      <c r="I401" s="131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</row>
    <row r="402" spans="1:27" ht="15.75" customHeight="1" thickBot="1" x14ac:dyDescent="0.4">
      <c r="A402" s="148">
        <f>IF($A$3='Base Datos'!$L$5,'Base Datos'!E349,IF($A$3='Base Datos'!$L$6,'Base Datos'!F349,IF($A$3='Base Datos'!$L$7,'Base Datos'!G349,IF($A$3='Base Datos'!$L$8,'Base Datos'!H349,IF($A$3='Base Datos'!$L$9,'Base Datos'!I349)))))</f>
        <v>14343</v>
      </c>
      <c r="B402" s="141">
        <v>399</v>
      </c>
      <c r="C402" s="5"/>
      <c r="D402" s="5"/>
      <c r="E402" s="5"/>
      <c r="F402" s="5"/>
      <c r="G402" s="5"/>
      <c r="H402" s="5"/>
      <c r="I402" s="131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</row>
    <row r="403" spans="1:27" ht="15.75" customHeight="1" x14ac:dyDescent="0.35">
      <c r="A403" s="148">
        <f>IF($A$3='Base Datos'!$L$5,'Base Datos'!E396,IF($A$3='Base Datos'!$L$6,'Base Datos'!F396,IF($A$3='Base Datos'!$L$7,'Base Datos'!G396,IF($A$3='Base Datos'!$L$8,'Base Datos'!H396,IF($A$3='Base Datos'!$L$9,'Base Datos'!I396)))))</f>
        <v>15386</v>
      </c>
      <c r="B403" s="141">
        <v>400</v>
      </c>
      <c r="C403" s="5"/>
      <c r="D403" s="5"/>
      <c r="E403" s="5"/>
      <c r="F403" s="5"/>
      <c r="G403" s="5"/>
      <c r="H403" s="5"/>
      <c r="I403" s="131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</row>
    <row r="404" spans="1:27" ht="15.75" customHeight="1" x14ac:dyDescent="0.35">
      <c r="A404" s="40"/>
      <c r="B404" s="5"/>
      <c r="C404" s="5"/>
      <c r="D404" s="5"/>
      <c r="E404" s="5"/>
      <c r="F404" s="5"/>
      <c r="G404" s="5"/>
      <c r="H404" s="5"/>
      <c r="I404" s="131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</row>
    <row r="405" spans="1:27" ht="15.75" customHeight="1" x14ac:dyDescent="0.35">
      <c r="A405" s="40"/>
      <c r="B405" s="5"/>
      <c r="C405" s="5"/>
      <c r="D405" s="5"/>
      <c r="E405" s="5"/>
      <c r="F405" s="5"/>
      <c r="G405" s="5"/>
      <c r="H405" s="5"/>
      <c r="I405" s="131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</row>
    <row r="406" spans="1:27" ht="15.75" customHeight="1" x14ac:dyDescent="0.35">
      <c r="A406" s="40"/>
      <c r="B406" s="5"/>
      <c r="C406" s="5"/>
      <c r="D406" s="5"/>
      <c r="E406" s="5"/>
      <c r="F406" s="5"/>
      <c r="G406" s="5"/>
      <c r="H406" s="5"/>
      <c r="I406" s="131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</row>
    <row r="407" spans="1:27" ht="15.75" customHeight="1" x14ac:dyDescent="0.35">
      <c r="A407" s="40"/>
      <c r="B407" s="5"/>
      <c r="C407" s="5"/>
      <c r="D407" s="5"/>
      <c r="E407" s="5"/>
      <c r="F407" s="5"/>
      <c r="G407" s="5"/>
      <c r="H407" s="5"/>
      <c r="I407" s="131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</row>
    <row r="408" spans="1:27" ht="15.75" customHeight="1" x14ac:dyDescent="0.35">
      <c r="A408" s="40"/>
      <c r="B408" s="5"/>
      <c r="C408" s="5"/>
      <c r="D408" s="5"/>
      <c r="E408" s="5"/>
      <c r="F408" s="5"/>
      <c r="G408" s="5"/>
      <c r="H408" s="5"/>
      <c r="I408" s="131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</row>
    <row r="409" spans="1:27" ht="15.75" customHeight="1" x14ac:dyDescent="0.35">
      <c r="A409" s="40"/>
      <c r="B409" s="5"/>
      <c r="C409" s="5"/>
      <c r="D409" s="5"/>
      <c r="E409" s="5"/>
      <c r="F409" s="5"/>
      <c r="G409" s="5"/>
      <c r="H409" s="5"/>
      <c r="I409" s="131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</row>
    <row r="410" spans="1:27" ht="15.75" customHeight="1" x14ac:dyDescent="0.35">
      <c r="A410" s="40"/>
      <c r="B410" s="5"/>
      <c r="C410" s="5"/>
      <c r="D410" s="5"/>
      <c r="E410" s="5"/>
      <c r="F410" s="5"/>
      <c r="G410" s="5"/>
      <c r="H410" s="5"/>
      <c r="I410" s="131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</row>
    <row r="411" spans="1:27" ht="15.75" customHeight="1" x14ac:dyDescent="0.35">
      <c r="A411" s="40"/>
      <c r="B411" s="5"/>
      <c r="C411" s="5"/>
      <c r="D411" s="5"/>
      <c r="E411" s="5"/>
      <c r="F411" s="5"/>
      <c r="G411" s="5"/>
      <c r="H411" s="5"/>
      <c r="I411" s="131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</row>
    <row r="412" spans="1:27" ht="15.75" customHeight="1" x14ac:dyDescent="0.35">
      <c r="A412" s="41"/>
      <c r="B412" s="5"/>
      <c r="C412" s="5"/>
      <c r="D412" s="5"/>
      <c r="E412" s="5"/>
      <c r="F412" s="5"/>
      <c r="G412" s="5"/>
      <c r="H412" s="5"/>
      <c r="I412" s="131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</row>
    <row r="413" spans="1:27" ht="15.75" customHeight="1" x14ac:dyDescent="0.35">
      <c r="A413" s="5"/>
      <c r="B413" s="5"/>
      <c r="C413" s="5"/>
      <c r="D413" s="5"/>
      <c r="E413" s="5"/>
      <c r="F413" s="5"/>
      <c r="G413" s="5"/>
      <c r="H413" s="5"/>
      <c r="I413" s="131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</row>
    <row r="414" spans="1:27" ht="15.75" customHeight="1" x14ac:dyDescent="0.35">
      <c r="A414" s="5"/>
      <c r="B414" s="5"/>
      <c r="C414" s="5"/>
      <c r="D414" s="5"/>
      <c r="E414" s="5"/>
      <c r="F414" s="5"/>
      <c r="G414" s="5"/>
      <c r="H414" s="5"/>
      <c r="I414" s="131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</row>
    <row r="415" spans="1:27" ht="15.75" customHeight="1" x14ac:dyDescent="0.35">
      <c r="A415" s="5"/>
      <c r="B415" s="5"/>
      <c r="C415" s="5"/>
      <c r="D415" s="5"/>
      <c r="E415" s="5"/>
      <c r="F415" s="5"/>
      <c r="G415" s="5"/>
      <c r="H415" s="5"/>
      <c r="I415" s="131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</row>
    <row r="416" spans="1:27" ht="15.75" customHeight="1" x14ac:dyDescent="0.35">
      <c r="A416" s="5"/>
      <c r="B416" s="5"/>
      <c r="C416" s="5"/>
      <c r="D416" s="5"/>
      <c r="E416" s="5"/>
      <c r="F416" s="5"/>
      <c r="G416" s="5"/>
      <c r="H416" s="5"/>
      <c r="I416" s="131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</row>
    <row r="417" spans="1:27" ht="15.75" customHeight="1" x14ac:dyDescent="0.35">
      <c r="A417" s="5"/>
      <c r="B417" s="5"/>
      <c r="C417" s="5"/>
      <c r="D417" s="5"/>
      <c r="E417" s="5"/>
      <c r="F417" s="5"/>
      <c r="G417" s="5"/>
      <c r="H417" s="5"/>
      <c r="I417" s="131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</row>
    <row r="418" spans="1:27" ht="15.75" customHeight="1" x14ac:dyDescent="0.35">
      <c r="A418" s="5"/>
      <c r="B418" s="5"/>
      <c r="C418" s="5"/>
      <c r="D418" s="5"/>
      <c r="E418" s="5"/>
      <c r="F418" s="5"/>
      <c r="G418" s="5"/>
      <c r="H418" s="5"/>
      <c r="I418" s="131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</row>
    <row r="419" spans="1:27" ht="15.75" customHeight="1" x14ac:dyDescent="0.35">
      <c r="A419" s="5"/>
      <c r="B419" s="5"/>
      <c r="C419" s="5"/>
      <c r="D419" s="5"/>
      <c r="E419" s="5"/>
      <c r="F419" s="5"/>
      <c r="G419" s="5"/>
      <c r="H419" s="5"/>
      <c r="I419" s="131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</row>
    <row r="420" spans="1:27" ht="15.75" customHeight="1" x14ac:dyDescent="0.35">
      <c r="A420" s="5"/>
      <c r="B420" s="5"/>
      <c r="C420" s="5"/>
      <c r="D420" s="5"/>
      <c r="E420" s="5"/>
      <c r="F420" s="5"/>
      <c r="G420" s="5"/>
      <c r="H420" s="5"/>
      <c r="I420" s="131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</row>
    <row r="421" spans="1:27" ht="15.75" customHeight="1" x14ac:dyDescent="0.35">
      <c r="A421" s="5"/>
      <c r="B421" s="5"/>
      <c r="C421" s="5"/>
      <c r="D421" s="5"/>
      <c r="E421" s="5"/>
      <c r="F421" s="5"/>
      <c r="G421" s="5"/>
      <c r="H421" s="5"/>
      <c r="I421" s="131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</row>
    <row r="422" spans="1:27" ht="15.75" customHeight="1" x14ac:dyDescent="0.35">
      <c r="A422" s="5"/>
      <c r="B422" s="5"/>
      <c r="C422" s="5"/>
      <c r="D422" s="5"/>
      <c r="E422" s="5"/>
      <c r="F422" s="5"/>
      <c r="G422" s="5"/>
      <c r="H422" s="5"/>
      <c r="I422" s="131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</row>
    <row r="423" spans="1:27" ht="15.75" customHeight="1" x14ac:dyDescent="0.35">
      <c r="A423" s="5"/>
      <c r="B423" s="5"/>
      <c r="C423" s="5"/>
      <c r="D423" s="5"/>
      <c r="E423" s="5"/>
      <c r="F423" s="5"/>
      <c r="G423" s="5"/>
      <c r="H423" s="5"/>
      <c r="I423" s="131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</row>
    <row r="424" spans="1:27" ht="15.75" customHeight="1" x14ac:dyDescent="0.35">
      <c r="A424" s="5"/>
      <c r="B424" s="5"/>
      <c r="C424" s="5"/>
      <c r="D424" s="5"/>
      <c r="E424" s="5"/>
      <c r="F424" s="5"/>
      <c r="G424" s="5"/>
      <c r="H424" s="5"/>
      <c r="I424" s="131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</row>
    <row r="425" spans="1:27" ht="15.75" customHeight="1" x14ac:dyDescent="0.35">
      <c r="A425" s="5"/>
      <c r="B425" s="5"/>
      <c r="C425" s="5"/>
      <c r="D425" s="5"/>
      <c r="E425" s="5"/>
      <c r="F425" s="5"/>
      <c r="G425" s="5"/>
      <c r="H425" s="5"/>
      <c r="I425" s="131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</row>
    <row r="426" spans="1:27" ht="15.75" customHeight="1" x14ac:dyDescent="0.35">
      <c r="A426" s="5"/>
      <c r="B426" s="5"/>
      <c r="C426" s="5"/>
      <c r="D426" s="5"/>
      <c r="E426" s="5"/>
      <c r="F426" s="5"/>
      <c r="G426" s="5"/>
      <c r="H426" s="5"/>
      <c r="I426" s="131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</row>
    <row r="427" spans="1:27" ht="15.75" customHeight="1" x14ac:dyDescent="0.35">
      <c r="A427" s="5"/>
      <c r="B427" s="5"/>
      <c r="C427" s="5"/>
      <c r="D427" s="5"/>
      <c r="E427" s="5"/>
      <c r="F427" s="5"/>
      <c r="G427" s="5"/>
      <c r="H427" s="5"/>
      <c r="I427" s="131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</row>
    <row r="428" spans="1:27" ht="15.75" customHeight="1" x14ac:dyDescent="0.35">
      <c r="A428" s="5"/>
      <c r="B428" s="5"/>
      <c r="C428" s="5"/>
      <c r="D428" s="5"/>
      <c r="E428" s="5"/>
      <c r="F428" s="5"/>
      <c r="G428" s="5"/>
      <c r="H428" s="5"/>
      <c r="I428" s="131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</row>
    <row r="429" spans="1:27" ht="15.75" customHeight="1" x14ac:dyDescent="0.35">
      <c r="A429" s="5"/>
      <c r="B429" s="5"/>
      <c r="C429" s="5"/>
      <c r="D429" s="5"/>
      <c r="E429" s="5"/>
      <c r="F429" s="5"/>
      <c r="G429" s="5"/>
      <c r="H429" s="5"/>
      <c r="I429" s="131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</row>
    <row r="430" spans="1:27" ht="15.75" customHeight="1" x14ac:dyDescent="0.35">
      <c r="A430" s="5"/>
      <c r="B430" s="5"/>
      <c r="C430" s="5"/>
      <c r="D430" s="5"/>
      <c r="E430" s="5"/>
      <c r="F430" s="5"/>
      <c r="G430" s="5"/>
      <c r="H430" s="5"/>
      <c r="I430" s="131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</row>
    <row r="431" spans="1:27" ht="15.75" customHeight="1" x14ac:dyDescent="0.35">
      <c r="A431" s="5"/>
      <c r="B431" s="5"/>
      <c r="C431" s="5"/>
      <c r="D431" s="5"/>
      <c r="E431" s="5"/>
      <c r="F431" s="5"/>
      <c r="G431" s="5"/>
      <c r="H431" s="5"/>
      <c r="I431" s="131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</row>
    <row r="432" spans="1:27" ht="15.75" customHeight="1" x14ac:dyDescent="0.35">
      <c r="A432" s="5"/>
      <c r="B432" s="5"/>
      <c r="C432" s="5"/>
      <c r="D432" s="5"/>
      <c r="E432" s="5"/>
      <c r="F432" s="5"/>
      <c r="G432" s="5"/>
      <c r="H432" s="5"/>
      <c r="I432" s="131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</row>
    <row r="433" spans="1:27" ht="15.75" customHeight="1" x14ac:dyDescent="0.35">
      <c r="A433" s="5"/>
      <c r="B433" s="5"/>
      <c r="C433" s="5"/>
      <c r="D433" s="5"/>
      <c r="E433" s="5"/>
      <c r="F433" s="5"/>
      <c r="G433" s="5"/>
      <c r="H433" s="5"/>
      <c r="I433" s="131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</row>
    <row r="434" spans="1:27" ht="15.75" customHeight="1" x14ac:dyDescent="0.35">
      <c r="A434" s="5"/>
      <c r="B434" s="5"/>
      <c r="C434" s="5"/>
      <c r="D434" s="5"/>
      <c r="E434" s="5"/>
      <c r="F434" s="5"/>
      <c r="G434" s="5"/>
      <c r="H434" s="5"/>
      <c r="I434" s="131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</row>
    <row r="435" spans="1:27" ht="15.75" customHeight="1" x14ac:dyDescent="0.35">
      <c r="A435" s="5"/>
      <c r="B435" s="5"/>
      <c r="C435" s="5"/>
      <c r="D435" s="5"/>
      <c r="E435" s="5"/>
      <c r="F435" s="5"/>
      <c r="G435" s="5"/>
      <c r="H435" s="5"/>
      <c r="I435" s="131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</row>
    <row r="436" spans="1:27" ht="15.75" customHeight="1" x14ac:dyDescent="0.35">
      <c r="A436" s="5"/>
      <c r="B436" s="5"/>
      <c r="C436" s="5"/>
      <c r="D436" s="5"/>
      <c r="E436" s="5"/>
      <c r="F436" s="5"/>
      <c r="G436" s="5"/>
      <c r="H436" s="5"/>
      <c r="I436" s="131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</row>
    <row r="437" spans="1:27" ht="15.75" customHeight="1" x14ac:dyDescent="0.35">
      <c r="A437" s="5"/>
      <c r="B437" s="5"/>
      <c r="C437" s="5"/>
      <c r="D437" s="5"/>
      <c r="E437" s="5"/>
      <c r="F437" s="5"/>
      <c r="G437" s="5"/>
      <c r="H437" s="5"/>
      <c r="I437" s="131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</row>
    <row r="438" spans="1:27" ht="15.75" customHeight="1" x14ac:dyDescent="0.35">
      <c r="A438" s="5"/>
      <c r="B438" s="5"/>
      <c r="C438" s="5"/>
      <c r="D438" s="5"/>
      <c r="E438" s="5"/>
      <c r="F438" s="5"/>
      <c r="G438" s="5"/>
      <c r="H438" s="5"/>
      <c r="I438" s="131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</row>
    <row r="439" spans="1:27" ht="15.75" customHeight="1" x14ac:dyDescent="0.35">
      <c r="A439" s="5"/>
      <c r="B439" s="5"/>
      <c r="C439" s="5"/>
      <c r="D439" s="5"/>
      <c r="E439" s="5"/>
      <c r="F439" s="5"/>
      <c r="G439" s="5"/>
      <c r="H439" s="5"/>
      <c r="I439" s="131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</row>
    <row r="440" spans="1:27" ht="15.75" customHeight="1" x14ac:dyDescent="0.35">
      <c r="A440" s="5"/>
      <c r="B440" s="5"/>
      <c r="C440" s="5"/>
      <c r="D440" s="5"/>
      <c r="E440" s="5"/>
      <c r="F440" s="5"/>
      <c r="G440" s="5"/>
      <c r="H440" s="5"/>
      <c r="I440" s="131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</row>
    <row r="441" spans="1:27" ht="15.75" customHeight="1" x14ac:dyDescent="0.35">
      <c r="A441" s="5"/>
      <c r="B441" s="5"/>
      <c r="C441" s="5"/>
      <c r="D441" s="5"/>
      <c r="E441" s="5"/>
      <c r="F441" s="5"/>
      <c r="G441" s="5"/>
      <c r="H441" s="5"/>
      <c r="I441" s="131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</row>
    <row r="442" spans="1:27" ht="15.75" customHeight="1" x14ac:dyDescent="0.35">
      <c r="A442" s="5"/>
      <c r="B442" s="5"/>
      <c r="C442" s="5"/>
      <c r="D442" s="5"/>
      <c r="E442" s="5"/>
      <c r="F442" s="5"/>
      <c r="G442" s="5"/>
      <c r="H442" s="5"/>
      <c r="I442" s="131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</row>
    <row r="443" spans="1:27" ht="15.75" customHeight="1" x14ac:dyDescent="0.35">
      <c r="A443" s="5"/>
      <c r="B443" s="5"/>
      <c r="C443" s="5"/>
      <c r="D443" s="5"/>
      <c r="E443" s="5"/>
      <c r="F443" s="5"/>
      <c r="G443" s="5"/>
      <c r="H443" s="5"/>
      <c r="I443" s="131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</row>
    <row r="444" spans="1:27" ht="15.75" customHeight="1" x14ac:dyDescent="0.35">
      <c r="A444" s="5"/>
      <c r="B444" s="5"/>
      <c r="C444" s="5"/>
      <c r="D444" s="5"/>
      <c r="E444" s="5"/>
      <c r="F444" s="5"/>
      <c r="G444" s="5"/>
      <c r="H444" s="5"/>
      <c r="I444" s="131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</row>
    <row r="445" spans="1:27" ht="15.75" customHeight="1" x14ac:dyDescent="0.35">
      <c r="A445" s="5"/>
      <c r="B445" s="5"/>
      <c r="C445" s="5"/>
      <c r="D445" s="5"/>
      <c r="E445" s="5"/>
      <c r="F445" s="5"/>
      <c r="G445" s="5"/>
      <c r="H445" s="5"/>
      <c r="I445" s="131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</row>
    <row r="446" spans="1:27" ht="15.75" customHeight="1" x14ac:dyDescent="0.35">
      <c r="A446" s="5"/>
      <c r="B446" s="5"/>
      <c r="C446" s="5"/>
      <c r="D446" s="5"/>
      <c r="E446" s="5"/>
      <c r="F446" s="5"/>
      <c r="G446" s="5"/>
      <c r="H446" s="5"/>
      <c r="I446" s="131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</row>
    <row r="447" spans="1:27" ht="15.75" customHeight="1" x14ac:dyDescent="0.35">
      <c r="A447" s="5"/>
      <c r="B447" s="5"/>
      <c r="C447" s="5"/>
      <c r="D447" s="5"/>
      <c r="E447" s="5"/>
      <c r="F447" s="5"/>
      <c r="G447" s="5"/>
      <c r="H447" s="5"/>
      <c r="I447" s="131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</row>
    <row r="448" spans="1:27" ht="15.75" customHeight="1" x14ac:dyDescent="0.35">
      <c r="A448" s="5"/>
      <c r="B448" s="5"/>
      <c r="C448" s="5"/>
      <c r="D448" s="5"/>
      <c r="E448" s="5"/>
      <c r="F448" s="5"/>
      <c r="G448" s="5"/>
      <c r="H448" s="5"/>
      <c r="I448" s="131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</row>
    <row r="449" spans="1:27" ht="15.75" customHeight="1" x14ac:dyDescent="0.35">
      <c r="A449" s="5"/>
      <c r="B449" s="5"/>
      <c r="C449" s="5"/>
      <c r="D449" s="5"/>
      <c r="E449" s="5"/>
      <c r="F449" s="5"/>
      <c r="G449" s="5"/>
      <c r="H449" s="5"/>
      <c r="I449" s="131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</row>
    <row r="450" spans="1:27" ht="15.75" customHeight="1" x14ac:dyDescent="0.35">
      <c r="A450" s="5"/>
      <c r="B450" s="5"/>
      <c r="C450" s="5"/>
      <c r="D450" s="5"/>
      <c r="E450" s="5"/>
      <c r="F450" s="5"/>
      <c r="G450" s="5"/>
      <c r="H450" s="5"/>
      <c r="I450" s="131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</row>
    <row r="451" spans="1:27" ht="15.75" customHeight="1" x14ac:dyDescent="0.35">
      <c r="A451" s="5"/>
      <c r="B451" s="5"/>
      <c r="C451" s="5"/>
      <c r="D451" s="5"/>
      <c r="E451" s="5"/>
      <c r="F451" s="5"/>
      <c r="G451" s="5"/>
      <c r="H451" s="5"/>
      <c r="I451" s="131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</row>
    <row r="452" spans="1:27" ht="15.75" customHeight="1" x14ac:dyDescent="0.35">
      <c r="A452" s="5"/>
      <c r="B452" s="5"/>
      <c r="C452" s="5"/>
      <c r="D452" s="5"/>
      <c r="E452" s="5"/>
      <c r="F452" s="5"/>
      <c r="G452" s="5"/>
      <c r="H452" s="5"/>
      <c r="I452" s="131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</row>
    <row r="453" spans="1:27" ht="15.75" customHeight="1" x14ac:dyDescent="0.35">
      <c r="A453" s="5"/>
      <c r="B453" s="5"/>
      <c r="C453" s="5"/>
      <c r="D453" s="5"/>
      <c r="E453" s="5"/>
      <c r="F453" s="5"/>
      <c r="G453" s="5"/>
      <c r="H453" s="5"/>
      <c r="I453" s="131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</row>
    <row r="454" spans="1:27" ht="15.75" customHeight="1" x14ac:dyDescent="0.35">
      <c r="A454" s="5"/>
      <c r="B454" s="5"/>
      <c r="C454" s="5"/>
      <c r="D454" s="5"/>
      <c r="E454" s="5"/>
      <c r="F454" s="5"/>
      <c r="G454" s="5"/>
      <c r="H454" s="5"/>
      <c r="I454" s="131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</row>
    <row r="455" spans="1:27" ht="15.75" customHeight="1" x14ac:dyDescent="0.35">
      <c r="A455" s="5"/>
      <c r="B455" s="5"/>
      <c r="C455" s="5"/>
      <c r="D455" s="5"/>
      <c r="E455" s="5"/>
      <c r="F455" s="5"/>
      <c r="G455" s="5"/>
      <c r="H455" s="5"/>
      <c r="I455" s="131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</row>
    <row r="456" spans="1:27" ht="15.75" customHeight="1" x14ac:dyDescent="0.35">
      <c r="A456" s="5"/>
      <c r="B456" s="5"/>
      <c r="C456" s="5"/>
      <c r="D456" s="5"/>
      <c r="E456" s="5"/>
      <c r="F456" s="5"/>
      <c r="G456" s="5"/>
      <c r="H456" s="5"/>
      <c r="I456" s="131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</row>
    <row r="457" spans="1:27" ht="15.75" customHeight="1" x14ac:dyDescent="0.35">
      <c r="A457" s="5"/>
      <c r="B457" s="5"/>
      <c r="C457" s="5"/>
      <c r="D457" s="5"/>
      <c r="E457" s="5"/>
      <c r="F457" s="5"/>
      <c r="G457" s="5"/>
      <c r="H457" s="5"/>
      <c r="I457" s="131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</row>
    <row r="458" spans="1:27" ht="15.75" customHeight="1" x14ac:dyDescent="0.35">
      <c r="A458" s="5"/>
      <c r="B458" s="5"/>
      <c r="C458" s="5"/>
      <c r="D458" s="5"/>
      <c r="E458" s="5"/>
      <c r="F458" s="5"/>
      <c r="G458" s="5"/>
      <c r="H458" s="5"/>
      <c r="I458" s="131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</row>
    <row r="459" spans="1:27" ht="15.75" customHeight="1" x14ac:dyDescent="0.35">
      <c r="A459" s="5"/>
      <c r="B459" s="5"/>
      <c r="C459" s="5"/>
      <c r="D459" s="5"/>
      <c r="E459" s="5"/>
      <c r="F459" s="5"/>
      <c r="G459" s="5"/>
      <c r="H459" s="5"/>
      <c r="I459" s="131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</row>
    <row r="460" spans="1:27" ht="15.75" customHeight="1" x14ac:dyDescent="0.35">
      <c r="A460" s="5"/>
      <c r="B460" s="5"/>
      <c r="C460" s="5"/>
      <c r="D460" s="5"/>
      <c r="E460" s="5"/>
      <c r="F460" s="5"/>
      <c r="G460" s="5"/>
      <c r="H460" s="5"/>
      <c r="I460" s="131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</row>
    <row r="461" spans="1:27" ht="15.75" customHeight="1" x14ac:dyDescent="0.35">
      <c r="A461" s="5"/>
      <c r="B461" s="5"/>
      <c r="C461" s="5"/>
      <c r="D461" s="5"/>
      <c r="E461" s="5"/>
      <c r="F461" s="5"/>
      <c r="G461" s="5"/>
      <c r="H461" s="5"/>
      <c r="I461" s="131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</row>
    <row r="462" spans="1:27" ht="15.75" customHeight="1" x14ac:dyDescent="0.35">
      <c r="A462" s="5"/>
      <c r="B462" s="5"/>
      <c r="C462" s="5"/>
      <c r="D462" s="5"/>
      <c r="E462" s="5"/>
      <c r="F462" s="5"/>
      <c r="G462" s="5"/>
      <c r="H462" s="5"/>
      <c r="I462" s="131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</row>
    <row r="463" spans="1:27" ht="15.75" customHeight="1" x14ac:dyDescent="0.35">
      <c r="A463" s="5"/>
      <c r="B463" s="5"/>
      <c r="C463" s="5"/>
      <c r="D463" s="5"/>
      <c r="E463" s="5"/>
      <c r="F463" s="5"/>
      <c r="G463" s="5"/>
      <c r="H463" s="5"/>
      <c r="I463" s="131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</row>
    <row r="464" spans="1:27" ht="15.75" customHeight="1" x14ac:dyDescent="0.35">
      <c r="A464" s="5"/>
      <c r="B464" s="5"/>
      <c r="C464" s="5"/>
      <c r="D464" s="5"/>
      <c r="E464" s="5"/>
      <c r="F464" s="5"/>
      <c r="G464" s="5"/>
      <c r="H464" s="5"/>
      <c r="I464" s="131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</row>
    <row r="465" spans="1:27" ht="15.75" customHeight="1" x14ac:dyDescent="0.35">
      <c r="A465" s="5"/>
      <c r="B465" s="5"/>
      <c r="C465" s="5"/>
      <c r="D465" s="5"/>
      <c r="E465" s="5"/>
      <c r="F465" s="5"/>
      <c r="G465" s="5"/>
      <c r="H465" s="5"/>
      <c r="I465" s="131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</row>
    <row r="466" spans="1:27" ht="15.75" customHeight="1" x14ac:dyDescent="0.35">
      <c r="A466" s="5"/>
      <c r="B466" s="5"/>
      <c r="C466" s="5"/>
      <c r="D466" s="5"/>
      <c r="E466" s="5"/>
      <c r="F466" s="5"/>
      <c r="G466" s="5"/>
      <c r="H466" s="5"/>
      <c r="I466" s="131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</row>
    <row r="467" spans="1:27" ht="15.75" customHeight="1" x14ac:dyDescent="0.35">
      <c r="A467" s="5"/>
      <c r="B467" s="5"/>
      <c r="C467" s="5"/>
      <c r="D467" s="5"/>
      <c r="E467" s="5"/>
      <c r="F467" s="5"/>
      <c r="G467" s="5"/>
      <c r="H467" s="5"/>
      <c r="I467" s="131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</row>
    <row r="468" spans="1:27" ht="15.75" customHeight="1" x14ac:dyDescent="0.35">
      <c r="A468" s="5"/>
      <c r="B468" s="5"/>
      <c r="C468" s="5"/>
      <c r="D468" s="5"/>
      <c r="E468" s="5"/>
      <c r="F468" s="5"/>
      <c r="G468" s="5"/>
      <c r="H468" s="5"/>
      <c r="I468" s="131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</row>
    <row r="469" spans="1:27" ht="15.75" customHeight="1" x14ac:dyDescent="0.35">
      <c r="A469" s="5"/>
      <c r="B469" s="5"/>
      <c r="C469" s="5"/>
      <c r="D469" s="5"/>
      <c r="E469" s="5"/>
      <c r="F469" s="5"/>
      <c r="G469" s="5"/>
      <c r="H469" s="5"/>
      <c r="I469" s="131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</row>
    <row r="470" spans="1:27" ht="15.75" customHeight="1" x14ac:dyDescent="0.35">
      <c r="A470" s="5"/>
      <c r="B470" s="5"/>
      <c r="C470" s="5"/>
      <c r="D470" s="5"/>
      <c r="E470" s="5"/>
      <c r="F470" s="5"/>
      <c r="G470" s="5"/>
      <c r="H470" s="5"/>
      <c r="I470" s="131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</row>
    <row r="471" spans="1:27" ht="15.75" customHeight="1" x14ac:dyDescent="0.35">
      <c r="A471" s="5"/>
      <c r="B471" s="5"/>
      <c r="C471" s="5"/>
      <c r="D471" s="5"/>
      <c r="E471" s="5"/>
      <c r="F471" s="5"/>
      <c r="G471" s="5"/>
      <c r="H471" s="5"/>
      <c r="I471" s="131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</row>
    <row r="472" spans="1:27" ht="15.75" customHeight="1" x14ac:dyDescent="0.35">
      <c r="A472" s="5"/>
      <c r="B472" s="5"/>
      <c r="C472" s="5"/>
      <c r="D472" s="5"/>
      <c r="E472" s="5"/>
      <c r="F472" s="5"/>
      <c r="G472" s="5"/>
      <c r="H472" s="5"/>
      <c r="I472" s="131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</row>
    <row r="473" spans="1:27" ht="15.75" customHeight="1" x14ac:dyDescent="0.35">
      <c r="A473" s="5"/>
      <c r="B473" s="5"/>
      <c r="C473" s="5"/>
      <c r="D473" s="5"/>
      <c r="E473" s="5"/>
      <c r="F473" s="5"/>
      <c r="G473" s="5"/>
      <c r="H473" s="5"/>
      <c r="I473" s="131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</row>
    <row r="474" spans="1:27" ht="15.75" customHeight="1" x14ac:dyDescent="0.35">
      <c r="A474" s="5"/>
      <c r="B474" s="5"/>
      <c r="C474" s="5"/>
      <c r="D474" s="5"/>
      <c r="E474" s="5"/>
      <c r="F474" s="5"/>
      <c r="G474" s="5"/>
      <c r="H474" s="5"/>
      <c r="I474" s="131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</row>
    <row r="475" spans="1:27" ht="15.75" customHeight="1" x14ac:dyDescent="0.35">
      <c r="A475" s="5"/>
      <c r="B475" s="5"/>
      <c r="C475" s="5"/>
      <c r="D475" s="5"/>
      <c r="E475" s="5"/>
      <c r="F475" s="5"/>
      <c r="G475" s="5"/>
      <c r="H475" s="5"/>
      <c r="I475" s="131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</row>
    <row r="476" spans="1:27" ht="15.75" customHeight="1" x14ac:dyDescent="0.35">
      <c r="A476" s="5"/>
      <c r="B476" s="5"/>
      <c r="C476" s="5"/>
      <c r="D476" s="5"/>
      <c r="E476" s="5"/>
      <c r="F476" s="5"/>
      <c r="G476" s="5"/>
      <c r="H476" s="5"/>
      <c r="I476" s="131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</row>
    <row r="477" spans="1:27" ht="15.75" customHeight="1" x14ac:dyDescent="0.35">
      <c r="A477" s="5"/>
      <c r="B477" s="5"/>
      <c r="C477" s="5"/>
      <c r="D477" s="5"/>
      <c r="E477" s="5"/>
      <c r="F477" s="5"/>
      <c r="G477" s="5"/>
      <c r="H477" s="5"/>
      <c r="I477" s="131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</row>
    <row r="478" spans="1:27" ht="15.75" customHeight="1" x14ac:dyDescent="0.35">
      <c r="A478" s="5"/>
      <c r="B478" s="5"/>
      <c r="C478" s="5"/>
      <c r="D478" s="5"/>
      <c r="E478" s="5"/>
      <c r="F478" s="5"/>
      <c r="G478" s="5"/>
      <c r="H478" s="5"/>
      <c r="I478" s="131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</row>
    <row r="479" spans="1:27" ht="15.75" customHeight="1" x14ac:dyDescent="0.35">
      <c r="A479" s="5"/>
      <c r="B479" s="5"/>
      <c r="C479" s="5"/>
      <c r="D479" s="5"/>
      <c r="E479" s="5"/>
      <c r="F479" s="5"/>
      <c r="G479" s="5"/>
      <c r="H479" s="5"/>
      <c r="I479" s="131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</row>
    <row r="480" spans="1:27" ht="15.75" customHeight="1" x14ac:dyDescent="0.35">
      <c r="A480" s="5"/>
      <c r="B480" s="5"/>
      <c r="C480" s="5"/>
      <c r="D480" s="5"/>
      <c r="E480" s="5"/>
      <c r="F480" s="5"/>
      <c r="G480" s="5"/>
      <c r="H480" s="5"/>
      <c r="I480" s="131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</row>
    <row r="481" spans="1:27" ht="15.75" customHeight="1" x14ac:dyDescent="0.35">
      <c r="A481" s="5"/>
      <c r="B481" s="5"/>
      <c r="C481" s="5"/>
      <c r="D481" s="5"/>
      <c r="E481" s="5"/>
      <c r="F481" s="5"/>
      <c r="G481" s="5"/>
      <c r="H481" s="5"/>
      <c r="I481" s="131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</row>
    <row r="482" spans="1:27" ht="15.75" customHeight="1" x14ac:dyDescent="0.35">
      <c r="A482" s="5"/>
      <c r="B482" s="5"/>
      <c r="C482" s="5"/>
      <c r="D482" s="5"/>
      <c r="E482" s="5"/>
      <c r="F482" s="5"/>
      <c r="G482" s="5"/>
      <c r="H482" s="5"/>
      <c r="I482" s="131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</row>
    <row r="483" spans="1:27" ht="15.75" customHeight="1" x14ac:dyDescent="0.35">
      <c r="A483" s="5"/>
      <c r="B483" s="5"/>
      <c r="C483" s="5"/>
      <c r="D483" s="5"/>
      <c r="E483" s="5"/>
      <c r="F483" s="5"/>
      <c r="G483" s="5"/>
      <c r="H483" s="5"/>
      <c r="I483" s="131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</row>
    <row r="484" spans="1:27" ht="15.75" customHeight="1" x14ac:dyDescent="0.35">
      <c r="A484" s="5"/>
      <c r="B484" s="5"/>
      <c r="C484" s="5"/>
      <c r="D484" s="5"/>
      <c r="E484" s="5"/>
      <c r="F484" s="5"/>
      <c r="G484" s="5"/>
      <c r="H484" s="5"/>
      <c r="I484" s="131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</row>
    <row r="485" spans="1:27" ht="15.75" customHeight="1" x14ac:dyDescent="0.35">
      <c r="A485" s="5"/>
      <c r="B485" s="5"/>
      <c r="C485" s="5"/>
      <c r="D485" s="5"/>
      <c r="E485" s="5"/>
      <c r="F485" s="5"/>
      <c r="G485" s="5"/>
      <c r="H485" s="5"/>
      <c r="I485" s="131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</row>
    <row r="486" spans="1:27" ht="15.75" customHeight="1" x14ac:dyDescent="0.35">
      <c r="A486" s="5"/>
      <c r="B486" s="5"/>
      <c r="C486" s="5"/>
      <c r="D486" s="5"/>
      <c r="E486" s="5"/>
      <c r="F486" s="5"/>
      <c r="G486" s="5"/>
      <c r="H486" s="5"/>
      <c r="I486" s="131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</row>
    <row r="487" spans="1:27" ht="15.75" customHeight="1" x14ac:dyDescent="0.35">
      <c r="A487" s="5"/>
      <c r="B487" s="5"/>
      <c r="C487" s="5"/>
      <c r="D487" s="5"/>
      <c r="E487" s="5"/>
      <c r="F487" s="5"/>
      <c r="G487" s="5"/>
      <c r="H487" s="5"/>
      <c r="I487" s="131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</row>
    <row r="488" spans="1:27" ht="15.75" customHeight="1" x14ac:dyDescent="0.35">
      <c r="A488" s="5"/>
      <c r="B488" s="5"/>
      <c r="C488" s="5"/>
      <c r="D488" s="5"/>
      <c r="E488" s="5"/>
      <c r="F488" s="5"/>
      <c r="G488" s="5"/>
      <c r="H488" s="5"/>
      <c r="I488" s="131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</row>
    <row r="489" spans="1:27" ht="15.75" customHeight="1" x14ac:dyDescent="0.35">
      <c r="A489" s="5"/>
      <c r="B489" s="5"/>
      <c r="C489" s="5"/>
      <c r="D489" s="5"/>
      <c r="E489" s="5"/>
      <c r="F489" s="5"/>
      <c r="G489" s="5"/>
      <c r="H489" s="5"/>
      <c r="I489" s="131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</row>
    <row r="490" spans="1:27" ht="15.75" customHeight="1" x14ac:dyDescent="0.35">
      <c r="A490" s="5"/>
      <c r="B490" s="5"/>
      <c r="C490" s="5"/>
      <c r="D490" s="5"/>
      <c r="E490" s="5"/>
      <c r="F490" s="5"/>
      <c r="G490" s="5"/>
      <c r="H490" s="5"/>
      <c r="I490" s="131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</row>
    <row r="491" spans="1:27" ht="15.75" customHeight="1" x14ac:dyDescent="0.35">
      <c r="A491" s="5"/>
      <c r="B491" s="5"/>
      <c r="C491" s="5"/>
      <c r="D491" s="5"/>
      <c r="E491" s="5"/>
      <c r="F491" s="5"/>
      <c r="G491" s="5"/>
      <c r="H491" s="5"/>
      <c r="I491" s="131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</row>
    <row r="492" spans="1:27" ht="15.75" customHeight="1" x14ac:dyDescent="0.35">
      <c r="A492" s="5"/>
      <c r="B492" s="5"/>
      <c r="C492" s="5"/>
      <c r="D492" s="5"/>
      <c r="E492" s="5"/>
      <c r="F492" s="5"/>
      <c r="G492" s="5"/>
      <c r="H492" s="5"/>
      <c r="I492" s="131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</row>
    <row r="493" spans="1:27" ht="15.75" customHeight="1" x14ac:dyDescent="0.35">
      <c r="A493" s="5"/>
      <c r="B493" s="5"/>
      <c r="C493" s="5"/>
      <c r="D493" s="5"/>
      <c r="E493" s="5"/>
      <c r="F493" s="5"/>
      <c r="G493" s="5"/>
      <c r="H493" s="5"/>
      <c r="I493" s="131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</row>
    <row r="494" spans="1:27" ht="15.75" customHeight="1" x14ac:dyDescent="0.35">
      <c r="A494" s="5"/>
      <c r="B494" s="5"/>
      <c r="C494" s="5"/>
      <c r="D494" s="5"/>
      <c r="E494" s="5"/>
      <c r="F494" s="5"/>
      <c r="G494" s="5"/>
      <c r="H494" s="5"/>
      <c r="I494" s="131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</row>
    <row r="495" spans="1:27" ht="15.75" customHeight="1" x14ac:dyDescent="0.35">
      <c r="A495" s="5"/>
      <c r="B495" s="5"/>
      <c r="C495" s="5"/>
      <c r="D495" s="5"/>
      <c r="E495" s="5"/>
      <c r="F495" s="5"/>
      <c r="G495" s="5"/>
      <c r="H495" s="5"/>
      <c r="I495" s="131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</row>
    <row r="496" spans="1:27" ht="15.75" customHeight="1" x14ac:dyDescent="0.35">
      <c r="A496" s="5"/>
      <c r="B496" s="5"/>
      <c r="C496" s="5"/>
      <c r="D496" s="5"/>
      <c r="E496" s="5"/>
      <c r="F496" s="5"/>
      <c r="G496" s="5"/>
      <c r="H496" s="5"/>
      <c r="I496" s="131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</row>
    <row r="497" spans="1:27" ht="15.75" customHeight="1" x14ac:dyDescent="0.35">
      <c r="A497" s="5"/>
      <c r="B497" s="5"/>
      <c r="C497" s="5"/>
      <c r="D497" s="5"/>
      <c r="E497" s="5"/>
      <c r="F497" s="5"/>
      <c r="G497" s="5"/>
      <c r="H497" s="5"/>
      <c r="I497" s="131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</row>
    <row r="498" spans="1:27" ht="15.75" customHeight="1" x14ac:dyDescent="0.35">
      <c r="A498" s="5"/>
      <c r="B498" s="5"/>
      <c r="C498" s="5"/>
      <c r="D498" s="5"/>
      <c r="E498" s="5"/>
      <c r="F498" s="5"/>
      <c r="G498" s="5"/>
      <c r="H498" s="5"/>
      <c r="I498" s="131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</row>
    <row r="499" spans="1:27" ht="15.75" customHeight="1" x14ac:dyDescent="0.35">
      <c r="A499" s="5"/>
      <c r="B499" s="5"/>
      <c r="C499" s="5"/>
      <c r="D499" s="5"/>
      <c r="E499" s="5"/>
      <c r="F499" s="5"/>
      <c r="G499" s="5"/>
      <c r="H499" s="5"/>
      <c r="I499" s="131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</row>
    <row r="500" spans="1:27" ht="15.75" customHeight="1" x14ac:dyDescent="0.35">
      <c r="A500" s="5"/>
      <c r="B500" s="5"/>
      <c r="C500" s="5"/>
      <c r="D500" s="5"/>
      <c r="E500" s="5"/>
      <c r="F500" s="5"/>
      <c r="G500" s="5"/>
      <c r="H500" s="5"/>
      <c r="I500" s="131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</row>
    <row r="501" spans="1:27" ht="15.75" customHeight="1" x14ac:dyDescent="0.35">
      <c r="A501" s="5"/>
      <c r="B501" s="5"/>
      <c r="C501" s="5"/>
      <c r="D501" s="5"/>
      <c r="E501" s="5"/>
      <c r="F501" s="5"/>
      <c r="G501" s="5"/>
      <c r="H501" s="5"/>
      <c r="I501" s="131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</row>
    <row r="502" spans="1:27" ht="15.75" customHeight="1" x14ac:dyDescent="0.35">
      <c r="A502" s="5"/>
      <c r="B502" s="5"/>
      <c r="C502" s="5"/>
      <c r="D502" s="5"/>
      <c r="E502" s="5"/>
      <c r="F502" s="5"/>
      <c r="G502" s="5"/>
      <c r="H502" s="5"/>
      <c r="I502" s="131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</row>
    <row r="503" spans="1:27" ht="15.75" customHeight="1" x14ac:dyDescent="0.35">
      <c r="A503" s="5"/>
      <c r="B503" s="5"/>
      <c r="C503" s="5"/>
      <c r="D503" s="5"/>
      <c r="E503" s="5"/>
      <c r="F503" s="5"/>
      <c r="G503" s="5"/>
      <c r="H503" s="5"/>
      <c r="I503" s="131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</row>
    <row r="504" spans="1:27" ht="15.75" customHeight="1" x14ac:dyDescent="0.35">
      <c r="A504" s="5"/>
      <c r="B504" s="5"/>
      <c r="C504" s="5"/>
      <c r="D504" s="5"/>
      <c r="E504" s="5"/>
      <c r="F504" s="5"/>
      <c r="G504" s="5"/>
      <c r="H504" s="5"/>
      <c r="I504" s="131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</row>
    <row r="505" spans="1:27" ht="15.75" customHeight="1" x14ac:dyDescent="0.35">
      <c r="A505" s="5"/>
      <c r="B505" s="5"/>
      <c r="C505" s="5"/>
      <c r="D505" s="5"/>
      <c r="E505" s="5"/>
      <c r="F505" s="5"/>
      <c r="G505" s="5"/>
      <c r="H505" s="5"/>
      <c r="I505" s="131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</row>
    <row r="506" spans="1:27" ht="15.75" customHeight="1" x14ac:dyDescent="0.35">
      <c r="A506" s="5"/>
      <c r="B506" s="5"/>
      <c r="C506" s="5"/>
      <c r="D506" s="5"/>
      <c r="E506" s="5"/>
      <c r="F506" s="5"/>
      <c r="G506" s="5"/>
      <c r="H506" s="5"/>
      <c r="I506" s="131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</row>
    <row r="507" spans="1:27" ht="15.75" customHeight="1" x14ac:dyDescent="0.35">
      <c r="A507" s="5"/>
      <c r="B507" s="5"/>
      <c r="C507" s="5"/>
      <c r="D507" s="5"/>
      <c r="E507" s="5"/>
      <c r="F507" s="5"/>
      <c r="G507" s="5"/>
      <c r="H507" s="5"/>
      <c r="I507" s="131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</row>
    <row r="508" spans="1:27" ht="15.75" customHeight="1" x14ac:dyDescent="0.35">
      <c r="A508" s="5"/>
      <c r="B508" s="5"/>
      <c r="C508" s="5"/>
      <c r="D508" s="5"/>
      <c r="E508" s="5"/>
      <c r="F508" s="5"/>
      <c r="G508" s="5"/>
      <c r="H508" s="5"/>
      <c r="I508" s="131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</row>
    <row r="509" spans="1:27" ht="15.75" customHeight="1" x14ac:dyDescent="0.35">
      <c r="A509" s="5"/>
      <c r="B509" s="5"/>
      <c r="C509" s="5"/>
      <c r="D509" s="5"/>
      <c r="E509" s="5"/>
      <c r="F509" s="5"/>
      <c r="G509" s="5"/>
      <c r="H509" s="5"/>
      <c r="I509" s="131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</row>
    <row r="510" spans="1:27" ht="15.75" customHeight="1" x14ac:dyDescent="0.35">
      <c r="A510" s="5"/>
      <c r="B510" s="5"/>
      <c r="C510" s="5"/>
      <c r="D510" s="5"/>
      <c r="E510" s="5"/>
      <c r="F510" s="5"/>
      <c r="G510" s="5"/>
      <c r="H510" s="5"/>
      <c r="I510" s="131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</row>
    <row r="511" spans="1:27" ht="15.75" customHeight="1" x14ac:dyDescent="0.35">
      <c r="A511" s="5"/>
      <c r="B511" s="5"/>
      <c r="C511" s="5"/>
      <c r="D511" s="5"/>
      <c r="E511" s="5"/>
      <c r="F511" s="5"/>
      <c r="G511" s="5"/>
      <c r="H511" s="5"/>
      <c r="I511" s="131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</row>
    <row r="512" spans="1:27" ht="15.75" customHeight="1" x14ac:dyDescent="0.35">
      <c r="A512" s="5"/>
      <c r="B512" s="5"/>
      <c r="C512" s="5"/>
      <c r="D512" s="5"/>
      <c r="E512" s="5"/>
      <c r="F512" s="5"/>
      <c r="G512" s="5"/>
      <c r="H512" s="5"/>
      <c r="I512" s="131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</row>
    <row r="513" spans="1:27" ht="15.75" customHeight="1" x14ac:dyDescent="0.35">
      <c r="A513" s="5"/>
      <c r="B513" s="5"/>
      <c r="C513" s="5"/>
      <c r="D513" s="5"/>
      <c r="E513" s="5"/>
      <c r="F513" s="5"/>
      <c r="G513" s="5"/>
      <c r="H513" s="5"/>
      <c r="I513" s="131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</row>
    <row r="514" spans="1:27" ht="15.75" customHeight="1" x14ac:dyDescent="0.35">
      <c r="A514" s="5"/>
      <c r="B514" s="5"/>
      <c r="C514" s="5"/>
      <c r="D514" s="5"/>
      <c r="E514" s="5"/>
      <c r="F514" s="5"/>
      <c r="G514" s="5"/>
      <c r="H514" s="5"/>
      <c r="I514" s="131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</row>
    <row r="515" spans="1:27" ht="15.75" customHeight="1" x14ac:dyDescent="0.35">
      <c r="A515" s="5"/>
      <c r="B515" s="5"/>
      <c r="C515" s="5"/>
      <c r="D515" s="5"/>
      <c r="E515" s="5"/>
      <c r="F515" s="5"/>
      <c r="G515" s="5"/>
      <c r="H515" s="5"/>
      <c r="I515" s="131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</row>
    <row r="516" spans="1:27" ht="15.75" customHeight="1" x14ac:dyDescent="0.35">
      <c r="A516" s="5"/>
      <c r="B516" s="5"/>
      <c r="C516" s="5"/>
      <c r="D516" s="5"/>
      <c r="E516" s="5"/>
      <c r="F516" s="5"/>
      <c r="G516" s="5"/>
      <c r="H516" s="5"/>
      <c r="I516" s="131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</row>
    <row r="517" spans="1:27" ht="15.75" customHeight="1" x14ac:dyDescent="0.35">
      <c r="A517" s="5"/>
      <c r="B517" s="5"/>
      <c r="C517" s="5"/>
      <c r="D517" s="5"/>
      <c r="E517" s="5"/>
      <c r="F517" s="5"/>
      <c r="G517" s="5"/>
      <c r="H517" s="5"/>
      <c r="I517" s="131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</row>
    <row r="518" spans="1:27" ht="15.75" customHeight="1" x14ac:dyDescent="0.35">
      <c r="A518" s="5"/>
      <c r="B518" s="5"/>
      <c r="C518" s="5"/>
      <c r="D518" s="5"/>
      <c r="E518" s="5"/>
      <c r="F518" s="5"/>
      <c r="G518" s="5"/>
      <c r="H518" s="5"/>
      <c r="I518" s="131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</row>
    <row r="519" spans="1:27" ht="15.75" customHeight="1" x14ac:dyDescent="0.35">
      <c r="A519" s="5"/>
      <c r="B519" s="5"/>
      <c r="C519" s="5"/>
      <c r="D519" s="5"/>
      <c r="E519" s="5"/>
      <c r="F519" s="5"/>
      <c r="G519" s="5"/>
      <c r="H519" s="5"/>
      <c r="I519" s="131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</row>
    <row r="520" spans="1:27" ht="15.75" customHeight="1" x14ac:dyDescent="0.35">
      <c r="A520" s="5"/>
      <c r="B520" s="5"/>
      <c r="C520" s="5"/>
      <c r="D520" s="5"/>
      <c r="E520" s="5"/>
      <c r="F520" s="5"/>
      <c r="G520" s="5"/>
      <c r="H520" s="5"/>
      <c r="I520" s="131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</row>
    <row r="521" spans="1:27" ht="15.75" customHeight="1" x14ac:dyDescent="0.35">
      <c r="A521" s="5"/>
      <c r="B521" s="5"/>
      <c r="C521" s="5"/>
      <c r="D521" s="5"/>
      <c r="E521" s="5"/>
      <c r="F521" s="5"/>
      <c r="G521" s="5"/>
      <c r="H521" s="5"/>
      <c r="I521" s="131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</row>
    <row r="522" spans="1:27" ht="15.75" customHeight="1" x14ac:dyDescent="0.35">
      <c r="A522" s="5"/>
      <c r="B522" s="5"/>
      <c r="C522" s="5"/>
      <c r="D522" s="5"/>
      <c r="E522" s="5"/>
      <c r="F522" s="5"/>
      <c r="G522" s="5"/>
      <c r="H522" s="5"/>
      <c r="I522" s="131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</row>
    <row r="523" spans="1:27" ht="15.75" customHeight="1" x14ac:dyDescent="0.35">
      <c r="A523" s="5"/>
      <c r="B523" s="5"/>
      <c r="C523" s="5"/>
      <c r="D523" s="5"/>
      <c r="E523" s="5"/>
      <c r="F523" s="5"/>
      <c r="G523" s="5"/>
      <c r="H523" s="5"/>
      <c r="I523" s="131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</row>
    <row r="524" spans="1:27" ht="15.75" customHeight="1" x14ac:dyDescent="0.35">
      <c r="A524" s="5"/>
      <c r="B524" s="5"/>
      <c r="C524" s="5"/>
      <c r="D524" s="5"/>
      <c r="E524" s="5"/>
      <c r="F524" s="5"/>
      <c r="G524" s="5"/>
      <c r="H524" s="5"/>
      <c r="I524" s="131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</row>
    <row r="525" spans="1:27" ht="15.75" customHeight="1" x14ac:dyDescent="0.35">
      <c r="A525" s="5"/>
      <c r="B525" s="5"/>
      <c r="C525" s="5"/>
      <c r="D525" s="5"/>
      <c r="E525" s="5"/>
      <c r="F525" s="5"/>
      <c r="G525" s="5"/>
      <c r="H525" s="5"/>
      <c r="I525" s="131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</row>
    <row r="526" spans="1:27" ht="15.75" customHeight="1" x14ac:dyDescent="0.35">
      <c r="A526" s="5"/>
      <c r="B526" s="5"/>
      <c r="C526" s="5"/>
      <c r="D526" s="5"/>
      <c r="E526" s="5"/>
      <c r="F526" s="5"/>
      <c r="G526" s="5"/>
      <c r="H526" s="5"/>
      <c r="I526" s="131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</row>
    <row r="527" spans="1:27" ht="15.75" customHeight="1" x14ac:dyDescent="0.35">
      <c r="A527" s="5"/>
      <c r="B527" s="5"/>
      <c r="C527" s="5"/>
      <c r="D527" s="5"/>
      <c r="E527" s="5"/>
      <c r="F527" s="5"/>
      <c r="G527" s="5"/>
      <c r="H527" s="5"/>
      <c r="I527" s="131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</row>
    <row r="528" spans="1:27" ht="15.75" customHeight="1" x14ac:dyDescent="0.35">
      <c r="A528" s="5"/>
      <c r="B528" s="5"/>
      <c r="C528" s="5"/>
      <c r="D528" s="5"/>
      <c r="E528" s="5"/>
      <c r="F528" s="5"/>
      <c r="G528" s="5"/>
      <c r="H528" s="5"/>
      <c r="I528" s="131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</row>
    <row r="529" spans="1:27" ht="15.75" customHeight="1" x14ac:dyDescent="0.35">
      <c r="A529" s="5"/>
      <c r="B529" s="5"/>
      <c r="C529" s="5"/>
      <c r="D529" s="5"/>
      <c r="E529" s="5"/>
      <c r="F529" s="5"/>
      <c r="G529" s="5"/>
      <c r="H529" s="5"/>
      <c r="I529" s="131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</row>
    <row r="530" spans="1:27" ht="15.75" customHeight="1" x14ac:dyDescent="0.35">
      <c r="A530" s="5"/>
      <c r="B530" s="5"/>
      <c r="C530" s="5"/>
      <c r="D530" s="5"/>
      <c r="E530" s="5"/>
      <c r="F530" s="5"/>
      <c r="G530" s="5"/>
      <c r="H530" s="5"/>
      <c r="I530" s="131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</row>
    <row r="531" spans="1:27" ht="15.75" customHeight="1" x14ac:dyDescent="0.35">
      <c r="A531" s="5"/>
      <c r="B531" s="5"/>
      <c r="C531" s="5"/>
      <c r="D531" s="5"/>
      <c r="E531" s="5"/>
      <c r="F531" s="5"/>
      <c r="G531" s="5"/>
      <c r="H531" s="5"/>
      <c r="I531" s="131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</row>
    <row r="532" spans="1:27" ht="15.75" customHeight="1" x14ac:dyDescent="0.35">
      <c r="A532" s="5"/>
      <c r="B532" s="5"/>
      <c r="C532" s="5"/>
      <c r="D532" s="5"/>
      <c r="E532" s="5"/>
      <c r="F532" s="5"/>
      <c r="G532" s="5"/>
      <c r="H532" s="5"/>
      <c r="I532" s="131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</row>
    <row r="533" spans="1:27" ht="15.75" customHeight="1" x14ac:dyDescent="0.35">
      <c r="A533" s="5"/>
      <c r="B533" s="5"/>
      <c r="C533" s="5"/>
      <c r="D533" s="5"/>
      <c r="E533" s="5"/>
      <c r="F533" s="5"/>
      <c r="G533" s="5"/>
      <c r="H533" s="5"/>
      <c r="I533" s="131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</row>
    <row r="534" spans="1:27" ht="15.75" customHeight="1" x14ac:dyDescent="0.35">
      <c r="A534" s="5"/>
      <c r="B534" s="5"/>
      <c r="C534" s="5"/>
      <c r="D534" s="5"/>
      <c r="E534" s="5"/>
      <c r="F534" s="5"/>
      <c r="G534" s="5"/>
      <c r="H534" s="5"/>
      <c r="I534" s="131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</row>
    <row r="535" spans="1:27" ht="15.75" customHeight="1" x14ac:dyDescent="0.35">
      <c r="A535" s="5"/>
      <c r="B535" s="5"/>
      <c r="C535" s="5"/>
      <c r="D535" s="5"/>
      <c r="E535" s="5"/>
      <c r="F535" s="5"/>
      <c r="G535" s="5"/>
      <c r="H535" s="5"/>
      <c r="I535" s="131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</row>
    <row r="536" spans="1:27" ht="15.75" customHeight="1" x14ac:dyDescent="0.35">
      <c r="A536" s="5"/>
      <c r="B536" s="5"/>
      <c r="C536" s="5"/>
      <c r="D536" s="5"/>
      <c r="E536" s="5"/>
      <c r="F536" s="5"/>
      <c r="G536" s="5"/>
      <c r="H536" s="5"/>
      <c r="I536" s="131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</row>
    <row r="537" spans="1:27" ht="15.75" customHeight="1" x14ac:dyDescent="0.35">
      <c r="A537" s="5"/>
      <c r="B537" s="5"/>
      <c r="C537" s="5"/>
      <c r="D537" s="5"/>
      <c r="E537" s="5"/>
      <c r="F537" s="5"/>
      <c r="G537" s="5"/>
      <c r="H537" s="5"/>
      <c r="I537" s="131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</row>
    <row r="538" spans="1:27" ht="15.75" customHeight="1" x14ac:dyDescent="0.35">
      <c r="A538" s="5"/>
      <c r="B538" s="5"/>
      <c r="C538" s="5"/>
      <c r="D538" s="5"/>
      <c r="E538" s="5"/>
      <c r="F538" s="5"/>
      <c r="G538" s="5"/>
      <c r="H538" s="5"/>
      <c r="I538" s="131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</row>
    <row r="539" spans="1:27" ht="15.75" customHeight="1" x14ac:dyDescent="0.35">
      <c r="A539" s="5"/>
      <c r="B539" s="5"/>
      <c r="C539" s="5"/>
      <c r="D539" s="5"/>
      <c r="E539" s="5"/>
      <c r="F539" s="5"/>
      <c r="G539" s="5"/>
      <c r="H539" s="5"/>
      <c r="I539" s="131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</row>
    <row r="540" spans="1:27" ht="15.75" customHeight="1" x14ac:dyDescent="0.35">
      <c r="A540" s="5"/>
      <c r="B540" s="5"/>
      <c r="C540" s="5"/>
      <c r="D540" s="5"/>
      <c r="E540" s="5"/>
      <c r="F540" s="5"/>
      <c r="G540" s="5"/>
      <c r="H540" s="5"/>
      <c r="I540" s="131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</row>
    <row r="541" spans="1:27" ht="15.75" customHeight="1" x14ac:dyDescent="0.35">
      <c r="A541" s="5"/>
      <c r="B541" s="5"/>
      <c r="C541" s="5"/>
      <c r="D541" s="5"/>
      <c r="E541" s="5"/>
      <c r="F541" s="5"/>
      <c r="G541" s="5"/>
      <c r="H541" s="5"/>
      <c r="I541" s="131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</row>
  </sheetData>
  <sortState xmlns:xlrd2="http://schemas.microsoft.com/office/spreadsheetml/2017/richdata2" ref="A4:A403">
    <sortCondition ref="A4:A403"/>
  </sortState>
  <mergeCells count="33">
    <mergeCell ref="E49:N50"/>
    <mergeCell ref="G4:G5"/>
    <mergeCell ref="H4:H5"/>
    <mergeCell ref="E12:F12"/>
    <mergeCell ref="E24:G24"/>
    <mergeCell ref="G80:O80"/>
    <mergeCell ref="G81:O81"/>
    <mergeCell ref="L86:P86"/>
    <mergeCell ref="E55:N57"/>
    <mergeCell ref="E62:F62"/>
    <mergeCell ref="G72:O72"/>
    <mergeCell ref="G74:O74"/>
    <mergeCell ref="G75:O75"/>
    <mergeCell ref="G76:O76"/>
    <mergeCell ref="G77:O77"/>
    <mergeCell ref="G78:O78"/>
    <mergeCell ref="G73:O73"/>
    <mergeCell ref="E51:N52"/>
    <mergeCell ref="E106:N108"/>
    <mergeCell ref="L87:M87"/>
    <mergeCell ref="L88:M88"/>
    <mergeCell ref="L89:M89"/>
    <mergeCell ref="E91:G91"/>
    <mergeCell ref="L91:P91"/>
    <mergeCell ref="L92:M92"/>
    <mergeCell ref="L93:M93"/>
    <mergeCell ref="E87:G87"/>
    <mergeCell ref="L94:M94"/>
    <mergeCell ref="E100:N100"/>
    <mergeCell ref="E101:N103"/>
    <mergeCell ref="E105:N105"/>
    <mergeCell ref="E54:N54"/>
    <mergeCell ref="G79:O79"/>
  </mergeCells>
  <pageMargins left="0.7" right="0.7" top="0.75" bottom="0.75" header="0" footer="0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ErrorMessage="1" xr:uid="{00000000-0002-0000-0300-000000000000}">
          <x14:formula1>
            <xm:f>'Base Datos'!#REF!</xm:f>
          </x14:formula1>
          <xm:sqref>F2</xm:sqref>
        </x14:dataValidation>
        <x14:dataValidation type="list" allowBlank="1" showErrorMessage="1" xr:uid="{00000000-0002-0000-0300-000001000000}">
          <x14:formula1>
            <xm:f>'Base Datos'!$L$5:$L$9</xm:f>
          </x14:formula1>
          <xm:sqref>A3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7B7B7B"/>
  </sheetPr>
  <dimension ref="A1:L454"/>
  <sheetViews>
    <sheetView topLeftCell="E1" zoomScale="70" zoomScaleNormal="70" workbookViewId="0">
      <selection activeCell="D13" sqref="D13:M61"/>
    </sheetView>
  </sheetViews>
  <sheetFormatPr defaultColWidth="12.625" defaultRowHeight="15" customHeight="1" x14ac:dyDescent="0.35"/>
  <cols>
    <col min="1" max="1" width="20.875" customWidth="1"/>
    <col min="2" max="2" width="17.625" customWidth="1"/>
    <col min="3" max="3" width="9.375" customWidth="1"/>
    <col min="4" max="4" width="23" customWidth="1"/>
    <col min="5" max="5" width="28.75" customWidth="1"/>
    <col min="6" max="6" width="9.375" customWidth="1"/>
    <col min="7" max="7" width="55.625" customWidth="1"/>
    <col min="8" max="26" width="9.375" customWidth="1"/>
  </cols>
  <sheetData>
    <row r="1" spans="1:12" ht="15" customHeight="1" x14ac:dyDescent="0.35">
      <c r="A1" s="152" t="s">
        <v>498</v>
      </c>
    </row>
    <row r="2" spans="1:12" ht="57" customHeight="1" x14ac:dyDescent="0.35">
      <c r="A2" s="213" t="s">
        <v>464</v>
      </c>
      <c r="B2" s="214"/>
    </row>
    <row r="3" spans="1:12" ht="30" customHeight="1" thickBot="1" x14ac:dyDescent="0.75">
      <c r="A3" s="114" t="s">
        <v>20</v>
      </c>
      <c r="B3" s="114" t="s">
        <v>12</v>
      </c>
      <c r="D3" s="38" t="s">
        <v>465</v>
      </c>
    </row>
    <row r="4" spans="1:12" ht="13.9" thickBot="1" x14ac:dyDescent="0.4">
      <c r="A4" s="52">
        <f>IF($A$3='Base Datos'!$L$5,'Base Datos'!E2,IF($A$3='Base Datos'!$L$6,'Base Datos'!F2,IF($A$3='Base Datos'!$L$7,'Base Datos'!G2,IF($A$3='Base Datos'!$L$8,'Base Datos'!H2,IF($A$3='Base Datos'!$L$9,'Base Datos'!I2)))))</f>
        <v>7725</v>
      </c>
      <c r="B4" s="52">
        <f>IF($B$3='Base Datos'!$L$5,'Base Datos'!E2,IF($B$3='Base Datos'!$L$6,'Base Datos'!F2,IF($B$3='Base Datos'!$L$7,'Base Datos'!G2,IF($B$3='Base Datos'!$L$8,'Base Datos'!H2,IF($B$3='Base Datos'!$L$9,'Base Datos'!I2)))))</f>
        <v>643</v>
      </c>
    </row>
    <row r="5" spans="1:12" ht="13.5" customHeight="1" thickBot="1" x14ac:dyDescent="0.5">
      <c r="A5" s="52">
        <f>IF($A$3='Base Datos'!$L$5,'Base Datos'!E3,IF($A$3='Base Datos'!$L$6,'Base Datos'!F3,IF($A$3='Base Datos'!$L$7,'Base Datos'!G3,IF($A$3='Base Datos'!$L$8,'Base Datos'!H3,IF($A$3='Base Datos'!$L$9,'Base Datos'!I3)))))</f>
        <v>12387</v>
      </c>
      <c r="B5" s="52">
        <f>IF($B$3='Base Datos'!$L$5,'Base Datos'!E3,IF($B$3='Base Datos'!$L$6,'Base Datos'!F3,IF($B$3='Base Datos'!$L$7,'Base Datos'!G3,IF($B$3='Base Datos'!$L$8,'Base Datos'!H3,IF($B$3='Base Datos'!$L$9,'Base Datos'!I3)))))</f>
        <v>532</v>
      </c>
      <c r="D5" s="115" t="s">
        <v>466</v>
      </c>
      <c r="E5" s="88">
        <v>-4.5999999999999999E-3</v>
      </c>
      <c r="F5" s="35"/>
      <c r="G5" s="35"/>
      <c r="H5" s="35"/>
      <c r="I5" s="35"/>
      <c r="J5" s="35"/>
      <c r="K5" s="35"/>
      <c r="L5" s="35"/>
    </row>
    <row r="6" spans="1:12" ht="13.5" customHeight="1" thickBot="1" x14ac:dyDescent="0.5">
      <c r="A6" s="52">
        <f>IF($A$3='Base Datos'!$L$5,'Base Datos'!E4,IF($A$3='Base Datos'!$L$6,'Base Datos'!F4,IF($A$3='Base Datos'!$L$7,'Base Datos'!G4,IF($A$3='Base Datos'!$L$8,'Base Datos'!H4,IF($A$3='Base Datos'!$L$9,'Base Datos'!I4)))))</f>
        <v>63</v>
      </c>
      <c r="B6" s="52">
        <f>IF($B$3='Base Datos'!$L$5,'Base Datos'!E4,IF($B$3='Base Datos'!$L$6,'Base Datos'!F4,IF($B$3='Base Datos'!$L$7,'Base Datos'!G4,IF($B$3='Base Datos'!$L$8,'Base Datos'!H4,IF($B$3='Base Datos'!$L$9,'Base Datos'!I4)))))</f>
        <v>616</v>
      </c>
      <c r="D6" s="116" t="s">
        <v>467</v>
      </c>
      <c r="E6" s="89">
        <v>335.31</v>
      </c>
      <c r="F6" s="35"/>
      <c r="G6" s="35"/>
      <c r="H6" s="35"/>
      <c r="I6" s="35"/>
      <c r="J6" s="35"/>
      <c r="K6" s="35"/>
      <c r="L6" s="35"/>
    </row>
    <row r="7" spans="1:12" ht="13.5" customHeight="1" thickBot="1" x14ac:dyDescent="0.5">
      <c r="A7" s="52">
        <f>IF($A$3='Base Datos'!$L$5,'Base Datos'!E5,IF($A$3='Base Datos'!$L$6,'Base Datos'!F5,IF($A$3='Base Datos'!$L$7,'Base Datos'!G5,IF($A$3='Base Datos'!$L$8,'Base Datos'!H5,IF($A$3='Base Datos'!$L$9,'Base Datos'!I5)))))</f>
        <v>9275</v>
      </c>
      <c r="B7" s="52">
        <f>IF($B$3='Base Datos'!$L$5,'Base Datos'!E5,IF($B$3='Base Datos'!$L$6,'Base Datos'!F5,IF($B$3='Base Datos'!$L$7,'Base Datos'!G5,IF($B$3='Base Datos'!$L$8,'Base Datos'!H5,IF($B$3='Base Datos'!$L$9,'Base Datos'!I5)))))</f>
        <v>525</v>
      </c>
      <c r="D7" s="35"/>
      <c r="E7" s="35"/>
      <c r="F7" s="35"/>
      <c r="G7" s="35"/>
      <c r="H7" s="35"/>
      <c r="I7" s="35"/>
      <c r="J7" s="35"/>
      <c r="K7" s="35"/>
      <c r="L7" s="35"/>
    </row>
    <row r="8" spans="1:12" ht="13.5" customHeight="1" thickBot="1" x14ac:dyDescent="0.5">
      <c r="A8" s="52">
        <f>IF($A$3='Base Datos'!$L$5,'Base Datos'!E6,IF($A$3='Base Datos'!$L$6,'Base Datos'!F6,IF($A$3='Base Datos'!$L$7,'Base Datos'!G6,IF($A$3='Base Datos'!$L$8,'Base Datos'!H6,IF($A$3='Base Datos'!$L$9,'Base Datos'!I6)))))</f>
        <v>8982</v>
      </c>
      <c r="B8" s="52">
        <f>IF($B$3='Base Datos'!$L$5,'Base Datos'!E6,IF($B$3='Base Datos'!$L$6,'Base Datos'!F6,IF($B$3='Base Datos'!$L$7,'Base Datos'!G6,IF($B$3='Base Datos'!$L$8,'Base Datos'!H6,IF($B$3='Base Datos'!$L$9,'Base Datos'!I6)))))</f>
        <v>414</v>
      </c>
      <c r="D8" s="215" t="s">
        <v>468</v>
      </c>
      <c r="E8" s="216"/>
      <c r="F8" s="35"/>
      <c r="G8" s="35"/>
      <c r="H8" s="35"/>
      <c r="I8" s="35"/>
      <c r="J8" s="35"/>
      <c r="K8" s="35"/>
      <c r="L8" s="35"/>
    </row>
    <row r="9" spans="1:12" ht="21.75" customHeight="1" thickBot="1" x14ac:dyDescent="0.6">
      <c r="A9" s="52">
        <f>IF($A$3='Base Datos'!$L$5,'Base Datos'!E7,IF($A$3='Base Datos'!$L$6,'Base Datos'!F7,IF($A$3='Base Datos'!$L$7,'Base Datos'!G7,IF($A$3='Base Datos'!$L$8,'Base Datos'!H7,IF($A$3='Base Datos'!$L$9,'Base Datos'!I7)))))</f>
        <v>7712</v>
      </c>
      <c r="B9" s="52">
        <f>IF($B$3='Base Datos'!$L$5,'Base Datos'!E7,IF($B$3='Base Datos'!$L$6,'Base Datos'!F7,IF($B$3='Base Datos'!$L$7,'Base Datos'!G7,IF($B$3='Base Datos'!$L$8,'Base Datos'!H7,IF($B$3='Base Datos'!$L$9,'Base Datos'!I7)))))</f>
        <v>213</v>
      </c>
      <c r="D9" s="90" t="s">
        <v>469</v>
      </c>
      <c r="E9" s="153" t="s">
        <v>499</v>
      </c>
      <c r="F9" s="35"/>
      <c r="G9" s="35"/>
      <c r="H9" s="35"/>
      <c r="I9" s="35"/>
      <c r="J9" s="35"/>
      <c r="K9" s="35"/>
      <c r="L9" s="35"/>
    </row>
    <row r="10" spans="1:12" ht="13.5" customHeight="1" thickBot="1" x14ac:dyDescent="0.5">
      <c r="A10" s="52">
        <f>IF($A$3='Base Datos'!$L$5,'Base Datos'!E8,IF($A$3='Base Datos'!$L$6,'Base Datos'!F8,IF($A$3='Base Datos'!$L$7,'Base Datos'!G8,IF($A$3='Base Datos'!$L$8,'Base Datos'!H8,IF($A$3='Base Datos'!$L$9,'Base Datos'!I8)))))</f>
        <v>897</v>
      </c>
      <c r="B10" s="52">
        <f>IF($B$3='Base Datos'!$L$5,'Base Datos'!E8,IF($B$3='Base Datos'!$L$6,'Base Datos'!F8,IF($B$3='Base Datos'!$L$7,'Base Datos'!G8,IF($B$3='Base Datos'!$L$8,'Base Datos'!H8,IF($B$3='Base Datos'!$L$9,'Base Datos'!I8)))))</f>
        <v>231</v>
      </c>
      <c r="D10" s="35"/>
      <c r="E10" s="35"/>
      <c r="F10" s="35"/>
      <c r="G10" s="35"/>
      <c r="H10" s="35"/>
      <c r="I10" s="35"/>
      <c r="J10" s="35"/>
      <c r="K10" s="35"/>
      <c r="L10" s="35"/>
    </row>
    <row r="11" spans="1:12" ht="13.5" customHeight="1" thickBot="1" x14ac:dyDescent="0.5">
      <c r="A11" s="52">
        <f>IF($A$3='Base Datos'!$L$5,'Base Datos'!E9,IF($A$3='Base Datos'!$L$6,'Base Datos'!F9,IF($A$3='Base Datos'!$L$7,'Base Datos'!G9,IF($A$3='Base Datos'!$L$8,'Base Datos'!H9,IF($A$3='Base Datos'!$L$9,'Base Datos'!I9)))))</f>
        <v>8147</v>
      </c>
      <c r="B11" s="52">
        <f>IF($B$3='Base Datos'!$L$5,'Base Datos'!E9,IF($B$3='Base Datos'!$L$6,'Base Datos'!F9,IF($B$3='Base Datos'!$L$7,'Base Datos'!G9,IF($B$3='Base Datos'!$L$8,'Base Datos'!H9,IF($B$3='Base Datos'!$L$9,'Base Datos'!I9)))))</f>
        <v>94</v>
      </c>
      <c r="D11" s="35"/>
      <c r="E11" s="35"/>
      <c r="F11" s="35"/>
      <c r="G11" s="35"/>
      <c r="H11" s="35"/>
      <c r="I11" s="35"/>
      <c r="J11" s="35"/>
      <c r="K11" s="35"/>
      <c r="L11" s="35"/>
    </row>
    <row r="12" spans="1:12" ht="13.5" customHeight="1" thickBot="1" x14ac:dyDescent="0.5">
      <c r="A12" s="52">
        <f>IF($A$3='Base Datos'!$L$5,'Base Datos'!E10,IF($A$3='Base Datos'!$L$6,'Base Datos'!F10,IF($A$3='Base Datos'!$L$7,'Base Datos'!G10,IF($A$3='Base Datos'!$L$8,'Base Datos'!H10,IF($A$3='Base Datos'!$L$9,'Base Datos'!I10)))))</f>
        <v>3676</v>
      </c>
      <c r="B12" s="52">
        <f>IF($B$3='Base Datos'!$L$5,'Base Datos'!E10,IF($B$3='Base Datos'!$L$6,'Base Datos'!F10,IF($B$3='Base Datos'!$L$7,'Base Datos'!G10,IF($B$3='Base Datos'!$L$8,'Base Datos'!H10,IF($B$3='Base Datos'!$L$9,'Base Datos'!I10)))))</f>
        <v>36</v>
      </c>
      <c r="D12" s="35"/>
      <c r="E12" s="35"/>
      <c r="F12" s="35"/>
      <c r="G12" s="35"/>
      <c r="H12" s="35"/>
      <c r="I12" s="35"/>
      <c r="J12" s="35"/>
      <c r="K12" s="35"/>
      <c r="L12" s="35"/>
    </row>
    <row r="13" spans="1:12" ht="13.5" customHeight="1" thickBot="1" x14ac:dyDescent="0.5">
      <c r="A13" s="52">
        <f>IF($A$3='Base Datos'!$L$5,'Base Datos'!E11,IF($A$3='Base Datos'!$L$6,'Base Datos'!F11,IF($A$3='Base Datos'!$L$7,'Base Datos'!G11,IF($A$3='Base Datos'!$L$8,'Base Datos'!H11,IF($A$3='Base Datos'!$L$9,'Base Datos'!I11)))))</f>
        <v>8059</v>
      </c>
      <c r="B13" s="52">
        <f>IF($B$3='Base Datos'!$L$5,'Base Datos'!E11,IF($B$3='Base Datos'!$L$6,'Base Datos'!F11,IF($B$3='Base Datos'!$L$7,'Base Datos'!G11,IF($B$3='Base Datos'!$L$8,'Base Datos'!H11,IF($B$3='Base Datos'!$L$9,'Base Datos'!I11)))))</f>
        <v>782</v>
      </c>
      <c r="D13" s="35"/>
      <c r="E13" s="35"/>
      <c r="F13" s="35"/>
      <c r="G13" s="35"/>
      <c r="H13" s="35"/>
      <c r="I13" s="35"/>
      <c r="J13" s="35"/>
      <c r="K13" s="35"/>
      <c r="L13" s="35"/>
    </row>
    <row r="14" spans="1:12" ht="13.5" customHeight="1" thickBot="1" x14ac:dyDescent="0.5">
      <c r="A14" s="52">
        <f>IF($A$3='Base Datos'!$L$5,'Base Datos'!E12,IF($A$3='Base Datos'!$L$6,'Base Datos'!F12,IF($A$3='Base Datos'!$L$7,'Base Datos'!G12,IF($A$3='Base Datos'!$L$8,'Base Datos'!H12,IF($A$3='Base Datos'!$L$9,'Base Datos'!I12)))))</f>
        <v>1284</v>
      </c>
      <c r="B14" s="52">
        <f>IF($B$3='Base Datos'!$L$5,'Base Datos'!E12,IF($B$3='Base Datos'!$L$6,'Base Datos'!F12,IF($B$3='Base Datos'!$L$7,'Base Datos'!G12,IF($B$3='Base Datos'!$L$8,'Base Datos'!H12,IF($B$3='Base Datos'!$L$9,'Base Datos'!I12)))))</f>
        <v>268</v>
      </c>
      <c r="D14" s="35"/>
      <c r="E14" s="35"/>
      <c r="F14" s="35"/>
      <c r="G14" s="35"/>
      <c r="H14" s="35"/>
      <c r="I14" s="35"/>
      <c r="J14" s="35"/>
      <c r="K14" s="35"/>
      <c r="L14" s="35"/>
    </row>
    <row r="15" spans="1:12" ht="13.5" customHeight="1" thickBot="1" x14ac:dyDescent="0.5">
      <c r="A15" s="52">
        <f>IF($A$3='Base Datos'!$L$5,'Base Datos'!E13,IF($A$3='Base Datos'!$L$6,'Base Datos'!F13,IF($A$3='Base Datos'!$L$7,'Base Datos'!G13,IF($A$3='Base Datos'!$L$8,'Base Datos'!H13,IF($A$3='Base Datos'!$L$9,'Base Datos'!I13)))))</f>
        <v>9924</v>
      </c>
      <c r="B15" s="52">
        <f>IF($B$3='Base Datos'!$L$5,'Base Datos'!E13,IF($B$3='Base Datos'!$L$6,'Base Datos'!F13,IF($B$3='Base Datos'!$L$7,'Base Datos'!G13,IF($B$3='Base Datos'!$L$8,'Base Datos'!H13,IF($B$3='Base Datos'!$L$9,'Base Datos'!I13)))))</f>
        <v>541</v>
      </c>
      <c r="D15" s="35"/>
      <c r="E15" s="35"/>
      <c r="F15" s="35"/>
      <c r="G15" s="35"/>
      <c r="H15" s="35"/>
      <c r="I15" s="35"/>
      <c r="J15" s="35"/>
      <c r="K15" s="35"/>
      <c r="L15" s="35"/>
    </row>
    <row r="16" spans="1:12" ht="13.5" customHeight="1" thickBot="1" x14ac:dyDescent="0.5">
      <c r="A16" s="52">
        <f>IF($A$3='Base Datos'!$L$5,'Base Datos'!E14,IF($A$3='Base Datos'!$L$6,'Base Datos'!F14,IF($A$3='Base Datos'!$L$7,'Base Datos'!G14,IF($A$3='Base Datos'!$L$8,'Base Datos'!H14,IF($A$3='Base Datos'!$L$9,'Base Datos'!I14)))))</f>
        <v>9671</v>
      </c>
      <c r="B16" s="52">
        <f>IF($B$3='Base Datos'!$L$5,'Base Datos'!E14,IF($B$3='Base Datos'!$L$6,'Base Datos'!F14,IF($B$3='Base Datos'!$L$7,'Base Datos'!G14,IF($B$3='Base Datos'!$L$8,'Base Datos'!H14,IF($B$3='Base Datos'!$L$9,'Base Datos'!I14)))))</f>
        <v>247</v>
      </c>
      <c r="D16" s="35"/>
      <c r="E16" s="35"/>
      <c r="F16" s="35"/>
      <c r="G16" s="35"/>
      <c r="H16" s="35"/>
      <c r="I16" s="35"/>
      <c r="J16" s="35"/>
      <c r="K16" s="35"/>
      <c r="L16" s="35"/>
    </row>
    <row r="17" spans="1:12" ht="13.5" customHeight="1" thickBot="1" x14ac:dyDescent="0.5">
      <c r="A17" s="52">
        <f>IF($A$3='Base Datos'!$L$5,'Base Datos'!E15,IF($A$3='Base Datos'!$L$6,'Base Datos'!F15,IF($A$3='Base Datos'!$L$7,'Base Datos'!G15,IF($A$3='Base Datos'!$L$8,'Base Datos'!H15,IF($A$3='Base Datos'!$L$9,'Base Datos'!I15)))))</f>
        <v>9334</v>
      </c>
      <c r="B17" s="52">
        <f>IF($B$3='Base Datos'!$L$5,'Base Datos'!E15,IF($B$3='Base Datos'!$L$6,'Base Datos'!F15,IF($B$3='Base Datos'!$L$7,'Base Datos'!G15,IF($B$3='Base Datos'!$L$8,'Base Datos'!H15,IF($B$3='Base Datos'!$L$9,'Base Datos'!I15)))))</f>
        <v>342</v>
      </c>
      <c r="D17" s="35"/>
      <c r="E17" s="35"/>
      <c r="F17" s="35"/>
      <c r="G17" s="35"/>
      <c r="H17" s="35"/>
      <c r="I17" s="35"/>
      <c r="J17" s="35"/>
      <c r="K17" s="35"/>
      <c r="L17" s="35"/>
    </row>
    <row r="18" spans="1:12" ht="13.5" customHeight="1" thickBot="1" x14ac:dyDescent="0.5">
      <c r="A18" s="52">
        <f>IF($A$3='Base Datos'!$L$5,'Base Datos'!E16,IF($A$3='Base Datos'!$L$6,'Base Datos'!F16,IF($A$3='Base Datos'!$L$7,'Base Datos'!G16,IF($A$3='Base Datos'!$L$8,'Base Datos'!H16,IF($A$3='Base Datos'!$L$9,'Base Datos'!I16)))))</f>
        <v>9679</v>
      </c>
      <c r="B18" s="52">
        <f>IF($B$3='Base Datos'!$L$5,'Base Datos'!E16,IF($B$3='Base Datos'!$L$6,'Base Datos'!F16,IF($B$3='Base Datos'!$L$7,'Base Datos'!G16,IF($B$3='Base Datos'!$L$8,'Base Datos'!H16,IF($B$3='Base Datos'!$L$9,'Base Datos'!I16)))))</f>
        <v>398</v>
      </c>
      <c r="D18" s="35"/>
      <c r="E18" s="35"/>
      <c r="F18" s="35"/>
      <c r="G18" s="35"/>
      <c r="H18" s="35"/>
      <c r="I18" s="35"/>
      <c r="J18" s="35"/>
      <c r="K18" s="35"/>
      <c r="L18" s="35"/>
    </row>
    <row r="19" spans="1:12" ht="13.5" customHeight="1" thickBot="1" x14ac:dyDescent="0.5">
      <c r="A19" s="52">
        <f>IF($A$3='Base Datos'!$L$5,'Base Datos'!E17,IF($A$3='Base Datos'!$L$6,'Base Datos'!F17,IF($A$3='Base Datos'!$L$7,'Base Datos'!G17,IF($A$3='Base Datos'!$L$8,'Base Datos'!H17,IF($A$3='Base Datos'!$L$9,'Base Datos'!I17)))))</f>
        <v>9897</v>
      </c>
      <c r="B19" s="52">
        <f>IF($B$3='Base Datos'!$L$5,'Base Datos'!E17,IF($B$3='Base Datos'!$L$6,'Base Datos'!F17,IF($B$3='Base Datos'!$L$7,'Base Datos'!G17,IF($B$3='Base Datos'!$L$8,'Base Datos'!H17,IF($B$3='Base Datos'!$L$9,'Base Datos'!I17)))))</f>
        <v>255</v>
      </c>
      <c r="D19" s="35"/>
      <c r="E19" s="35"/>
      <c r="F19" s="35"/>
      <c r="G19" s="35"/>
      <c r="H19" s="35"/>
      <c r="I19" s="35"/>
      <c r="J19" s="35"/>
      <c r="K19" s="35"/>
      <c r="L19" s="35"/>
    </row>
    <row r="20" spans="1:12" ht="13.5" customHeight="1" thickBot="1" x14ac:dyDescent="0.5">
      <c r="A20" s="52">
        <f>IF($A$3='Base Datos'!$L$5,'Base Datos'!E18,IF($A$3='Base Datos'!$L$6,'Base Datos'!F18,IF($A$3='Base Datos'!$L$7,'Base Datos'!G18,IF($A$3='Base Datos'!$L$8,'Base Datos'!H18,IF($A$3='Base Datos'!$L$9,'Base Datos'!I18)))))</f>
        <v>8776</v>
      </c>
      <c r="B20" s="52">
        <f>IF($B$3='Base Datos'!$L$5,'Base Datos'!E18,IF($B$3='Base Datos'!$L$6,'Base Datos'!F18,IF($B$3='Base Datos'!$L$7,'Base Datos'!G18,IF($B$3='Base Datos'!$L$8,'Base Datos'!H18,IF($B$3='Base Datos'!$L$9,'Base Datos'!I18)))))</f>
        <v>333</v>
      </c>
      <c r="D20" s="35"/>
      <c r="E20" s="35"/>
      <c r="F20" s="35"/>
      <c r="G20" s="35"/>
      <c r="H20" s="35"/>
      <c r="I20" s="35"/>
      <c r="J20" s="35"/>
      <c r="K20" s="35"/>
      <c r="L20" s="35"/>
    </row>
    <row r="21" spans="1:12" ht="15.75" customHeight="1" thickBot="1" x14ac:dyDescent="0.4">
      <c r="A21" s="52">
        <f>IF($A$3='Base Datos'!$L$5,'Base Datos'!E19,IF($A$3='Base Datos'!$L$6,'Base Datos'!F19,IF($A$3='Base Datos'!$L$7,'Base Datos'!G19,IF($A$3='Base Datos'!$L$8,'Base Datos'!H19,IF($A$3='Base Datos'!$L$9,'Base Datos'!I19)))))</f>
        <v>9971</v>
      </c>
      <c r="B21" s="52">
        <f>IF($B$3='Base Datos'!$L$5,'Base Datos'!E19,IF($B$3='Base Datos'!$L$6,'Base Datos'!F19,IF($B$3='Base Datos'!$L$7,'Base Datos'!G19,IF($B$3='Base Datos'!$L$8,'Base Datos'!H19,IF($B$3='Base Datos'!$L$9,'Base Datos'!I19)))))</f>
        <v>47</v>
      </c>
    </row>
    <row r="22" spans="1:12" ht="15.75" customHeight="1" thickBot="1" x14ac:dyDescent="0.75">
      <c r="A22" s="52">
        <f>IF($A$3='Base Datos'!$L$5,'Base Datos'!E20,IF($A$3='Base Datos'!$L$6,'Base Datos'!F20,IF($A$3='Base Datos'!$L$7,'Base Datos'!G20,IF($A$3='Base Datos'!$L$8,'Base Datos'!H20,IF($A$3='Base Datos'!$L$9,'Base Datos'!I20)))))</f>
        <v>9827</v>
      </c>
      <c r="B22" s="52">
        <f>IF($B$3='Base Datos'!$L$5,'Base Datos'!E20,IF($B$3='Base Datos'!$L$6,'Base Datos'!F20,IF($B$3='Base Datos'!$L$7,'Base Datos'!G20,IF($B$3='Base Datos'!$L$8,'Base Datos'!H20,IF($B$3='Base Datos'!$L$9,'Base Datos'!I20)))))</f>
        <v>321</v>
      </c>
      <c r="D22" s="217" t="s">
        <v>470</v>
      </c>
      <c r="E22" s="218"/>
      <c r="F22" s="218"/>
      <c r="G22" s="219"/>
    </row>
    <row r="23" spans="1:12" ht="15.75" customHeight="1" thickBot="1" x14ac:dyDescent="0.4">
      <c r="A23" s="52">
        <f>IF($A$3='Base Datos'!$L$5,'Base Datos'!E21,IF($A$3='Base Datos'!$L$6,'Base Datos'!F21,IF($A$3='Base Datos'!$L$7,'Base Datos'!G21,IF($A$3='Base Datos'!$L$8,'Base Datos'!H21,IF($A$3='Base Datos'!$L$9,'Base Datos'!I21)))))</f>
        <v>9289</v>
      </c>
      <c r="B23" s="52">
        <f>IF($B$3='Base Datos'!$L$5,'Base Datos'!E21,IF($B$3='Base Datos'!$L$6,'Base Datos'!F21,IF($B$3='Base Datos'!$L$7,'Base Datos'!G21,IF($B$3='Base Datos'!$L$8,'Base Datos'!H21,IF($B$3='Base Datos'!$L$9,'Base Datos'!I21)))))</f>
        <v>352</v>
      </c>
      <c r="D23" s="220" t="s">
        <v>500</v>
      </c>
      <c r="E23" s="221"/>
      <c r="F23" s="221"/>
      <c r="G23" s="222"/>
    </row>
    <row r="24" spans="1:12" ht="15.75" customHeight="1" thickBot="1" x14ac:dyDescent="0.4">
      <c r="A24" s="52">
        <f>IF($A$3='Base Datos'!$L$5,'Base Datos'!E22,IF($A$3='Base Datos'!$L$6,'Base Datos'!F22,IF($A$3='Base Datos'!$L$7,'Base Datos'!G22,IF($A$3='Base Datos'!$L$8,'Base Datos'!H22,IF($A$3='Base Datos'!$L$9,'Base Datos'!I22)))))</f>
        <v>103</v>
      </c>
      <c r="B24" s="52">
        <f>IF($B$3='Base Datos'!$L$5,'Base Datos'!E22,IF($B$3='Base Datos'!$L$6,'Base Datos'!F22,IF($B$3='Base Datos'!$L$7,'Base Datos'!G22,IF($B$3='Base Datos'!$L$8,'Base Datos'!H22,IF($B$3='Base Datos'!$L$9,'Base Datos'!I22)))))</f>
        <v>117</v>
      </c>
      <c r="D24" s="223"/>
      <c r="E24" s="158"/>
      <c r="F24" s="158"/>
      <c r="G24" s="224"/>
    </row>
    <row r="25" spans="1:12" ht="15.75" customHeight="1" thickBot="1" x14ac:dyDescent="0.4">
      <c r="A25" s="52">
        <f>IF($A$3='Base Datos'!$L$5,'Base Datos'!E23,IF($A$3='Base Datos'!$L$6,'Base Datos'!F23,IF($A$3='Base Datos'!$L$7,'Base Datos'!G23,IF($A$3='Base Datos'!$L$8,'Base Datos'!H23,IF($A$3='Base Datos'!$L$9,'Base Datos'!I23)))))</f>
        <v>10389</v>
      </c>
      <c r="B25" s="52">
        <f>IF($B$3='Base Datos'!$L$5,'Base Datos'!E23,IF($B$3='Base Datos'!$L$6,'Base Datos'!F23,IF($B$3='Base Datos'!$L$7,'Base Datos'!G23,IF($B$3='Base Datos'!$L$8,'Base Datos'!H23,IF($B$3='Base Datos'!$L$9,'Base Datos'!I23)))))</f>
        <v>393</v>
      </c>
      <c r="D25" s="223"/>
      <c r="E25" s="158"/>
      <c r="F25" s="158"/>
      <c r="G25" s="224"/>
    </row>
    <row r="26" spans="1:12" ht="15.75" customHeight="1" thickBot="1" x14ac:dyDescent="0.4">
      <c r="A26" s="52">
        <f>IF($A$3='Base Datos'!$L$5,'Base Datos'!E24,IF($A$3='Base Datos'!$L$6,'Base Datos'!F24,IF($A$3='Base Datos'!$L$7,'Base Datos'!G24,IF($A$3='Base Datos'!$L$8,'Base Datos'!H24,IF($A$3='Base Datos'!$L$9,'Base Datos'!I24)))))</f>
        <v>9495</v>
      </c>
      <c r="B26" s="52">
        <f>IF($B$3='Base Datos'!$L$5,'Base Datos'!E24,IF($B$3='Base Datos'!$L$6,'Base Datos'!F24,IF($B$3='Base Datos'!$L$7,'Base Datos'!G24,IF($B$3='Base Datos'!$L$8,'Base Datos'!H24,IF($B$3='Base Datos'!$L$9,'Base Datos'!I24)))))</f>
        <v>31</v>
      </c>
      <c r="D26" s="225"/>
      <c r="E26" s="226"/>
      <c r="F26" s="226"/>
      <c r="G26" s="227"/>
    </row>
    <row r="27" spans="1:12" ht="15.75" customHeight="1" thickBot="1" x14ac:dyDescent="0.4">
      <c r="A27" s="52">
        <f>IF($A$3='Base Datos'!$L$5,'Base Datos'!E25,IF($A$3='Base Datos'!$L$6,'Base Datos'!F25,IF($A$3='Base Datos'!$L$7,'Base Datos'!G25,IF($A$3='Base Datos'!$L$8,'Base Datos'!H25,IF($A$3='Base Datos'!$L$9,'Base Datos'!I25)))))</f>
        <v>9732</v>
      </c>
      <c r="B27" s="52">
        <f>IF($B$3='Base Datos'!$L$5,'Base Datos'!E25,IF($B$3='Base Datos'!$L$6,'Base Datos'!F25,IF($B$3='Base Datos'!$L$7,'Base Datos'!G25,IF($B$3='Base Datos'!$L$8,'Base Datos'!H25,IF($B$3='Base Datos'!$L$9,'Base Datos'!I25)))))</f>
        <v>264</v>
      </c>
    </row>
    <row r="28" spans="1:12" ht="15.75" customHeight="1" thickBot="1" x14ac:dyDescent="0.75">
      <c r="A28" s="52">
        <f>IF($A$3='Base Datos'!$L$5,'Base Datos'!E26,IF($A$3='Base Datos'!$L$6,'Base Datos'!F26,IF($A$3='Base Datos'!$L$7,'Base Datos'!G26,IF($A$3='Base Datos'!$L$8,'Base Datos'!H26,IF($A$3='Base Datos'!$L$9,'Base Datos'!I26)))))</f>
        <v>7923</v>
      </c>
      <c r="B28" s="52">
        <f>IF($B$3='Base Datos'!$L$5,'Base Datos'!E26,IF($B$3='Base Datos'!$L$6,'Base Datos'!F26,IF($B$3='Base Datos'!$L$7,'Base Datos'!G26,IF($B$3='Base Datos'!$L$8,'Base Datos'!H26,IF($B$3='Base Datos'!$L$9,'Base Datos'!I26)))))</f>
        <v>516</v>
      </c>
      <c r="D28" s="212" t="s">
        <v>471</v>
      </c>
      <c r="E28" s="158"/>
      <c r="F28" s="158"/>
      <c r="G28" s="158"/>
    </row>
    <row r="29" spans="1:12" ht="15.75" customHeight="1" thickBot="1" x14ac:dyDescent="0.4">
      <c r="A29" s="52">
        <f>IF($A$3='Base Datos'!$L$5,'Base Datos'!E27,IF($A$3='Base Datos'!$L$6,'Base Datos'!F27,IF($A$3='Base Datos'!$L$7,'Base Datos'!G27,IF($A$3='Base Datos'!$L$8,'Base Datos'!H27,IF($A$3='Base Datos'!$L$9,'Base Datos'!I27)))))</f>
        <v>9669</v>
      </c>
      <c r="B29" s="52">
        <f>IF($B$3='Base Datos'!$L$5,'Base Datos'!E27,IF($B$3='Base Datos'!$L$6,'Base Datos'!F27,IF($B$3='Base Datos'!$L$7,'Base Datos'!G27,IF($B$3='Base Datos'!$L$8,'Base Datos'!H27,IF($B$3='Base Datos'!$L$9,'Base Datos'!I27)))))</f>
        <v>535</v>
      </c>
    </row>
    <row r="30" spans="1:12" ht="19.5" customHeight="1" thickBot="1" x14ac:dyDescent="0.4">
      <c r="A30" s="52">
        <f>IF($A$3='Base Datos'!$L$5,'Base Datos'!E28,IF($A$3='Base Datos'!$L$6,'Base Datos'!F28,IF($A$3='Base Datos'!$L$7,'Base Datos'!G28,IF($A$3='Base Datos'!$L$8,'Base Datos'!H28,IF($A$3='Base Datos'!$L$9,'Base Datos'!I28)))))</f>
        <v>716</v>
      </c>
      <c r="B30" s="52">
        <f>IF($B$3='Base Datos'!$L$5,'Base Datos'!E28,IF($B$3='Base Datos'!$L$6,'Base Datos'!F28,IF($B$3='Base Datos'!$L$7,'Base Datos'!G28,IF($B$3='Base Datos'!$L$8,'Base Datos'!H28,IF($B$3='Base Datos'!$L$9,'Base Datos'!I28)))))</f>
        <v>499</v>
      </c>
      <c r="D30" s="117" t="s">
        <v>472</v>
      </c>
      <c r="E30" s="154">
        <v>7.1000000000000004E-3</v>
      </c>
      <c r="F30" s="228" t="s">
        <v>473</v>
      </c>
      <c r="G30" s="229"/>
    </row>
    <row r="31" spans="1:12" ht="21" customHeight="1" thickBot="1" x14ac:dyDescent="0.75">
      <c r="A31" s="52">
        <f>IF($A$3='Base Datos'!$L$5,'Base Datos'!E29,IF($A$3='Base Datos'!$L$6,'Base Datos'!F29,IF($A$3='Base Datos'!$L$7,'Base Datos'!G29,IF($A$3='Base Datos'!$L$8,'Base Datos'!H29,IF($A$3='Base Datos'!$L$9,'Base Datos'!I29)))))</f>
        <v>9307</v>
      </c>
      <c r="B31" s="52">
        <f>IF($B$3='Base Datos'!$L$5,'Base Datos'!E29,IF($B$3='Base Datos'!$L$6,'Base Datos'!F29,IF($B$3='Base Datos'!$L$7,'Base Datos'!G29,IF($B$3='Base Datos'!$L$8,'Base Datos'!H29,IF($B$3='Base Datos'!$L$9,'Base Datos'!I29)))))</f>
        <v>213</v>
      </c>
      <c r="E31" s="155">
        <f>0.0071*100</f>
        <v>0.71000000000000008</v>
      </c>
      <c r="F31" s="91" t="s">
        <v>474</v>
      </c>
      <c r="G31" s="92"/>
    </row>
    <row r="32" spans="1:12" ht="15.75" customHeight="1" thickBot="1" x14ac:dyDescent="0.4">
      <c r="A32" s="52">
        <f>IF($A$3='Base Datos'!$L$5,'Base Datos'!E30,IF($A$3='Base Datos'!$L$6,'Base Datos'!F30,IF($A$3='Base Datos'!$L$7,'Base Datos'!G30,IF($A$3='Base Datos'!$L$8,'Base Datos'!H30,IF($A$3='Base Datos'!$L$9,'Base Datos'!I30)))))</f>
        <v>11636</v>
      </c>
      <c r="B32" s="52">
        <f>IF($B$3='Base Datos'!$L$5,'Base Datos'!E30,IF($B$3='Base Datos'!$L$6,'Base Datos'!F30,IF($B$3='Base Datos'!$L$7,'Base Datos'!G30,IF($B$3='Base Datos'!$L$8,'Base Datos'!H30,IF($B$3='Base Datos'!$L$9,'Base Datos'!I30)))))</f>
        <v>827</v>
      </c>
    </row>
    <row r="33" spans="1:7" ht="21" customHeight="1" thickBot="1" x14ac:dyDescent="0.75">
      <c r="A33" s="52">
        <f>IF($A$3='Base Datos'!$L$5,'Base Datos'!E31,IF($A$3='Base Datos'!$L$6,'Base Datos'!F31,IF($A$3='Base Datos'!$L$7,'Base Datos'!G31,IF($A$3='Base Datos'!$L$8,'Base Datos'!H31,IF($A$3='Base Datos'!$L$9,'Base Datos'!I31)))))</f>
        <v>9188</v>
      </c>
      <c r="B33" s="52">
        <f>IF($B$3='Base Datos'!$L$5,'Base Datos'!E31,IF($B$3='Base Datos'!$L$6,'Base Datos'!F31,IF($B$3='Base Datos'!$L$7,'Base Datos'!G31,IF($B$3='Base Datos'!$L$8,'Base Datos'!H31,IF($B$3='Base Datos'!$L$9,'Base Datos'!I31)))))</f>
        <v>536</v>
      </c>
      <c r="D33" s="212" t="s">
        <v>475</v>
      </c>
      <c r="E33" s="158"/>
      <c r="F33" s="158"/>
      <c r="G33" s="158"/>
    </row>
    <row r="34" spans="1:7" ht="15.75" customHeight="1" thickBot="1" x14ac:dyDescent="0.4">
      <c r="A34" s="52">
        <f>IF($A$3='Base Datos'!$L$5,'Base Datos'!E32,IF($A$3='Base Datos'!$L$6,'Base Datos'!F32,IF($A$3='Base Datos'!$L$7,'Base Datos'!G32,IF($A$3='Base Datos'!$L$8,'Base Datos'!H32,IF($A$3='Base Datos'!$L$9,'Base Datos'!I32)))))</f>
        <v>8252</v>
      </c>
      <c r="B34" s="52">
        <f>IF($B$3='Base Datos'!$L$5,'Base Datos'!E32,IF($B$3='Base Datos'!$L$6,'Base Datos'!F32,IF($B$3='Base Datos'!$L$7,'Base Datos'!G32,IF($B$3='Base Datos'!$L$8,'Base Datos'!H32,IF($B$3='Base Datos'!$L$9,'Base Datos'!I32)))))</f>
        <v>494</v>
      </c>
    </row>
    <row r="35" spans="1:7" ht="18" customHeight="1" thickBot="1" x14ac:dyDescent="0.4">
      <c r="A35" s="52">
        <f>IF($A$3='Base Datos'!$L$5,'Base Datos'!E33,IF($A$3='Base Datos'!$L$6,'Base Datos'!F33,IF($A$3='Base Datos'!$L$7,'Base Datos'!G33,IF($A$3='Base Datos'!$L$8,'Base Datos'!H33,IF($A$3='Base Datos'!$L$9,'Base Datos'!I33)))))</f>
        <v>8812</v>
      </c>
      <c r="B35" s="52">
        <f>IF($B$3='Base Datos'!$L$5,'Base Datos'!E33,IF($B$3='Base Datos'!$L$6,'Base Datos'!F33,IF($B$3='Base Datos'!$L$7,'Base Datos'!G33,IF($B$3='Base Datos'!$L$8,'Base Datos'!H33,IF($B$3='Base Datos'!$L$9,'Base Datos'!I33)))))</f>
        <v>663</v>
      </c>
      <c r="D35" s="39"/>
      <c r="E35" s="156">
        <f>SQRT(E30)</f>
        <v>8.4261497731763585E-2</v>
      </c>
      <c r="F35" s="93" t="s">
        <v>476</v>
      </c>
      <c r="G35" s="94" t="s">
        <v>477</v>
      </c>
    </row>
    <row r="36" spans="1:7" ht="16.5" customHeight="1" thickBot="1" x14ac:dyDescent="0.5">
      <c r="A36" s="52">
        <f>IF($A$3='Base Datos'!$L$5,'Base Datos'!E34,IF($A$3='Base Datos'!$L$6,'Base Datos'!F34,IF($A$3='Base Datos'!$L$7,'Base Datos'!G34,IF($A$3='Base Datos'!$L$8,'Base Datos'!H34,IF($A$3='Base Datos'!$L$9,'Base Datos'!I34)))))</f>
        <v>10259</v>
      </c>
      <c r="B36" s="52">
        <f>IF($B$3='Base Datos'!$L$5,'Base Datos'!E34,IF($B$3='Base Datos'!$L$6,'Base Datos'!F34,IF($B$3='Base Datos'!$L$7,'Base Datos'!G34,IF($B$3='Base Datos'!$L$8,'Base Datos'!H34,IF($B$3='Base Datos'!$L$9,'Base Datos'!I34)))))</f>
        <v>323</v>
      </c>
      <c r="E36" s="118" t="s">
        <v>501</v>
      </c>
      <c r="F36" s="210" t="s">
        <v>478</v>
      </c>
      <c r="G36" s="211"/>
    </row>
    <row r="37" spans="1:7" ht="16.5" customHeight="1" thickBot="1" x14ac:dyDescent="0.4">
      <c r="A37" s="52">
        <f>IF($A$3='Base Datos'!$L$5,'Base Datos'!E35,IF($A$3='Base Datos'!$L$6,'Base Datos'!F35,IF($A$3='Base Datos'!$L$7,'Base Datos'!G35,IF($A$3='Base Datos'!$L$8,'Base Datos'!H35,IF($A$3='Base Datos'!$L$9,'Base Datos'!I35)))))</f>
        <v>6552</v>
      </c>
      <c r="B37" s="52">
        <f>IF($B$3='Base Datos'!$L$5,'Base Datos'!E35,IF($B$3='Base Datos'!$L$6,'Base Datos'!F35,IF($B$3='Base Datos'!$L$7,'Base Datos'!G35,IF($B$3='Base Datos'!$L$8,'Base Datos'!H35,IF($B$3='Base Datos'!$L$9,'Base Datos'!I35)))))</f>
        <v>158</v>
      </c>
    </row>
    <row r="38" spans="1:7" ht="15.75" customHeight="1" thickBot="1" x14ac:dyDescent="0.4">
      <c r="A38" s="52">
        <f>IF($A$3='Base Datos'!$L$5,'Base Datos'!E36,IF($A$3='Base Datos'!$L$6,'Base Datos'!F36,IF($A$3='Base Datos'!$L$7,'Base Datos'!G36,IF($A$3='Base Datos'!$L$8,'Base Datos'!H36,IF($A$3='Base Datos'!$L$9,'Base Datos'!I36)))))</f>
        <v>8194</v>
      </c>
      <c r="B38" s="52">
        <f>IF($B$3='Base Datos'!$L$5,'Base Datos'!E36,IF($B$3='Base Datos'!$L$6,'Base Datos'!F36,IF($B$3='Base Datos'!$L$7,'Base Datos'!G36,IF($B$3='Base Datos'!$L$8,'Base Datos'!H36,IF($B$3='Base Datos'!$L$9,'Base Datos'!I36)))))</f>
        <v>117</v>
      </c>
    </row>
    <row r="39" spans="1:7" ht="15.75" customHeight="1" thickBot="1" x14ac:dyDescent="0.4">
      <c r="A39" s="52">
        <f>IF($A$3='Base Datos'!$L$5,'Base Datos'!E37,IF($A$3='Base Datos'!$L$6,'Base Datos'!F37,IF($A$3='Base Datos'!$L$7,'Base Datos'!G37,IF($A$3='Base Datos'!$L$8,'Base Datos'!H37,IF($A$3='Base Datos'!$L$9,'Base Datos'!I37)))))</f>
        <v>883</v>
      </c>
      <c r="B39" s="52">
        <f>IF($B$3='Base Datos'!$L$5,'Base Datos'!E37,IF($B$3='Base Datos'!$L$6,'Base Datos'!F37,IF($B$3='Base Datos'!$L$7,'Base Datos'!G37,IF($B$3='Base Datos'!$L$8,'Base Datos'!H37,IF($B$3='Base Datos'!$L$9,'Base Datos'!I37)))))</f>
        <v>264</v>
      </c>
    </row>
    <row r="40" spans="1:7" ht="24" customHeight="1" thickBot="1" x14ac:dyDescent="0.75">
      <c r="A40" s="52">
        <f>IF($A$3='Base Datos'!$L$5,'Base Datos'!E38,IF($A$3='Base Datos'!$L$6,'Base Datos'!F38,IF($A$3='Base Datos'!$L$7,'Base Datos'!G38,IF($A$3='Base Datos'!$L$8,'Base Datos'!H38,IF($A$3='Base Datos'!$L$9,'Base Datos'!I38)))))</f>
        <v>10291</v>
      </c>
      <c r="B40" s="52">
        <f>IF($B$3='Base Datos'!$L$5,'Base Datos'!E38,IF($B$3='Base Datos'!$L$6,'Base Datos'!F38,IF($B$3='Base Datos'!$L$7,'Base Datos'!G38,IF($B$3='Base Datos'!$L$8,'Base Datos'!H38,IF($B$3='Base Datos'!$L$9,'Base Datos'!I38)))))</f>
        <v>101</v>
      </c>
      <c r="D40" s="212" t="s">
        <v>479</v>
      </c>
      <c r="E40" s="158"/>
      <c r="F40" s="158"/>
      <c r="G40" s="158"/>
    </row>
    <row r="41" spans="1:7" ht="15.75" customHeight="1" thickBot="1" x14ac:dyDescent="0.6">
      <c r="A41" s="52">
        <f>IF($A$3='Base Datos'!$L$5,'Base Datos'!E39,IF($A$3='Base Datos'!$L$6,'Base Datos'!F39,IF($A$3='Base Datos'!$L$7,'Base Datos'!G39,IF($A$3='Base Datos'!$L$8,'Base Datos'!H39,IF($A$3='Base Datos'!$L$9,'Base Datos'!I39)))))</f>
        <v>11575</v>
      </c>
      <c r="B41" s="52">
        <f>IF($B$3='Base Datos'!$L$5,'Base Datos'!E39,IF($B$3='Base Datos'!$L$6,'Base Datos'!F39,IF($B$3='Base Datos'!$L$7,'Base Datos'!G39,IF($B$3='Base Datos'!$L$8,'Base Datos'!H39,IF($B$3='Base Datos'!$L$9,'Base Datos'!I39)))))</f>
        <v>717</v>
      </c>
      <c r="D41" s="36" t="s">
        <v>480</v>
      </c>
    </row>
    <row r="42" spans="1:7" ht="51" customHeight="1" thickBot="1" x14ac:dyDescent="0.7">
      <c r="A42" s="52">
        <f>IF($A$3='Base Datos'!$L$5,'Base Datos'!E40,IF($A$3='Base Datos'!$L$6,'Base Datos'!F40,IF($A$3='Base Datos'!$L$7,'Base Datos'!G40,IF($A$3='Base Datos'!$L$8,'Base Datos'!H40,IF($A$3='Base Datos'!$L$9,'Base Datos'!I40)))))</f>
        <v>10041</v>
      </c>
      <c r="B42" s="52">
        <f>IF($B$3='Base Datos'!$L$5,'Base Datos'!E40,IF($B$3='Base Datos'!$L$6,'Base Datos'!F40,IF($B$3='Base Datos'!$L$7,'Base Datos'!G40,IF($B$3='Base Datos'!$L$8,'Base Datos'!H40,IF($B$3='Base Datos'!$L$9,'Base Datos'!I40)))))</f>
        <v>138</v>
      </c>
      <c r="D42" s="119" t="s">
        <v>481</v>
      </c>
      <c r="E42" s="120" t="s">
        <v>482</v>
      </c>
    </row>
    <row r="43" spans="1:7" ht="18" customHeight="1" thickBot="1" x14ac:dyDescent="0.4">
      <c r="A43" s="52">
        <f>IF($A$3='Base Datos'!$L$5,'Base Datos'!E41,IF($A$3='Base Datos'!$L$6,'Base Datos'!F41,IF($A$3='Base Datos'!$L$7,'Base Datos'!G41,IF($A$3='Base Datos'!$L$8,'Base Datos'!H41,IF($A$3='Base Datos'!$L$9,'Base Datos'!I41)))))</f>
        <v>8941</v>
      </c>
      <c r="B43" s="52">
        <f>IF($B$3='Base Datos'!$L$5,'Base Datos'!E41,IF($B$3='Base Datos'!$L$6,'Base Datos'!F41,IF($B$3='Base Datos'!$L$7,'Base Datos'!G41,IF($B$3='Base Datos'!$L$8,'Base Datos'!H41,IF($B$3='Base Datos'!$L$9,'Base Datos'!I41)))))</f>
        <v>584</v>
      </c>
      <c r="D43" s="121">
        <v>150</v>
      </c>
      <c r="E43" s="122">
        <f>-0.0046*D43 + 335.31</f>
        <v>334.62</v>
      </c>
    </row>
    <row r="44" spans="1:7" ht="18" customHeight="1" thickBot="1" x14ac:dyDescent="0.4">
      <c r="A44" s="52">
        <f>IF($A$3='Base Datos'!$L$5,'Base Datos'!E42,IF($A$3='Base Datos'!$L$6,'Base Datos'!F42,IF($A$3='Base Datos'!$L$7,'Base Datos'!G42,IF($A$3='Base Datos'!$L$8,'Base Datos'!H42,IF($A$3='Base Datos'!$L$9,'Base Datos'!I42)))))</f>
        <v>10265</v>
      </c>
      <c r="B44" s="52">
        <f>IF($B$3='Base Datos'!$L$5,'Base Datos'!E42,IF($B$3='Base Datos'!$L$6,'Base Datos'!F42,IF($B$3='Base Datos'!$L$7,'Base Datos'!G42,IF($B$3='Base Datos'!$L$8,'Base Datos'!H42,IF($B$3='Base Datos'!$L$9,'Base Datos'!I42)))))</f>
        <v>299</v>
      </c>
      <c r="D44" s="121">
        <v>200</v>
      </c>
      <c r="E44" s="122">
        <f t="shared" ref="E44:E45" si="0">-0.0046*D44 + 335.31</f>
        <v>334.39</v>
      </c>
    </row>
    <row r="45" spans="1:7" ht="18" customHeight="1" thickBot="1" x14ac:dyDescent="0.4">
      <c r="A45" s="52">
        <f>IF($A$3='Base Datos'!$L$5,'Base Datos'!E43,IF($A$3='Base Datos'!$L$6,'Base Datos'!F43,IF($A$3='Base Datos'!$L$7,'Base Datos'!G43,IF($A$3='Base Datos'!$L$8,'Base Datos'!H43,IF($A$3='Base Datos'!$L$9,'Base Datos'!I43)))))</f>
        <v>8295</v>
      </c>
      <c r="B45" s="52">
        <f>IF($B$3='Base Datos'!$L$5,'Base Datos'!E43,IF($B$3='Base Datos'!$L$6,'Base Datos'!F43,IF($B$3='Base Datos'!$L$7,'Base Datos'!G43,IF($B$3='Base Datos'!$L$8,'Base Datos'!H43,IF($B$3='Base Datos'!$L$9,'Base Datos'!I43)))))</f>
        <v>729</v>
      </c>
      <c r="D45" s="123">
        <v>250</v>
      </c>
      <c r="E45" s="122">
        <f t="shared" si="0"/>
        <v>334.16</v>
      </c>
    </row>
    <row r="46" spans="1:7" ht="18" customHeight="1" thickBot="1" x14ac:dyDescent="0.4">
      <c r="A46" s="52">
        <f>IF($A$3='Base Datos'!$L$5,'Base Datos'!E44,IF($A$3='Base Datos'!$L$6,'Base Datos'!F44,IF($A$3='Base Datos'!$L$7,'Base Datos'!G44,IF($A$3='Base Datos'!$L$8,'Base Datos'!H44,IF($A$3='Base Datos'!$L$9,'Base Datos'!I44)))))</f>
        <v>11193</v>
      </c>
      <c r="B46" s="52">
        <f>IF($B$3='Base Datos'!$L$5,'Base Datos'!E44,IF($B$3='Base Datos'!$L$6,'Base Datos'!F44,IF($B$3='Base Datos'!$L$7,'Base Datos'!G44,IF($B$3='Base Datos'!$L$8,'Base Datos'!H44,IF($B$3='Base Datos'!$L$9,'Base Datos'!I44)))))</f>
        <v>574</v>
      </c>
    </row>
    <row r="47" spans="1:7" ht="15.75" customHeight="1" thickBot="1" x14ac:dyDescent="0.4">
      <c r="A47" s="52">
        <f>IF($A$3='Base Datos'!$L$5,'Base Datos'!E45,IF($A$3='Base Datos'!$L$6,'Base Datos'!F45,IF($A$3='Base Datos'!$L$7,'Base Datos'!G45,IF($A$3='Base Datos'!$L$8,'Base Datos'!H45,IF($A$3='Base Datos'!$L$9,'Base Datos'!I45)))))</f>
        <v>3143</v>
      </c>
      <c r="B47" s="52">
        <f>IF($B$3='Base Datos'!$L$5,'Base Datos'!E45,IF($B$3='Base Datos'!$L$6,'Base Datos'!F45,IF($B$3='Base Datos'!$L$7,'Base Datos'!G45,IF($B$3='Base Datos'!$L$8,'Base Datos'!H45,IF($B$3='Base Datos'!$L$9,'Base Datos'!I45)))))</f>
        <v>229</v>
      </c>
    </row>
    <row r="48" spans="1:7" ht="15.75" customHeight="1" thickBot="1" x14ac:dyDescent="0.4">
      <c r="A48" s="52">
        <f>IF($A$3='Base Datos'!$L$5,'Base Datos'!E46,IF($A$3='Base Datos'!$L$6,'Base Datos'!F46,IF($A$3='Base Datos'!$L$7,'Base Datos'!G46,IF($A$3='Base Datos'!$L$8,'Base Datos'!H46,IF($A$3='Base Datos'!$L$9,'Base Datos'!I46)))))</f>
        <v>7712</v>
      </c>
      <c r="B48" s="52">
        <f>IF($B$3='Base Datos'!$L$5,'Base Datos'!E46,IF($B$3='Base Datos'!$L$6,'Base Datos'!F46,IF($B$3='Base Datos'!$L$7,'Base Datos'!G46,IF($B$3='Base Datos'!$L$8,'Base Datos'!H46,IF($B$3='Base Datos'!$L$9,'Base Datos'!I46)))))</f>
        <v>476</v>
      </c>
    </row>
    <row r="49" spans="1:2" ht="15.75" customHeight="1" thickBot="1" x14ac:dyDescent="0.4">
      <c r="A49" s="52">
        <f>IF($A$3='Base Datos'!$L$5,'Base Datos'!E47,IF($A$3='Base Datos'!$L$6,'Base Datos'!F47,IF($A$3='Base Datos'!$L$7,'Base Datos'!G47,IF($A$3='Base Datos'!$L$8,'Base Datos'!H47,IF($A$3='Base Datos'!$L$9,'Base Datos'!I47)))))</f>
        <v>8694</v>
      </c>
      <c r="B49" s="52">
        <f>IF($B$3='Base Datos'!$L$5,'Base Datos'!E47,IF($B$3='Base Datos'!$L$6,'Base Datos'!F47,IF($B$3='Base Datos'!$L$7,'Base Datos'!G47,IF($B$3='Base Datos'!$L$8,'Base Datos'!H47,IF($B$3='Base Datos'!$L$9,'Base Datos'!I47)))))</f>
        <v>67</v>
      </c>
    </row>
    <row r="50" spans="1:2" ht="15.75" customHeight="1" thickBot="1" x14ac:dyDescent="0.4">
      <c r="A50" s="52">
        <f>IF($A$3='Base Datos'!$L$5,'Base Datos'!E48,IF($A$3='Base Datos'!$L$6,'Base Datos'!F48,IF($A$3='Base Datos'!$L$7,'Base Datos'!G48,IF($A$3='Base Datos'!$L$8,'Base Datos'!H48,IF($A$3='Base Datos'!$L$9,'Base Datos'!I48)))))</f>
        <v>6873</v>
      </c>
      <c r="B50" s="52">
        <f>IF($B$3='Base Datos'!$L$5,'Base Datos'!E48,IF($B$3='Base Datos'!$L$6,'Base Datos'!F48,IF($B$3='Base Datos'!$L$7,'Base Datos'!G48,IF($B$3='Base Datos'!$L$8,'Base Datos'!H48,IF($B$3='Base Datos'!$L$9,'Base Datos'!I48)))))</f>
        <v>286</v>
      </c>
    </row>
    <row r="51" spans="1:2" ht="15.75" customHeight="1" thickBot="1" x14ac:dyDescent="0.4">
      <c r="A51" s="52">
        <f>IF($A$3='Base Datos'!$L$5,'Base Datos'!E49,IF($A$3='Base Datos'!$L$6,'Base Datos'!F49,IF($A$3='Base Datos'!$L$7,'Base Datos'!G49,IF($A$3='Base Datos'!$L$8,'Base Datos'!H49,IF($A$3='Base Datos'!$L$9,'Base Datos'!I49)))))</f>
        <v>8457</v>
      </c>
      <c r="B51" s="52">
        <f>IF($B$3='Base Datos'!$L$5,'Base Datos'!E49,IF($B$3='Base Datos'!$L$6,'Base Datos'!F49,IF($B$3='Base Datos'!$L$7,'Base Datos'!G49,IF($B$3='Base Datos'!$L$8,'Base Datos'!H49,IF($B$3='Base Datos'!$L$9,'Base Datos'!I49)))))</f>
        <v>546</v>
      </c>
    </row>
    <row r="52" spans="1:2" ht="15.75" customHeight="1" thickBot="1" x14ac:dyDescent="0.4">
      <c r="A52" s="52">
        <f>IF($A$3='Base Datos'!$L$5,'Base Datos'!E50,IF($A$3='Base Datos'!$L$6,'Base Datos'!F50,IF($A$3='Base Datos'!$L$7,'Base Datos'!G50,IF($A$3='Base Datos'!$L$8,'Base Datos'!H50,IF($A$3='Base Datos'!$L$9,'Base Datos'!I50)))))</f>
        <v>11068</v>
      </c>
      <c r="B52" s="52">
        <f>IF($B$3='Base Datos'!$L$5,'Base Datos'!E50,IF($B$3='Base Datos'!$L$6,'Base Datos'!F50,IF($B$3='Base Datos'!$L$7,'Base Datos'!G50,IF($B$3='Base Datos'!$L$8,'Base Datos'!H50,IF($B$3='Base Datos'!$L$9,'Base Datos'!I50)))))</f>
        <v>5</v>
      </c>
    </row>
    <row r="53" spans="1:2" ht="15.75" customHeight="1" thickBot="1" x14ac:dyDescent="0.4">
      <c r="A53" s="52">
        <f>IF($A$3='Base Datos'!$L$5,'Base Datos'!E51,IF($A$3='Base Datos'!$L$6,'Base Datos'!F51,IF($A$3='Base Datos'!$L$7,'Base Datos'!G51,IF($A$3='Base Datos'!$L$8,'Base Datos'!H51,IF($A$3='Base Datos'!$L$9,'Base Datos'!I51)))))</f>
        <v>9392</v>
      </c>
      <c r="B53" s="52">
        <f>IF($B$3='Base Datos'!$L$5,'Base Datos'!E51,IF($B$3='Base Datos'!$L$6,'Base Datos'!F51,IF($B$3='Base Datos'!$L$7,'Base Datos'!G51,IF($B$3='Base Datos'!$L$8,'Base Datos'!H51,IF($B$3='Base Datos'!$L$9,'Base Datos'!I51)))))</f>
        <v>216</v>
      </c>
    </row>
    <row r="54" spans="1:2" ht="15.75" customHeight="1" thickBot="1" x14ac:dyDescent="0.4">
      <c r="A54" s="52">
        <f>IF($A$3='Base Datos'!$L$5,'Base Datos'!E52,IF($A$3='Base Datos'!$L$6,'Base Datos'!F52,IF($A$3='Base Datos'!$L$7,'Base Datos'!G52,IF($A$3='Base Datos'!$L$8,'Base Datos'!H52,IF($A$3='Base Datos'!$L$9,'Base Datos'!I52)))))</f>
        <v>7034</v>
      </c>
      <c r="B54" s="52">
        <f>IF($B$3='Base Datos'!$L$5,'Base Datos'!E52,IF($B$3='Base Datos'!$L$6,'Base Datos'!F52,IF($B$3='Base Datos'!$L$7,'Base Datos'!G52,IF($B$3='Base Datos'!$L$8,'Base Datos'!H52,IF($B$3='Base Datos'!$L$9,'Base Datos'!I52)))))</f>
        <v>68</v>
      </c>
    </row>
    <row r="55" spans="1:2" ht="15.75" customHeight="1" thickBot="1" x14ac:dyDescent="0.4">
      <c r="A55" s="52">
        <f>IF($A$3='Base Datos'!$L$5,'Base Datos'!E53,IF($A$3='Base Datos'!$L$6,'Base Datos'!F53,IF($A$3='Base Datos'!$L$7,'Base Datos'!G53,IF($A$3='Base Datos'!$L$8,'Base Datos'!H53,IF($A$3='Base Datos'!$L$9,'Base Datos'!I53)))))</f>
        <v>9629</v>
      </c>
      <c r="B55" s="52">
        <f>IF($B$3='Base Datos'!$L$5,'Base Datos'!E53,IF($B$3='Base Datos'!$L$6,'Base Datos'!F53,IF($B$3='Base Datos'!$L$7,'Base Datos'!G53,IF($B$3='Base Datos'!$L$8,'Base Datos'!H53,IF($B$3='Base Datos'!$L$9,'Base Datos'!I53)))))</f>
        <v>394</v>
      </c>
    </row>
    <row r="56" spans="1:2" ht="15.75" customHeight="1" thickBot="1" x14ac:dyDescent="0.4">
      <c r="A56" s="52">
        <f>IF($A$3='Base Datos'!$L$5,'Base Datos'!E54,IF($A$3='Base Datos'!$L$6,'Base Datos'!F54,IF($A$3='Base Datos'!$L$7,'Base Datos'!G54,IF($A$3='Base Datos'!$L$8,'Base Datos'!H54,IF($A$3='Base Datos'!$L$9,'Base Datos'!I54)))))</f>
        <v>10335</v>
      </c>
      <c r="B56" s="52">
        <f>IF($B$3='Base Datos'!$L$5,'Base Datos'!E54,IF($B$3='Base Datos'!$L$6,'Base Datos'!F54,IF($B$3='Base Datos'!$L$7,'Base Datos'!G54,IF($B$3='Base Datos'!$L$8,'Base Datos'!H54,IF($B$3='Base Datos'!$L$9,'Base Datos'!I54)))))</f>
        <v>159</v>
      </c>
    </row>
    <row r="57" spans="1:2" ht="15.75" customHeight="1" thickBot="1" x14ac:dyDescent="0.4">
      <c r="A57" s="52">
        <f>IF($A$3='Base Datos'!$L$5,'Base Datos'!E55,IF($A$3='Base Datos'!$L$6,'Base Datos'!F55,IF($A$3='Base Datos'!$L$7,'Base Datos'!G55,IF($A$3='Base Datos'!$L$8,'Base Datos'!H55,IF($A$3='Base Datos'!$L$9,'Base Datos'!I55)))))</f>
        <v>9539</v>
      </c>
      <c r="B57" s="52">
        <f>IF($B$3='Base Datos'!$L$5,'Base Datos'!E55,IF($B$3='Base Datos'!$L$6,'Base Datos'!F55,IF($B$3='Base Datos'!$L$7,'Base Datos'!G55,IF($B$3='Base Datos'!$L$8,'Base Datos'!H55,IF($B$3='Base Datos'!$L$9,'Base Datos'!I55)))))</f>
        <v>196</v>
      </c>
    </row>
    <row r="58" spans="1:2" ht="15.75" customHeight="1" thickBot="1" x14ac:dyDescent="0.4">
      <c r="A58" s="52">
        <f>IF($A$3='Base Datos'!$L$5,'Base Datos'!E56,IF($A$3='Base Datos'!$L$6,'Base Datos'!F56,IF($A$3='Base Datos'!$L$7,'Base Datos'!G56,IF($A$3='Base Datos'!$L$8,'Base Datos'!H56,IF($A$3='Base Datos'!$L$9,'Base Datos'!I56)))))</f>
        <v>9015</v>
      </c>
      <c r="B58" s="52">
        <f>IF($B$3='Base Datos'!$L$5,'Base Datos'!E56,IF($B$3='Base Datos'!$L$6,'Base Datos'!F56,IF($B$3='Base Datos'!$L$7,'Base Datos'!G56,IF($B$3='Base Datos'!$L$8,'Base Datos'!H56,IF($B$3='Base Datos'!$L$9,'Base Datos'!I56)))))</f>
        <v>528</v>
      </c>
    </row>
    <row r="59" spans="1:2" ht="15.75" customHeight="1" thickBot="1" x14ac:dyDescent="0.4">
      <c r="A59" s="52">
        <f>IF($A$3='Base Datos'!$L$5,'Base Datos'!E57,IF($A$3='Base Datos'!$L$6,'Base Datos'!F57,IF($A$3='Base Datos'!$L$7,'Base Datos'!G57,IF($A$3='Base Datos'!$L$8,'Base Datos'!H57,IF($A$3='Base Datos'!$L$9,'Base Datos'!I57)))))</f>
        <v>7817</v>
      </c>
      <c r="B59" s="52">
        <f>IF($B$3='Base Datos'!$L$5,'Base Datos'!E57,IF($B$3='Base Datos'!$L$6,'Base Datos'!F57,IF($B$3='Base Datos'!$L$7,'Base Datos'!G57,IF($B$3='Base Datos'!$L$8,'Base Datos'!H57,IF($B$3='Base Datos'!$L$9,'Base Datos'!I57)))))</f>
        <v>258</v>
      </c>
    </row>
    <row r="60" spans="1:2" ht="15.75" customHeight="1" thickBot="1" x14ac:dyDescent="0.4">
      <c r="A60" s="52">
        <f>IF($A$3='Base Datos'!$L$5,'Base Datos'!E58,IF($A$3='Base Datos'!$L$6,'Base Datos'!F58,IF($A$3='Base Datos'!$L$7,'Base Datos'!G58,IF($A$3='Base Datos'!$L$8,'Base Datos'!H58,IF($A$3='Base Datos'!$L$9,'Base Datos'!I58)))))</f>
        <v>6245</v>
      </c>
      <c r="B60" s="52">
        <f>IF($B$3='Base Datos'!$L$5,'Base Datos'!E58,IF($B$3='Base Datos'!$L$6,'Base Datos'!F58,IF($B$3='Base Datos'!$L$7,'Base Datos'!G58,IF($B$3='Base Datos'!$L$8,'Base Datos'!H58,IF($B$3='Base Datos'!$L$9,'Base Datos'!I58)))))</f>
        <v>153</v>
      </c>
    </row>
    <row r="61" spans="1:2" ht="15.75" customHeight="1" thickBot="1" x14ac:dyDescent="0.4">
      <c r="A61" s="52">
        <f>IF($A$3='Base Datos'!$L$5,'Base Datos'!E59,IF($A$3='Base Datos'!$L$6,'Base Datos'!F59,IF($A$3='Base Datos'!$L$7,'Base Datos'!G59,IF($A$3='Base Datos'!$L$8,'Base Datos'!H59,IF($A$3='Base Datos'!$L$9,'Base Datos'!I59)))))</f>
        <v>8582</v>
      </c>
      <c r="B61" s="52">
        <f>IF($B$3='Base Datos'!$L$5,'Base Datos'!E59,IF($B$3='Base Datos'!$L$6,'Base Datos'!F59,IF($B$3='Base Datos'!$L$7,'Base Datos'!G59,IF($B$3='Base Datos'!$L$8,'Base Datos'!H59,IF($B$3='Base Datos'!$L$9,'Base Datos'!I59)))))</f>
        <v>501</v>
      </c>
    </row>
    <row r="62" spans="1:2" ht="15.75" customHeight="1" thickBot="1" x14ac:dyDescent="0.4">
      <c r="A62" s="52">
        <f>IF($A$3='Base Datos'!$L$5,'Base Datos'!E60,IF($A$3='Base Datos'!$L$6,'Base Datos'!F60,IF($A$3='Base Datos'!$L$7,'Base Datos'!G60,IF($A$3='Base Datos'!$L$8,'Base Datos'!H60,IF($A$3='Base Datos'!$L$9,'Base Datos'!I60)))))</f>
        <v>8676</v>
      </c>
      <c r="B62" s="52">
        <f>IF($B$3='Base Datos'!$L$5,'Base Datos'!E60,IF($B$3='Base Datos'!$L$6,'Base Datos'!F60,IF($B$3='Base Datos'!$L$7,'Base Datos'!G60,IF($B$3='Base Datos'!$L$8,'Base Datos'!H60,IF($B$3='Base Datos'!$L$9,'Base Datos'!I60)))))</f>
        <v>347</v>
      </c>
    </row>
    <row r="63" spans="1:2" ht="15.75" customHeight="1" thickBot="1" x14ac:dyDescent="0.4">
      <c r="A63" s="52">
        <f>IF($A$3='Base Datos'!$L$5,'Base Datos'!E61,IF($A$3='Base Datos'!$L$6,'Base Datos'!F61,IF($A$3='Base Datos'!$L$7,'Base Datos'!G61,IF($A$3='Base Datos'!$L$8,'Base Datos'!H61,IF($A$3='Base Datos'!$L$9,'Base Datos'!I61)))))</f>
        <v>7823</v>
      </c>
      <c r="B63" s="52">
        <f>IF($B$3='Base Datos'!$L$5,'Base Datos'!E61,IF($B$3='Base Datos'!$L$6,'Base Datos'!F61,IF($B$3='Base Datos'!$L$7,'Base Datos'!G61,IF($B$3='Base Datos'!$L$8,'Base Datos'!H61,IF($B$3='Base Datos'!$L$9,'Base Datos'!I61)))))</f>
        <v>444</v>
      </c>
    </row>
    <row r="64" spans="1:2" ht="15.75" customHeight="1" thickBot="1" x14ac:dyDescent="0.4">
      <c r="A64" s="52">
        <f>IF($A$3='Base Datos'!$L$5,'Base Datos'!E62,IF($A$3='Base Datos'!$L$6,'Base Datos'!F62,IF($A$3='Base Datos'!$L$7,'Base Datos'!G62,IF($A$3='Base Datos'!$L$8,'Base Datos'!H62,IF($A$3='Base Datos'!$L$9,'Base Datos'!I62)))))</f>
        <v>6113</v>
      </c>
      <c r="B64" s="52">
        <f>IF($B$3='Base Datos'!$L$5,'Base Datos'!E62,IF($B$3='Base Datos'!$L$6,'Base Datos'!F62,IF($B$3='Base Datos'!$L$7,'Base Datos'!G62,IF($B$3='Base Datos'!$L$8,'Base Datos'!H62,IF($B$3='Base Datos'!$L$9,'Base Datos'!I62)))))</f>
        <v>36</v>
      </c>
    </row>
    <row r="65" spans="1:2" ht="15.75" customHeight="1" thickBot="1" x14ac:dyDescent="0.4">
      <c r="A65" s="52">
        <f>IF($A$3='Base Datos'!$L$5,'Base Datos'!E63,IF($A$3='Base Datos'!$L$6,'Base Datos'!F63,IF($A$3='Base Datos'!$L$7,'Base Datos'!G63,IF($A$3='Base Datos'!$L$8,'Base Datos'!H63,IF($A$3='Base Datos'!$L$9,'Base Datos'!I63)))))</f>
        <v>6208</v>
      </c>
      <c r="B65" s="52">
        <f>IF($B$3='Base Datos'!$L$5,'Base Datos'!E63,IF($B$3='Base Datos'!$L$6,'Base Datos'!F63,IF($B$3='Base Datos'!$L$7,'Base Datos'!G63,IF($B$3='Base Datos'!$L$8,'Base Datos'!H63,IF($B$3='Base Datos'!$L$9,'Base Datos'!I63)))))</f>
        <v>276</v>
      </c>
    </row>
    <row r="66" spans="1:2" ht="15.75" customHeight="1" thickBot="1" x14ac:dyDescent="0.4">
      <c r="A66" s="52">
        <f>IF($A$3='Base Datos'!$L$5,'Base Datos'!E64,IF($A$3='Base Datos'!$L$6,'Base Datos'!F64,IF($A$3='Base Datos'!$L$7,'Base Datos'!G64,IF($A$3='Base Datos'!$L$8,'Base Datos'!H64,IF($A$3='Base Datos'!$L$9,'Base Datos'!I64)))))</f>
        <v>7925</v>
      </c>
      <c r="B66" s="52">
        <f>IF($B$3='Base Datos'!$L$5,'Base Datos'!E64,IF($B$3='Base Datos'!$L$6,'Base Datos'!F64,IF($B$3='Base Datos'!$L$7,'Base Datos'!G64,IF($B$3='Base Datos'!$L$8,'Base Datos'!H64,IF($B$3='Base Datos'!$L$9,'Base Datos'!I64)))))</f>
        <v>234</v>
      </c>
    </row>
    <row r="67" spans="1:2" ht="15.75" customHeight="1" thickBot="1" x14ac:dyDescent="0.4">
      <c r="A67" s="52">
        <f>IF($A$3='Base Datos'!$L$5,'Base Datos'!E65,IF($A$3='Base Datos'!$L$6,'Base Datos'!F65,IF($A$3='Base Datos'!$L$7,'Base Datos'!G65,IF($A$3='Base Datos'!$L$8,'Base Datos'!H65,IF($A$3='Base Datos'!$L$9,'Base Datos'!I65)))))</f>
        <v>7465</v>
      </c>
      <c r="B67" s="52">
        <f>IF($B$3='Base Datos'!$L$5,'Base Datos'!E65,IF($B$3='Base Datos'!$L$6,'Base Datos'!F65,IF($B$3='Base Datos'!$L$7,'Base Datos'!G65,IF($B$3='Base Datos'!$L$8,'Base Datos'!H65,IF($B$3='Base Datos'!$L$9,'Base Datos'!I65)))))</f>
        <v>313</v>
      </c>
    </row>
    <row r="68" spans="1:2" ht="15.75" customHeight="1" thickBot="1" x14ac:dyDescent="0.4">
      <c r="A68" s="52">
        <f>IF($A$3='Base Datos'!$L$5,'Base Datos'!E66,IF($A$3='Base Datos'!$L$6,'Base Datos'!F66,IF($A$3='Base Datos'!$L$7,'Base Datos'!G66,IF($A$3='Base Datos'!$L$8,'Base Datos'!H66,IF($A$3='Base Datos'!$L$9,'Base Datos'!I66)))))</f>
        <v>11282</v>
      </c>
      <c r="B68" s="52">
        <f>IF($B$3='Base Datos'!$L$5,'Base Datos'!E66,IF($B$3='Base Datos'!$L$6,'Base Datos'!F66,IF($B$3='Base Datos'!$L$7,'Base Datos'!G66,IF($B$3='Base Datos'!$L$8,'Base Datos'!H66,IF($B$3='Base Datos'!$L$9,'Base Datos'!I66)))))</f>
        <v>13</v>
      </c>
    </row>
    <row r="69" spans="1:2" ht="15.75" customHeight="1" thickBot="1" x14ac:dyDescent="0.4">
      <c r="A69" s="52">
        <f>IF($A$3='Base Datos'!$L$5,'Base Datos'!E67,IF($A$3='Base Datos'!$L$6,'Base Datos'!F67,IF($A$3='Base Datos'!$L$7,'Base Datos'!G67,IF($A$3='Base Datos'!$L$8,'Base Datos'!H67,IF($A$3='Base Datos'!$L$9,'Base Datos'!I67)))))</f>
        <v>10007</v>
      </c>
      <c r="B69" s="52">
        <f>IF($B$3='Base Datos'!$L$5,'Base Datos'!E67,IF($B$3='Base Datos'!$L$6,'Base Datos'!F67,IF($B$3='Base Datos'!$L$7,'Base Datos'!G67,IF($B$3='Base Datos'!$L$8,'Base Datos'!H67,IF($B$3='Base Datos'!$L$9,'Base Datos'!I67)))))</f>
        <v>103</v>
      </c>
    </row>
    <row r="70" spans="1:2" ht="15.75" customHeight="1" thickBot="1" x14ac:dyDescent="0.4">
      <c r="A70" s="52">
        <f>IF($A$3='Base Datos'!$L$5,'Base Datos'!E68,IF($A$3='Base Datos'!$L$6,'Base Datos'!F68,IF($A$3='Base Datos'!$L$7,'Base Datos'!G68,IF($A$3='Base Datos'!$L$8,'Base Datos'!H68,IF($A$3='Base Datos'!$L$9,'Base Datos'!I68)))))</f>
        <v>8099</v>
      </c>
      <c r="B70" s="52">
        <f>IF($B$3='Base Datos'!$L$5,'Base Datos'!E68,IF($B$3='Base Datos'!$L$6,'Base Datos'!F68,IF($B$3='Base Datos'!$L$7,'Base Datos'!G68,IF($B$3='Base Datos'!$L$8,'Base Datos'!H68,IF($B$3='Base Datos'!$L$9,'Base Datos'!I68)))))</f>
        <v>138</v>
      </c>
    </row>
    <row r="71" spans="1:2" ht="15.75" customHeight="1" thickBot="1" x14ac:dyDescent="0.4">
      <c r="A71" s="52">
        <f>IF($A$3='Base Datos'!$L$5,'Base Datos'!E69,IF($A$3='Base Datos'!$L$6,'Base Datos'!F69,IF($A$3='Base Datos'!$L$7,'Base Datos'!G69,IF($A$3='Base Datos'!$L$8,'Base Datos'!H69,IF($A$3='Base Datos'!$L$9,'Base Datos'!I69)))))</f>
        <v>7415</v>
      </c>
      <c r="B71" s="52">
        <f>IF($B$3='Base Datos'!$L$5,'Base Datos'!E69,IF($B$3='Base Datos'!$L$6,'Base Datos'!F69,IF($B$3='Base Datos'!$L$7,'Base Datos'!G69,IF($B$3='Base Datos'!$L$8,'Base Datos'!H69,IF($B$3='Base Datos'!$L$9,'Base Datos'!I69)))))</f>
        <v>63</v>
      </c>
    </row>
    <row r="72" spans="1:2" ht="15.75" customHeight="1" thickBot="1" x14ac:dyDescent="0.4">
      <c r="A72" s="52">
        <f>IF($A$3='Base Datos'!$L$5,'Base Datos'!E70,IF($A$3='Base Datos'!$L$6,'Base Datos'!F70,IF($A$3='Base Datos'!$L$7,'Base Datos'!G70,IF($A$3='Base Datos'!$L$8,'Base Datos'!H70,IF($A$3='Base Datos'!$L$9,'Base Datos'!I70)))))</f>
        <v>8444</v>
      </c>
      <c r="B72" s="52">
        <f>IF($B$3='Base Datos'!$L$5,'Base Datos'!E70,IF($B$3='Base Datos'!$L$6,'Base Datos'!F70,IF($B$3='Base Datos'!$L$7,'Base Datos'!G70,IF($B$3='Base Datos'!$L$8,'Base Datos'!H70,IF($B$3='Base Datos'!$L$9,'Base Datos'!I70)))))</f>
        <v>16</v>
      </c>
    </row>
    <row r="73" spans="1:2" ht="15.75" customHeight="1" thickBot="1" x14ac:dyDescent="0.4">
      <c r="A73" s="52">
        <f>IF($A$3='Base Datos'!$L$5,'Base Datos'!E71,IF($A$3='Base Datos'!$L$6,'Base Datos'!F71,IF($A$3='Base Datos'!$L$7,'Base Datos'!G71,IF($A$3='Base Datos'!$L$8,'Base Datos'!H71,IF($A$3='Base Datos'!$L$9,'Base Datos'!I71)))))</f>
        <v>8866</v>
      </c>
      <c r="B73" s="52">
        <f>IF($B$3='Base Datos'!$L$5,'Base Datos'!E71,IF($B$3='Base Datos'!$L$6,'Base Datos'!F71,IF($B$3='Base Datos'!$L$7,'Base Datos'!G71,IF($B$3='Base Datos'!$L$8,'Base Datos'!H71,IF($B$3='Base Datos'!$L$9,'Base Datos'!I71)))))</f>
        <v>272</v>
      </c>
    </row>
    <row r="74" spans="1:2" ht="15.75" customHeight="1" thickBot="1" x14ac:dyDescent="0.4">
      <c r="A74" s="52">
        <f>IF($A$3='Base Datos'!$L$5,'Base Datos'!E72,IF($A$3='Base Datos'!$L$6,'Base Datos'!F72,IF($A$3='Base Datos'!$L$7,'Base Datos'!G72,IF($A$3='Base Datos'!$L$8,'Base Datos'!H72,IF($A$3='Base Datos'!$L$9,'Base Datos'!I72)))))</f>
        <v>1207</v>
      </c>
      <c r="B74" s="52">
        <f>IF($B$3='Base Datos'!$L$5,'Base Datos'!E72,IF($B$3='Base Datos'!$L$6,'Base Datos'!F72,IF($B$3='Base Datos'!$L$7,'Base Datos'!G72,IF($B$3='Base Datos'!$L$8,'Base Datos'!H72,IF($B$3='Base Datos'!$L$9,'Base Datos'!I72)))))</f>
        <v>506</v>
      </c>
    </row>
    <row r="75" spans="1:2" ht="15.75" customHeight="1" thickBot="1" x14ac:dyDescent="0.4">
      <c r="A75" s="52">
        <f>IF($A$3='Base Datos'!$L$5,'Base Datos'!E73,IF($A$3='Base Datos'!$L$6,'Base Datos'!F73,IF($A$3='Base Datos'!$L$7,'Base Datos'!G73,IF($A$3='Base Datos'!$L$8,'Base Datos'!H73,IF($A$3='Base Datos'!$L$9,'Base Datos'!I73)))))</f>
        <v>5369</v>
      </c>
      <c r="B75" s="52">
        <f>IF($B$3='Base Datos'!$L$5,'Base Datos'!E73,IF($B$3='Base Datos'!$L$6,'Base Datos'!F73,IF($B$3='Base Datos'!$L$7,'Base Datos'!G73,IF($B$3='Base Datos'!$L$8,'Base Datos'!H73,IF($B$3='Base Datos'!$L$9,'Base Datos'!I73)))))</f>
        <v>951</v>
      </c>
    </row>
    <row r="76" spans="1:2" ht="15.75" customHeight="1" thickBot="1" x14ac:dyDescent="0.4">
      <c r="A76" s="52">
        <f>IF($A$3='Base Datos'!$L$5,'Base Datos'!E74,IF($A$3='Base Datos'!$L$6,'Base Datos'!F74,IF($A$3='Base Datos'!$L$7,'Base Datos'!G74,IF($A$3='Base Datos'!$L$8,'Base Datos'!H74,IF($A$3='Base Datos'!$L$9,'Base Datos'!I74)))))</f>
        <v>11735</v>
      </c>
      <c r="B76" s="52">
        <f>IF($B$3='Base Datos'!$L$5,'Base Datos'!E74,IF($B$3='Base Datos'!$L$6,'Base Datos'!F74,IF($B$3='Base Datos'!$L$7,'Base Datos'!G74,IF($B$3='Base Datos'!$L$8,'Base Datos'!H74,IF($B$3='Base Datos'!$L$9,'Base Datos'!I74)))))</f>
        <v>84</v>
      </c>
    </row>
    <row r="77" spans="1:2" ht="15.75" customHeight="1" thickBot="1" x14ac:dyDescent="0.4">
      <c r="A77" s="52">
        <f>IF($A$3='Base Datos'!$L$5,'Base Datos'!E75,IF($A$3='Base Datos'!$L$6,'Base Datos'!F75,IF($A$3='Base Datos'!$L$7,'Base Datos'!G75,IF($A$3='Base Datos'!$L$8,'Base Datos'!H75,IF($A$3='Base Datos'!$L$9,'Base Datos'!I75)))))</f>
        <v>10451</v>
      </c>
      <c r="B77" s="52">
        <f>IF($B$3='Base Datos'!$L$5,'Base Datos'!E75,IF($B$3='Base Datos'!$L$6,'Base Datos'!F75,IF($B$3='Base Datos'!$L$7,'Base Datos'!G75,IF($B$3='Base Datos'!$L$8,'Base Datos'!H75,IF($B$3='Base Datos'!$L$9,'Base Datos'!I75)))))</f>
        <v>742</v>
      </c>
    </row>
    <row r="78" spans="1:2" ht="15.75" customHeight="1" thickBot="1" x14ac:dyDescent="0.4">
      <c r="A78" s="52">
        <f>IF($A$3='Base Datos'!$L$5,'Base Datos'!E76,IF($A$3='Base Datos'!$L$6,'Base Datos'!F76,IF($A$3='Base Datos'!$L$7,'Base Datos'!G76,IF($A$3='Base Datos'!$L$8,'Base Datos'!H76,IF($A$3='Base Datos'!$L$9,'Base Datos'!I76)))))</f>
        <v>6557</v>
      </c>
      <c r="B78" s="52">
        <f>IF($B$3='Base Datos'!$L$5,'Base Datos'!E76,IF($B$3='Base Datos'!$L$6,'Base Datos'!F76,IF($B$3='Base Datos'!$L$7,'Base Datos'!G76,IF($B$3='Base Datos'!$L$8,'Base Datos'!H76,IF($B$3='Base Datos'!$L$9,'Base Datos'!I76)))))</f>
        <v>75</v>
      </c>
    </row>
    <row r="79" spans="1:2" ht="15.75" customHeight="1" thickBot="1" x14ac:dyDescent="0.4">
      <c r="A79" s="52">
        <f>IF($A$3='Base Datos'!$L$5,'Base Datos'!E77,IF($A$3='Base Datos'!$L$6,'Base Datos'!F77,IF($A$3='Base Datos'!$L$7,'Base Datos'!G77,IF($A$3='Base Datos'!$L$8,'Base Datos'!H77,IF($A$3='Base Datos'!$L$9,'Base Datos'!I77)))))</f>
        <v>5437</v>
      </c>
      <c r="B79" s="52">
        <f>IF($B$3='Base Datos'!$L$5,'Base Datos'!E77,IF($B$3='Base Datos'!$L$6,'Base Datos'!F77,IF($B$3='Base Datos'!$L$7,'Base Datos'!G77,IF($B$3='Base Datos'!$L$8,'Base Datos'!H77,IF($B$3='Base Datos'!$L$9,'Base Datos'!I77)))))</f>
        <v>6</v>
      </c>
    </row>
    <row r="80" spans="1:2" ht="15.75" customHeight="1" thickBot="1" x14ac:dyDescent="0.4">
      <c r="A80" s="52">
        <f>IF($A$3='Base Datos'!$L$5,'Base Datos'!E78,IF($A$3='Base Datos'!$L$6,'Base Datos'!F78,IF($A$3='Base Datos'!$L$7,'Base Datos'!G78,IF($A$3='Base Datos'!$L$8,'Base Datos'!H78,IF($A$3='Base Datos'!$L$9,'Base Datos'!I78)))))</f>
        <v>9666</v>
      </c>
      <c r="B80" s="52">
        <f>IF($B$3='Base Datos'!$L$5,'Base Datos'!E78,IF($B$3='Base Datos'!$L$6,'Base Datos'!F78,IF($B$3='Base Datos'!$L$7,'Base Datos'!G78,IF($B$3='Base Datos'!$L$8,'Base Datos'!H78,IF($B$3='Base Datos'!$L$9,'Base Datos'!I78)))))</f>
        <v>19</v>
      </c>
    </row>
    <row r="81" spans="1:2" ht="15.75" customHeight="1" thickBot="1" x14ac:dyDescent="0.4">
      <c r="A81" s="52">
        <f>IF($A$3='Base Datos'!$L$5,'Base Datos'!E79,IF($A$3='Base Datos'!$L$6,'Base Datos'!F79,IF($A$3='Base Datos'!$L$7,'Base Datos'!G79,IF($A$3='Base Datos'!$L$8,'Base Datos'!H79,IF($A$3='Base Datos'!$L$9,'Base Datos'!I79)))))</f>
        <v>7716</v>
      </c>
      <c r="B81" s="52">
        <f>IF($B$3='Base Datos'!$L$5,'Base Datos'!E79,IF($B$3='Base Datos'!$L$6,'Base Datos'!F79,IF($B$3='Base Datos'!$L$7,'Base Datos'!G79,IF($B$3='Base Datos'!$L$8,'Base Datos'!H79,IF($B$3='Base Datos'!$L$9,'Base Datos'!I79)))))</f>
        <v>298</v>
      </c>
    </row>
    <row r="82" spans="1:2" ht="15.75" customHeight="1" thickBot="1" x14ac:dyDescent="0.4">
      <c r="A82" s="52">
        <f>IF($A$3='Base Datos'!$L$5,'Base Datos'!E80,IF($A$3='Base Datos'!$L$6,'Base Datos'!F80,IF($A$3='Base Datos'!$L$7,'Base Datos'!G80,IF($A$3='Base Datos'!$L$8,'Base Datos'!H80,IF($A$3='Base Datos'!$L$9,'Base Datos'!I80)))))</f>
        <v>10809</v>
      </c>
      <c r="B82" s="52">
        <f>IF($B$3='Base Datos'!$L$5,'Base Datos'!E80,IF($B$3='Base Datos'!$L$6,'Base Datos'!F80,IF($B$3='Base Datos'!$L$7,'Base Datos'!G80,IF($B$3='Base Datos'!$L$8,'Base Datos'!H80,IF($B$3='Base Datos'!$L$9,'Base Datos'!I80)))))</f>
        <v>648</v>
      </c>
    </row>
    <row r="83" spans="1:2" ht="15.75" customHeight="1" thickBot="1" x14ac:dyDescent="0.4">
      <c r="A83" s="52">
        <f>IF($A$3='Base Datos'!$L$5,'Base Datos'!E81,IF($A$3='Base Datos'!$L$6,'Base Datos'!F81,IF($A$3='Base Datos'!$L$7,'Base Datos'!G81,IF($A$3='Base Datos'!$L$8,'Base Datos'!H81,IF($A$3='Base Datos'!$L$9,'Base Datos'!I81)))))</f>
        <v>9871</v>
      </c>
      <c r="B83" s="52">
        <f>IF($B$3='Base Datos'!$L$5,'Base Datos'!E81,IF($B$3='Base Datos'!$L$6,'Base Datos'!F81,IF($B$3='Base Datos'!$L$7,'Base Datos'!G81,IF($B$3='Base Datos'!$L$8,'Base Datos'!H81,IF($B$3='Base Datos'!$L$9,'Base Datos'!I81)))))</f>
        <v>441</v>
      </c>
    </row>
    <row r="84" spans="1:2" ht="15.75" customHeight="1" thickBot="1" x14ac:dyDescent="0.4">
      <c r="A84" s="52">
        <f>IF($A$3='Base Datos'!$L$5,'Base Datos'!E82,IF($A$3='Base Datos'!$L$6,'Base Datos'!F82,IF($A$3='Base Datos'!$L$7,'Base Datos'!G82,IF($A$3='Base Datos'!$L$8,'Base Datos'!H82,IF($A$3='Base Datos'!$L$9,'Base Datos'!I82)))))</f>
        <v>6081</v>
      </c>
      <c r="B84" s="52">
        <f>IF($B$3='Base Datos'!$L$5,'Base Datos'!E82,IF($B$3='Base Datos'!$L$6,'Base Datos'!F82,IF($B$3='Base Datos'!$L$7,'Base Datos'!G82,IF($B$3='Base Datos'!$L$8,'Base Datos'!H82,IF($B$3='Base Datos'!$L$9,'Base Datos'!I82)))))</f>
        <v>515</v>
      </c>
    </row>
    <row r="85" spans="1:2" ht="15.75" customHeight="1" thickBot="1" x14ac:dyDescent="0.4">
      <c r="A85" s="52">
        <f>IF($A$3='Base Datos'!$L$5,'Base Datos'!E83,IF($A$3='Base Datos'!$L$6,'Base Datos'!F83,IF($A$3='Base Datos'!$L$7,'Base Datos'!G83,IF($A$3='Base Datos'!$L$8,'Base Datos'!H83,IF($A$3='Base Datos'!$L$9,'Base Datos'!I83)))))</f>
        <v>9181</v>
      </c>
      <c r="B85" s="52">
        <f>IF($B$3='Base Datos'!$L$5,'Base Datos'!E83,IF($B$3='Base Datos'!$L$6,'Base Datos'!F83,IF($B$3='Base Datos'!$L$7,'Base Datos'!G83,IF($B$3='Base Datos'!$L$8,'Base Datos'!H83,IF($B$3='Base Datos'!$L$9,'Base Datos'!I83)))))</f>
        <v>543</v>
      </c>
    </row>
    <row r="86" spans="1:2" ht="15.75" customHeight="1" thickBot="1" x14ac:dyDescent="0.4">
      <c r="A86" s="52">
        <f>IF($A$3='Base Datos'!$L$5,'Base Datos'!E84,IF($A$3='Base Datos'!$L$6,'Base Datos'!F84,IF($A$3='Base Datos'!$L$7,'Base Datos'!G84,IF($A$3='Base Datos'!$L$8,'Base Datos'!H84,IF($A$3='Base Datos'!$L$9,'Base Datos'!I84)))))</f>
        <v>8885</v>
      </c>
      <c r="B86" s="52">
        <f>IF($B$3='Base Datos'!$L$5,'Base Datos'!E84,IF($B$3='Base Datos'!$L$6,'Base Datos'!F84,IF($B$3='Base Datos'!$L$7,'Base Datos'!G84,IF($B$3='Base Datos'!$L$8,'Base Datos'!H84,IF($B$3='Base Datos'!$L$9,'Base Datos'!I84)))))</f>
        <v>485</v>
      </c>
    </row>
    <row r="87" spans="1:2" ht="15.75" customHeight="1" thickBot="1" x14ac:dyDescent="0.4">
      <c r="A87" s="52">
        <f>IF($A$3='Base Datos'!$L$5,'Base Datos'!E85,IF($A$3='Base Datos'!$L$6,'Base Datos'!F85,IF($A$3='Base Datos'!$L$7,'Base Datos'!G85,IF($A$3='Base Datos'!$L$8,'Base Datos'!H85,IF($A$3='Base Datos'!$L$9,'Base Datos'!I85)))))</f>
        <v>8091</v>
      </c>
      <c r="B87" s="52">
        <f>IF($B$3='Base Datos'!$L$5,'Base Datos'!E85,IF($B$3='Base Datos'!$L$6,'Base Datos'!F85,IF($B$3='Base Datos'!$L$7,'Base Datos'!G85,IF($B$3='Base Datos'!$L$8,'Base Datos'!H85,IF($B$3='Base Datos'!$L$9,'Base Datos'!I85)))))</f>
        <v>24</v>
      </c>
    </row>
    <row r="88" spans="1:2" ht="15.75" customHeight="1" thickBot="1" x14ac:dyDescent="0.4">
      <c r="A88" s="52">
        <f>IF($A$3='Base Datos'!$L$5,'Base Datos'!E86,IF($A$3='Base Datos'!$L$6,'Base Datos'!F86,IF($A$3='Base Datos'!$L$7,'Base Datos'!G86,IF($A$3='Base Datos'!$L$8,'Base Datos'!H86,IF($A$3='Base Datos'!$L$9,'Base Datos'!I86)))))</f>
        <v>8965</v>
      </c>
      <c r="B88" s="52">
        <f>IF($B$3='Base Datos'!$L$5,'Base Datos'!E86,IF($B$3='Base Datos'!$L$6,'Base Datos'!F86,IF($B$3='Base Datos'!$L$7,'Base Datos'!G86,IF($B$3='Base Datos'!$L$8,'Base Datos'!H86,IF($B$3='Base Datos'!$L$9,'Base Datos'!I86)))))</f>
        <v>765</v>
      </c>
    </row>
    <row r="89" spans="1:2" ht="15.75" customHeight="1" thickBot="1" x14ac:dyDescent="0.4">
      <c r="A89" s="52">
        <f>IF($A$3='Base Datos'!$L$5,'Base Datos'!E87,IF($A$3='Base Datos'!$L$6,'Base Datos'!F87,IF($A$3='Base Datos'!$L$7,'Base Datos'!G87,IF($A$3='Base Datos'!$L$8,'Base Datos'!H87,IF($A$3='Base Datos'!$L$9,'Base Datos'!I87)))))</f>
        <v>9339</v>
      </c>
      <c r="B89" s="52">
        <f>IF($B$3='Base Datos'!$L$5,'Base Datos'!E87,IF($B$3='Base Datos'!$L$6,'Base Datos'!F87,IF($B$3='Base Datos'!$L$7,'Base Datos'!G87,IF($B$3='Base Datos'!$L$8,'Base Datos'!H87,IF($B$3='Base Datos'!$L$9,'Base Datos'!I87)))))</f>
        <v>215</v>
      </c>
    </row>
    <row r="90" spans="1:2" ht="15.75" customHeight="1" thickBot="1" x14ac:dyDescent="0.4">
      <c r="A90" s="52">
        <f>IF($A$3='Base Datos'!$L$5,'Base Datos'!E88,IF($A$3='Base Datos'!$L$6,'Base Datos'!F88,IF($A$3='Base Datos'!$L$7,'Base Datos'!G88,IF($A$3='Base Datos'!$L$8,'Base Datos'!H88,IF($A$3='Base Datos'!$L$9,'Base Datos'!I88)))))</f>
        <v>8155</v>
      </c>
      <c r="B90" s="52">
        <f>IF($B$3='Base Datos'!$L$5,'Base Datos'!E88,IF($B$3='Base Datos'!$L$6,'Base Datos'!F88,IF($B$3='Base Datos'!$L$7,'Base Datos'!G88,IF($B$3='Base Datos'!$L$8,'Base Datos'!H88,IF($B$3='Base Datos'!$L$9,'Base Datos'!I88)))))</f>
        <v>972</v>
      </c>
    </row>
    <row r="91" spans="1:2" ht="15.75" customHeight="1" thickBot="1" x14ac:dyDescent="0.4">
      <c r="A91" s="52">
        <f>IF($A$3='Base Datos'!$L$5,'Base Datos'!E89,IF($A$3='Base Datos'!$L$6,'Base Datos'!F89,IF($A$3='Base Datos'!$L$7,'Base Datos'!G89,IF($A$3='Base Datos'!$L$8,'Base Datos'!H89,IF($A$3='Base Datos'!$L$9,'Base Datos'!I89)))))</f>
        <v>8332</v>
      </c>
      <c r="B91" s="52">
        <f>IF($B$3='Base Datos'!$L$5,'Base Datos'!E89,IF($B$3='Base Datos'!$L$6,'Base Datos'!F89,IF($B$3='Base Datos'!$L$7,'Base Datos'!G89,IF($B$3='Base Datos'!$L$8,'Base Datos'!H89,IF($B$3='Base Datos'!$L$9,'Base Datos'!I89)))))</f>
        <v>323</v>
      </c>
    </row>
    <row r="92" spans="1:2" ht="15.75" customHeight="1" thickBot="1" x14ac:dyDescent="0.4">
      <c r="A92" s="52">
        <f>IF($A$3='Base Datos'!$L$5,'Base Datos'!E90,IF($A$3='Base Datos'!$L$6,'Base Datos'!F90,IF($A$3='Base Datos'!$L$7,'Base Datos'!G90,IF($A$3='Base Datos'!$L$8,'Base Datos'!H90,IF($A$3='Base Datos'!$L$9,'Base Datos'!I90)))))</f>
        <v>9454</v>
      </c>
      <c r="B92" s="52">
        <f>IF($B$3='Base Datos'!$L$5,'Base Datos'!E90,IF($B$3='Base Datos'!$L$6,'Base Datos'!F90,IF($B$3='Base Datos'!$L$7,'Base Datos'!G90,IF($B$3='Base Datos'!$L$8,'Base Datos'!H90,IF($B$3='Base Datos'!$L$9,'Base Datos'!I90)))))</f>
        <v>56</v>
      </c>
    </row>
    <row r="93" spans="1:2" ht="15.75" customHeight="1" thickBot="1" x14ac:dyDescent="0.4">
      <c r="A93" s="52">
        <f>IF($A$3='Base Datos'!$L$5,'Base Datos'!E91,IF($A$3='Base Datos'!$L$6,'Base Datos'!F91,IF($A$3='Base Datos'!$L$7,'Base Datos'!G91,IF($A$3='Base Datos'!$L$8,'Base Datos'!H91,IF($A$3='Base Datos'!$L$9,'Base Datos'!I91)))))</f>
        <v>492</v>
      </c>
      <c r="B93" s="52">
        <f>IF($B$3='Base Datos'!$L$5,'Base Datos'!E91,IF($B$3='Base Datos'!$L$6,'Base Datos'!F91,IF($B$3='Base Datos'!$L$7,'Base Datos'!G91,IF($B$3='Base Datos'!$L$8,'Base Datos'!H91,IF($B$3='Base Datos'!$L$9,'Base Datos'!I91)))))</f>
        <v>543</v>
      </c>
    </row>
    <row r="94" spans="1:2" ht="15.75" customHeight="1" thickBot="1" x14ac:dyDescent="0.4">
      <c r="A94" s="52">
        <f>IF($A$3='Base Datos'!$L$5,'Base Datos'!E92,IF($A$3='Base Datos'!$L$6,'Base Datos'!F92,IF($A$3='Base Datos'!$L$7,'Base Datos'!G92,IF($A$3='Base Datos'!$L$8,'Base Datos'!H92,IF($A$3='Base Datos'!$L$9,'Base Datos'!I92)))))</f>
        <v>5481</v>
      </c>
      <c r="B94" s="52">
        <f>IF($B$3='Base Datos'!$L$5,'Base Datos'!E92,IF($B$3='Base Datos'!$L$6,'Base Datos'!F92,IF($B$3='Base Datos'!$L$7,'Base Datos'!G92,IF($B$3='Base Datos'!$L$8,'Base Datos'!H92,IF($B$3='Base Datos'!$L$9,'Base Datos'!I92)))))</f>
        <v>388</v>
      </c>
    </row>
    <row r="95" spans="1:2" ht="15.75" customHeight="1" thickBot="1" x14ac:dyDescent="0.4">
      <c r="A95" s="52">
        <f>IF($A$3='Base Datos'!$L$5,'Base Datos'!E93,IF($A$3='Base Datos'!$L$6,'Base Datos'!F93,IF($A$3='Base Datos'!$L$7,'Base Datos'!G93,IF($A$3='Base Datos'!$L$8,'Base Datos'!H93,IF($A$3='Base Datos'!$L$9,'Base Datos'!I93)))))</f>
        <v>9169</v>
      </c>
      <c r="B95" s="52">
        <f>IF($B$3='Base Datos'!$L$5,'Base Datos'!E93,IF($B$3='Base Datos'!$L$6,'Base Datos'!F93,IF($B$3='Base Datos'!$L$7,'Base Datos'!G93,IF($B$3='Base Datos'!$L$8,'Base Datos'!H93,IF($B$3='Base Datos'!$L$9,'Base Datos'!I93)))))</f>
        <v>743</v>
      </c>
    </row>
    <row r="96" spans="1:2" ht="15.75" customHeight="1" thickBot="1" x14ac:dyDescent="0.4">
      <c r="A96" s="52">
        <f>IF($A$3='Base Datos'!$L$5,'Base Datos'!E94,IF($A$3='Base Datos'!$L$6,'Base Datos'!F94,IF($A$3='Base Datos'!$L$7,'Base Datos'!G94,IF($A$3='Base Datos'!$L$8,'Base Datos'!H94,IF($A$3='Base Datos'!$L$9,'Base Datos'!I94)))))</f>
        <v>967</v>
      </c>
      <c r="B96" s="52">
        <f>IF($B$3='Base Datos'!$L$5,'Base Datos'!E94,IF($B$3='Base Datos'!$L$6,'Base Datos'!F94,IF($B$3='Base Datos'!$L$7,'Base Datos'!G94,IF($B$3='Base Datos'!$L$8,'Base Datos'!H94,IF($B$3='Base Datos'!$L$9,'Base Datos'!I94)))))</f>
        <v>235</v>
      </c>
    </row>
    <row r="97" spans="1:2" ht="15.75" customHeight="1" thickBot="1" x14ac:dyDescent="0.4">
      <c r="A97" s="52">
        <f>IF($A$3='Base Datos'!$L$5,'Base Datos'!E95,IF($A$3='Base Datos'!$L$6,'Base Datos'!F95,IF($A$3='Base Datos'!$L$7,'Base Datos'!G95,IF($A$3='Base Datos'!$L$8,'Base Datos'!H95,IF($A$3='Base Datos'!$L$9,'Base Datos'!I95)))))</f>
        <v>9228</v>
      </c>
      <c r="B97" s="52">
        <f>IF($B$3='Base Datos'!$L$5,'Base Datos'!E95,IF($B$3='Base Datos'!$L$6,'Base Datos'!F95,IF($B$3='Base Datos'!$L$7,'Base Datos'!G95,IF($B$3='Base Datos'!$L$8,'Base Datos'!H95,IF($B$3='Base Datos'!$L$9,'Base Datos'!I95)))))</f>
        <v>72</v>
      </c>
    </row>
    <row r="98" spans="1:2" ht="15.75" customHeight="1" thickBot="1" x14ac:dyDescent="0.4">
      <c r="A98" s="52">
        <f>IF($A$3='Base Datos'!$L$5,'Base Datos'!E96,IF($A$3='Base Datos'!$L$6,'Base Datos'!F96,IF($A$3='Base Datos'!$L$7,'Base Datos'!G96,IF($A$3='Base Datos'!$L$8,'Base Datos'!H96,IF($A$3='Base Datos'!$L$9,'Base Datos'!I96)))))</f>
        <v>9256</v>
      </c>
      <c r="B98" s="52">
        <f>IF($B$3='Base Datos'!$L$5,'Base Datos'!E96,IF($B$3='Base Datos'!$L$6,'Base Datos'!F96,IF($B$3='Base Datos'!$L$7,'Base Datos'!G96,IF($B$3='Base Datos'!$L$8,'Base Datos'!H96,IF($B$3='Base Datos'!$L$9,'Base Datos'!I96)))))</f>
        <v>311</v>
      </c>
    </row>
    <row r="99" spans="1:2" ht="15.75" customHeight="1" thickBot="1" x14ac:dyDescent="0.4">
      <c r="A99" s="52">
        <f>IF($A$3='Base Datos'!$L$5,'Base Datos'!E97,IF($A$3='Base Datos'!$L$6,'Base Datos'!F97,IF($A$3='Base Datos'!$L$7,'Base Datos'!G97,IF($A$3='Base Datos'!$L$8,'Base Datos'!H97,IF($A$3='Base Datos'!$L$9,'Base Datos'!I97)))))</f>
        <v>7741</v>
      </c>
      <c r="B99" s="52">
        <f>IF($B$3='Base Datos'!$L$5,'Base Datos'!E97,IF($B$3='Base Datos'!$L$6,'Base Datos'!F97,IF($B$3='Base Datos'!$L$7,'Base Datos'!G97,IF($B$3='Base Datos'!$L$8,'Base Datos'!H97,IF($B$3='Base Datos'!$L$9,'Base Datos'!I97)))))</f>
        <v>98</v>
      </c>
    </row>
    <row r="100" spans="1:2" ht="15.75" customHeight="1" thickBot="1" x14ac:dyDescent="0.4">
      <c r="A100" s="52">
        <f>IF($A$3='Base Datos'!$L$5,'Base Datos'!E98,IF($A$3='Base Datos'!$L$6,'Base Datos'!F98,IF($A$3='Base Datos'!$L$7,'Base Datos'!G98,IF($A$3='Base Datos'!$L$8,'Base Datos'!H98,IF($A$3='Base Datos'!$L$9,'Base Datos'!I98)))))</f>
        <v>9604</v>
      </c>
      <c r="B100" s="52">
        <f>IF($B$3='Base Datos'!$L$5,'Base Datos'!E98,IF($B$3='Base Datos'!$L$6,'Base Datos'!F98,IF($B$3='Base Datos'!$L$7,'Base Datos'!G98,IF($B$3='Base Datos'!$L$8,'Base Datos'!H98,IF($B$3='Base Datos'!$L$9,'Base Datos'!I98)))))</f>
        <v>48</v>
      </c>
    </row>
    <row r="101" spans="1:2" ht="15.75" customHeight="1" thickBot="1" x14ac:dyDescent="0.4">
      <c r="A101" s="52">
        <f>IF($A$3='Base Datos'!$L$5,'Base Datos'!E99,IF($A$3='Base Datos'!$L$6,'Base Datos'!F99,IF($A$3='Base Datos'!$L$7,'Base Datos'!G99,IF($A$3='Base Datos'!$L$8,'Base Datos'!H99,IF($A$3='Base Datos'!$L$9,'Base Datos'!I99)))))</f>
        <v>9619</v>
      </c>
      <c r="B101" s="52">
        <f>IF($B$3='Base Datos'!$L$5,'Base Datos'!E99,IF($B$3='Base Datos'!$L$6,'Base Datos'!F99,IF($B$3='Base Datos'!$L$7,'Base Datos'!G99,IF($B$3='Base Datos'!$L$8,'Base Datos'!H99,IF($B$3='Base Datos'!$L$9,'Base Datos'!I99)))))</f>
        <v>22</v>
      </c>
    </row>
    <row r="102" spans="1:2" ht="15.75" customHeight="1" thickBot="1" x14ac:dyDescent="0.4">
      <c r="A102" s="52">
        <f>IF($A$3='Base Datos'!$L$5,'Base Datos'!E100,IF($A$3='Base Datos'!$L$6,'Base Datos'!F100,IF($A$3='Base Datos'!$L$7,'Base Datos'!G100,IF($A$3='Base Datos'!$L$8,'Base Datos'!H100,IF($A$3='Base Datos'!$L$9,'Base Datos'!I100)))))</f>
        <v>8411</v>
      </c>
      <c r="B102" s="52">
        <f>IF($B$3='Base Datos'!$L$5,'Base Datos'!E100,IF($B$3='Base Datos'!$L$6,'Base Datos'!F100,IF($B$3='Base Datos'!$L$7,'Base Datos'!G100,IF($B$3='Base Datos'!$L$8,'Base Datos'!H100,IF($B$3='Base Datos'!$L$9,'Base Datos'!I100)))))</f>
        <v>92</v>
      </c>
    </row>
    <row r="103" spans="1:2" ht="15.75" customHeight="1" thickBot="1" x14ac:dyDescent="0.4">
      <c r="A103" s="52">
        <f>IF($A$3='Base Datos'!$L$5,'Base Datos'!E101,IF($A$3='Base Datos'!$L$6,'Base Datos'!F101,IF($A$3='Base Datos'!$L$7,'Base Datos'!G101,IF($A$3='Base Datos'!$L$8,'Base Datos'!H101,IF($A$3='Base Datos'!$L$9,'Base Datos'!I101)))))</f>
        <v>7266</v>
      </c>
      <c r="B103" s="52">
        <f>IF($B$3='Base Datos'!$L$5,'Base Datos'!E101,IF($B$3='Base Datos'!$L$6,'Base Datos'!F101,IF($B$3='Base Datos'!$L$7,'Base Datos'!G101,IF($B$3='Base Datos'!$L$8,'Base Datos'!H101,IF($B$3='Base Datos'!$L$9,'Base Datos'!I101)))))</f>
        <v>5</v>
      </c>
    </row>
    <row r="104" spans="1:2" ht="15.75" customHeight="1" thickBot="1" x14ac:dyDescent="0.4">
      <c r="A104" s="52">
        <f>IF($A$3='Base Datos'!$L$5,'Base Datos'!E102,IF($A$3='Base Datos'!$L$6,'Base Datos'!F102,IF($A$3='Base Datos'!$L$7,'Base Datos'!G102,IF($A$3='Base Datos'!$L$8,'Base Datos'!H102,IF($A$3='Base Datos'!$L$9,'Base Datos'!I102)))))</f>
        <v>7441</v>
      </c>
      <c r="B104" s="52">
        <f>IF($B$3='Base Datos'!$L$5,'Base Datos'!E102,IF($B$3='Base Datos'!$L$6,'Base Datos'!F102,IF($B$3='Base Datos'!$L$7,'Base Datos'!G102,IF($B$3='Base Datos'!$L$8,'Base Datos'!H102,IF($B$3='Base Datos'!$L$9,'Base Datos'!I102)))))</f>
        <v>128</v>
      </c>
    </row>
    <row r="105" spans="1:2" ht="15.75" customHeight="1" thickBot="1" x14ac:dyDescent="0.4">
      <c r="A105" s="52">
        <f>IF($A$3='Base Datos'!$L$5,'Base Datos'!E103,IF($A$3='Base Datos'!$L$6,'Base Datos'!F103,IF($A$3='Base Datos'!$L$7,'Base Datos'!G103,IF($A$3='Base Datos'!$L$8,'Base Datos'!H103,IF($A$3='Base Datos'!$L$9,'Base Datos'!I103)))))</f>
        <v>7771</v>
      </c>
      <c r="B105" s="52">
        <f>IF($B$3='Base Datos'!$L$5,'Base Datos'!E103,IF($B$3='Base Datos'!$L$6,'Base Datos'!F103,IF($B$3='Base Datos'!$L$7,'Base Datos'!G103,IF($B$3='Base Datos'!$L$8,'Base Datos'!H103,IF($B$3='Base Datos'!$L$9,'Base Datos'!I103)))))</f>
        <v>323</v>
      </c>
    </row>
    <row r="106" spans="1:2" ht="15.75" customHeight="1" thickBot="1" x14ac:dyDescent="0.4">
      <c r="A106" s="52">
        <f>IF($A$3='Base Datos'!$L$5,'Base Datos'!E104,IF($A$3='Base Datos'!$L$6,'Base Datos'!F104,IF($A$3='Base Datos'!$L$7,'Base Datos'!G104,IF($A$3='Base Datos'!$L$8,'Base Datos'!H104,IF($A$3='Base Datos'!$L$9,'Base Datos'!I104)))))</f>
        <v>7556</v>
      </c>
      <c r="B106" s="52">
        <f>IF($B$3='Base Datos'!$L$5,'Base Datos'!E104,IF($B$3='Base Datos'!$L$6,'Base Datos'!F104,IF($B$3='Base Datos'!$L$7,'Base Datos'!G104,IF($B$3='Base Datos'!$L$8,'Base Datos'!H104,IF($B$3='Base Datos'!$L$9,'Base Datos'!I104)))))</f>
        <v>145</v>
      </c>
    </row>
    <row r="107" spans="1:2" ht="15.75" customHeight="1" thickBot="1" x14ac:dyDescent="0.4">
      <c r="A107" s="52">
        <f>IF($A$3='Base Datos'!$L$5,'Base Datos'!E105,IF($A$3='Base Datos'!$L$6,'Base Datos'!F105,IF($A$3='Base Datos'!$L$7,'Base Datos'!G105,IF($A$3='Base Datos'!$L$8,'Base Datos'!H105,IF($A$3='Base Datos'!$L$9,'Base Datos'!I105)))))</f>
        <v>7833</v>
      </c>
      <c r="B107" s="52">
        <f>IF($B$3='Base Datos'!$L$5,'Base Datos'!E105,IF($B$3='Base Datos'!$L$6,'Base Datos'!F105,IF($B$3='Base Datos'!$L$7,'Base Datos'!G105,IF($B$3='Base Datos'!$L$8,'Base Datos'!H105,IF($B$3='Base Datos'!$L$9,'Base Datos'!I105)))))</f>
        <v>397</v>
      </c>
    </row>
    <row r="108" spans="1:2" ht="15.75" customHeight="1" thickBot="1" x14ac:dyDescent="0.4">
      <c r="A108" s="52">
        <f>IF($A$3='Base Datos'!$L$5,'Base Datos'!E106,IF($A$3='Base Datos'!$L$6,'Base Datos'!F106,IF($A$3='Base Datos'!$L$7,'Base Datos'!G106,IF($A$3='Base Datos'!$L$8,'Base Datos'!H106,IF($A$3='Base Datos'!$L$9,'Base Datos'!I106)))))</f>
        <v>5801</v>
      </c>
      <c r="B108" s="52">
        <f>IF($B$3='Base Datos'!$L$5,'Base Datos'!E106,IF($B$3='Base Datos'!$L$6,'Base Datos'!F106,IF($B$3='Base Datos'!$L$7,'Base Datos'!G106,IF($B$3='Base Datos'!$L$8,'Base Datos'!H106,IF($B$3='Base Datos'!$L$9,'Base Datos'!I106)))))</f>
        <v>808</v>
      </c>
    </row>
    <row r="109" spans="1:2" ht="15.75" customHeight="1" thickBot="1" x14ac:dyDescent="0.4">
      <c r="A109" s="52">
        <f>IF($A$3='Base Datos'!$L$5,'Base Datos'!E107,IF($A$3='Base Datos'!$L$6,'Base Datos'!F107,IF($A$3='Base Datos'!$L$7,'Base Datos'!G107,IF($A$3='Base Datos'!$L$8,'Base Datos'!H107,IF($A$3='Base Datos'!$L$9,'Base Datos'!I107)))))</f>
        <v>8368</v>
      </c>
      <c r="B109" s="52">
        <f>IF($B$3='Base Datos'!$L$5,'Base Datos'!E107,IF($B$3='Base Datos'!$L$6,'Base Datos'!F107,IF($B$3='Base Datos'!$L$7,'Base Datos'!G107,IF($B$3='Base Datos'!$L$8,'Base Datos'!H107,IF($B$3='Base Datos'!$L$9,'Base Datos'!I107)))))</f>
        <v>676</v>
      </c>
    </row>
    <row r="110" spans="1:2" ht="15.75" customHeight="1" thickBot="1" x14ac:dyDescent="0.4">
      <c r="A110" s="52">
        <f>IF($A$3='Base Datos'!$L$5,'Base Datos'!E108,IF($A$3='Base Datos'!$L$6,'Base Datos'!F108,IF($A$3='Base Datos'!$L$7,'Base Datos'!G108,IF($A$3='Base Datos'!$L$8,'Base Datos'!H108,IF($A$3='Base Datos'!$L$9,'Base Datos'!I108)))))</f>
        <v>8747</v>
      </c>
      <c r="B110" s="52">
        <f>IF($B$3='Base Datos'!$L$5,'Base Datos'!E108,IF($B$3='Base Datos'!$L$6,'Base Datos'!F108,IF($B$3='Base Datos'!$L$7,'Base Datos'!G108,IF($B$3='Base Datos'!$L$8,'Base Datos'!H108,IF($B$3='Base Datos'!$L$9,'Base Datos'!I108)))))</f>
        <v>766</v>
      </c>
    </row>
    <row r="111" spans="1:2" ht="15.75" customHeight="1" thickBot="1" x14ac:dyDescent="0.4">
      <c r="A111" s="52">
        <f>IF($A$3='Base Datos'!$L$5,'Base Datos'!E109,IF($A$3='Base Datos'!$L$6,'Base Datos'!F109,IF($A$3='Base Datos'!$L$7,'Base Datos'!G109,IF($A$3='Base Datos'!$L$8,'Base Datos'!H109,IF($A$3='Base Datos'!$L$9,'Base Datos'!I109)))))</f>
        <v>869</v>
      </c>
      <c r="B111" s="52">
        <f>IF($B$3='Base Datos'!$L$5,'Base Datos'!E109,IF($B$3='Base Datos'!$L$6,'Base Datos'!F109,IF($B$3='Base Datos'!$L$7,'Base Datos'!G109,IF($B$3='Base Datos'!$L$8,'Base Datos'!H109,IF($B$3='Base Datos'!$L$9,'Base Datos'!I109)))))</f>
        <v>333</v>
      </c>
    </row>
    <row r="112" spans="1:2" ht="15.75" customHeight="1" thickBot="1" x14ac:dyDescent="0.4">
      <c r="A112" s="52">
        <f>IF($A$3='Base Datos'!$L$5,'Base Datos'!E110,IF($A$3='Base Datos'!$L$6,'Base Datos'!F110,IF($A$3='Base Datos'!$L$7,'Base Datos'!G110,IF($A$3='Base Datos'!$L$8,'Base Datos'!H110,IF($A$3='Base Datos'!$L$9,'Base Datos'!I110)))))</f>
        <v>10266</v>
      </c>
      <c r="B112" s="52">
        <f>IF($B$3='Base Datos'!$L$5,'Base Datos'!E110,IF($B$3='Base Datos'!$L$6,'Base Datos'!F110,IF($B$3='Base Datos'!$L$7,'Base Datos'!G110,IF($B$3='Base Datos'!$L$8,'Base Datos'!H110,IF($B$3='Base Datos'!$L$9,'Base Datos'!I110)))))</f>
        <v>522</v>
      </c>
    </row>
    <row r="113" spans="1:2" ht="15.75" customHeight="1" thickBot="1" x14ac:dyDescent="0.4">
      <c r="A113" s="52">
        <f>IF($A$3='Base Datos'!$L$5,'Base Datos'!E111,IF($A$3='Base Datos'!$L$6,'Base Datos'!F111,IF($A$3='Base Datos'!$L$7,'Base Datos'!G111,IF($A$3='Base Datos'!$L$8,'Base Datos'!H111,IF($A$3='Base Datos'!$L$9,'Base Datos'!I111)))))</f>
        <v>8855</v>
      </c>
      <c r="B113" s="52">
        <f>IF($B$3='Base Datos'!$L$5,'Base Datos'!E111,IF($B$3='Base Datos'!$L$6,'Base Datos'!F111,IF($B$3='Base Datos'!$L$7,'Base Datos'!G111,IF($B$3='Base Datos'!$L$8,'Base Datos'!H111,IF($B$3='Base Datos'!$L$9,'Base Datos'!I111)))))</f>
        <v>28</v>
      </c>
    </row>
    <row r="114" spans="1:2" ht="15.75" customHeight="1" thickBot="1" x14ac:dyDescent="0.4">
      <c r="A114" s="52">
        <f>IF($A$3='Base Datos'!$L$5,'Base Datos'!E112,IF($A$3='Base Datos'!$L$6,'Base Datos'!F112,IF($A$3='Base Datos'!$L$7,'Base Datos'!G112,IF($A$3='Base Datos'!$L$8,'Base Datos'!H112,IF($A$3='Base Datos'!$L$9,'Base Datos'!I112)))))</f>
        <v>9089</v>
      </c>
      <c r="B114" s="52">
        <f>IF($B$3='Base Datos'!$L$5,'Base Datos'!E112,IF($B$3='Base Datos'!$L$6,'Base Datos'!F112,IF($B$3='Base Datos'!$L$7,'Base Datos'!G112,IF($B$3='Base Datos'!$L$8,'Base Datos'!H112,IF($B$3='Base Datos'!$L$9,'Base Datos'!I112)))))</f>
        <v>239</v>
      </c>
    </row>
    <row r="115" spans="1:2" ht="15.75" customHeight="1" thickBot="1" x14ac:dyDescent="0.4">
      <c r="A115" s="52">
        <f>IF($A$3='Base Datos'!$L$5,'Base Datos'!E113,IF($A$3='Base Datos'!$L$6,'Base Datos'!F113,IF($A$3='Base Datos'!$L$7,'Base Datos'!G113,IF($A$3='Base Datos'!$L$8,'Base Datos'!H113,IF($A$3='Base Datos'!$L$9,'Base Datos'!I113)))))</f>
        <v>8046</v>
      </c>
      <c r="B115" s="52">
        <f>IF($B$3='Base Datos'!$L$5,'Base Datos'!E113,IF($B$3='Base Datos'!$L$6,'Base Datos'!F113,IF($B$3='Base Datos'!$L$7,'Base Datos'!G113,IF($B$3='Base Datos'!$L$8,'Base Datos'!H113,IF($B$3='Base Datos'!$L$9,'Base Datos'!I113)))))</f>
        <v>268</v>
      </c>
    </row>
    <row r="116" spans="1:2" ht="15.75" customHeight="1" thickBot="1" x14ac:dyDescent="0.4">
      <c r="A116" s="52">
        <f>IF($A$3='Base Datos'!$L$5,'Base Datos'!E114,IF($A$3='Base Datos'!$L$6,'Base Datos'!F114,IF($A$3='Base Datos'!$L$7,'Base Datos'!G114,IF($A$3='Base Datos'!$L$8,'Base Datos'!H114,IF($A$3='Base Datos'!$L$9,'Base Datos'!I114)))))</f>
        <v>10199</v>
      </c>
      <c r="B116" s="52">
        <f>IF($B$3='Base Datos'!$L$5,'Base Datos'!E114,IF($B$3='Base Datos'!$L$6,'Base Datos'!F114,IF($B$3='Base Datos'!$L$7,'Base Datos'!G114,IF($B$3='Base Datos'!$L$8,'Base Datos'!H114,IF($B$3='Base Datos'!$L$9,'Base Datos'!I114)))))</f>
        <v>31</v>
      </c>
    </row>
    <row r="117" spans="1:2" ht="15.75" customHeight="1" thickBot="1" x14ac:dyDescent="0.4">
      <c r="A117" s="52">
        <f>IF($A$3='Base Datos'!$L$5,'Base Datos'!E115,IF($A$3='Base Datos'!$L$6,'Base Datos'!F115,IF($A$3='Base Datos'!$L$7,'Base Datos'!G115,IF($A$3='Base Datos'!$L$8,'Base Datos'!H115,IF($A$3='Base Datos'!$L$9,'Base Datos'!I115)))))</f>
        <v>8805</v>
      </c>
      <c r="B117" s="52">
        <f>IF($B$3='Base Datos'!$L$5,'Base Datos'!E115,IF($B$3='Base Datos'!$L$6,'Base Datos'!F115,IF($B$3='Base Datos'!$L$7,'Base Datos'!G115,IF($B$3='Base Datos'!$L$8,'Base Datos'!H115,IF($B$3='Base Datos'!$L$9,'Base Datos'!I115)))))</f>
        <v>126</v>
      </c>
    </row>
    <row r="118" spans="1:2" ht="15.75" customHeight="1" thickBot="1" x14ac:dyDescent="0.4">
      <c r="A118" s="52">
        <f>IF($A$3='Base Datos'!$L$5,'Base Datos'!E116,IF($A$3='Base Datos'!$L$6,'Base Datos'!F116,IF($A$3='Base Datos'!$L$7,'Base Datos'!G116,IF($A$3='Base Datos'!$L$8,'Base Datos'!H116,IF($A$3='Base Datos'!$L$9,'Base Datos'!I116)))))</f>
        <v>10125</v>
      </c>
      <c r="B118" s="52">
        <f>IF($B$3='Base Datos'!$L$5,'Base Datos'!E116,IF($B$3='Base Datos'!$L$6,'Base Datos'!F116,IF($B$3='Base Datos'!$L$7,'Base Datos'!G116,IF($B$3='Base Datos'!$L$8,'Base Datos'!H116,IF($B$3='Base Datos'!$L$9,'Base Datos'!I116)))))</f>
        <v>257</v>
      </c>
    </row>
    <row r="119" spans="1:2" ht="15.75" customHeight="1" thickBot="1" x14ac:dyDescent="0.4">
      <c r="A119" s="52">
        <f>IF($A$3='Base Datos'!$L$5,'Base Datos'!E117,IF($A$3='Base Datos'!$L$6,'Base Datos'!F117,IF($A$3='Base Datos'!$L$7,'Base Datos'!G117,IF($A$3='Base Datos'!$L$8,'Base Datos'!H117,IF($A$3='Base Datos'!$L$9,'Base Datos'!I117)))))</f>
        <v>4942</v>
      </c>
      <c r="B119" s="52">
        <f>IF($B$3='Base Datos'!$L$5,'Base Datos'!E117,IF($B$3='Base Datos'!$L$6,'Base Datos'!F117,IF($B$3='Base Datos'!$L$7,'Base Datos'!G117,IF($B$3='Base Datos'!$L$8,'Base Datos'!H117,IF($B$3='Base Datos'!$L$9,'Base Datos'!I117)))))</f>
        <v>51</v>
      </c>
    </row>
    <row r="120" spans="1:2" ht="15.75" customHeight="1" thickBot="1" x14ac:dyDescent="0.4">
      <c r="A120" s="52">
        <f>IF($A$3='Base Datos'!$L$5,'Base Datos'!E118,IF($A$3='Base Datos'!$L$6,'Base Datos'!F118,IF($A$3='Base Datos'!$L$7,'Base Datos'!G118,IF($A$3='Base Datos'!$L$8,'Base Datos'!H118,IF($A$3='Base Datos'!$L$9,'Base Datos'!I118)))))</f>
        <v>873</v>
      </c>
      <c r="B120" s="52">
        <f>IF($B$3='Base Datos'!$L$5,'Base Datos'!E118,IF($B$3='Base Datos'!$L$6,'Base Datos'!F118,IF($B$3='Base Datos'!$L$7,'Base Datos'!G118,IF($B$3='Base Datos'!$L$8,'Base Datos'!H118,IF($B$3='Base Datos'!$L$9,'Base Datos'!I118)))))</f>
        <v>333</v>
      </c>
    </row>
    <row r="121" spans="1:2" ht="15.75" customHeight="1" thickBot="1" x14ac:dyDescent="0.4">
      <c r="A121" s="52">
        <f>IF($A$3='Base Datos'!$L$5,'Base Datos'!E119,IF($A$3='Base Datos'!$L$6,'Base Datos'!F119,IF($A$3='Base Datos'!$L$7,'Base Datos'!G119,IF($A$3='Base Datos'!$L$8,'Base Datos'!H119,IF($A$3='Base Datos'!$L$9,'Base Datos'!I119)))))</f>
        <v>8442</v>
      </c>
      <c r="B121" s="52">
        <f>IF($B$3='Base Datos'!$L$5,'Base Datos'!E119,IF($B$3='Base Datos'!$L$6,'Base Datos'!F119,IF($B$3='Base Datos'!$L$7,'Base Datos'!G119,IF($B$3='Base Datos'!$L$8,'Base Datos'!H119,IF($B$3='Base Datos'!$L$9,'Base Datos'!I119)))))</f>
        <v>534</v>
      </c>
    </row>
    <row r="122" spans="1:2" ht="15.75" customHeight="1" thickBot="1" x14ac:dyDescent="0.4">
      <c r="A122" s="52">
        <f>IF($A$3='Base Datos'!$L$5,'Base Datos'!E120,IF($A$3='Base Datos'!$L$6,'Base Datos'!F120,IF($A$3='Base Datos'!$L$7,'Base Datos'!G120,IF($A$3='Base Datos'!$L$8,'Base Datos'!H120,IF($A$3='Base Datos'!$L$9,'Base Datos'!I120)))))</f>
        <v>9049</v>
      </c>
      <c r="B122" s="52">
        <f>IF($B$3='Base Datos'!$L$5,'Base Datos'!E120,IF($B$3='Base Datos'!$L$6,'Base Datos'!F120,IF($B$3='Base Datos'!$L$7,'Base Datos'!G120,IF($B$3='Base Datos'!$L$8,'Base Datos'!H120,IF($B$3='Base Datos'!$L$9,'Base Datos'!I120)))))</f>
        <v>65</v>
      </c>
    </row>
    <row r="123" spans="1:2" ht="15.75" customHeight="1" thickBot="1" x14ac:dyDescent="0.4">
      <c r="A123" s="52">
        <f>IF($A$3='Base Datos'!$L$5,'Base Datos'!E121,IF($A$3='Base Datos'!$L$6,'Base Datos'!F121,IF($A$3='Base Datos'!$L$7,'Base Datos'!G121,IF($A$3='Base Datos'!$L$8,'Base Datos'!H121,IF($A$3='Base Datos'!$L$9,'Base Datos'!I121)))))</f>
        <v>12318</v>
      </c>
      <c r="B123" s="52">
        <f>IF($B$3='Base Datos'!$L$5,'Base Datos'!E121,IF($B$3='Base Datos'!$L$6,'Base Datos'!F121,IF($B$3='Base Datos'!$L$7,'Base Datos'!G121,IF($B$3='Base Datos'!$L$8,'Base Datos'!H121,IF($B$3='Base Datos'!$L$9,'Base Datos'!I121)))))</f>
        <v>718</v>
      </c>
    </row>
    <row r="124" spans="1:2" ht="15.75" customHeight="1" thickBot="1" x14ac:dyDescent="0.4">
      <c r="A124" s="52">
        <f>IF($A$3='Base Datos'!$L$5,'Base Datos'!E122,IF($A$3='Base Datos'!$L$6,'Base Datos'!F122,IF($A$3='Base Datos'!$L$7,'Base Datos'!G122,IF($A$3='Base Datos'!$L$8,'Base Datos'!H122,IF($A$3='Base Datos'!$L$9,'Base Datos'!I122)))))</f>
        <v>342</v>
      </c>
      <c r="B124" s="52">
        <f>IF($B$3='Base Datos'!$L$5,'Base Datos'!E122,IF($B$3='Base Datos'!$L$6,'Base Datos'!F122,IF($B$3='Base Datos'!$L$7,'Base Datos'!G122,IF($B$3='Base Datos'!$L$8,'Base Datos'!H122,IF($B$3='Base Datos'!$L$9,'Base Datos'!I122)))))</f>
        <v>443</v>
      </c>
    </row>
    <row r="125" spans="1:2" ht="15.75" customHeight="1" thickBot="1" x14ac:dyDescent="0.4">
      <c r="A125" s="52">
        <f>IF($A$3='Base Datos'!$L$5,'Base Datos'!E123,IF($A$3='Base Datos'!$L$6,'Base Datos'!F123,IF($A$3='Base Datos'!$L$7,'Base Datos'!G123,IF($A$3='Base Datos'!$L$8,'Base Datos'!H123,IF($A$3='Base Datos'!$L$9,'Base Datos'!I123)))))</f>
        <v>8616</v>
      </c>
      <c r="B125" s="52">
        <f>IF($B$3='Base Datos'!$L$5,'Base Datos'!E123,IF($B$3='Base Datos'!$L$6,'Base Datos'!F123,IF($B$3='Base Datos'!$L$7,'Base Datos'!G123,IF($B$3='Base Datos'!$L$8,'Base Datos'!H123,IF($B$3='Base Datos'!$L$9,'Base Datos'!I123)))))</f>
        <v>184</v>
      </c>
    </row>
    <row r="126" spans="1:2" ht="15.75" customHeight="1" thickBot="1" x14ac:dyDescent="0.4">
      <c r="A126" s="52">
        <f>IF($A$3='Base Datos'!$L$5,'Base Datos'!E124,IF($A$3='Base Datos'!$L$6,'Base Datos'!F124,IF($A$3='Base Datos'!$L$7,'Base Datos'!G124,IF($A$3='Base Datos'!$L$8,'Base Datos'!H124,IF($A$3='Base Datos'!$L$9,'Base Datos'!I124)))))</f>
        <v>7661</v>
      </c>
      <c r="B126" s="52">
        <f>IF($B$3='Base Datos'!$L$5,'Base Datos'!E124,IF($B$3='Base Datos'!$L$6,'Base Datos'!F124,IF($B$3='Base Datos'!$L$7,'Base Datos'!G124,IF($B$3='Base Datos'!$L$8,'Base Datos'!H124,IF($B$3='Base Datos'!$L$9,'Base Datos'!I124)))))</f>
        <v>295</v>
      </c>
    </row>
    <row r="127" spans="1:2" ht="15.75" customHeight="1" thickBot="1" x14ac:dyDescent="0.4">
      <c r="A127" s="52">
        <f>IF($A$3='Base Datos'!$L$5,'Base Datos'!E125,IF($A$3='Base Datos'!$L$6,'Base Datos'!F125,IF($A$3='Base Datos'!$L$7,'Base Datos'!G125,IF($A$3='Base Datos'!$L$8,'Base Datos'!H125,IF($A$3='Base Datos'!$L$9,'Base Datos'!I125)))))</f>
        <v>11882</v>
      </c>
      <c r="B127" s="52">
        <f>IF($B$3='Base Datos'!$L$5,'Base Datos'!E125,IF($B$3='Base Datos'!$L$6,'Base Datos'!F125,IF($B$3='Base Datos'!$L$7,'Base Datos'!G125,IF($B$3='Base Datos'!$L$8,'Base Datos'!H125,IF($B$3='Base Datos'!$L$9,'Base Datos'!I125)))))</f>
        <v>789</v>
      </c>
    </row>
    <row r="128" spans="1:2" ht="15.75" customHeight="1" thickBot="1" x14ac:dyDescent="0.4">
      <c r="A128" s="52">
        <f>IF($A$3='Base Datos'!$L$5,'Base Datos'!E126,IF($A$3='Base Datos'!$L$6,'Base Datos'!F126,IF($A$3='Base Datos'!$L$7,'Base Datos'!G126,IF($A$3='Base Datos'!$L$8,'Base Datos'!H126,IF($A$3='Base Datos'!$L$9,'Base Datos'!I126)))))</f>
        <v>9501</v>
      </c>
      <c r="B128" s="52">
        <f>IF($B$3='Base Datos'!$L$5,'Base Datos'!E126,IF($B$3='Base Datos'!$L$6,'Base Datos'!F126,IF($B$3='Base Datos'!$L$7,'Base Datos'!G126,IF($B$3='Base Datos'!$L$8,'Base Datos'!H126,IF($B$3='Base Datos'!$L$9,'Base Datos'!I126)))))</f>
        <v>339</v>
      </c>
    </row>
    <row r="129" spans="1:2" ht="15.75" customHeight="1" thickBot="1" x14ac:dyDescent="0.4">
      <c r="A129" s="52">
        <f>IF($A$3='Base Datos'!$L$5,'Base Datos'!E127,IF($A$3='Base Datos'!$L$6,'Base Datos'!F127,IF($A$3='Base Datos'!$L$7,'Base Datos'!G127,IF($A$3='Base Datos'!$L$8,'Base Datos'!H127,IF($A$3='Base Datos'!$L$9,'Base Datos'!I127)))))</f>
        <v>8082</v>
      </c>
      <c r="B129" s="52">
        <f>IF($B$3='Base Datos'!$L$5,'Base Datos'!E127,IF($B$3='Base Datos'!$L$6,'Base Datos'!F127,IF($B$3='Base Datos'!$L$7,'Base Datos'!G127,IF($B$3='Base Datos'!$L$8,'Base Datos'!H127,IF($B$3='Base Datos'!$L$9,'Base Datos'!I127)))))</f>
        <v>433</v>
      </c>
    </row>
    <row r="130" spans="1:2" ht="15.75" customHeight="1" thickBot="1" x14ac:dyDescent="0.4">
      <c r="A130" s="52">
        <f>IF($A$3='Base Datos'!$L$5,'Base Datos'!E128,IF($A$3='Base Datos'!$L$6,'Base Datos'!F128,IF($A$3='Base Datos'!$L$7,'Base Datos'!G128,IF($A$3='Base Datos'!$L$8,'Base Datos'!H128,IF($A$3='Base Datos'!$L$9,'Base Datos'!I128)))))</f>
        <v>9619</v>
      </c>
      <c r="B130" s="52">
        <f>IF($B$3='Base Datos'!$L$5,'Base Datos'!E128,IF($B$3='Base Datos'!$L$6,'Base Datos'!F128,IF($B$3='Base Datos'!$L$7,'Base Datos'!G128,IF($B$3='Base Datos'!$L$8,'Base Datos'!H128,IF($B$3='Base Datos'!$L$9,'Base Datos'!I128)))))</f>
        <v>54</v>
      </c>
    </row>
    <row r="131" spans="1:2" ht="15.75" customHeight="1" thickBot="1" x14ac:dyDescent="0.4">
      <c r="A131" s="52">
        <f>IF($A$3='Base Datos'!$L$5,'Base Datos'!E129,IF($A$3='Base Datos'!$L$6,'Base Datos'!F129,IF($A$3='Base Datos'!$L$7,'Base Datos'!G129,IF($A$3='Base Datos'!$L$8,'Base Datos'!H129,IF($A$3='Base Datos'!$L$9,'Base Datos'!I129)))))</f>
        <v>6982</v>
      </c>
      <c r="B131" s="52">
        <f>IF($B$3='Base Datos'!$L$5,'Base Datos'!E129,IF($B$3='Base Datos'!$L$6,'Base Datos'!F129,IF($B$3='Base Datos'!$L$7,'Base Datos'!G129,IF($B$3='Base Datos'!$L$8,'Base Datos'!H129,IF($B$3='Base Datos'!$L$9,'Base Datos'!I129)))))</f>
        <v>111</v>
      </c>
    </row>
    <row r="132" spans="1:2" ht="15.75" customHeight="1" thickBot="1" x14ac:dyDescent="0.4">
      <c r="A132" s="52">
        <f>IF($A$3='Base Datos'!$L$5,'Base Datos'!E130,IF($A$3='Base Datos'!$L$6,'Base Datos'!F130,IF($A$3='Base Datos'!$L$7,'Base Datos'!G130,IF($A$3='Base Datos'!$L$8,'Base Datos'!H130,IF($A$3='Base Datos'!$L$9,'Base Datos'!I130)))))</f>
        <v>4694</v>
      </c>
      <c r="B132" s="52">
        <f>IF($B$3='Base Datos'!$L$5,'Base Datos'!E130,IF($B$3='Base Datos'!$L$6,'Base Datos'!F130,IF($B$3='Base Datos'!$L$7,'Base Datos'!G130,IF($B$3='Base Datos'!$L$8,'Base Datos'!H130,IF($B$3='Base Datos'!$L$9,'Base Datos'!I130)))))</f>
        <v>291</v>
      </c>
    </row>
    <row r="133" spans="1:2" ht="15.75" customHeight="1" thickBot="1" x14ac:dyDescent="0.4">
      <c r="A133" s="52">
        <f>IF($A$3='Base Datos'!$L$5,'Base Datos'!E131,IF($A$3='Base Datos'!$L$6,'Base Datos'!F131,IF($A$3='Base Datos'!$L$7,'Base Datos'!G131,IF($A$3='Base Datos'!$L$8,'Base Datos'!H131,IF($A$3='Base Datos'!$L$9,'Base Datos'!I131)))))</f>
        <v>8123</v>
      </c>
      <c r="B133" s="52">
        <f>IF($B$3='Base Datos'!$L$5,'Base Datos'!E131,IF($B$3='Base Datos'!$L$6,'Base Datos'!F131,IF($B$3='Base Datos'!$L$7,'Base Datos'!G131,IF($B$3='Base Datos'!$L$8,'Base Datos'!H131,IF($B$3='Base Datos'!$L$9,'Base Datos'!I131)))))</f>
        <v>186</v>
      </c>
    </row>
    <row r="134" spans="1:2" ht="15.75" customHeight="1" thickBot="1" x14ac:dyDescent="0.4">
      <c r="A134" s="52">
        <f>IF($A$3='Base Datos'!$L$5,'Base Datos'!E132,IF($A$3='Base Datos'!$L$6,'Base Datos'!F132,IF($A$3='Base Datos'!$L$7,'Base Datos'!G132,IF($A$3='Base Datos'!$L$8,'Base Datos'!H132,IF($A$3='Base Datos'!$L$9,'Base Datos'!I132)))))</f>
        <v>9451</v>
      </c>
      <c r="B134" s="52">
        <f>IF($B$3='Base Datos'!$L$5,'Base Datos'!E132,IF($B$3='Base Datos'!$L$6,'Base Datos'!F132,IF($B$3='Base Datos'!$L$7,'Base Datos'!G132,IF($B$3='Base Datos'!$L$8,'Base Datos'!H132,IF($B$3='Base Datos'!$L$9,'Base Datos'!I132)))))</f>
        <v>19</v>
      </c>
    </row>
    <row r="135" spans="1:2" ht="15.75" customHeight="1" thickBot="1" x14ac:dyDescent="0.4">
      <c r="A135" s="52">
        <f>IF($A$3='Base Datos'!$L$5,'Base Datos'!E133,IF($A$3='Base Datos'!$L$6,'Base Datos'!F133,IF($A$3='Base Datos'!$L$7,'Base Datos'!G133,IF($A$3='Base Datos'!$L$8,'Base Datos'!H133,IF($A$3='Base Datos'!$L$9,'Base Datos'!I133)))))</f>
        <v>9026</v>
      </c>
      <c r="B135" s="52">
        <f>IF($B$3='Base Datos'!$L$5,'Base Datos'!E133,IF($B$3='Base Datos'!$L$6,'Base Datos'!F133,IF($B$3='Base Datos'!$L$7,'Base Datos'!G133,IF($B$3='Base Datos'!$L$8,'Base Datos'!H133,IF($B$3='Base Datos'!$L$9,'Base Datos'!I133)))))</f>
        <v>424</v>
      </c>
    </row>
    <row r="136" spans="1:2" ht="15.75" customHeight="1" thickBot="1" x14ac:dyDescent="0.4">
      <c r="A136" s="52">
        <f>IF($A$3='Base Datos'!$L$5,'Base Datos'!E134,IF($A$3='Base Datos'!$L$6,'Base Datos'!F134,IF($A$3='Base Datos'!$L$7,'Base Datos'!G134,IF($A$3='Base Datos'!$L$8,'Base Datos'!H134,IF($A$3='Base Datos'!$L$9,'Base Datos'!I134)))))</f>
        <v>9674</v>
      </c>
      <c r="B136" s="52">
        <f>IF($B$3='Base Datos'!$L$5,'Base Datos'!E134,IF($B$3='Base Datos'!$L$6,'Base Datos'!F134,IF($B$3='Base Datos'!$L$7,'Base Datos'!G134,IF($B$3='Base Datos'!$L$8,'Base Datos'!H134,IF($B$3='Base Datos'!$L$9,'Base Datos'!I134)))))</f>
        <v>68</v>
      </c>
    </row>
    <row r="137" spans="1:2" ht="15.75" customHeight="1" thickBot="1" x14ac:dyDescent="0.4">
      <c r="A137" s="52">
        <f>IF($A$3='Base Datos'!$L$5,'Base Datos'!E135,IF($A$3='Base Datos'!$L$6,'Base Datos'!F135,IF($A$3='Base Datos'!$L$7,'Base Datos'!G135,IF($A$3='Base Datos'!$L$8,'Base Datos'!H135,IF($A$3='Base Datos'!$L$9,'Base Datos'!I135)))))</f>
        <v>6357</v>
      </c>
      <c r="B137" s="52">
        <f>IF($B$3='Base Datos'!$L$5,'Base Datos'!E135,IF($B$3='Base Datos'!$L$6,'Base Datos'!F135,IF($B$3='Base Datos'!$L$7,'Base Datos'!G135,IF($B$3='Base Datos'!$L$8,'Base Datos'!H135,IF($B$3='Base Datos'!$L$9,'Base Datos'!I135)))))</f>
        <v>402</v>
      </c>
    </row>
    <row r="138" spans="1:2" ht="15.75" customHeight="1" thickBot="1" x14ac:dyDescent="0.4">
      <c r="A138" s="52">
        <f>IF($A$3='Base Datos'!$L$5,'Base Datos'!E136,IF($A$3='Base Datos'!$L$6,'Base Datos'!F136,IF($A$3='Base Datos'!$L$7,'Base Datos'!G136,IF($A$3='Base Datos'!$L$8,'Base Datos'!H136,IF($A$3='Base Datos'!$L$9,'Base Datos'!I136)))))</f>
        <v>917</v>
      </c>
      <c r="B138" s="52">
        <f>IF($B$3='Base Datos'!$L$5,'Base Datos'!E136,IF($B$3='Base Datos'!$L$6,'Base Datos'!F136,IF($B$3='Base Datos'!$L$7,'Base Datos'!G136,IF($B$3='Base Datos'!$L$8,'Base Datos'!H136,IF($B$3='Base Datos'!$L$9,'Base Datos'!I136)))))</f>
        <v>502</v>
      </c>
    </row>
    <row r="139" spans="1:2" ht="15.75" customHeight="1" thickBot="1" x14ac:dyDescent="0.4">
      <c r="A139" s="52">
        <f>IF($A$3='Base Datos'!$L$5,'Base Datos'!E137,IF($A$3='Base Datos'!$L$6,'Base Datos'!F137,IF($A$3='Base Datos'!$L$7,'Base Datos'!G137,IF($A$3='Base Datos'!$L$8,'Base Datos'!H137,IF($A$3='Base Datos'!$L$9,'Base Datos'!I137)))))</f>
        <v>11052</v>
      </c>
      <c r="B139" s="52">
        <f>IF($B$3='Base Datos'!$L$5,'Base Datos'!E137,IF($B$3='Base Datos'!$L$6,'Base Datos'!F137,IF($B$3='Base Datos'!$L$7,'Base Datos'!G137,IF($B$3='Base Datos'!$L$8,'Base Datos'!H137,IF($B$3='Base Datos'!$L$9,'Base Datos'!I137)))))</f>
        <v>267</v>
      </c>
    </row>
    <row r="140" spans="1:2" ht="15.75" customHeight="1" thickBot="1" x14ac:dyDescent="0.4">
      <c r="A140" s="52">
        <f>IF($A$3='Base Datos'!$L$5,'Base Datos'!E138,IF($A$3='Base Datos'!$L$6,'Base Datos'!F138,IF($A$3='Base Datos'!$L$7,'Base Datos'!G138,IF($A$3='Base Datos'!$L$8,'Base Datos'!H138,IF($A$3='Base Datos'!$L$9,'Base Datos'!I138)))))</f>
        <v>60</v>
      </c>
      <c r="B140" s="52">
        <f>IF($B$3='Base Datos'!$L$5,'Base Datos'!E138,IF($B$3='Base Datos'!$L$6,'Base Datos'!F138,IF($B$3='Base Datos'!$L$7,'Base Datos'!G138,IF($B$3='Base Datos'!$L$8,'Base Datos'!H138,IF($B$3='Base Datos'!$L$9,'Base Datos'!I138)))))</f>
        <v>336</v>
      </c>
    </row>
    <row r="141" spans="1:2" ht="15.75" customHeight="1" thickBot="1" x14ac:dyDescent="0.4">
      <c r="A141" s="52">
        <f>IF($A$3='Base Datos'!$L$5,'Base Datos'!E139,IF($A$3='Base Datos'!$L$6,'Base Datos'!F139,IF($A$3='Base Datos'!$L$7,'Base Datos'!G139,IF($A$3='Base Datos'!$L$8,'Base Datos'!H139,IF($A$3='Base Datos'!$L$9,'Base Datos'!I139)))))</f>
        <v>8236</v>
      </c>
      <c r="B141" s="52">
        <f>IF($B$3='Base Datos'!$L$5,'Base Datos'!E139,IF($B$3='Base Datos'!$L$6,'Base Datos'!F139,IF($B$3='Base Datos'!$L$7,'Base Datos'!G139,IF($B$3='Base Datos'!$L$8,'Base Datos'!H139,IF($B$3='Base Datos'!$L$9,'Base Datos'!I139)))))</f>
        <v>189</v>
      </c>
    </row>
    <row r="142" spans="1:2" ht="15.75" customHeight="1" thickBot="1" x14ac:dyDescent="0.4">
      <c r="A142" s="52">
        <f>IF($A$3='Base Datos'!$L$5,'Base Datos'!E140,IF($A$3='Base Datos'!$L$6,'Base Datos'!F140,IF($A$3='Base Datos'!$L$7,'Base Datos'!G140,IF($A$3='Base Datos'!$L$8,'Base Datos'!H140,IF($A$3='Base Datos'!$L$9,'Base Datos'!I140)))))</f>
        <v>8486</v>
      </c>
      <c r="B142" s="52">
        <f>IF($B$3='Base Datos'!$L$5,'Base Datos'!E140,IF($B$3='Base Datos'!$L$6,'Base Datos'!F140,IF($B$3='Base Datos'!$L$7,'Base Datos'!G140,IF($B$3='Base Datos'!$L$8,'Base Datos'!H140,IF($B$3='Base Datos'!$L$9,'Base Datos'!I140)))))</f>
        <v>26</v>
      </c>
    </row>
    <row r="143" spans="1:2" ht="15.75" customHeight="1" thickBot="1" x14ac:dyDescent="0.4">
      <c r="A143" s="52">
        <f>IF($A$3='Base Datos'!$L$5,'Base Datos'!E141,IF($A$3='Base Datos'!$L$6,'Base Datos'!F141,IF($A$3='Base Datos'!$L$7,'Base Datos'!G141,IF($A$3='Base Datos'!$L$8,'Base Datos'!H141,IF($A$3='Base Datos'!$L$9,'Base Datos'!I141)))))</f>
        <v>11705</v>
      </c>
      <c r="B143" s="52">
        <f>IF($B$3='Base Datos'!$L$5,'Base Datos'!E141,IF($B$3='Base Datos'!$L$6,'Base Datos'!F141,IF($B$3='Base Datos'!$L$7,'Base Datos'!G141,IF($B$3='Base Datos'!$L$8,'Base Datos'!H141,IF($B$3='Base Datos'!$L$9,'Base Datos'!I141)))))</f>
        <v>145</v>
      </c>
    </row>
    <row r="144" spans="1:2" ht="15.75" customHeight="1" thickBot="1" x14ac:dyDescent="0.4">
      <c r="A144" s="52">
        <f>IF($A$3='Base Datos'!$L$5,'Base Datos'!E142,IF($A$3='Base Datos'!$L$6,'Base Datos'!F142,IF($A$3='Base Datos'!$L$7,'Base Datos'!G142,IF($A$3='Base Datos'!$L$8,'Base Datos'!H142,IF($A$3='Base Datos'!$L$9,'Base Datos'!I142)))))</f>
        <v>7877</v>
      </c>
      <c r="B144" s="52">
        <f>IF($B$3='Base Datos'!$L$5,'Base Datos'!E142,IF($B$3='Base Datos'!$L$6,'Base Datos'!F142,IF($B$3='Base Datos'!$L$7,'Base Datos'!G142,IF($B$3='Base Datos'!$L$8,'Base Datos'!H142,IF($B$3='Base Datos'!$L$9,'Base Datos'!I142)))))</f>
        <v>28</v>
      </c>
    </row>
    <row r="145" spans="1:2" ht="15.75" customHeight="1" thickBot="1" x14ac:dyDescent="0.4">
      <c r="A145" s="52">
        <f>IF($A$3='Base Datos'!$L$5,'Base Datos'!E143,IF($A$3='Base Datos'!$L$6,'Base Datos'!F143,IF($A$3='Base Datos'!$L$7,'Base Datos'!G143,IF($A$3='Base Datos'!$L$8,'Base Datos'!H143,IF($A$3='Base Datos'!$L$9,'Base Datos'!I143)))))</f>
        <v>10438</v>
      </c>
      <c r="B145" s="52">
        <f>IF($B$3='Base Datos'!$L$5,'Base Datos'!E143,IF($B$3='Base Datos'!$L$6,'Base Datos'!F143,IF($B$3='Base Datos'!$L$7,'Base Datos'!G143,IF($B$3='Base Datos'!$L$8,'Base Datos'!H143,IF($B$3='Base Datos'!$L$9,'Base Datos'!I143)))))</f>
        <v>114</v>
      </c>
    </row>
    <row r="146" spans="1:2" ht="15.75" customHeight="1" thickBot="1" x14ac:dyDescent="0.4">
      <c r="A146" s="52">
        <f>IF($A$3='Base Datos'!$L$5,'Base Datos'!E144,IF($A$3='Base Datos'!$L$6,'Base Datos'!F144,IF($A$3='Base Datos'!$L$7,'Base Datos'!G144,IF($A$3='Base Datos'!$L$8,'Base Datos'!H144,IF($A$3='Base Datos'!$L$9,'Base Datos'!I144)))))</f>
        <v>9628</v>
      </c>
      <c r="B146" s="52">
        <f>IF($B$3='Base Datos'!$L$5,'Base Datos'!E144,IF($B$3='Base Datos'!$L$6,'Base Datos'!F144,IF($B$3='Base Datos'!$L$7,'Base Datos'!G144,IF($B$3='Base Datos'!$L$8,'Base Datos'!H144,IF($B$3='Base Datos'!$L$9,'Base Datos'!I144)))))</f>
        <v>125</v>
      </c>
    </row>
    <row r="147" spans="1:2" ht="15.75" customHeight="1" thickBot="1" x14ac:dyDescent="0.4">
      <c r="A147" s="52">
        <f>IF($A$3='Base Datos'!$L$5,'Base Datos'!E145,IF($A$3='Base Datos'!$L$6,'Base Datos'!F145,IF($A$3='Base Datos'!$L$7,'Base Datos'!G145,IF($A$3='Base Datos'!$L$8,'Base Datos'!H145,IF($A$3='Base Datos'!$L$9,'Base Datos'!I145)))))</f>
        <v>922</v>
      </c>
      <c r="B147" s="52">
        <f>IF($B$3='Base Datos'!$L$5,'Base Datos'!E145,IF($B$3='Base Datos'!$L$6,'Base Datos'!F145,IF($B$3='Base Datos'!$L$7,'Base Datos'!G145,IF($B$3='Base Datos'!$L$8,'Base Datos'!H145,IF($B$3='Base Datos'!$L$9,'Base Datos'!I145)))))</f>
        <v>558</v>
      </c>
    </row>
    <row r="148" spans="1:2" ht="15.75" customHeight="1" thickBot="1" x14ac:dyDescent="0.4">
      <c r="A148" s="52">
        <f>IF($A$3='Base Datos'!$L$5,'Base Datos'!E146,IF($A$3='Base Datos'!$L$6,'Base Datos'!F146,IF($A$3='Base Datos'!$L$7,'Base Datos'!G146,IF($A$3='Base Datos'!$L$8,'Base Datos'!H146,IF($A$3='Base Datos'!$L$9,'Base Datos'!I146)))))</f>
        <v>3463</v>
      </c>
      <c r="B148" s="52">
        <f>IF($B$3='Base Datos'!$L$5,'Base Datos'!E146,IF($B$3='Base Datos'!$L$6,'Base Datos'!F146,IF($B$3='Base Datos'!$L$7,'Base Datos'!G146,IF($B$3='Base Datos'!$L$8,'Base Datos'!H146,IF($B$3='Base Datos'!$L$9,'Base Datos'!I146)))))</f>
        <v>45</v>
      </c>
    </row>
    <row r="149" spans="1:2" ht="15.75" customHeight="1" thickBot="1" x14ac:dyDescent="0.4">
      <c r="A149" s="52">
        <f>IF($A$3='Base Datos'!$L$5,'Base Datos'!E147,IF($A$3='Base Datos'!$L$6,'Base Datos'!F147,IF($A$3='Base Datos'!$L$7,'Base Datos'!G147,IF($A$3='Base Datos'!$L$8,'Base Datos'!H147,IF($A$3='Base Datos'!$L$9,'Base Datos'!I147)))))</f>
        <v>1065</v>
      </c>
      <c r="B149" s="52">
        <f>IF($B$3='Base Datos'!$L$5,'Base Datos'!E147,IF($B$3='Base Datos'!$L$6,'Base Datos'!F147,IF($B$3='Base Datos'!$L$7,'Base Datos'!G147,IF($B$3='Base Datos'!$L$8,'Base Datos'!H147,IF($B$3='Base Datos'!$L$9,'Base Datos'!I147)))))</f>
        <v>96</v>
      </c>
    </row>
    <row r="150" spans="1:2" ht="15.75" customHeight="1" thickBot="1" x14ac:dyDescent="0.4">
      <c r="A150" s="52">
        <f>IF($A$3='Base Datos'!$L$5,'Base Datos'!E148,IF($A$3='Base Datos'!$L$6,'Base Datos'!F148,IF($A$3='Base Datos'!$L$7,'Base Datos'!G148,IF($A$3='Base Datos'!$L$8,'Base Datos'!H148,IF($A$3='Base Datos'!$L$9,'Base Datos'!I148)))))</f>
        <v>6879</v>
      </c>
      <c r="B150" s="52">
        <f>IF($B$3='Base Datos'!$L$5,'Base Datos'!E148,IF($B$3='Base Datos'!$L$6,'Base Datos'!F148,IF($B$3='Base Datos'!$L$7,'Base Datos'!G148,IF($B$3='Base Datos'!$L$8,'Base Datos'!H148,IF($B$3='Base Datos'!$L$9,'Base Datos'!I148)))))</f>
        <v>93</v>
      </c>
    </row>
    <row r="151" spans="1:2" ht="15.75" customHeight="1" thickBot="1" x14ac:dyDescent="0.4">
      <c r="A151" s="52">
        <f>IF($A$3='Base Datos'!$L$5,'Base Datos'!E149,IF($A$3='Base Datos'!$L$6,'Base Datos'!F149,IF($A$3='Base Datos'!$L$7,'Base Datos'!G149,IF($A$3='Base Datos'!$L$8,'Base Datos'!H149,IF($A$3='Base Datos'!$L$9,'Base Datos'!I149)))))</f>
        <v>8036</v>
      </c>
      <c r="B151" s="52">
        <f>IF($B$3='Base Datos'!$L$5,'Base Datos'!E149,IF($B$3='Base Datos'!$L$6,'Base Datos'!F149,IF($B$3='Base Datos'!$L$7,'Base Datos'!G149,IF($B$3='Base Datos'!$L$8,'Base Datos'!H149,IF($B$3='Base Datos'!$L$9,'Base Datos'!I149)))))</f>
        <v>54</v>
      </c>
    </row>
    <row r="152" spans="1:2" ht="15.75" customHeight="1" thickBot="1" x14ac:dyDescent="0.4">
      <c r="A152" s="52">
        <f>IF($A$3='Base Datos'!$L$5,'Base Datos'!E150,IF($A$3='Base Datos'!$L$6,'Base Datos'!F150,IF($A$3='Base Datos'!$L$7,'Base Datos'!G150,IF($A$3='Base Datos'!$L$8,'Base Datos'!H150,IF($A$3='Base Datos'!$L$9,'Base Datos'!I150)))))</f>
        <v>7939</v>
      </c>
      <c r="B152" s="52">
        <f>IF($B$3='Base Datos'!$L$5,'Base Datos'!E150,IF($B$3='Base Datos'!$L$6,'Base Datos'!F150,IF($B$3='Base Datos'!$L$7,'Base Datos'!G150,IF($B$3='Base Datos'!$L$8,'Base Datos'!H150,IF($B$3='Base Datos'!$L$9,'Base Datos'!I150)))))</f>
        <v>266</v>
      </c>
    </row>
    <row r="153" spans="1:2" ht="15.75" customHeight="1" thickBot="1" x14ac:dyDescent="0.4">
      <c r="A153" s="52">
        <f>IF($A$3='Base Datos'!$L$5,'Base Datos'!E151,IF($A$3='Base Datos'!$L$6,'Base Datos'!F151,IF($A$3='Base Datos'!$L$7,'Base Datos'!G151,IF($A$3='Base Datos'!$L$8,'Base Datos'!H151,IF($A$3='Base Datos'!$L$9,'Base Datos'!I151)))))</f>
        <v>7068</v>
      </c>
      <c r="B153" s="52">
        <f>IF($B$3='Base Datos'!$L$5,'Base Datos'!E151,IF($B$3='Base Datos'!$L$6,'Base Datos'!F151,IF($B$3='Base Datos'!$L$7,'Base Datos'!G151,IF($B$3='Base Datos'!$L$8,'Base Datos'!H151,IF($B$3='Base Datos'!$L$9,'Base Datos'!I151)))))</f>
        <v>96</v>
      </c>
    </row>
    <row r="154" spans="1:2" ht="15.75" customHeight="1" thickBot="1" x14ac:dyDescent="0.4">
      <c r="A154" s="52">
        <f>IF($A$3='Base Datos'!$L$5,'Base Datos'!E152,IF($A$3='Base Datos'!$L$6,'Base Datos'!F152,IF($A$3='Base Datos'!$L$7,'Base Datos'!G152,IF($A$3='Base Datos'!$L$8,'Base Datos'!H152,IF($A$3='Base Datos'!$L$9,'Base Datos'!I152)))))</f>
        <v>8408</v>
      </c>
      <c r="B154" s="52">
        <f>IF($B$3='Base Datos'!$L$5,'Base Datos'!E152,IF($B$3='Base Datos'!$L$6,'Base Datos'!F152,IF($B$3='Base Datos'!$L$7,'Base Datos'!G152,IF($B$3='Base Datos'!$L$8,'Base Datos'!H152,IF($B$3='Base Datos'!$L$9,'Base Datos'!I152)))))</f>
        <v>26</v>
      </c>
    </row>
    <row r="155" spans="1:2" ht="15.75" customHeight="1" thickBot="1" x14ac:dyDescent="0.4">
      <c r="A155" s="52">
        <f>IF($A$3='Base Datos'!$L$5,'Base Datos'!E153,IF($A$3='Base Datos'!$L$6,'Base Datos'!F153,IF($A$3='Base Datos'!$L$7,'Base Datos'!G153,IF($A$3='Base Datos'!$L$8,'Base Datos'!H153,IF($A$3='Base Datos'!$L$9,'Base Datos'!I153)))))</f>
        <v>8539</v>
      </c>
      <c r="B155" s="52">
        <f>IF($B$3='Base Datos'!$L$5,'Base Datos'!E153,IF($B$3='Base Datos'!$L$6,'Base Datos'!F153,IF($B$3='Base Datos'!$L$7,'Base Datos'!G153,IF($B$3='Base Datos'!$L$8,'Base Datos'!H153,IF($B$3='Base Datos'!$L$9,'Base Datos'!I153)))))</f>
        <v>158</v>
      </c>
    </row>
    <row r="156" spans="1:2" ht="15.75" customHeight="1" thickBot="1" x14ac:dyDescent="0.4">
      <c r="A156" s="52">
        <f>IF($A$3='Base Datos'!$L$5,'Base Datos'!E154,IF($A$3='Base Datos'!$L$6,'Base Datos'!F154,IF($A$3='Base Datos'!$L$7,'Base Datos'!G154,IF($A$3='Base Datos'!$L$8,'Base Datos'!H154,IF($A$3='Base Datos'!$L$9,'Base Datos'!I154)))))</f>
        <v>7139</v>
      </c>
      <c r="B156" s="52">
        <f>IF($B$3='Base Datos'!$L$5,'Base Datos'!E154,IF($B$3='Base Datos'!$L$6,'Base Datos'!F154,IF($B$3='Base Datos'!$L$7,'Base Datos'!G154,IF($B$3='Base Datos'!$L$8,'Base Datos'!H154,IF($B$3='Base Datos'!$L$9,'Base Datos'!I154)))))</f>
        <v>296</v>
      </c>
    </row>
    <row r="157" spans="1:2" ht="15.75" customHeight="1" thickBot="1" x14ac:dyDescent="0.4">
      <c r="A157" s="52">
        <f>IF($A$3='Base Datos'!$L$5,'Base Datos'!E155,IF($A$3='Base Datos'!$L$6,'Base Datos'!F155,IF($A$3='Base Datos'!$L$7,'Base Datos'!G155,IF($A$3='Base Datos'!$L$8,'Base Datos'!H155,IF($A$3='Base Datos'!$L$9,'Base Datos'!I155)))))</f>
        <v>6944</v>
      </c>
      <c r="B157" s="52">
        <f>IF($B$3='Base Datos'!$L$5,'Base Datos'!E155,IF($B$3='Base Datos'!$L$6,'Base Datos'!F155,IF($B$3='Base Datos'!$L$7,'Base Datos'!G155,IF($B$3='Base Datos'!$L$8,'Base Datos'!H155,IF($B$3='Base Datos'!$L$9,'Base Datos'!I155)))))</f>
        <v>72</v>
      </c>
    </row>
    <row r="158" spans="1:2" ht="15.75" customHeight="1" thickBot="1" x14ac:dyDescent="0.4">
      <c r="A158" s="52">
        <f>IF($A$3='Base Datos'!$L$5,'Base Datos'!E156,IF($A$3='Base Datos'!$L$6,'Base Datos'!F156,IF($A$3='Base Datos'!$L$7,'Base Datos'!G156,IF($A$3='Base Datos'!$L$8,'Base Datos'!H156,IF($A$3='Base Datos'!$L$9,'Base Datos'!I156)))))</f>
        <v>644</v>
      </c>
      <c r="B158" s="52">
        <f>IF($B$3='Base Datos'!$L$5,'Base Datos'!E156,IF($B$3='Base Datos'!$L$6,'Base Datos'!F156,IF($B$3='Base Datos'!$L$7,'Base Datos'!G156,IF($B$3='Base Datos'!$L$8,'Base Datos'!H156,IF($B$3='Base Datos'!$L$9,'Base Datos'!I156)))))</f>
        <v>29</v>
      </c>
    </row>
    <row r="159" spans="1:2" ht="15.75" customHeight="1" thickBot="1" x14ac:dyDescent="0.4">
      <c r="A159" s="52">
        <f>IF($A$3='Base Datos'!$L$5,'Base Datos'!E157,IF($A$3='Base Datos'!$L$6,'Base Datos'!F157,IF($A$3='Base Datos'!$L$7,'Base Datos'!G157,IF($A$3='Base Datos'!$L$8,'Base Datos'!H157,IF($A$3='Base Datos'!$L$9,'Base Datos'!I157)))))</f>
        <v>8969</v>
      </c>
      <c r="B159" s="52">
        <f>IF($B$3='Base Datos'!$L$5,'Base Datos'!E157,IF($B$3='Base Datos'!$L$6,'Base Datos'!F157,IF($B$3='Base Datos'!$L$7,'Base Datos'!G157,IF($B$3='Base Datos'!$L$8,'Base Datos'!H157,IF($B$3='Base Datos'!$L$9,'Base Datos'!I157)))))</f>
        <v>551</v>
      </c>
    </row>
    <row r="160" spans="1:2" ht="15.75" customHeight="1" thickBot="1" x14ac:dyDescent="0.4">
      <c r="A160" s="52">
        <f>IF($A$3='Base Datos'!$L$5,'Base Datos'!E158,IF($A$3='Base Datos'!$L$6,'Base Datos'!F158,IF($A$3='Base Datos'!$L$7,'Base Datos'!G158,IF($A$3='Base Datos'!$L$8,'Base Datos'!H158,IF($A$3='Base Datos'!$L$9,'Base Datos'!I158)))))</f>
        <v>11036</v>
      </c>
      <c r="B160" s="52">
        <f>IF($B$3='Base Datos'!$L$5,'Base Datos'!E158,IF($B$3='Base Datos'!$L$6,'Base Datos'!F158,IF($B$3='Base Datos'!$L$7,'Base Datos'!G158,IF($B$3='Base Datos'!$L$8,'Base Datos'!H158,IF($B$3='Base Datos'!$L$9,'Base Datos'!I158)))))</f>
        <v>136</v>
      </c>
    </row>
    <row r="161" spans="1:2" ht="15.75" customHeight="1" thickBot="1" x14ac:dyDescent="0.4">
      <c r="A161" s="52">
        <f>IF($A$3='Base Datos'!$L$5,'Base Datos'!E159,IF($A$3='Base Datos'!$L$6,'Base Datos'!F159,IF($A$3='Base Datos'!$L$7,'Base Datos'!G159,IF($A$3='Base Datos'!$L$8,'Base Datos'!H159,IF($A$3='Base Datos'!$L$9,'Base Datos'!I159)))))</f>
        <v>10297</v>
      </c>
      <c r="B161" s="52">
        <f>IF($B$3='Base Datos'!$L$5,'Base Datos'!E159,IF($B$3='Base Datos'!$L$6,'Base Datos'!F159,IF($B$3='Base Datos'!$L$7,'Base Datos'!G159,IF($B$3='Base Datos'!$L$8,'Base Datos'!H159,IF($B$3='Base Datos'!$L$9,'Base Datos'!I159)))))</f>
        <v>17</v>
      </c>
    </row>
    <row r="162" spans="1:2" ht="15.75" customHeight="1" thickBot="1" x14ac:dyDescent="0.4">
      <c r="A162" s="52">
        <f>IF($A$3='Base Datos'!$L$5,'Base Datos'!E160,IF($A$3='Base Datos'!$L$6,'Base Datos'!F160,IF($A$3='Base Datos'!$L$7,'Base Datos'!G160,IF($A$3='Base Datos'!$L$8,'Base Datos'!H160,IF($A$3='Base Datos'!$L$9,'Base Datos'!I160)))))</f>
        <v>9223</v>
      </c>
      <c r="B162" s="52">
        <f>IF($B$3='Base Datos'!$L$5,'Base Datos'!E160,IF($B$3='Base Datos'!$L$6,'Base Datos'!F160,IF($B$3='Base Datos'!$L$7,'Base Datos'!G160,IF($B$3='Base Datos'!$L$8,'Base Datos'!H160,IF($B$3='Base Datos'!$L$9,'Base Datos'!I160)))))</f>
        <v>109</v>
      </c>
    </row>
    <row r="163" spans="1:2" ht="15.75" customHeight="1" thickBot="1" x14ac:dyDescent="0.4">
      <c r="A163" s="52">
        <f>IF($A$3='Base Datos'!$L$5,'Base Datos'!E161,IF($A$3='Base Datos'!$L$6,'Base Datos'!F161,IF($A$3='Base Datos'!$L$7,'Base Datos'!G161,IF($A$3='Base Datos'!$L$8,'Base Datos'!H161,IF($A$3='Base Datos'!$L$9,'Base Datos'!I161)))))</f>
        <v>8796</v>
      </c>
      <c r="B163" s="52">
        <f>IF($B$3='Base Datos'!$L$5,'Base Datos'!E161,IF($B$3='Base Datos'!$L$6,'Base Datos'!F161,IF($B$3='Base Datos'!$L$7,'Base Datos'!G161,IF($B$3='Base Datos'!$L$8,'Base Datos'!H161,IF($B$3='Base Datos'!$L$9,'Base Datos'!I161)))))</f>
        <v>101</v>
      </c>
    </row>
    <row r="164" spans="1:2" ht="15.75" customHeight="1" thickBot="1" x14ac:dyDescent="0.4">
      <c r="A164" s="52">
        <f>IF($A$3='Base Datos'!$L$5,'Base Datos'!E162,IF($A$3='Base Datos'!$L$6,'Base Datos'!F162,IF($A$3='Base Datos'!$L$7,'Base Datos'!G162,IF($A$3='Base Datos'!$L$8,'Base Datos'!H162,IF($A$3='Base Datos'!$L$9,'Base Datos'!I162)))))</f>
        <v>9497</v>
      </c>
      <c r="B164" s="52">
        <f>IF($B$3='Base Datos'!$L$5,'Base Datos'!E162,IF($B$3='Base Datos'!$L$6,'Base Datos'!F162,IF($B$3='Base Datos'!$L$7,'Base Datos'!G162,IF($B$3='Base Datos'!$L$8,'Base Datos'!H162,IF($B$3='Base Datos'!$L$9,'Base Datos'!I162)))))</f>
        <v>159</v>
      </c>
    </row>
    <row r="165" spans="1:2" ht="15.75" customHeight="1" thickBot="1" x14ac:dyDescent="0.4">
      <c r="A165" s="52">
        <f>IF($A$3='Base Datos'!$L$5,'Base Datos'!E163,IF($A$3='Base Datos'!$L$6,'Base Datos'!F163,IF($A$3='Base Datos'!$L$7,'Base Datos'!G163,IF($A$3='Base Datos'!$L$8,'Base Datos'!H163,IF($A$3='Base Datos'!$L$9,'Base Datos'!I163)))))</f>
        <v>7418</v>
      </c>
      <c r="B165" s="52">
        <f>IF($B$3='Base Datos'!$L$5,'Base Datos'!E163,IF($B$3='Base Datos'!$L$6,'Base Datos'!F163,IF($B$3='Base Datos'!$L$7,'Base Datos'!G163,IF($B$3='Base Datos'!$L$8,'Base Datos'!H163,IF($B$3='Base Datos'!$L$9,'Base Datos'!I163)))))</f>
        <v>437</v>
      </c>
    </row>
    <row r="166" spans="1:2" ht="15.75" customHeight="1" thickBot="1" x14ac:dyDescent="0.4">
      <c r="A166" s="52">
        <f>IF($A$3='Base Datos'!$L$5,'Base Datos'!E164,IF($A$3='Base Datos'!$L$6,'Base Datos'!F164,IF($A$3='Base Datos'!$L$7,'Base Datos'!G164,IF($A$3='Base Datos'!$L$8,'Base Datos'!H164,IF($A$3='Base Datos'!$L$9,'Base Datos'!I164)))))</f>
        <v>496</v>
      </c>
      <c r="B166" s="52">
        <f>IF($B$3='Base Datos'!$L$5,'Base Datos'!E164,IF($B$3='Base Datos'!$L$6,'Base Datos'!F164,IF($B$3='Base Datos'!$L$7,'Base Datos'!G164,IF($B$3='Base Datos'!$L$8,'Base Datos'!H164,IF($B$3='Base Datos'!$L$9,'Base Datos'!I164)))))</f>
        <v>261</v>
      </c>
    </row>
    <row r="167" spans="1:2" ht="15.75" customHeight="1" thickBot="1" x14ac:dyDescent="0.4">
      <c r="A167" s="52">
        <f>IF($A$3='Base Datos'!$L$5,'Base Datos'!E165,IF($A$3='Base Datos'!$L$6,'Base Datos'!F165,IF($A$3='Base Datos'!$L$7,'Base Datos'!G165,IF($A$3='Base Datos'!$L$8,'Base Datos'!H165,IF($A$3='Base Datos'!$L$9,'Base Datos'!I165)))))</f>
        <v>6632</v>
      </c>
      <c r="B167" s="52">
        <f>IF($B$3='Base Datos'!$L$5,'Base Datos'!E165,IF($B$3='Base Datos'!$L$6,'Base Datos'!F165,IF($B$3='Base Datos'!$L$7,'Base Datos'!G165,IF($B$3='Base Datos'!$L$8,'Base Datos'!H165,IF($B$3='Base Datos'!$L$9,'Base Datos'!I165)))))</f>
        <v>159</v>
      </c>
    </row>
    <row r="168" spans="1:2" ht="15.75" customHeight="1" thickBot="1" x14ac:dyDescent="0.4">
      <c r="A168" s="52">
        <f>IF($A$3='Base Datos'!$L$5,'Base Datos'!E166,IF($A$3='Base Datos'!$L$6,'Base Datos'!F166,IF($A$3='Base Datos'!$L$7,'Base Datos'!G166,IF($A$3='Base Datos'!$L$8,'Base Datos'!H166,IF($A$3='Base Datos'!$L$9,'Base Datos'!I166)))))</f>
        <v>11644</v>
      </c>
      <c r="B168" s="52">
        <f>IF($B$3='Base Datos'!$L$5,'Base Datos'!E166,IF($B$3='Base Datos'!$L$6,'Base Datos'!F166,IF($B$3='Base Datos'!$L$7,'Base Datos'!G166,IF($B$3='Base Datos'!$L$8,'Base Datos'!H166,IF($B$3='Base Datos'!$L$9,'Base Datos'!I166)))))</f>
        <v>454</v>
      </c>
    </row>
    <row r="169" spans="1:2" ht="15.75" customHeight="1" thickBot="1" x14ac:dyDescent="0.4">
      <c r="A169" s="52">
        <f>IF($A$3='Base Datos'!$L$5,'Base Datos'!E167,IF($A$3='Base Datos'!$L$6,'Base Datos'!F167,IF($A$3='Base Datos'!$L$7,'Base Datos'!G167,IF($A$3='Base Datos'!$L$8,'Base Datos'!H167,IF($A$3='Base Datos'!$L$9,'Base Datos'!I167)))))</f>
        <v>11219</v>
      </c>
      <c r="B169" s="52">
        <f>IF($B$3='Base Datos'!$L$5,'Base Datos'!E167,IF($B$3='Base Datos'!$L$6,'Base Datos'!F167,IF($B$3='Base Datos'!$L$7,'Base Datos'!G167,IF($B$3='Base Datos'!$L$8,'Base Datos'!H167,IF($B$3='Base Datos'!$L$9,'Base Datos'!I167)))))</f>
        <v>172</v>
      </c>
    </row>
    <row r="170" spans="1:2" ht="15.75" customHeight="1" thickBot="1" x14ac:dyDescent="0.4">
      <c r="A170" s="52">
        <f>IF($A$3='Base Datos'!$L$5,'Base Datos'!E168,IF($A$3='Base Datos'!$L$6,'Base Datos'!F168,IF($A$3='Base Datos'!$L$7,'Base Datos'!G168,IF($A$3='Base Datos'!$L$8,'Base Datos'!H168,IF($A$3='Base Datos'!$L$9,'Base Datos'!I168)))))</f>
        <v>5062</v>
      </c>
      <c r="B170" s="52">
        <f>IF($B$3='Base Datos'!$L$5,'Base Datos'!E168,IF($B$3='Base Datos'!$L$6,'Base Datos'!F168,IF($B$3='Base Datos'!$L$7,'Base Datos'!G168,IF($B$3='Base Datos'!$L$8,'Base Datos'!H168,IF($B$3='Base Datos'!$L$9,'Base Datos'!I168)))))</f>
        <v>476</v>
      </c>
    </row>
    <row r="171" spans="1:2" ht="15.75" customHeight="1" thickBot="1" x14ac:dyDescent="0.4">
      <c r="A171" s="52">
        <f>IF($A$3='Base Datos'!$L$5,'Base Datos'!E169,IF($A$3='Base Datos'!$L$6,'Base Datos'!F169,IF($A$3='Base Datos'!$L$7,'Base Datos'!G169,IF($A$3='Base Datos'!$L$8,'Base Datos'!H169,IF($A$3='Base Datos'!$L$9,'Base Datos'!I169)))))</f>
        <v>7796</v>
      </c>
      <c r="B171" s="52">
        <f>IF($B$3='Base Datos'!$L$5,'Base Datos'!E169,IF($B$3='Base Datos'!$L$6,'Base Datos'!F169,IF($B$3='Base Datos'!$L$7,'Base Datos'!G169,IF($B$3='Base Datos'!$L$8,'Base Datos'!H169,IF($B$3='Base Datos'!$L$9,'Base Datos'!I169)))))</f>
        <v>194</v>
      </c>
    </row>
    <row r="172" spans="1:2" ht="15.75" customHeight="1" thickBot="1" x14ac:dyDescent="0.4">
      <c r="A172" s="52">
        <f>IF($A$3='Base Datos'!$L$5,'Base Datos'!E170,IF($A$3='Base Datos'!$L$6,'Base Datos'!F170,IF($A$3='Base Datos'!$L$7,'Base Datos'!G170,IF($A$3='Base Datos'!$L$8,'Base Datos'!H170,IF($A$3='Base Datos'!$L$9,'Base Datos'!I170)))))</f>
        <v>6382</v>
      </c>
      <c r="B172" s="52">
        <f>IF($B$3='Base Datos'!$L$5,'Base Datos'!E170,IF($B$3='Base Datos'!$L$6,'Base Datos'!F170,IF($B$3='Base Datos'!$L$7,'Base Datos'!G170,IF($B$3='Base Datos'!$L$8,'Base Datos'!H170,IF($B$3='Base Datos'!$L$9,'Base Datos'!I170)))))</f>
        <v>261</v>
      </c>
    </row>
    <row r="173" spans="1:2" ht="15.75" customHeight="1" thickBot="1" x14ac:dyDescent="0.4">
      <c r="A173" s="52">
        <f>IF($A$3='Base Datos'!$L$5,'Base Datos'!E171,IF($A$3='Base Datos'!$L$6,'Base Datos'!F171,IF($A$3='Base Datos'!$L$7,'Base Datos'!G171,IF($A$3='Base Datos'!$L$8,'Base Datos'!H171,IF($A$3='Base Datos'!$L$9,'Base Datos'!I171)))))</f>
        <v>7785</v>
      </c>
      <c r="B173" s="52">
        <f>IF($B$3='Base Datos'!$L$5,'Base Datos'!E171,IF($B$3='Base Datos'!$L$6,'Base Datos'!F171,IF($B$3='Base Datos'!$L$7,'Base Datos'!G171,IF($B$3='Base Datos'!$L$8,'Base Datos'!H171,IF($B$3='Base Datos'!$L$9,'Base Datos'!I171)))))</f>
        <v>271</v>
      </c>
    </row>
    <row r="174" spans="1:2" ht="15.75" customHeight="1" thickBot="1" x14ac:dyDescent="0.4">
      <c r="A174" s="52">
        <f>IF($A$3='Base Datos'!$L$5,'Base Datos'!E172,IF($A$3='Base Datos'!$L$6,'Base Datos'!F172,IF($A$3='Base Datos'!$L$7,'Base Datos'!G172,IF($A$3='Base Datos'!$L$8,'Base Datos'!H172,IF($A$3='Base Datos'!$L$9,'Base Datos'!I172)))))</f>
        <v>9015</v>
      </c>
      <c r="B174" s="52">
        <f>IF($B$3='Base Datos'!$L$5,'Base Datos'!E172,IF($B$3='Base Datos'!$L$6,'Base Datos'!F172,IF($B$3='Base Datos'!$L$7,'Base Datos'!G172,IF($B$3='Base Datos'!$L$8,'Base Datos'!H172,IF($B$3='Base Datos'!$L$9,'Base Datos'!I172)))))</f>
        <v>287</v>
      </c>
    </row>
    <row r="175" spans="1:2" ht="15.75" customHeight="1" thickBot="1" x14ac:dyDescent="0.4">
      <c r="A175" s="52">
        <f>IF($A$3='Base Datos'!$L$5,'Base Datos'!E173,IF($A$3='Base Datos'!$L$6,'Base Datos'!F173,IF($A$3='Base Datos'!$L$7,'Base Datos'!G173,IF($A$3='Base Datos'!$L$8,'Base Datos'!H173,IF($A$3='Base Datos'!$L$9,'Base Datos'!I173)))))</f>
        <v>7274</v>
      </c>
      <c r="B175" s="52">
        <f>IF($B$3='Base Datos'!$L$5,'Base Datos'!E173,IF($B$3='Base Datos'!$L$6,'Base Datos'!F173,IF($B$3='Base Datos'!$L$7,'Base Datos'!G173,IF($B$3='Base Datos'!$L$8,'Base Datos'!H173,IF($B$3='Base Datos'!$L$9,'Base Datos'!I173)))))</f>
        <v>522</v>
      </c>
    </row>
    <row r="176" spans="1:2" ht="15.75" customHeight="1" thickBot="1" x14ac:dyDescent="0.4">
      <c r="A176" s="52">
        <f>IF($A$3='Base Datos'!$L$5,'Base Datos'!E174,IF($A$3='Base Datos'!$L$6,'Base Datos'!F174,IF($A$3='Base Datos'!$L$7,'Base Datos'!G174,IF($A$3='Base Datos'!$L$8,'Base Datos'!H174,IF($A$3='Base Datos'!$L$9,'Base Datos'!I174)))))</f>
        <v>9369</v>
      </c>
      <c r="B176" s="52">
        <f>IF($B$3='Base Datos'!$L$5,'Base Datos'!E174,IF($B$3='Base Datos'!$L$6,'Base Datos'!F174,IF($B$3='Base Datos'!$L$7,'Base Datos'!G174,IF($B$3='Base Datos'!$L$8,'Base Datos'!H174,IF($B$3='Base Datos'!$L$9,'Base Datos'!I174)))))</f>
        <v>372</v>
      </c>
    </row>
    <row r="177" spans="1:2" ht="15.75" customHeight="1" thickBot="1" x14ac:dyDescent="0.4">
      <c r="A177" s="52">
        <f>IF($A$3='Base Datos'!$L$5,'Base Datos'!E175,IF($A$3='Base Datos'!$L$6,'Base Datos'!F175,IF($A$3='Base Datos'!$L$7,'Base Datos'!G175,IF($A$3='Base Datos'!$L$8,'Base Datos'!H175,IF($A$3='Base Datos'!$L$9,'Base Datos'!I175)))))</f>
        <v>7207</v>
      </c>
      <c r="B177" s="52">
        <f>IF($B$3='Base Datos'!$L$5,'Base Datos'!E175,IF($B$3='Base Datos'!$L$6,'Base Datos'!F175,IF($B$3='Base Datos'!$L$7,'Base Datos'!G175,IF($B$3='Base Datos'!$L$8,'Base Datos'!H175,IF($B$3='Base Datos'!$L$9,'Base Datos'!I175)))))</f>
        <v>219</v>
      </c>
    </row>
    <row r="178" spans="1:2" ht="15.75" customHeight="1" thickBot="1" x14ac:dyDescent="0.4">
      <c r="A178" s="52">
        <f>IF($A$3='Base Datos'!$L$5,'Base Datos'!E176,IF($A$3='Base Datos'!$L$6,'Base Datos'!F176,IF($A$3='Base Datos'!$L$7,'Base Datos'!G176,IF($A$3='Base Datos'!$L$8,'Base Datos'!H176,IF($A$3='Base Datos'!$L$9,'Base Datos'!I176)))))</f>
        <v>11475</v>
      </c>
      <c r="B178" s="52">
        <f>IF($B$3='Base Datos'!$L$5,'Base Datos'!E176,IF($B$3='Base Datos'!$L$6,'Base Datos'!F176,IF($B$3='Base Datos'!$L$7,'Base Datos'!G176,IF($B$3='Base Datos'!$L$8,'Base Datos'!H176,IF($B$3='Base Datos'!$L$9,'Base Datos'!I176)))))</f>
        <v>18</v>
      </c>
    </row>
    <row r="179" spans="1:2" ht="15.75" customHeight="1" thickBot="1" x14ac:dyDescent="0.4">
      <c r="A179" s="52">
        <f>IF($A$3='Base Datos'!$L$5,'Base Datos'!E177,IF($A$3='Base Datos'!$L$6,'Base Datos'!F177,IF($A$3='Base Datos'!$L$7,'Base Datos'!G177,IF($A$3='Base Datos'!$L$8,'Base Datos'!H177,IF($A$3='Base Datos'!$L$9,'Base Datos'!I177)))))</f>
        <v>9114</v>
      </c>
      <c r="B179" s="52">
        <f>IF($B$3='Base Datos'!$L$5,'Base Datos'!E177,IF($B$3='Base Datos'!$L$6,'Base Datos'!F177,IF($B$3='Base Datos'!$L$7,'Base Datos'!G177,IF($B$3='Base Datos'!$L$8,'Base Datos'!H177,IF($B$3='Base Datos'!$L$9,'Base Datos'!I177)))))</f>
        <v>355</v>
      </c>
    </row>
    <row r="180" spans="1:2" ht="15.75" customHeight="1" thickBot="1" x14ac:dyDescent="0.4">
      <c r="A180" s="52">
        <f>IF($A$3='Base Datos'!$L$5,'Base Datos'!E178,IF($A$3='Base Datos'!$L$6,'Base Datos'!F178,IF($A$3='Base Datos'!$L$7,'Base Datos'!G178,IF($A$3='Base Datos'!$L$8,'Base Datos'!H178,IF($A$3='Base Datos'!$L$9,'Base Datos'!I178)))))</f>
        <v>10525</v>
      </c>
      <c r="B180" s="52">
        <f>IF($B$3='Base Datos'!$L$5,'Base Datos'!E178,IF($B$3='Base Datos'!$L$6,'Base Datos'!F178,IF($B$3='Base Datos'!$L$7,'Base Datos'!G178,IF($B$3='Base Datos'!$L$8,'Base Datos'!H178,IF($B$3='Base Datos'!$L$9,'Base Datos'!I178)))))</f>
        <v>435</v>
      </c>
    </row>
    <row r="181" spans="1:2" ht="15.75" customHeight="1" thickBot="1" x14ac:dyDescent="0.4">
      <c r="A181" s="52">
        <f>IF($A$3='Base Datos'!$L$5,'Base Datos'!E179,IF($A$3='Base Datos'!$L$6,'Base Datos'!F179,IF($A$3='Base Datos'!$L$7,'Base Datos'!G179,IF($A$3='Base Datos'!$L$8,'Base Datos'!H179,IF($A$3='Base Datos'!$L$9,'Base Datos'!I179)))))</f>
        <v>9658</v>
      </c>
      <c r="B181" s="52">
        <f>IF($B$3='Base Datos'!$L$5,'Base Datos'!E179,IF($B$3='Base Datos'!$L$6,'Base Datos'!F179,IF($B$3='Base Datos'!$L$7,'Base Datos'!G179,IF($B$3='Base Datos'!$L$8,'Base Datos'!H179,IF($B$3='Base Datos'!$L$9,'Base Datos'!I179)))))</f>
        <v>465</v>
      </c>
    </row>
    <row r="182" spans="1:2" ht="15.75" customHeight="1" thickBot="1" x14ac:dyDescent="0.4">
      <c r="A182" s="52">
        <f>IF($A$3='Base Datos'!$L$5,'Base Datos'!E180,IF($A$3='Base Datos'!$L$6,'Base Datos'!F180,IF($A$3='Base Datos'!$L$7,'Base Datos'!G180,IF($A$3='Base Datos'!$L$8,'Base Datos'!H180,IF($A$3='Base Datos'!$L$9,'Base Datos'!I180)))))</f>
        <v>11519</v>
      </c>
      <c r="B182" s="52">
        <f>IF($B$3='Base Datos'!$L$5,'Base Datos'!E180,IF($B$3='Base Datos'!$L$6,'Base Datos'!F180,IF($B$3='Base Datos'!$L$7,'Base Datos'!G180,IF($B$3='Base Datos'!$L$8,'Base Datos'!H180,IF($B$3='Base Datos'!$L$9,'Base Datos'!I180)))))</f>
        <v>516</v>
      </c>
    </row>
    <row r="183" spans="1:2" ht="15.75" customHeight="1" thickBot="1" x14ac:dyDescent="0.4">
      <c r="A183" s="52">
        <f>IF($A$3='Base Datos'!$L$5,'Base Datos'!E181,IF($A$3='Base Datos'!$L$6,'Base Datos'!F181,IF($A$3='Base Datos'!$L$7,'Base Datos'!G181,IF($A$3='Base Datos'!$L$8,'Base Datos'!H181,IF($A$3='Base Datos'!$L$9,'Base Datos'!I181)))))</f>
        <v>1009</v>
      </c>
      <c r="B183" s="52">
        <f>IF($B$3='Base Datos'!$L$5,'Base Datos'!E181,IF($B$3='Base Datos'!$L$6,'Base Datos'!F181,IF($B$3='Base Datos'!$L$7,'Base Datos'!G181,IF($B$3='Base Datos'!$L$8,'Base Datos'!H181,IF($B$3='Base Datos'!$L$9,'Base Datos'!I181)))))</f>
        <v>122</v>
      </c>
    </row>
    <row r="184" spans="1:2" ht="15.75" customHeight="1" thickBot="1" x14ac:dyDescent="0.4">
      <c r="A184" s="52">
        <f>IF($A$3='Base Datos'!$L$5,'Base Datos'!E182,IF($A$3='Base Datos'!$L$6,'Base Datos'!F182,IF($A$3='Base Datos'!$L$7,'Base Datos'!G182,IF($A$3='Base Datos'!$L$8,'Base Datos'!H182,IF($A$3='Base Datos'!$L$9,'Base Datos'!I182)))))</f>
        <v>8528</v>
      </c>
      <c r="B184" s="52">
        <f>IF($B$3='Base Datos'!$L$5,'Base Datos'!E182,IF($B$3='Base Datos'!$L$6,'Base Datos'!F182,IF($B$3='Base Datos'!$L$7,'Base Datos'!G182,IF($B$3='Base Datos'!$L$8,'Base Datos'!H182,IF($B$3='Base Datos'!$L$9,'Base Datos'!I182)))))</f>
        <v>189</v>
      </c>
    </row>
    <row r="185" spans="1:2" ht="15.75" customHeight="1" thickBot="1" x14ac:dyDescent="0.4">
      <c r="A185" s="52">
        <f>IF($A$3='Base Datos'!$L$5,'Base Datos'!E183,IF($A$3='Base Datos'!$L$6,'Base Datos'!F183,IF($A$3='Base Datos'!$L$7,'Base Datos'!G183,IF($A$3='Base Datos'!$L$8,'Base Datos'!H183,IF($A$3='Base Datos'!$L$9,'Base Datos'!I183)))))</f>
        <v>7735</v>
      </c>
      <c r="B185" s="52">
        <f>IF($B$3='Base Datos'!$L$5,'Base Datos'!E183,IF($B$3='Base Datos'!$L$6,'Base Datos'!F183,IF($B$3='Base Datos'!$L$7,'Base Datos'!G183,IF($B$3='Base Datos'!$L$8,'Base Datos'!H183,IF($B$3='Base Datos'!$L$9,'Base Datos'!I183)))))</f>
        <v>98</v>
      </c>
    </row>
    <row r="186" spans="1:2" ht="15.75" customHeight="1" thickBot="1" x14ac:dyDescent="0.4">
      <c r="A186" s="52">
        <f>IF($A$3='Base Datos'!$L$5,'Base Datos'!E184,IF($A$3='Base Datos'!$L$6,'Base Datos'!F184,IF($A$3='Base Datos'!$L$7,'Base Datos'!G184,IF($A$3='Base Datos'!$L$8,'Base Datos'!H184,IF($A$3='Base Datos'!$L$9,'Base Datos'!I184)))))</f>
        <v>5284</v>
      </c>
      <c r="B186" s="52">
        <f>IF($B$3='Base Datos'!$L$5,'Base Datos'!E184,IF($B$3='Base Datos'!$L$6,'Base Datos'!F184,IF($B$3='Base Datos'!$L$7,'Base Datos'!G184,IF($B$3='Base Datos'!$L$8,'Base Datos'!H184,IF($B$3='Base Datos'!$L$9,'Base Datos'!I184)))))</f>
        <v>404</v>
      </c>
    </row>
    <row r="187" spans="1:2" ht="15.75" customHeight="1" thickBot="1" x14ac:dyDescent="0.4">
      <c r="A187" s="52">
        <f>IF($A$3='Base Datos'!$L$5,'Base Datos'!E185,IF($A$3='Base Datos'!$L$6,'Base Datos'!F185,IF($A$3='Base Datos'!$L$7,'Base Datos'!G185,IF($A$3='Base Datos'!$L$8,'Base Datos'!H185,IF($A$3='Base Datos'!$L$9,'Base Datos'!I185)))))</f>
        <v>7383</v>
      </c>
      <c r="B187" s="52">
        <f>IF($B$3='Base Datos'!$L$5,'Base Datos'!E185,IF($B$3='Base Datos'!$L$6,'Base Datos'!F185,IF($B$3='Base Datos'!$L$7,'Base Datos'!G185,IF($B$3='Base Datos'!$L$8,'Base Datos'!H185,IF($B$3='Base Datos'!$L$9,'Base Datos'!I185)))))</f>
        <v>426</v>
      </c>
    </row>
    <row r="188" spans="1:2" ht="15.75" customHeight="1" thickBot="1" x14ac:dyDescent="0.4">
      <c r="A188" s="52">
        <f>IF($A$3='Base Datos'!$L$5,'Base Datos'!E186,IF($A$3='Base Datos'!$L$6,'Base Datos'!F186,IF($A$3='Base Datos'!$L$7,'Base Datos'!G186,IF($A$3='Base Datos'!$L$8,'Base Datos'!H186,IF($A$3='Base Datos'!$L$9,'Base Datos'!I186)))))</f>
        <v>12929</v>
      </c>
      <c r="B188" s="52">
        <f>IF($B$3='Base Datos'!$L$5,'Base Datos'!E186,IF($B$3='Base Datos'!$L$6,'Base Datos'!F186,IF($B$3='Base Datos'!$L$7,'Base Datos'!G186,IF($B$3='Base Datos'!$L$8,'Base Datos'!H186,IF($B$3='Base Datos'!$L$9,'Base Datos'!I186)))))</f>
        <v>248</v>
      </c>
    </row>
    <row r="189" spans="1:2" ht="15.75" customHeight="1" thickBot="1" x14ac:dyDescent="0.4">
      <c r="A189" s="52">
        <f>IF($A$3='Base Datos'!$L$5,'Base Datos'!E187,IF($A$3='Base Datos'!$L$6,'Base Datos'!F187,IF($A$3='Base Datos'!$L$7,'Base Datos'!G187,IF($A$3='Base Datos'!$L$8,'Base Datos'!H187,IF($A$3='Base Datos'!$L$9,'Base Datos'!I187)))))</f>
        <v>9992</v>
      </c>
      <c r="B189" s="52">
        <f>IF($B$3='Base Datos'!$L$5,'Base Datos'!E187,IF($B$3='Base Datos'!$L$6,'Base Datos'!F187,IF($B$3='Base Datos'!$L$7,'Base Datos'!G187,IF($B$3='Base Datos'!$L$8,'Base Datos'!H187,IF($B$3='Base Datos'!$L$9,'Base Datos'!I187)))))</f>
        <v>532</v>
      </c>
    </row>
    <row r="190" spans="1:2" ht="15.75" customHeight="1" thickBot="1" x14ac:dyDescent="0.4">
      <c r="A190" s="52">
        <f>IF($A$3='Base Datos'!$L$5,'Base Datos'!E188,IF($A$3='Base Datos'!$L$6,'Base Datos'!F188,IF($A$3='Base Datos'!$L$7,'Base Datos'!G188,IF($A$3='Base Datos'!$L$8,'Base Datos'!H188,IF($A$3='Base Datos'!$L$9,'Base Datos'!I188)))))</f>
        <v>5934</v>
      </c>
      <c r="B190" s="52">
        <f>IF($B$3='Base Datos'!$L$5,'Base Datos'!E188,IF($B$3='Base Datos'!$L$6,'Base Datos'!F188,IF($B$3='Base Datos'!$L$7,'Base Datos'!G188,IF($B$3='Base Datos'!$L$8,'Base Datos'!H188,IF($B$3='Base Datos'!$L$9,'Base Datos'!I188)))))</f>
        <v>601</v>
      </c>
    </row>
    <row r="191" spans="1:2" ht="15.75" customHeight="1" thickBot="1" x14ac:dyDescent="0.4">
      <c r="A191" s="52">
        <f>IF($A$3='Base Datos'!$L$5,'Base Datos'!E189,IF($A$3='Base Datos'!$L$6,'Base Datos'!F189,IF($A$3='Base Datos'!$L$7,'Base Datos'!G189,IF($A$3='Base Datos'!$L$8,'Base Datos'!H189,IF($A$3='Base Datos'!$L$9,'Base Datos'!I189)))))</f>
        <v>9529</v>
      </c>
      <c r="B191" s="52">
        <f>IF($B$3='Base Datos'!$L$5,'Base Datos'!E189,IF($B$3='Base Datos'!$L$6,'Base Datos'!F189,IF($B$3='Base Datos'!$L$7,'Base Datos'!G189,IF($B$3='Base Datos'!$L$8,'Base Datos'!H189,IF($B$3='Base Datos'!$L$9,'Base Datos'!I189)))))</f>
        <v>92</v>
      </c>
    </row>
    <row r="192" spans="1:2" ht="15.75" customHeight="1" thickBot="1" x14ac:dyDescent="0.4">
      <c r="A192" s="52">
        <f>IF($A$3='Base Datos'!$L$5,'Base Datos'!E190,IF($A$3='Base Datos'!$L$6,'Base Datos'!F190,IF($A$3='Base Datos'!$L$7,'Base Datos'!G190,IF($A$3='Base Datos'!$L$8,'Base Datos'!H190,IF($A$3='Base Datos'!$L$9,'Base Datos'!I190)))))</f>
        <v>8163</v>
      </c>
      <c r="B192" s="52">
        <f>IF($B$3='Base Datos'!$L$5,'Base Datos'!E190,IF($B$3='Base Datos'!$L$6,'Base Datos'!F190,IF($B$3='Base Datos'!$L$7,'Base Datos'!G190,IF($B$3='Base Datos'!$L$8,'Base Datos'!H190,IF($B$3='Base Datos'!$L$9,'Base Datos'!I190)))))</f>
        <v>325</v>
      </c>
    </row>
    <row r="193" spans="1:2" ht="15.75" customHeight="1" thickBot="1" x14ac:dyDescent="0.4">
      <c r="A193" s="52">
        <f>IF($A$3='Base Datos'!$L$5,'Base Datos'!E191,IF($A$3='Base Datos'!$L$6,'Base Datos'!F191,IF($A$3='Base Datos'!$L$7,'Base Datos'!G191,IF($A$3='Base Datos'!$L$8,'Base Datos'!H191,IF($A$3='Base Datos'!$L$9,'Base Datos'!I191)))))</f>
        <v>6523</v>
      </c>
      <c r="B193" s="52">
        <f>IF($B$3='Base Datos'!$L$5,'Base Datos'!E191,IF($B$3='Base Datos'!$L$6,'Base Datos'!F191,IF($B$3='Base Datos'!$L$7,'Base Datos'!G191,IF($B$3='Base Datos'!$L$8,'Base Datos'!H191,IF($B$3='Base Datos'!$L$9,'Base Datos'!I191)))))</f>
        <v>573</v>
      </c>
    </row>
    <row r="194" spans="1:2" ht="15.75" customHeight="1" thickBot="1" x14ac:dyDescent="0.4">
      <c r="A194" s="52">
        <f>IF($A$3='Base Datos'!$L$5,'Base Datos'!E192,IF($A$3='Base Datos'!$L$6,'Base Datos'!F192,IF($A$3='Base Datos'!$L$7,'Base Datos'!G192,IF($A$3='Base Datos'!$L$8,'Base Datos'!H192,IF($A$3='Base Datos'!$L$9,'Base Datos'!I192)))))</f>
        <v>7841</v>
      </c>
      <c r="B194" s="52">
        <f>IF($B$3='Base Datos'!$L$5,'Base Datos'!E192,IF($B$3='Base Datos'!$L$6,'Base Datos'!F192,IF($B$3='Base Datos'!$L$7,'Base Datos'!G192,IF($B$3='Base Datos'!$L$8,'Base Datos'!H192,IF($B$3='Base Datos'!$L$9,'Base Datos'!I192)))))</f>
        <v>307</v>
      </c>
    </row>
    <row r="195" spans="1:2" ht="15.75" customHeight="1" thickBot="1" x14ac:dyDescent="0.4">
      <c r="A195" s="52">
        <f>IF($A$3='Base Datos'!$L$5,'Base Datos'!E193,IF($A$3='Base Datos'!$L$6,'Base Datos'!F193,IF($A$3='Base Datos'!$L$7,'Base Datos'!G193,IF($A$3='Base Datos'!$L$8,'Base Datos'!H193,IF($A$3='Base Datos'!$L$9,'Base Datos'!I193)))))</f>
        <v>7321</v>
      </c>
      <c r="B195" s="52">
        <f>IF($B$3='Base Datos'!$L$5,'Base Datos'!E193,IF($B$3='Base Datos'!$L$6,'Base Datos'!F193,IF($B$3='Base Datos'!$L$7,'Base Datos'!G193,IF($B$3='Base Datos'!$L$8,'Base Datos'!H193,IF($B$3='Base Datos'!$L$9,'Base Datos'!I193)))))</f>
        <v>316</v>
      </c>
    </row>
    <row r="196" spans="1:2" ht="15.75" customHeight="1" thickBot="1" x14ac:dyDescent="0.4">
      <c r="A196" s="52">
        <f>IF($A$3='Base Datos'!$L$5,'Base Datos'!E194,IF($A$3='Base Datos'!$L$6,'Base Datos'!F194,IF($A$3='Base Datos'!$L$7,'Base Datos'!G194,IF($A$3='Base Datos'!$L$8,'Base Datos'!H194,IF($A$3='Base Datos'!$L$9,'Base Datos'!I194)))))</f>
        <v>5791</v>
      </c>
      <c r="B196" s="52">
        <f>IF($B$3='Base Datos'!$L$5,'Base Datos'!E194,IF($B$3='Base Datos'!$L$6,'Base Datos'!F194,IF($B$3='Base Datos'!$L$7,'Base Datos'!G194,IF($B$3='Base Datos'!$L$8,'Base Datos'!H194,IF($B$3='Base Datos'!$L$9,'Base Datos'!I194)))))</f>
        <v>54</v>
      </c>
    </row>
    <row r="197" spans="1:2" ht="15.75" customHeight="1" thickBot="1" x14ac:dyDescent="0.4">
      <c r="A197" s="52">
        <f>IF($A$3='Base Datos'!$L$5,'Base Datos'!E195,IF($A$3='Base Datos'!$L$6,'Base Datos'!F195,IF($A$3='Base Datos'!$L$7,'Base Datos'!G195,IF($A$3='Base Datos'!$L$8,'Base Datos'!H195,IF($A$3='Base Datos'!$L$9,'Base Datos'!I195)))))</f>
        <v>6775</v>
      </c>
      <c r="B197" s="52">
        <f>IF($B$3='Base Datos'!$L$5,'Base Datos'!E195,IF($B$3='Base Datos'!$L$6,'Base Datos'!F195,IF($B$3='Base Datos'!$L$7,'Base Datos'!G195,IF($B$3='Base Datos'!$L$8,'Base Datos'!H195,IF($B$3='Base Datos'!$L$9,'Base Datos'!I195)))))</f>
        <v>265</v>
      </c>
    </row>
    <row r="198" spans="1:2" ht="15.75" customHeight="1" thickBot="1" x14ac:dyDescent="0.4">
      <c r="A198" s="52">
        <f>IF($A$3='Base Datos'!$L$5,'Base Datos'!E196,IF($A$3='Base Datos'!$L$6,'Base Datos'!F196,IF($A$3='Base Datos'!$L$7,'Base Datos'!G196,IF($A$3='Base Datos'!$L$8,'Base Datos'!H196,IF($A$3='Base Datos'!$L$9,'Base Datos'!I196)))))</f>
        <v>9246</v>
      </c>
      <c r="B198" s="52">
        <f>IF($B$3='Base Datos'!$L$5,'Base Datos'!E196,IF($B$3='Base Datos'!$L$6,'Base Datos'!F196,IF($B$3='Base Datos'!$L$7,'Base Datos'!G196,IF($B$3='Base Datos'!$L$8,'Base Datos'!H196,IF($B$3='Base Datos'!$L$9,'Base Datos'!I196)))))</f>
        <v>62</v>
      </c>
    </row>
    <row r="199" spans="1:2" ht="15.75" customHeight="1" thickBot="1" x14ac:dyDescent="0.4">
      <c r="A199" s="52">
        <f>IF($A$3='Base Datos'!$L$5,'Base Datos'!E197,IF($A$3='Base Datos'!$L$6,'Base Datos'!F197,IF($A$3='Base Datos'!$L$7,'Base Datos'!G197,IF($A$3='Base Datos'!$L$8,'Base Datos'!H197,IF($A$3='Base Datos'!$L$9,'Base Datos'!I197)))))</f>
        <v>7255</v>
      </c>
      <c r="B199" s="52">
        <f>IF($B$3='Base Datos'!$L$5,'Base Datos'!E197,IF($B$3='Base Datos'!$L$6,'Base Datos'!F197,IF($B$3='Base Datos'!$L$7,'Base Datos'!G197,IF($B$3='Base Datos'!$L$8,'Base Datos'!H197,IF($B$3='Base Datos'!$L$9,'Base Datos'!I197)))))</f>
        <v>304</v>
      </c>
    </row>
    <row r="200" spans="1:2" ht="15.75" customHeight="1" thickBot="1" x14ac:dyDescent="0.4">
      <c r="A200" s="52">
        <f>IF($A$3='Base Datos'!$L$5,'Base Datos'!E198,IF($A$3='Base Datos'!$L$6,'Base Datos'!F198,IF($A$3='Base Datos'!$L$7,'Base Datos'!G198,IF($A$3='Base Datos'!$L$8,'Base Datos'!H198,IF($A$3='Base Datos'!$L$9,'Base Datos'!I198)))))</f>
        <v>5604</v>
      </c>
      <c r="B200" s="52">
        <f>IF($B$3='Base Datos'!$L$5,'Base Datos'!E198,IF($B$3='Base Datos'!$L$6,'Base Datos'!F198,IF($B$3='Base Datos'!$L$7,'Base Datos'!G198,IF($B$3='Base Datos'!$L$8,'Base Datos'!H198,IF($B$3='Base Datos'!$L$9,'Base Datos'!I198)))))</f>
        <v>456</v>
      </c>
    </row>
    <row r="201" spans="1:2" ht="15.75" customHeight="1" thickBot="1" x14ac:dyDescent="0.4">
      <c r="A201" s="52">
        <f>IF($A$3='Base Datos'!$L$5,'Base Datos'!E199,IF($A$3='Base Datos'!$L$6,'Base Datos'!F199,IF($A$3='Base Datos'!$L$7,'Base Datos'!G199,IF($A$3='Base Datos'!$L$8,'Base Datos'!H199,IF($A$3='Base Datos'!$L$9,'Base Datos'!I199)))))</f>
        <v>7386</v>
      </c>
      <c r="B201" s="52">
        <f>IF($B$3='Base Datos'!$L$5,'Base Datos'!E199,IF($B$3='Base Datos'!$L$6,'Base Datos'!F199,IF($B$3='Base Datos'!$L$7,'Base Datos'!G199,IF($B$3='Base Datos'!$L$8,'Base Datos'!H199,IF($B$3='Base Datos'!$L$9,'Base Datos'!I199)))))</f>
        <v>37</v>
      </c>
    </row>
    <row r="202" spans="1:2" ht="15.75" customHeight="1" thickBot="1" x14ac:dyDescent="0.4">
      <c r="A202" s="52">
        <f>IF($A$3='Base Datos'!$L$5,'Base Datos'!E200,IF($A$3='Base Datos'!$L$6,'Base Datos'!F200,IF($A$3='Base Datos'!$L$7,'Base Datos'!G200,IF($A$3='Base Datos'!$L$8,'Base Datos'!H200,IF($A$3='Base Datos'!$L$9,'Base Datos'!I200)))))</f>
        <v>10193</v>
      </c>
      <c r="B202" s="52">
        <f>IF($B$3='Base Datos'!$L$5,'Base Datos'!E200,IF($B$3='Base Datos'!$L$6,'Base Datos'!F200,IF($B$3='Base Datos'!$L$7,'Base Datos'!G200,IF($B$3='Base Datos'!$L$8,'Base Datos'!H200,IF($B$3='Base Datos'!$L$9,'Base Datos'!I200)))))</f>
        <v>166</v>
      </c>
    </row>
    <row r="203" spans="1:2" ht="15.75" customHeight="1" thickBot="1" x14ac:dyDescent="0.4">
      <c r="A203" s="52">
        <f>IF($A$3='Base Datos'!$L$5,'Base Datos'!E201,IF($A$3='Base Datos'!$L$6,'Base Datos'!F201,IF($A$3='Base Datos'!$L$7,'Base Datos'!G201,IF($A$3='Base Datos'!$L$8,'Base Datos'!H201,IF($A$3='Base Datos'!$L$9,'Base Datos'!I201)))))</f>
        <v>8573</v>
      </c>
      <c r="B203" s="52">
        <f>IF($B$3='Base Datos'!$L$5,'Base Datos'!E201,IF($B$3='Base Datos'!$L$6,'Base Datos'!F201,IF($B$3='Base Datos'!$L$7,'Base Datos'!G201,IF($B$3='Base Datos'!$L$8,'Base Datos'!H201,IF($B$3='Base Datos'!$L$9,'Base Datos'!I201)))))</f>
        <v>638</v>
      </c>
    </row>
    <row r="204" spans="1:2" ht="15.75" customHeight="1" thickBot="1" x14ac:dyDescent="0.4">
      <c r="A204" s="52">
        <f>IF($A$3='Base Datos'!$L$5,'Base Datos'!E202,IF($A$3='Base Datos'!$L$6,'Base Datos'!F202,IF($A$3='Base Datos'!$L$7,'Base Datos'!G202,IF($A$3='Base Datos'!$L$8,'Base Datos'!H202,IF($A$3='Base Datos'!$L$9,'Base Datos'!I202)))))</f>
        <v>10346</v>
      </c>
      <c r="B204" s="52">
        <f>IF($B$3='Base Datos'!$L$5,'Base Datos'!E202,IF($B$3='Base Datos'!$L$6,'Base Datos'!F202,IF($B$3='Base Datos'!$L$7,'Base Datos'!G202,IF($B$3='Base Datos'!$L$8,'Base Datos'!H202,IF($B$3='Base Datos'!$L$9,'Base Datos'!I202)))))</f>
        <v>148</v>
      </c>
    </row>
    <row r="205" spans="1:2" ht="15.75" customHeight="1" thickBot="1" x14ac:dyDescent="0.4">
      <c r="A205" s="52">
        <f>IF($A$3='Base Datos'!$L$5,'Base Datos'!E203,IF($A$3='Base Datos'!$L$6,'Base Datos'!F203,IF($A$3='Base Datos'!$L$7,'Base Datos'!G203,IF($A$3='Base Datos'!$L$8,'Base Datos'!H203,IF($A$3='Base Datos'!$L$9,'Base Datos'!I203)))))</f>
        <v>7404</v>
      </c>
      <c r="B205" s="52">
        <f>IF($B$3='Base Datos'!$L$5,'Base Datos'!E203,IF($B$3='Base Datos'!$L$6,'Base Datos'!F203,IF($B$3='Base Datos'!$L$7,'Base Datos'!G203,IF($B$3='Base Datos'!$L$8,'Base Datos'!H203,IF($B$3='Base Datos'!$L$9,'Base Datos'!I203)))))</f>
        <v>51</v>
      </c>
    </row>
    <row r="206" spans="1:2" ht="15.75" customHeight="1" thickBot="1" x14ac:dyDescent="0.4">
      <c r="A206" s="52">
        <f>IF($A$3='Base Datos'!$L$5,'Base Datos'!E204,IF($A$3='Base Datos'!$L$6,'Base Datos'!F204,IF($A$3='Base Datos'!$L$7,'Base Datos'!G204,IF($A$3='Base Datos'!$L$8,'Base Datos'!H204,IF($A$3='Base Datos'!$L$9,'Base Datos'!I204)))))</f>
        <v>10601</v>
      </c>
      <c r="B206" s="52">
        <f>IF($B$3='Base Datos'!$L$5,'Base Datos'!E204,IF($B$3='Base Datos'!$L$6,'Base Datos'!F204,IF($B$3='Base Datos'!$L$7,'Base Datos'!G204,IF($B$3='Base Datos'!$L$8,'Base Datos'!H204,IF($B$3='Base Datos'!$L$9,'Base Datos'!I204)))))</f>
        <v>177</v>
      </c>
    </row>
    <row r="207" spans="1:2" ht="15.75" customHeight="1" thickBot="1" x14ac:dyDescent="0.4">
      <c r="A207" s="52">
        <f>IF($A$3='Base Datos'!$L$5,'Base Datos'!E205,IF($A$3='Base Datos'!$L$6,'Base Datos'!F205,IF($A$3='Base Datos'!$L$7,'Base Datos'!G205,IF($A$3='Base Datos'!$L$8,'Base Datos'!H205,IF($A$3='Base Datos'!$L$9,'Base Datos'!I205)))))</f>
        <v>3664</v>
      </c>
      <c r="B207" s="52">
        <f>IF($B$3='Base Datos'!$L$5,'Base Datos'!E205,IF($B$3='Base Datos'!$L$6,'Base Datos'!F205,IF($B$3='Base Datos'!$L$7,'Base Datos'!G205,IF($B$3='Base Datos'!$L$8,'Base Datos'!H205,IF($B$3='Base Datos'!$L$9,'Base Datos'!I205)))))</f>
        <v>51</v>
      </c>
    </row>
    <row r="208" spans="1:2" ht="15.75" customHeight="1" thickBot="1" x14ac:dyDescent="0.4">
      <c r="A208" s="52">
        <f>IF($A$3='Base Datos'!$L$5,'Base Datos'!E206,IF($A$3='Base Datos'!$L$6,'Base Datos'!F206,IF($A$3='Base Datos'!$L$7,'Base Datos'!G206,IF($A$3='Base Datos'!$L$8,'Base Datos'!H206,IF($A$3='Base Datos'!$L$9,'Base Datos'!I206)))))</f>
        <v>8332</v>
      </c>
      <c r="B208" s="52">
        <f>IF($B$3='Base Datos'!$L$5,'Base Datos'!E206,IF($B$3='Base Datos'!$L$6,'Base Datos'!F206,IF($B$3='Base Datos'!$L$7,'Base Datos'!G206,IF($B$3='Base Datos'!$L$8,'Base Datos'!H206,IF($B$3='Base Datos'!$L$9,'Base Datos'!I206)))))</f>
        <v>286</v>
      </c>
    </row>
    <row r="209" spans="1:2" ht="15.75" customHeight="1" thickBot="1" x14ac:dyDescent="0.4">
      <c r="A209" s="52">
        <f>IF($A$3='Base Datos'!$L$5,'Base Datos'!E207,IF($A$3='Base Datos'!$L$6,'Base Datos'!F207,IF($A$3='Base Datos'!$L$7,'Base Datos'!G207,IF($A$3='Base Datos'!$L$8,'Base Datos'!H207,IF($A$3='Base Datos'!$L$9,'Base Datos'!I207)))))</f>
        <v>8442</v>
      </c>
      <c r="B209" s="52">
        <f>IF($B$3='Base Datos'!$L$5,'Base Datos'!E207,IF($B$3='Base Datos'!$L$6,'Base Datos'!F207,IF($B$3='Base Datos'!$L$7,'Base Datos'!G207,IF($B$3='Base Datos'!$L$8,'Base Datos'!H207,IF($B$3='Base Datos'!$L$9,'Base Datos'!I207)))))</f>
        <v>286</v>
      </c>
    </row>
    <row r="210" spans="1:2" ht="15.75" customHeight="1" thickBot="1" x14ac:dyDescent="0.4">
      <c r="A210" s="52">
        <f>IF($A$3='Base Datos'!$L$5,'Base Datos'!E208,IF($A$3='Base Datos'!$L$6,'Base Datos'!F208,IF($A$3='Base Datos'!$L$7,'Base Datos'!G208,IF($A$3='Base Datos'!$L$8,'Base Datos'!H208,IF($A$3='Base Datos'!$L$9,'Base Datos'!I208)))))</f>
        <v>7718</v>
      </c>
      <c r="B210" s="52">
        <f>IF($B$3='Base Datos'!$L$5,'Base Datos'!E208,IF($B$3='Base Datos'!$L$6,'Base Datos'!F208,IF($B$3='Base Datos'!$L$7,'Base Datos'!G208,IF($B$3='Base Datos'!$L$8,'Base Datos'!H208,IF($B$3='Base Datos'!$L$9,'Base Datos'!I208)))))</f>
        <v>427</v>
      </c>
    </row>
    <row r="211" spans="1:2" ht="15.75" customHeight="1" thickBot="1" x14ac:dyDescent="0.4">
      <c r="A211" s="52">
        <f>IF($A$3='Base Datos'!$L$5,'Base Datos'!E209,IF($A$3='Base Datos'!$L$6,'Base Datos'!F209,IF($A$3='Base Datos'!$L$7,'Base Datos'!G209,IF($A$3='Base Datos'!$L$8,'Base Datos'!H209,IF($A$3='Base Datos'!$L$9,'Base Datos'!I209)))))</f>
        <v>86</v>
      </c>
      <c r="B211" s="52">
        <f>IF($B$3='Base Datos'!$L$5,'Base Datos'!E209,IF($B$3='Base Datos'!$L$6,'Base Datos'!F209,IF($B$3='Base Datos'!$L$7,'Base Datos'!G209,IF($B$3='Base Datos'!$L$8,'Base Datos'!H209,IF($B$3='Base Datos'!$L$9,'Base Datos'!I209)))))</f>
        <v>397</v>
      </c>
    </row>
    <row r="212" spans="1:2" ht="15.75" customHeight="1" thickBot="1" x14ac:dyDescent="0.4">
      <c r="A212" s="52">
        <f>IF($A$3='Base Datos'!$L$5,'Base Datos'!E210,IF($A$3='Base Datos'!$L$6,'Base Datos'!F210,IF($A$3='Base Datos'!$L$7,'Base Datos'!G210,IF($A$3='Base Datos'!$L$8,'Base Datos'!H210,IF($A$3='Base Datos'!$L$9,'Base Datos'!I210)))))</f>
        <v>8767</v>
      </c>
      <c r="B212" s="52">
        <f>IF($B$3='Base Datos'!$L$5,'Base Datos'!E210,IF($B$3='Base Datos'!$L$6,'Base Datos'!F210,IF($B$3='Base Datos'!$L$7,'Base Datos'!G210,IF($B$3='Base Datos'!$L$8,'Base Datos'!H210,IF($B$3='Base Datos'!$L$9,'Base Datos'!I210)))))</f>
        <v>47</v>
      </c>
    </row>
    <row r="213" spans="1:2" ht="15.75" customHeight="1" thickBot="1" x14ac:dyDescent="0.4">
      <c r="A213" s="52">
        <f>IF($A$3='Base Datos'!$L$5,'Base Datos'!E211,IF($A$3='Base Datos'!$L$6,'Base Datos'!F211,IF($A$3='Base Datos'!$L$7,'Base Datos'!G211,IF($A$3='Base Datos'!$L$8,'Base Datos'!H211,IF($A$3='Base Datos'!$L$9,'Base Datos'!I211)))))</f>
        <v>1101</v>
      </c>
      <c r="B213" s="52">
        <f>IF($B$3='Base Datos'!$L$5,'Base Datos'!E211,IF($B$3='Base Datos'!$L$6,'Base Datos'!F211,IF($B$3='Base Datos'!$L$7,'Base Datos'!G211,IF($B$3='Base Datos'!$L$8,'Base Datos'!H211,IF($B$3='Base Datos'!$L$9,'Base Datos'!I211)))))</f>
        <v>377</v>
      </c>
    </row>
    <row r="214" spans="1:2" ht="15.75" customHeight="1" thickBot="1" x14ac:dyDescent="0.4">
      <c r="A214" s="52">
        <f>IF($A$3='Base Datos'!$L$5,'Base Datos'!E212,IF($A$3='Base Datos'!$L$6,'Base Datos'!F212,IF($A$3='Base Datos'!$L$7,'Base Datos'!G212,IF($A$3='Base Datos'!$L$8,'Base Datos'!H212,IF($A$3='Base Datos'!$L$9,'Base Datos'!I212)))))</f>
        <v>1072</v>
      </c>
      <c r="B214" s="52">
        <f>IF($B$3='Base Datos'!$L$5,'Base Datos'!E212,IF($B$3='Base Datos'!$L$6,'Base Datos'!F212,IF($B$3='Base Datos'!$L$7,'Base Datos'!G212,IF($B$3='Base Datos'!$L$8,'Base Datos'!H212,IF($B$3='Base Datos'!$L$9,'Base Datos'!I212)))))</f>
        <v>448</v>
      </c>
    </row>
    <row r="215" spans="1:2" ht="15.75" customHeight="1" thickBot="1" x14ac:dyDescent="0.4">
      <c r="A215" s="52">
        <f>IF($A$3='Base Datos'!$L$5,'Base Datos'!E213,IF($A$3='Base Datos'!$L$6,'Base Datos'!F213,IF($A$3='Base Datos'!$L$7,'Base Datos'!G213,IF($A$3='Base Datos'!$L$8,'Base Datos'!H213,IF($A$3='Base Datos'!$L$9,'Base Datos'!I213)))))</f>
        <v>9567</v>
      </c>
      <c r="B215" s="52">
        <f>IF($B$3='Base Datos'!$L$5,'Base Datos'!E213,IF($B$3='Base Datos'!$L$6,'Base Datos'!F213,IF($B$3='Base Datos'!$L$7,'Base Datos'!G213,IF($B$3='Base Datos'!$L$8,'Base Datos'!H213,IF($B$3='Base Datos'!$L$9,'Base Datos'!I213)))))</f>
        <v>216</v>
      </c>
    </row>
    <row r="216" spans="1:2" ht="15.75" customHeight="1" thickBot="1" x14ac:dyDescent="0.4">
      <c r="A216" s="52">
        <f>IF($A$3='Base Datos'!$L$5,'Base Datos'!E214,IF($A$3='Base Datos'!$L$6,'Base Datos'!F214,IF($A$3='Base Datos'!$L$7,'Base Datos'!G214,IF($A$3='Base Datos'!$L$8,'Base Datos'!H214,IF($A$3='Base Datos'!$L$9,'Base Datos'!I214)))))</f>
        <v>7643</v>
      </c>
      <c r="B216" s="52">
        <f>IF($B$3='Base Datos'!$L$5,'Base Datos'!E214,IF($B$3='Base Datos'!$L$6,'Base Datos'!F214,IF($B$3='Base Datos'!$L$7,'Base Datos'!G214,IF($B$3='Base Datos'!$L$8,'Base Datos'!H214,IF($B$3='Base Datos'!$L$9,'Base Datos'!I214)))))</f>
        <v>115</v>
      </c>
    </row>
    <row r="217" spans="1:2" ht="15.75" customHeight="1" thickBot="1" x14ac:dyDescent="0.4">
      <c r="A217" s="52">
        <f>IF($A$3='Base Datos'!$L$5,'Base Datos'!E215,IF($A$3='Base Datos'!$L$6,'Base Datos'!F215,IF($A$3='Base Datos'!$L$7,'Base Datos'!G215,IF($A$3='Base Datos'!$L$8,'Base Datos'!H215,IF($A$3='Base Datos'!$L$9,'Base Datos'!I215)))))</f>
        <v>8234</v>
      </c>
      <c r="B217" s="52">
        <f>IF($B$3='Base Datos'!$L$5,'Base Datos'!E215,IF($B$3='Base Datos'!$L$6,'Base Datos'!F215,IF($B$3='Base Datos'!$L$7,'Base Datos'!G215,IF($B$3='Base Datos'!$L$8,'Base Datos'!H215,IF($B$3='Base Datos'!$L$9,'Base Datos'!I215)))))</f>
        <v>45</v>
      </c>
    </row>
    <row r="218" spans="1:2" ht="15.75" customHeight="1" thickBot="1" x14ac:dyDescent="0.4">
      <c r="A218" s="52">
        <f>IF($A$3='Base Datos'!$L$5,'Base Datos'!E216,IF($A$3='Base Datos'!$L$6,'Base Datos'!F216,IF($A$3='Base Datos'!$L$7,'Base Datos'!G216,IF($A$3='Base Datos'!$L$8,'Base Datos'!H216,IF($A$3='Base Datos'!$L$9,'Base Datos'!I216)))))</f>
        <v>6869</v>
      </c>
      <c r="B218" s="52">
        <f>IF($B$3='Base Datos'!$L$5,'Base Datos'!E216,IF($B$3='Base Datos'!$L$6,'Base Datos'!F216,IF($B$3='Base Datos'!$L$7,'Base Datos'!G216,IF($B$3='Base Datos'!$L$8,'Base Datos'!H216,IF($B$3='Base Datos'!$L$9,'Base Datos'!I216)))))</f>
        <v>88</v>
      </c>
    </row>
    <row r="219" spans="1:2" ht="15.75" customHeight="1" thickBot="1" x14ac:dyDescent="0.4">
      <c r="A219" s="52">
        <f>IF($A$3='Base Datos'!$L$5,'Base Datos'!E217,IF($A$3='Base Datos'!$L$6,'Base Datos'!F217,IF($A$3='Base Datos'!$L$7,'Base Datos'!G217,IF($A$3='Base Datos'!$L$8,'Base Datos'!H217,IF($A$3='Base Datos'!$L$9,'Base Datos'!I217)))))</f>
        <v>7828</v>
      </c>
      <c r="B219" s="52">
        <f>IF($B$3='Base Datos'!$L$5,'Base Datos'!E217,IF($B$3='Base Datos'!$L$6,'Base Datos'!F217,IF($B$3='Base Datos'!$L$7,'Base Datos'!G217,IF($B$3='Base Datos'!$L$8,'Base Datos'!H217,IF($B$3='Base Datos'!$L$9,'Base Datos'!I217)))))</f>
        <v>606</v>
      </c>
    </row>
    <row r="220" spans="1:2" ht="15.75" customHeight="1" thickBot="1" x14ac:dyDescent="0.4">
      <c r="A220" s="52">
        <f>IF($A$3='Base Datos'!$L$5,'Base Datos'!E218,IF($A$3='Base Datos'!$L$6,'Base Datos'!F218,IF($A$3='Base Datos'!$L$7,'Base Datos'!G218,IF($A$3='Base Datos'!$L$8,'Base Datos'!H218,IF($A$3='Base Datos'!$L$9,'Base Datos'!I218)))))</f>
        <v>10012</v>
      </c>
      <c r="B220" s="52">
        <f>IF($B$3='Base Datos'!$L$5,'Base Datos'!E218,IF($B$3='Base Datos'!$L$6,'Base Datos'!F218,IF($B$3='Base Datos'!$L$7,'Base Datos'!G218,IF($B$3='Base Datos'!$L$8,'Base Datos'!H218,IF($B$3='Base Datos'!$L$9,'Base Datos'!I218)))))</f>
        <v>293</v>
      </c>
    </row>
    <row r="221" spans="1:2" ht="15.75" customHeight="1" thickBot="1" x14ac:dyDescent="0.4">
      <c r="A221" s="52">
        <f>IF($A$3='Base Datos'!$L$5,'Base Datos'!E219,IF($A$3='Base Datos'!$L$6,'Base Datos'!F219,IF($A$3='Base Datos'!$L$7,'Base Datos'!G219,IF($A$3='Base Datos'!$L$8,'Base Datos'!H219,IF($A$3='Base Datos'!$L$9,'Base Datos'!I219)))))</f>
        <v>5986</v>
      </c>
      <c r="B221" s="52">
        <f>IF($B$3='Base Datos'!$L$5,'Base Datos'!E219,IF($B$3='Base Datos'!$L$6,'Base Datos'!F219,IF($B$3='Base Datos'!$L$7,'Base Datos'!G219,IF($B$3='Base Datos'!$L$8,'Base Datos'!H219,IF($B$3='Base Datos'!$L$9,'Base Datos'!I219)))))</f>
        <v>79</v>
      </c>
    </row>
    <row r="222" spans="1:2" ht="15.75" customHeight="1" thickBot="1" x14ac:dyDescent="0.4">
      <c r="A222" s="52">
        <f>IF($A$3='Base Datos'!$L$5,'Base Datos'!E220,IF($A$3='Base Datos'!$L$6,'Base Datos'!F220,IF($A$3='Base Datos'!$L$7,'Base Datos'!G220,IF($A$3='Base Datos'!$L$8,'Base Datos'!H220,IF($A$3='Base Datos'!$L$9,'Base Datos'!I220)))))</f>
        <v>6906</v>
      </c>
      <c r="B222" s="52">
        <f>IF($B$3='Base Datos'!$L$5,'Base Datos'!E220,IF($B$3='Base Datos'!$L$6,'Base Datos'!F220,IF($B$3='Base Datos'!$L$7,'Base Datos'!G220,IF($B$3='Base Datos'!$L$8,'Base Datos'!H220,IF($B$3='Base Datos'!$L$9,'Base Datos'!I220)))))</f>
        <v>142</v>
      </c>
    </row>
    <row r="223" spans="1:2" ht="15.75" customHeight="1" thickBot="1" x14ac:dyDescent="0.4">
      <c r="A223" s="52">
        <f>IF($A$3='Base Datos'!$L$5,'Base Datos'!E221,IF($A$3='Base Datos'!$L$6,'Base Datos'!F221,IF($A$3='Base Datos'!$L$7,'Base Datos'!G221,IF($A$3='Base Datos'!$L$8,'Base Datos'!H221,IF($A$3='Base Datos'!$L$9,'Base Datos'!I221)))))</f>
        <v>96</v>
      </c>
      <c r="B223" s="52">
        <f>IF($B$3='Base Datos'!$L$5,'Base Datos'!E221,IF($B$3='Base Datos'!$L$6,'Base Datos'!F221,IF($B$3='Base Datos'!$L$7,'Base Datos'!G221,IF($B$3='Base Datos'!$L$8,'Base Datos'!H221,IF($B$3='Base Datos'!$L$9,'Base Datos'!I221)))))</f>
        <v>339</v>
      </c>
    </row>
    <row r="224" spans="1:2" ht="15.75" customHeight="1" thickBot="1" x14ac:dyDescent="0.4">
      <c r="A224" s="52">
        <f>IF($A$3='Base Datos'!$L$5,'Base Datos'!E222,IF($A$3='Base Datos'!$L$6,'Base Datos'!F222,IF($A$3='Base Datos'!$L$7,'Base Datos'!G222,IF($A$3='Base Datos'!$L$8,'Base Datos'!H222,IF($A$3='Base Datos'!$L$9,'Base Datos'!I222)))))</f>
        <v>11278</v>
      </c>
      <c r="B224" s="52">
        <f>IF($B$3='Base Datos'!$L$5,'Base Datos'!E222,IF($B$3='Base Datos'!$L$6,'Base Datos'!F222,IF($B$3='Base Datos'!$L$7,'Base Datos'!G222,IF($B$3='Base Datos'!$L$8,'Base Datos'!H222,IF($B$3='Base Datos'!$L$9,'Base Datos'!I222)))))</f>
        <v>153</v>
      </c>
    </row>
    <row r="225" spans="1:2" ht="15.75" customHeight="1" thickBot="1" x14ac:dyDescent="0.4">
      <c r="A225" s="52">
        <f>IF($A$3='Base Datos'!$L$5,'Base Datos'!E223,IF($A$3='Base Datos'!$L$6,'Base Datos'!F223,IF($A$3='Base Datos'!$L$7,'Base Datos'!G223,IF($A$3='Base Datos'!$L$8,'Base Datos'!H223,IF($A$3='Base Datos'!$L$9,'Base Datos'!I223)))))</f>
        <v>9492</v>
      </c>
      <c r="B225" s="52">
        <f>IF($B$3='Base Datos'!$L$5,'Base Datos'!E223,IF($B$3='Base Datos'!$L$6,'Base Datos'!F223,IF($B$3='Base Datos'!$L$7,'Base Datos'!G223,IF($B$3='Base Datos'!$L$8,'Base Datos'!H223,IF($B$3='Base Datos'!$L$9,'Base Datos'!I223)))))</f>
        <v>255</v>
      </c>
    </row>
    <row r="226" spans="1:2" ht="15.75" customHeight="1" thickBot="1" x14ac:dyDescent="0.4">
      <c r="A226" s="52">
        <f>IF($A$3='Base Datos'!$L$5,'Base Datos'!E224,IF($A$3='Base Datos'!$L$6,'Base Datos'!F224,IF($A$3='Base Datos'!$L$7,'Base Datos'!G224,IF($A$3='Base Datos'!$L$8,'Base Datos'!H224,IF($A$3='Base Datos'!$L$9,'Base Datos'!I224)))))</f>
        <v>11192</v>
      </c>
      <c r="B226" s="52">
        <f>IF($B$3='Base Datos'!$L$5,'Base Datos'!E224,IF($B$3='Base Datos'!$L$6,'Base Datos'!F224,IF($B$3='Base Datos'!$L$7,'Base Datos'!G224,IF($B$3='Base Datos'!$L$8,'Base Datos'!H224,IF($B$3='Base Datos'!$L$9,'Base Datos'!I224)))))</f>
        <v>401</v>
      </c>
    </row>
    <row r="227" spans="1:2" ht="15.75" customHeight="1" thickBot="1" x14ac:dyDescent="0.4">
      <c r="A227" s="52">
        <f>IF($A$3='Base Datos'!$L$5,'Base Datos'!E225,IF($A$3='Base Datos'!$L$6,'Base Datos'!F225,IF($A$3='Base Datos'!$L$7,'Base Datos'!G225,IF($A$3='Base Datos'!$L$8,'Base Datos'!H225,IF($A$3='Base Datos'!$L$9,'Base Datos'!I225)))))</f>
        <v>9531</v>
      </c>
      <c r="B227" s="52">
        <f>IF($B$3='Base Datos'!$L$5,'Base Datos'!E225,IF($B$3='Base Datos'!$L$6,'Base Datos'!F225,IF($B$3='Base Datos'!$L$7,'Base Datos'!G225,IF($B$3='Base Datos'!$L$8,'Base Datos'!H225,IF($B$3='Base Datos'!$L$9,'Base Datos'!I225)))))</f>
        <v>172</v>
      </c>
    </row>
    <row r="228" spans="1:2" ht="15.75" customHeight="1" thickBot="1" x14ac:dyDescent="0.4">
      <c r="A228" s="52">
        <f>IF($A$3='Base Datos'!$L$5,'Base Datos'!E226,IF($A$3='Base Datos'!$L$6,'Base Datos'!F226,IF($A$3='Base Datos'!$L$7,'Base Datos'!G226,IF($A$3='Base Datos'!$L$8,'Base Datos'!H226,IF($A$3='Base Datos'!$L$9,'Base Datos'!I226)))))</f>
        <v>833</v>
      </c>
      <c r="B228" s="52">
        <f>IF($B$3='Base Datos'!$L$5,'Base Datos'!E226,IF($B$3='Base Datos'!$L$6,'Base Datos'!F226,IF($B$3='Base Datos'!$L$7,'Base Datos'!G226,IF($B$3='Base Datos'!$L$8,'Base Datos'!H226,IF($B$3='Base Datos'!$L$9,'Base Datos'!I226)))))</f>
        <v>262</v>
      </c>
    </row>
    <row r="229" spans="1:2" ht="15.75" customHeight="1" thickBot="1" x14ac:dyDescent="0.4">
      <c r="A229" s="52">
        <f>IF($A$3='Base Datos'!$L$5,'Base Datos'!E227,IF($A$3='Base Datos'!$L$6,'Base Datos'!F227,IF($A$3='Base Datos'!$L$7,'Base Datos'!G227,IF($A$3='Base Datos'!$L$8,'Base Datos'!H227,IF($A$3='Base Datos'!$L$9,'Base Datos'!I227)))))</f>
        <v>7784</v>
      </c>
      <c r="B229" s="52">
        <f>IF($B$3='Base Datos'!$L$5,'Base Datos'!E227,IF($B$3='Base Datos'!$L$6,'Base Datos'!F227,IF($B$3='Base Datos'!$L$7,'Base Datos'!G227,IF($B$3='Base Datos'!$L$8,'Base Datos'!H227,IF($B$3='Base Datos'!$L$9,'Base Datos'!I227)))))</f>
        <v>286</v>
      </c>
    </row>
    <row r="230" spans="1:2" ht="15.75" customHeight="1" thickBot="1" x14ac:dyDescent="0.4">
      <c r="A230" s="52">
        <f>IF($A$3='Base Datos'!$L$5,'Base Datos'!E228,IF($A$3='Base Datos'!$L$6,'Base Datos'!F228,IF($A$3='Base Datos'!$L$7,'Base Datos'!G228,IF($A$3='Base Datos'!$L$8,'Base Datos'!H228,IF($A$3='Base Datos'!$L$9,'Base Datos'!I228)))))</f>
        <v>9998</v>
      </c>
      <c r="B230" s="52">
        <f>IF($B$3='Base Datos'!$L$5,'Base Datos'!E228,IF($B$3='Base Datos'!$L$6,'Base Datos'!F228,IF($B$3='Base Datos'!$L$7,'Base Datos'!G228,IF($B$3='Base Datos'!$L$8,'Base Datos'!H228,IF($B$3='Base Datos'!$L$9,'Base Datos'!I228)))))</f>
        <v>526</v>
      </c>
    </row>
    <row r="231" spans="1:2" ht="15.75" customHeight="1" thickBot="1" x14ac:dyDescent="0.4">
      <c r="A231" s="52">
        <f>IF($A$3='Base Datos'!$L$5,'Base Datos'!E229,IF($A$3='Base Datos'!$L$6,'Base Datos'!F229,IF($A$3='Base Datos'!$L$7,'Base Datos'!G229,IF($A$3='Base Datos'!$L$8,'Base Datos'!H229,IF($A$3='Base Datos'!$L$9,'Base Datos'!I229)))))</f>
        <v>78</v>
      </c>
      <c r="B231" s="52">
        <f>IF($B$3='Base Datos'!$L$5,'Base Datos'!E229,IF($B$3='Base Datos'!$L$6,'Base Datos'!F229,IF($B$3='Base Datos'!$L$7,'Base Datos'!G229,IF($B$3='Base Datos'!$L$8,'Base Datos'!H229,IF($B$3='Base Datos'!$L$9,'Base Datos'!I229)))))</f>
        <v>496</v>
      </c>
    </row>
    <row r="232" spans="1:2" ht="15.75" customHeight="1" thickBot="1" x14ac:dyDescent="0.4">
      <c r="A232" s="52">
        <f>IF($A$3='Base Datos'!$L$5,'Base Datos'!E230,IF($A$3='Base Datos'!$L$6,'Base Datos'!F230,IF($A$3='Base Datos'!$L$7,'Base Datos'!G230,IF($A$3='Base Datos'!$L$8,'Base Datos'!H230,IF($A$3='Base Datos'!$L$9,'Base Datos'!I230)))))</f>
        <v>679</v>
      </c>
      <c r="B232" s="52">
        <f>IF($B$3='Base Datos'!$L$5,'Base Datos'!E230,IF($B$3='Base Datos'!$L$6,'Base Datos'!F230,IF($B$3='Base Datos'!$L$7,'Base Datos'!G230,IF($B$3='Base Datos'!$L$8,'Base Datos'!H230,IF($B$3='Base Datos'!$L$9,'Base Datos'!I230)))))</f>
        <v>427</v>
      </c>
    </row>
    <row r="233" spans="1:2" ht="15.75" customHeight="1" thickBot="1" x14ac:dyDescent="0.4">
      <c r="A233" s="52">
        <f>IF($A$3='Base Datos'!$L$5,'Base Datos'!E231,IF($A$3='Base Datos'!$L$6,'Base Datos'!F231,IF($A$3='Base Datos'!$L$7,'Base Datos'!G231,IF($A$3='Base Datos'!$L$8,'Base Datos'!H231,IF($A$3='Base Datos'!$L$9,'Base Datos'!I231)))))</f>
        <v>912</v>
      </c>
      <c r="B233" s="52">
        <f>IF($B$3='Base Datos'!$L$5,'Base Datos'!E231,IF($B$3='Base Datos'!$L$6,'Base Datos'!F231,IF($B$3='Base Datos'!$L$7,'Base Datos'!G231,IF($B$3='Base Datos'!$L$8,'Base Datos'!H231,IF($B$3='Base Datos'!$L$9,'Base Datos'!I231)))))</f>
        <v>615</v>
      </c>
    </row>
    <row r="234" spans="1:2" ht="15.75" customHeight="1" thickBot="1" x14ac:dyDescent="0.4">
      <c r="A234" s="52">
        <f>IF($A$3='Base Datos'!$L$5,'Base Datos'!E232,IF($A$3='Base Datos'!$L$6,'Base Datos'!F232,IF($A$3='Base Datos'!$L$7,'Base Datos'!G232,IF($A$3='Base Datos'!$L$8,'Base Datos'!H232,IF($A$3='Base Datos'!$L$9,'Base Datos'!I232)))))</f>
        <v>97</v>
      </c>
      <c r="B234" s="52">
        <f>IF($B$3='Base Datos'!$L$5,'Base Datos'!E232,IF($B$3='Base Datos'!$L$6,'Base Datos'!F232,IF($B$3='Base Datos'!$L$7,'Base Datos'!G232,IF($B$3='Base Datos'!$L$8,'Base Datos'!H232,IF($B$3='Base Datos'!$L$9,'Base Datos'!I232)))))</f>
        <v>456</v>
      </c>
    </row>
    <row r="235" spans="1:2" ht="15.75" customHeight="1" thickBot="1" x14ac:dyDescent="0.4">
      <c r="A235" s="52">
        <f>IF($A$3='Base Datos'!$L$5,'Base Datos'!E233,IF($A$3='Base Datos'!$L$6,'Base Datos'!F233,IF($A$3='Base Datos'!$L$7,'Base Datos'!G233,IF($A$3='Base Datos'!$L$8,'Base Datos'!H233,IF($A$3='Base Datos'!$L$9,'Base Datos'!I233)))))</f>
        <v>1087</v>
      </c>
      <c r="B235" s="52">
        <f>IF($B$3='Base Datos'!$L$5,'Base Datos'!E233,IF($B$3='Base Datos'!$L$6,'Base Datos'!F233,IF($B$3='Base Datos'!$L$7,'Base Datos'!G233,IF($B$3='Base Datos'!$L$8,'Base Datos'!H233,IF($B$3='Base Datos'!$L$9,'Base Datos'!I233)))))</f>
        <v>352</v>
      </c>
    </row>
    <row r="236" spans="1:2" ht="15.75" customHeight="1" thickBot="1" x14ac:dyDescent="0.4">
      <c r="A236" s="52">
        <f>IF($A$3='Base Datos'!$L$5,'Base Datos'!E234,IF($A$3='Base Datos'!$L$6,'Base Datos'!F234,IF($A$3='Base Datos'!$L$7,'Base Datos'!G234,IF($A$3='Base Datos'!$L$8,'Base Datos'!H234,IF($A$3='Base Datos'!$L$9,'Base Datos'!I234)))))</f>
        <v>187</v>
      </c>
      <c r="B236" s="52">
        <f>IF($B$3='Base Datos'!$L$5,'Base Datos'!E234,IF($B$3='Base Datos'!$L$6,'Base Datos'!F234,IF($B$3='Base Datos'!$L$7,'Base Datos'!G234,IF($B$3='Base Datos'!$L$8,'Base Datos'!H234,IF($B$3='Base Datos'!$L$9,'Base Datos'!I234)))))</f>
        <v>245</v>
      </c>
    </row>
    <row r="237" spans="1:2" ht="15.75" customHeight="1" thickBot="1" x14ac:dyDescent="0.4">
      <c r="A237" s="52">
        <f>IF($A$3='Base Datos'!$L$5,'Base Datos'!E235,IF($A$3='Base Datos'!$L$6,'Base Datos'!F235,IF($A$3='Base Datos'!$L$7,'Base Datos'!G235,IF($A$3='Base Datos'!$L$8,'Base Datos'!H235,IF($A$3='Base Datos'!$L$9,'Base Datos'!I235)))))</f>
        <v>814</v>
      </c>
      <c r="B237" s="52">
        <f>IF($B$3='Base Datos'!$L$5,'Base Datos'!E235,IF($B$3='Base Datos'!$L$6,'Base Datos'!F235,IF($B$3='Base Datos'!$L$7,'Base Datos'!G235,IF($B$3='Base Datos'!$L$8,'Base Datos'!H235,IF($B$3='Base Datos'!$L$9,'Base Datos'!I235)))))</f>
        <v>283</v>
      </c>
    </row>
    <row r="238" spans="1:2" ht="15.75" customHeight="1" thickBot="1" x14ac:dyDescent="0.4">
      <c r="A238" s="52">
        <f>IF($A$3='Base Datos'!$L$5,'Base Datos'!E236,IF($A$3='Base Datos'!$L$6,'Base Datos'!F236,IF($A$3='Base Datos'!$L$7,'Base Datos'!G236,IF($A$3='Base Datos'!$L$8,'Base Datos'!H236,IF($A$3='Base Datos'!$L$9,'Base Datos'!I236)))))</f>
        <v>934</v>
      </c>
      <c r="B238" s="52">
        <f>IF($B$3='Base Datos'!$L$5,'Base Datos'!E236,IF($B$3='Base Datos'!$L$6,'Base Datos'!F236,IF($B$3='Base Datos'!$L$7,'Base Datos'!G236,IF($B$3='Base Datos'!$L$8,'Base Datos'!H236,IF($B$3='Base Datos'!$L$9,'Base Datos'!I236)))))</f>
        <v>417</v>
      </c>
    </row>
    <row r="239" spans="1:2" ht="15.75" customHeight="1" thickBot="1" x14ac:dyDescent="0.4">
      <c r="A239" s="52">
        <f>IF($A$3='Base Datos'!$L$5,'Base Datos'!E237,IF($A$3='Base Datos'!$L$6,'Base Datos'!F237,IF($A$3='Base Datos'!$L$7,'Base Datos'!G237,IF($A$3='Base Datos'!$L$8,'Base Datos'!H237,IF($A$3='Base Datos'!$L$9,'Base Datos'!I237)))))</f>
        <v>658</v>
      </c>
      <c r="B239" s="52">
        <f>IF($B$3='Base Datos'!$L$5,'Base Datos'!E237,IF($B$3='Base Datos'!$L$6,'Base Datos'!F237,IF($B$3='Base Datos'!$L$7,'Base Datos'!G237,IF($B$3='Base Datos'!$L$8,'Base Datos'!H237,IF($B$3='Base Datos'!$L$9,'Base Datos'!I237)))))</f>
        <v>47</v>
      </c>
    </row>
    <row r="240" spans="1:2" ht="15.75" customHeight="1" thickBot="1" x14ac:dyDescent="0.4">
      <c r="A240" s="52">
        <f>IF($A$3='Base Datos'!$L$5,'Base Datos'!E238,IF($A$3='Base Datos'!$L$6,'Base Datos'!F238,IF($A$3='Base Datos'!$L$7,'Base Datos'!G238,IF($A$3='Base Datos'!$L$8,'Base Datos'!H238,IF($A$3='Base Datos'!$L$9,'Base Datos'!I238)))))</f>
        <v>839</v>
      </c>
      <c r="B240" s="52">
        <f>IF($B$3='Base Datos'!$L$5,'Base Datos'!E238,IF($B$3='Base Datos'!$L$6,'Base Datos'!F238,IF($B$3='Base Datos'!$L$7,'Base Datos'!G238,IF($B$3='Base Datos'!$L$8,'Base Datos'!H238,IF($B$3='Base Datos'!$L$9,'Base Datos'!I238)))))</f>
        <v>203</v>
      </c>
    </row>
    <row r="241" spans="1:2" ht="15.75" customHeight="1" thickBot="1" x14ac:dyDescent="0.4">
      <c r="A241" s="52">
        <f>IF($A$3='Base Datos'!$L$5,'Base Datos'!E239,IF($A$3='Base Datos'!$L$6,'Base Datos'!F239,IF($A$3='Base Datos'!$L$7,'Base Datos'!G239,IF($A$3='Base Datos'!$L$8,'Base Datos'!H239,IF($A$3='Base Datos'!$L$9,'Base Datos'!I239)))))</f>
        <v>725</v>
      </c>
      <c r="B241" s="52">
        <f>IF($B$3='Base Datos'!$L$5,'Base Datos'!E239,IF($B$3='Base Datos'!$L$6,'Base Datos'!F239,IF($B$3='Base Datos'!$L$7,'Base Datos'!G239,IF($B$3='Base Datos'!$L$8,'Base Datos'!H239,IF($B$3='Base Datos'!$L$9,'Base Datos'!I239)))))</f>
        <v>239</v>
      </c>
    </row>
    <row r="242" spans="1:2" ht="15.75" customHeight="1" thickBot="1" x14ac:dyDescent="0.4">
      <c r="A242" s="52">
        <f>IF($A$3='Base Datos'!$L$5,'Base Datos'!E240,IF($A$3='Base Datos'!$L$6,'Base Datos'!F240,IF($A$3='Base Datos'!$L$7,'Base Datos'!G240,IF($A$3='Base Datos'!$L$8,'Base Datos'!H240,IF($A$3='Base Datos'!$L$9,'Base Datos'!I240)))))</f>
        <v>667</v>
      </c>
      <c r="B242" s="52">
        <f>IF($B$3='Base Datos'!$L$5,'Base Datos'!E240,IF($B$3='Base Datos'!$L$6,'Base Datos'!F240,IF($B$3='Base Datos'!$L$7,'Base Datos'!G240,IF($B$3='Base Datos'!$L$8,'Base Datos'!H240,IF($B$3='Base Datos'!$L$9,'Base Datos'!I240)))))</f>
        <v>111</v>
      </c>
    </row>
    <row r="243" spans="1:2" ht="15.75" customHeight="1" thickBot="1" x14ac:dyDescent="0.4">
      <c r="A243" s="52">
        <f>IF($A$3='Base Datos'!$L$5,'Base Datos'!E241,IF($A$3='Base Datos'!$L$6,'Base Datos'!F241,IF($A$3='Base Datos'!$L$7,'Base Datos'!G241,IF($A$3='Base Datos'!$L$8,'Base Datos'!H241,IF($A$3='Base Datos'!$L$9,'Base Datos'!I241)))))</f>
        <v>798</v>
      </c>
      <c r="B243" s="52">
        <f>IF($B$3='Base Datos'!$L$5,'Base Datos'!E241,IF($B$3='Base Datos'!$L$6,'Base Datos'!F241,IF($B$3='Base Datos'!$L$7,'Base Datos'!G241,IF($B$3='Base Datos'!$L$8,'Base Datos'!H241,IF($B$3='Base Datos'!$L$9,'Base Datos'!I241)))))</f>
        <v>283</v>
      </c>
    </row>
    <row r="244" spans="1:2" ht="15.75" customHeight="1" thickBot="1" x14ac:dyDescent="0.4">
      <c r="A244" s="52">
        <f>IF($A$3='Base Datos'!$L$5,'Base Datos'!E242,IF($A$3='Base Datos'!$L$6,'Base Datos'!F242,IF($A$3='Base Datos'!$L$7,'Base Datos'!G242,IF($A$3='Base Datos'!$L$8,'Base Datos'!H242,IF($A$3='Base Datos'!$L$9,'Base Datos'!I242)))))</f>
        <v>816</v>
      </c>
      <c r="B244" s="52">
        <f>IF($B$3='Base Datos'!$L$5,'Base Datos'!E242,IF($B$3='Base Datos'!$L$6,'Base Datos'!F242,IF($B$3='Base Datos'!$L$7,'Base Datos'!G242,IF($B$3='Base Datos'!$L$8,'Base Datos'!H242,IF($B$3='Base Datos'!$L$9,'Base Datos'!I242)))))</f>
        <v>248</v>
      </c>
    </row>
    <row r="245" spans="1:2" ht="15.75" customHeight="1" thickBot="1" x14ac:dyDescent="0.4">
      <c r="A245" s="52">
        <f>IF($A$3='Base Datos'!$L$5,'Base Datos'!E243,IF($A$3='Base Datos'!$L$6,'Base Datos'!F243,IF($A$3='Base Datos'!$L$7,'Base Datos'!G243,IF($A$3='Base Datos'!$L$8,'Base Datos'!H243,IF($A$3='Base Datos'!$L$9,'Base Datos'!I243)))))</f>
        <v>766</v>
      </c>
      <c r="B245" s="52">
        <f>IF($B$3='Base Datos'!$L$5,'Base Datos'!E243,IF($B$3='Base Datos'!$L$6,'Base Datos'!F243,IF($B$3='Base Datos'!$L$7,'Base Datos'!G243,IF($B$3='Base Datos'!$L$8,'Base Datos'!H243,IF($B$3='Base Datos'!$L$9,'Base Datos'!I243)))))</f>
        <v>543</v>
      </c>
    </row>
    <row r="246" spans="1:2" ht="15.75" customHeight="1" thickBot="1" x14ac:dyDescent="0.4">
      <c r="A246" s="52">
        <f>IF($A$3='Base Datos'!$L$5,'Base Datos'!E244,IF($A$3='Base Datos'!$L$6,'Base Datos'!F244,IF($A$3='Base Datos'!$L$7,'Base Datos'!G244,IF($A$3='Base Datos'!$L$8,'Base Datos'!H244,IF($A$3='Base Datos'!$L$9,'Base Datos'!I244)))))</f>
        <v>678</v>
      </c>
      <c r="B246" s="52">
        <f>IF($B$3='Base Datos'!$L$5,'Base Datos'!E244,IF($B$3='Base Datos'!$L$6,'Base Datos'!F244,IF($B$3='Base Datos'!$L$7,'Base Datos'!G244,IF($B$3='Base Datos'!$L$8,'Base Datos'!H244,IF($B$3='Base Datos'!$L$9,'Base Datos'!I244)))))</f>
        <v>354</v>
      </c>
    </row>
    <row r="247" spans="1:2" ht="15.75" customHeight="1" thickBot="1" x14ac:dyDescent="0.4">
      <c r="A247" s="52">
        <f>IF($A$3='Base Datos'!$L$5,'Base Datos'!E245,IF($A$3='Base Datos'!$L$6,'Base Datos'!F245,IF($A$3='Base Datos'!$L$7,'Base Datos'!G245,IF($A$3='Base Datos'!$L$8,'Base Datos'!H245,IF($A$3='Base Datos'!$L$9,'Base Datos'!I245)))))</f>
        <v>1596</v>
      </c>
      <c r="B247" s="52">
        <f>IF($B$3='Base Datos'!$L$5,'Base Datos'!E245,IF($B$3='Base Datos'!$L$6,'Base Datos'!F245,IF($B$3='Base Datos'!$L$7,'Base Datos'!G245,IF($B$3='Base Datos'!$L$8,'Base Datos'!H245,IF($B$3='Base Datos'!$L$9,'Base Datos'!I245)))))</f>
        <v>215</v>
      </c>
    </row>
    <row r="248" spans="1:2" ht="15.75" customHeight="1" thickBot="1" x14ac:dyDescent="0.4">
      <c r="A248" s="52">
        <f>IF($A$3='Base Datos'!$L$5,'Base Datos'!E246,IF($A$3='Base Datos'!$L$6,'Base Datos'!F246,IF($A$3='Base Datos'!$L$7,'Base Datos'!G246,IF($A$3='Base Datos'!$L$8,'Base Datos'!H246,IF($A$3='Base Datos'!$L$9,'Base Datos'!I246)))))</f>
        <v>402</v>
      </c>
      <c r="B248" s="52">
        <f>IF($B$3='Base Datos'!$L$5,'Base Datos'!E246,IF($B$3='Base Datos'!$L$6,'Base Datos'!F246,IF($B$3='Base Datos'!$L$7,'Base Datos'!G246,IF($B$3='Base Datos'!$L$8,'Base Datos'!H246,IF($B$3='Base Datos'!$L$9,'Base Datos'!I246)))))</f>
        <v>374</v>
      </c>
    </row>
    <row r="249" spans="1:2" ht="15.75" customHeight="1" thickBot="1" x14ac:dyDescent="0.4">
      <c r="A249" s="52">
        <f>IF($A$3='Base Datos'!$L$5,'Base Datos'!E247,IF($A$3='Base Datos'!$L$6,'Base Datos'!F247,IF($A$3='Base Datos'!$L$7,'Base Datos'!G247,IF($A$3='Base Datos'!$L$8,'Base Datos'!H247,IF($A$3='Base Datos'!$L$9,'Base Datos'!I247)))))</f>
        <v>998</v>
      </c>
      <c r="B249" s="52">
        <f>IF($B$3='Base Datos'!$L$5,'Base Datos'!E247,IF($B$3='Base Datos'!$L$6,'Base Datos'!F247,IF($B$3='Base Datos'!$L$7,'Base Datos'!G247,IF($B$3='Base Datos'!$L$8,'Base Datos'!H247,IF($B$3='Base Datos'!$L$9,'Base Datos'!I247)))))</f>
        <v>529</v>
      </c>
    </row>
    <row r="250" spans="1:2" ht="15.75" customHeight="1" thickBot="1" x14ac:dyDescent="0.4">
      <c r="A250" s="52">
        <f>IF($A$3='Base Datos'!$L$5,'Base Datos'!E248,IF($A$3='Base Datos'!$L$6,'Base Datos'!F248,IF($A$3='Base Datos'!$L$7,'Base Datos'!G248,IF($A$3='Base Datos'!$L$8,'Base Datos'!H248,IF($A$3='Base Datos'!$L$9,'Base Datos'!I248)))))</f>
        <v>761</v>
      </c>
      <c r="B250" s="52">
        <f>IF($B$3='Base Datos'!$L$5,'Base Datos'!E248,IF($B$3='Base Datos'!$L$6,'Base Datos'!F248,IF($B$3='Base Datos'!$L$7,'Base Datos'!G248,IF($B$3='Base Datos'!$L$8,'Base Datos'!H248,IF($B$3='Base Datos'!$L$9,'Base Datos'!I248)))))</f>
        <v>702</v>
      </c>
    </row>
    <row r="251" spans="1:2" ht="15.75" customHeight="1" thickBot="1" x14ac:dyDescent="0.4">
      <c r="A251" s="52">
        <f>IF($A$3='Base Datos'!$L$5,'Base Datos'!E249,IF($A$3='Base Datos'!$L$6,'Base Datos'!F249,IF($A$3='Base Datos'!$L$7,'Base Datos'!G249,IF($A$3='Base Datos'!$L$8,'Base Datos'!H249,IF($A$3='Base Datos'!$L$9,'Base Datos'!I249)))))</f>
        <v>986</v>
      </c>
      <c r="B251" s="52">
        <f>IF($B$3='Base Datos'!$L$5,'Base Datos'!E249,IF($B$3='Base Datos'!$L$6,'Base Datos'!F249,IF($B$3='Base Datos'!$L$7,'Base Datos'!G249,IF($B$3='Base Datos'!$L$8,'Base Datos'!H249,IF($B$3='Base Datos'!$L$9,'Base Datos'!I249)))))</f>
        <v>324</v>
      </c>
    </row>
    <row r="252" spans="1:2" ht="15.75" customHeight="1" thickBot="1" x14ac:dyDescent="0.4">
      <c r="A252" s="52">
        <f>IF($A$3='Base Datos'!$L$5,'Base Datos'!E250,IF($A$3='Base Datos'!$L$6,'Base Datos'!F250,IF($A$3='Base Datos'!$L$7,'Base Datos'!G250,IF($A$3='Base Datos'!$L$8,'Base Datos'!H250,IF($A$3='Base Datos'!$L$9,'Base Datos'!I250)))))</f>
        <v>886</v>
      </c>
      <c r="B252" s="52">
        <f>IF($B$3='Base Datos'!$L$5,'Base Datos'!E250,IF($B$3='Base Datos'!$L$6,'Base Datos'!F250,IF($B$3='Base Datos'!$L$7,'Base Datos'!G250,IF($B$3='Base Datos'!$L$8,'Base Datos'!H250,IF($B$3='Base Datos'!$L$9,'Base Datos'!I250)))))</f>
        <v>467</v>
      </c>
    </row>
    <row r="253" spans="1:2" ht="15.75" customHeight="1" thickBot="1" x14ac:dyDescent="0.4">
      <c r="A253" s="52">
        <f>IF($A$3='Base Datos'!$L$5,'Base Datos'!E251,IF($A$3='Base Datos'!$L$6,'Base Datos'!F251,IF($A$3='Base Datos'!$L$7,'Base Datos'!G251,IF($A$3='Base Datos'!$L$8,'Base Datos'!H251,IF($A$3='Base Datos'!$L$9,'Base Datos'!I251)))))</f>
        <v>737</v>
      </c>
      <c r="B253" s="52">
        <f>IF($B$3='Base Datos'!$L$5,'Base Datos'!E251,IF($B$3='Base Datos'!$L$6,'Base Datos'!F251,IF($B$3='Base Datos'!$L$7,'Base Datos'!G251,IF($B$3='Base Datos'!$L$8,'Base Datos'!H251,IF($B$3='Base Datos'!$L$9,'Base Datos'!I251)))))</f>
        <v>238</v>
      </c>
    </row>
    <row r="254" spans="1:2" ht="15.75" customHeight="1" thickBot="1" x14ac:dyDescent="0.4">
      <c r="A254" s="52">
        <f>IF($A$3='Base Datos'!$L$5,'Base Datos'!E252,IF($A$3='Base Datos'!$L$6,'Base Datos'!F252,IF($A$3='Base Datos'!$L$7,'Base Datos'!G252,IF($A$3='Base Datos'!$L$8,'Base Datos'!H252,IF($A$3='Base Datos'!$L$9,'Base Datos'!I252)))))</f>
        <v>941</v>
      </c>
      <c r="B254" s="52">
        <f>IF($B$3='Base Datos'!$L$5,'Base Datos'!E252,IF($B$3='Base Datos'!$L$6,'Base Datos'!F252,IF($B$3='Base Datos'!$L$7,'Base Datos'!G252,IF($B$3='Base Datos'!$L$8,'Base Datos'!H252,IF($B$3='Base Datos'!$L$9,'Base Datos'!I252)))))</f>
        <v>16</v>
      </c>
    </row>
    <row r="255" spans="1:2" ht="15.75" customHeight="1" thickBot="1" x14ac:dyDescent="0.4">
      <c r="A255" s="52">
        <f>IF($A$3='Base Datos'!$L$5,'Base Datos'!E253,IF($A$3='Base Datos'!$L$6,'Base Datos'!F253,IF($A$3='Base Datos'!$L$7,'Base Datos'!G253,IF($A$3='Base Datos'!$L$8,'Base Datos'!H253,IF($A$3='Base Datos'!$L$9,'Base Datos'!I253)))))</f>
        <v>671</v>
      </c>
      <c r="B255" s="52">
        <f>IF($B$3='Base Datos'!$L$5,'Base Datos'!E253,IF($B$3='Base Datos'!$L$6,'Base Datos'!F253,IF($B$3='Base Datos'!$L$7,'Base Datos'!G253,IF($B$3='Base Datos'!$L$8,'Base Datos'!H253,IF($B$3='Base Datos'!$L$9,'Base Datos'!I253)))))</f>
        <v>231</v>
      </c>
    </row>
    <row r="256" spans="1:2" ht="15.75" customHeight="1" thickBot="1" x14ac:dyDescent="0.4">
      <c r="A256" s="52">
        <f>IF($A$3='Base Datos'!$L$5,'Base Datos'!E254,IF($A$3='Base Datos'!$L$6,'Base Datos'!F254,IF($A$3='Base Datos'!$L$7,'Base Datos'!G254,IF($A$3='Base Datos'!$L$8,'Base Datos'!H254,IF($A$3='Base Datos'!$L$9,'Base Datos'!I254)))))</f>
        <v>479</v>
      </c>
      <c r="B256" s="52">
        <f>IF($B$3='Base Datos'!$L$5,'Base Datos'!E254,IF($B$3='Base Datos'!$L$6,'Base Datos'!F254,IF($B$3='Base Datos'!$L$7,'Base Datos'!G254,IF($B$3='Base Datos'!$L$8,'Base Datos'!H254,IF($B$3='Base Datos'!$L$9,'Base Datos'!I254)))))</f>
        <v>732</v>
      </c>
    </row>
    <row r="257" spans="1:2" ht="15.75" customHeight="1" thickBot="1" x14ac:dyDescent="0.4">
      <c r="A257" s="52">
        <f>IF($A$3='Base Datos'!$L$5,'Base Datos'!E255,IF($A$3='Base Datos'!$L$6,'Base Datos'!F255,IF($A$3='Base Datos'!$L$7,'Base Datos'!G255,IF($A$3='Base Datos'!$L$8,'Base Datos'!H255,IF($A$3='Base Datos'!$L$9,'Base Datos'!I255)))))</f>
        <v>807</v>
      </c>
      <c r="B257" s="52">
        <f>IF($B$3='Base Datos'!$L$5,'Base Datos'!E255,IF($B$3='Base Datos'!$L$6,'Base Datos'!F255,IF($B$3='Base Datos'!$L$7,'Base Datos'!G255,IF($B$3='Base Datos'!$L$8,'Base Datos'!H255,IF($B$3='Base Datos'!$L$9,'Base Datos'!I255)))))</f>
        <v>1039</v>
      </c>
    </row>
    <row r="258" spans="1:2" ht="15.75" customHeight="1" thickBot="1" x14ac:dyDescent="0.4">
      <c r="A258" s="52">
        <f>IF($A$3='Base Datos'!$L$5,'Base Datos'!E256,IF($A$3='Base Datos'!$L$6,'Base Datos'!F256,IF($A$3='Base Datos'!$L$7,'Base Datos'!G256,IF($A$3='Base Datos'!$L$8,'Base Datos'!H256,IF($A$3='Base Datos'!$L$9,'Base Datos'!I256)))))</f>
        <v>845</v>
      </c>
      <c r="B258" s="52">
        <f>IF($B$3='Base Datos'!$L$5,'Base Datos'!E256,IF($B$3='Base Datos'!$L$6,'Base Datos'!F256,IF($B$3='Base Datos'!$L$7,'Base Datos'!G256,IF($B$3='Base Datos'!$L$8,'Base Datos'!H256,IF($B$3='Base Datos'!$L$9,'Base Datos'!I256)))))</f>
        <v>4</v>
      </c>
    </row>
    <row r="259" spans="1:2" ht="15.75" customHeight="1" thickBot="1" x14ac:dyDescent="0.4">
      <c r="A259" s="52">
        <f>IF($A$3='Base Datos'!$L$5,'Base Datos'!E257,IF($A$3='Base Datos'!$L$6,'Base Datos'!F257,IF($A$3='Base Datos'!$L$7,'Base Datos'!G257,IF($A$3='Base Datos'!$L$8,'Base Datos'!H257,IF($A$3='Base Datos'!$L$9,'Base Datos'!I257)))))</f>
        <v>524</v>
      </c>
      <c r="B259" s="52">
        <f>IF($B$3='Base Datos'!$L$5,'Base Datos'!E257,IF($B$3='Base Datos'!$L$6,'Base Datos'!F257,IF($B$3='Base Datos'!$L$7,'Base Datos'!G257,IF($B$3='Base Datos'!$L$8,'Base Datos'!H257,IF($B$3='Base Datos'!$L$9,'Base Datos'!I257)))))</f>
        <v>772</v>
      </c>
    </row>
    <row r="260" spans="1:2" ht="15.75" customHeight="1" thickBot="1" x14ac:dyDescent="0.4">
      <c r="A260" s="52">
        <f>IF($A$3='Base Datos'!$L$5,'Base Datos'!E258,IF($A$3='Base Datos'!$L$6,'Base Datos'!F258,IF($A$3='Base Datos'!$L$7,'Base Datos'!G258,IF($A$3='Base Datos'!$L$8,'Base Datos'!H258,IF($A$3='Base Datos'!$L$9,'Base Datos'!I258)))))</f>
        <v>114</v>
      </c>
      <c r="B260" s="52">
        <f>IF($B$3='Base Datos'!$L$5,'Base Datos'!E258,IF($B$3='Base Datos'!$L$6,'Base Datos'!F258,IF($B$3='Base Datos'!$L$7,'Base Datos'!G258,IF($B$3='Base Datos'!$L$8,'Base Datos'!H258,IF($B$3='Base Datos'!$L$9,'Base Datos'!I258)))))</f>
        <v>37</v>
      </c>
    </row>
    <row r="261" spans="1:2" ht="15.75" customHeight="1" thickBot="1" x14ac:dyDescent="0.4">
      <c r="A261" s="52">
        <f>IF($A$3='Base Datos'!$L$5,'Base Datos'!E259,IF($A$3='Base Datos'!$L$6,'Base Datos'!F259,IF($A$3='Base Datos'!$L$7,'Base Datos'!G259,IF($A$3='Base Datos'!$L$8,'Base Datos'!H259,IF($A$3='Base Datos'!$L$9,'Base Datos'!I259)))))</f>
        <v>1287</v>
      </c>
      <c r="B261" s="52">
        <f>IF($B$3='Base Datos'!$L$5,'Base Datos'!E259,IF($B$3='Base Datos'!$L$6,'Base Datos'!F259,IF($B$3='Base Datos'!$L$7,'Base Datos'!G259,IF($B$3='Base Datos'!$L$8,'Base Datos'!H259,IF($B$3='Base Datos'!$L$9,'Base Datos'!I259)))))</f>
        <v>461</v>
      </c>
    </row>
    <row r="262" spans="1:2" ht="15.75" customHeight="1" thickBot="1" x14ac:dyDescent="0.4">
      <c r="A262" s="52">
        <f>IF($A$3='Base Datos'!$L$5,'Base Datos'!E260,IF($A$3='Base Datos'!$L$6,'Base Datos'!F260,IF($A$3='Base Datos'!$L$7,'Base Datos'!G260,IF($A$3='Base Datos'!$L$8,'Base Datos'!H260,IF($A$3='Base Datos'!$L$9,'Base Datos'!I260)))))</f>
        <v>933</v>
      </c>
      <c r="B262" s="52">
        <f>IF($B$3='Base Datos'!$L$5,'Base Datos'!E260,IF($B$3='Base Datos'!$L$6,'Base Datos'!F260,IF($B$3='Base Datos'!$L$7,'Base Datos'!G260,IF($B$3='Base Datos'!$L$8,'Base Datos'!H260,IF($B$3='Base Datos'!$L$9,'Base Datos'!I260)))))</f>
        <v>805</v>
      </c>
    </row>
    <row r="263" spans="1:2" ht="15.75" customHeight="1" thickBot="1" x14ac:dyDescent="0.4">
      <c r="A263" s="52">
        <f>IF($A$3='Base Datos'!$L$5,'Base Datos'!E261,IF($A$3='Base Datos'!$L$6,'Base Datos'!F261,IF($A$3='Base Datos'!$L$7,'Base Datos'!G261,IF($A$3='Base Datos'!$L$8,'Base Datos'!H261,IF($A$3='Base Datos'!$L$9,'Base Datos'!I261)))))</f>
        <v>995</v>
      </c>
      <c r="B263" s="52">
        <f>IF($B$3='Base Datos'!$L$5,'Base Datos'!E261,IF($B$3='Base Datos'!$L$6,'Base Datos'!F261,IF($B$3='Base Datos'!$L$7,'Base Datos'!G261,IF($B$3='Base Datos'!$L$8,'Base Datos'!H261,IF($B$3='Base Datos'!$L$9,'Base Datos'!I261)))))</f>
        <v>77</v>
      </c>
    </row>
    <row r="264" spans="1:2" ht="15.75" customHeight="1" thickBot="1" x14ac:dyDescent="0.4">
      <c r="A264" s="52">
        <f>IF($A$3='Base Datos'!$L$5,'Base Datos'!E262,IF($A$3='Base Datos'!$L$6,'Base Datos'!F262,IF($A$3='Base Datos'!$L$7,'Base Datos'!G262,IF($A$3='Base Datos'!$L$8,'Base Datos'!H262,IF($A$3='Base Datos'!$L$9,'Base Datos'!I262)))))</f>
        <v>257</v>
      </c>
      <c r="B264" s="52">
        <f>IF($B$3='Base Datos'!$L$5,'Base Datos'!E262,IF($B$3='Base Datos'!$L$6,'Base Datos'!F262,IF($B$3='Base Datos'!$L$7,'Base Datos'!G262,IF($B$3='Base Datos'!$L$8,'Base Datos'!H262,IF($B$3='Base Datos'!$L$9,'Base Datos'!I262)))))</f>
        <v>66</v>
      </c>
    </row>
    <row r="265" spans="1:2" ht="15.75" customHeight="1" thickBot="1" x14ac:dyDescent="0.4">
      <c r="A265" s="52">
        <f>IF($A$3='Base Datos'!$L$5,'Base Datos'!E263,IF($A$3='Base Datos'!$L$6,'Base Datos'!F263,IF($A$3='Base Datos'!$L$7,'Base Datos'!G263,IF($A$3='Base Datos'!$L$8,'Base Datos'!H263,IF($A$3='Base Datos'!$L$9,'Base Datos'!I263)))))</f>
        <v>1003</v>
      </c>
      <c r="B265" s="52">
        <f>IF($B$3='Base Datos'!$L$5,'Base Datos'!E263,IF($B$3='Base Datos'!$L$6,'Base Datos'!F263,IF($B$3='Base Datos'!$L$7,'Base Datos'!G263,IF($B$3='Base Datos'!$L$8,'Base Datos'!H263,IF($B$3='Base Datos'!$L$9,'Base Datos'!I263)))))</f>
        <v>323</v>
      </c>
    </row>
    <row r="266" spans="1:2" ht="15.75" customHeight="1" thickBot="1" x14ac:dyDescent="0.4">
      <c r="A266" s="52">
        <f>IF($A$3='Base Datos'!$L$5,'Base Datos'!E264,IF($A$3='Base Datos'!$L$6,'Base Datos'!F264,IF($A$3='Base Datos'!$L$7,'Base Datos'!G264,IF($A$3='Base Datos'!$L$8,'Base Datos'!H264,IF($A$3='Base Datos'!$L$9,'Base Datos'!I264)))))</f>
        <v>668</v>
      </c>
      <c r="B266" s="52">
        <f>IF($B$3='Base Datos'!$L$5,'Base Datos'!E264,IF($B$3='Base Datos'!$L$6,'Base Datos'!F264,IF($B$3='Base Datos'!$L$7,'Base Datos'!G264,IF($B$3='Base Datos'!$L$8,'Base Datos'!H264,IF($B$3='Base Datos'!$L$9,'Base Datos'!I264)))))</f>
        <v>678</v>
      </c>
    </row>
    <row r="267" spans="1:2" ht="15.75" customHeight="1" thickBot="1" x14ac:dyDescent="0.4">
      <c r="A267" s="52">
        <f>IF($A$3='Base Datos'!$L$5,'Base Datos'!E265,IF($A$3='Base Datos'!$L$6,'Base Datos'!F265,IF($A$3='Base Datos'!$L$7,'Base Datos'!G265,IF($A$3='Base Datos'!$L$8,'Base Datos'!H265,IF($A$3='Base Datos'!$L$9,'Base Datos'!I265)))))</f>
        <v>727</v>
      </c>
      <c r="B267" s="52">
        <f>IF($B$3='Base Datos'!$L$5,'Base Datos'!E265,IF($B$3='Base Datos'!$L$6,'Base Datos'!F265,IF($B$3='Base Datos'!$L$7,'Base Datos'!G265,IF($B$3='Base Datos'!$L$8,'Base Datos'!H265,IF($B$3='Base Datos'!$L$9,'Base Datos'!I265)))))</f>
        <v>561</v>
      </c>
    </row>
    <row r="268" spans="1:2" ht="15.75" customHeight="1" thickBot="1" x14ac:dyDescent="0.4">
      <c r="A268" s="52">
        <f>IF($A$3='Base Datos'!$L$5,'Base Datos'!E266,IF($A$3='Base Datos'!$L$6,'Base Datos'!F266,IF($A$3='Base Datos'!$L$7,'Base Datos'!G266,IF($A$3='Base Datos'!$L$8,'Base Datos'!H266,IF($A$3='Base Datos'!$L$9,'Base Datos'!I266)))))</f>
        <v>964</v>
      </c>
      <c r="B268" s="52">
        <f>IF($B$3='Base Datos'!$L$5,'Base Datos'!E266,IF($B$3='Base Datos'!$L$6,'Base Datos'!F266,IF($B$3='Base Datos'!$L$7,'Base Datos'!G266,IF($B$3='Base Datos'!$L$8,'Base Datos'!H266,IF($B$3='Base Datos'!$L$9,'Base Datos'!I266)))))</f>
        <v>371</v>
      </c>
    </row>
    <row r="269" spans="1:2" ht="15.75" customHeight="1" thickBot="1" x14ac:dyDescent="0.4">
      <c r="A269" s="52">
        <f>IF($A$3='Base Datos'!$L$5,'Base Datos'!E267,IF($A$3='Base Datos'!$L$6,'Base Datos'!F267,IF($A$3='Base Datos'!$L$7,'Base Datos'!G267,IF($A$3='Base Datos'!$L$8,'Base Datos'!H267,IF($A$3='Base Datos'!$L$9,'Base Datos'!I267)))))</f>
        <v>1053</v>
      </c>
      <c r="B269" s="52">
        <f>IF($B$3='Base Datos'!$L$5,'Base Datos'!E267,IF($B$3='Base Datos'!$L$6,'Base Datos'!F267,IF($B$3='Base Datos'!$L$7,'Base Datos'!G267,IF($B$3='Base Datos'!$L$8,'Base Datos'!H267,IF($B$3='Base Datos'!$L$9,'Base Datos'!I267)))))</f>
        <v>265</v>
      </c>
    </row>
    <row r="270" spans="1:2" ht="15.75" customHeight="1" thickBot="1" x14ac:dyDescent="0.4">
      <c r="A270" s="52">
        <f>IF($A$3='Base Datos'!$L$5,'Base Datos'!E268,IF($A$3='Base Datos'!$L$6,'Base Datos'!F268,IF($A$3='Base Datos'!$L$7,'Base Datos'!G268,IF($A$3='Base Datos'!$L$8,'Base Datos'!H268,IF($A$3='Base Datos'!$L$9,'Base Datos'!I268)))))</f>
        <v>71</v>
      </c>
      <c r="B270" s="52">
        <f>IF($B$3='Base Datos'!$L$5,'Base Datos'!E268,IF($B$3='Base Datos'!$L$6,'Base Datos'!F268,IF($B$3='Base Datos'!$L$7,'Base Datos'!G268,IF($B$3='Base Datos'!$L$8,'Base Datos'!H268,IF($B$3='Base Datos'!$L$9,'Base Datos'!I268)))))</f>
        <v>151</v>
      </c>
    </row>
    <row r="271" spans="1:2" ht="15.75" customHeight="1" thickBot="1" x14ac:dyDescent="0.4">
      <c r="A271" s="52">
        <f>IF($A$3='Base Datos'!$L$5,'Base Datos'!E269,IF($A$3='Base Datos'!$L$6,'Base Datos'!F269,IF($A$3='Base Datos'!$L$7,'Base Datos'!G269,IF($A$3='Base Datos'!$L$8,'Base Datos'!H269,IF($A$3='Base Datos'!$L$9,'Base Datos'!I269)))))</f>
        <v>1045</v>
      </c>
      <c r="B271" s="52">
        <f>IF($B$3='Base Datos'!$L$5,'Base Datos'!E269,IF($B$3='Base Datos'!$L$6,'Base Datos'!F269,IF($B$3='Base Datos'!$L$7,'Base Datos'!G269,IF($B$3='Base Datos'!$L$8,'Base Datos'!H269,IF($B$3='Base Datos'!$L$9,'Base Datos'!I269)))))</f>
        <v>216</v>
      </c>
    </row>
    <row r="272" spans="1:2" ht="15.75" customHeight="1" thickBot="1" x14ac:dyDescent="0.4">
      <c r="A272" s="52">
        <f>IF($A$3='Base Datos'!$L$5,'Base Datos'!E270,IF($A$3='Base Datos'!$L$6,'Base Datos'!F270,IF($A$3='Base Datos'!$L$7,'Base Datos'!G270,IF($A$3='Base Datos'!$L$8,'Base Datos'!H270,IF($A$3='Base Datos'!$L$9,'Base Datos'!I270)))))</f>
        <v>1137</v>
      </c>
      <c r="B272" s="52">
        <f>IF($B$3='Base Datos'!$L$5,'Base Datos'!E270,IF($B$3='Base Datos'!$L$6,'Base Datos'!F270,IF($B$3='Base Datos'!$L$7,'Base Datos'!G270,IF($B$3='Base Datos'!$L$8,'Base Datos'!H270,IF($B$3='Base Datos'!$L$9,'Base Datos'!I270)))))</f>
        <v>117</v>
      </c>
    </row>
    <row r="273" spans="1:2" ht="15.75" customHeight="1" thickBot="1" x14ac:dyDescent="0.4">
      <c r="A273" s="52">
        <f>IF($A$3='Base Datos'!$L$5,'Base Datos'!E271,IF($A$3='Base Datos'!$L$6,'Base Datos'!F271,IF($A$3='Base Datos'!$L$7,'Base Datos'!G271,IF($A$3='Base Datos'!$L$8,'Base Datos'!H271,IF($A$3='Base Datos'!$L$9,'Base Datos'!I271)))))</f>
        <v>1049</v>
      </c>
      <c r="B273" s="52">
        <f>IF($B$3='Base Datos'!$L$5,'Base Datos'!E271,IF($B$3='Base Datos'!$L$6,'Base Datos'!F271,IF($B$3='Base Datos'!$L$7,'Base Datos'!G271,IF($B$3='Base Datos'!$L$8,'Base Datos'!H271,IF($B$3='Base Datos'!$L$9,'Base Datos'!I271)))))</f>
        <v>376</v>
      </c>
    </row>
    <row r="274" spans="1:2" ht="15.75" customHeight="1" thickBot="1" x14ac:dyDescent="0.4">
      <c r="A274" s="52">
        <f>IF($A$3='Base Datos'!$L$5,'Base Datos'!E272,IF($A$3='Base Datos'!$L$6,'Base Datos'!F272,IF($A$3='Base Datos'!$L$7,'Base Datos'!G272,IF($A$3='Base Datos'!$L$8,'Base Datos'!H272,IF($A$3='Base Datos'!$L$9,'Base Datos'!I272)))))</f>
        <v>748</v>
      </c>
      <c r="B274" s="52">
        <f>IF($B$3='Base Datos'!$L$5,'Base Datos'!E272,IF($B$3='Base Datos'!$L$6,'Base Datos'!F272,IF($B$3='Base Datos'!$L$7,'Base Datos'!G272,IF($B$3='Base Datos'!$L$8,'Base Datos'!H272,IF($B$3='Base Datos'!$L$9,'Base Datos'!I272)))))</f>
        <v>294</v>
      </c>
    </row>
    <row r="275" spans="1:2" ht="15.75" customHeight="1" thickBot="1" x14ac:dyDescent="0.4">
      <c r="A275" s="52">
        <f>IF($A$3='Base Datos'!$L$5,'Base Datos'!E273,IF($A$3='Base Datos'!$L$6,'Base Datos'!F273,IF($A$3='Base Datos'!$L$7,'Base Datos'!G273,IF($A$3='Base Datos'!$L$8,'Base Datos'!H273,IF($A$3='Base Datos'!$L$9,'Base Datos'!I273)))))</f>
        <v>109</v>
      </c>
      <c r="B275" s="52">
        <f>IF($B$3='Base Datos'!$L$5,'Base Datos'!E273,IF($B$3='Base Datos'!$L$6,'Base Datos'!F273,IF($B$3='Base Datos'!$L$7,'Base Datos'!G273,IF($B$3='Base Datos'!$L$8,'Base Datos'!H273,IF($B$3='Base Datos'!$L$9,'Base Datos'!I273)))))</f>
        <v>602</v>
      </c>
    </row>
    <row r="276" spans="1:2" ht="15.75" customHeight="1" thickBot="1" x14ac:dyDescent="0.4">
      <c r="A276" s="52">
        <f>IF($A$3='Base Datos'!$L$5,'Base Datos'!E274,IF($A$3='Base Datos'!$L$6,'Base Datos'!F274,IF($A$3='Base Datos'!$L$7,'Base Datos'!G274,IF($A$3='Base Datos'!$L$8,'Base Datos'!H274,IF($A$3='Base Datos'!$L$9,'Base Datos'!I274)))))</f>
        <v>1023</v>
      </c>
      <c r="B276" s="52">
        <f>IF($B$3='Base Datos'!$L$5,'Base Datos'!E274,IF($B$3='Base Datos'!$L$6,'Base Datos'!F274,IF($B$3='Base Datos'!$L$7,'Base Datos'!G274,IF($B$3='Base Datos'!$L$8,'Base Datos'!H274,IF($B$3='Base Datos'!$L$9,'Base Datos'!I274)))))</f>
        <v>553</v>
      </c>
    </row>
    <row r="277" spans="1:2" ht="15.75" customHeight="1" thickBot="1" x14ac:dyDescent="0.4">
      <c r="A277" s="52">
        <f>IF($A$3='Base Datos'!$L$5,'Base Datos'!E275,IF($A$3='Base Datos'!$L$6,'Base Datos'!F275,IF($A$3='Base Datos'!$L$7,'Base Datos'!G275,IF($A$3='Base Datos'!$L$8,'Base Datos'!H275,IF($A$3='Base Datos'!$L$9,'Base Datos'!I275)))))</f>
        <v>891</v>
      </c>
      <c r="B277" s="52">
        <f>IF($B$3='Base Datos'!$L$5,'Base Datos'!E275,IF($B$3='Base Datos'!$L$6,'Base Datos'!F275,IF($B$3='Base Datos'!$L$7,'Base Datos'!G275,IF($B$3='Base Datos'!$L$8,'Base Datos'!H275,IF($B$3='Base Datos'!$L$9,'Base Datos'!I275)))))</f>
        <v>596</v>
      </c>
    </row>
    <row r="278" spans="1:2" ht="15.75" customHeight="1" thickBot="1" x14ac:dyDescent="0.4">
      <c r="A278" s="52">
        <f>IF($A$3='Base Datos'!$L$5,'Base Datos'!E276,IF($A$3='Base Datos'!$L$6,'Base Datos'!F276,IF($A$3='Base Datos'!$L$7,'Base Datos'!G276,IF($A$3='Base Datos'!$L$8,'Base Datos'!H276,IF($A$3='Base Datos'!$L$9,'Base Datos'!I276)))))</f>
        <v>1038</v>
      </c>
      <c r="B278" s="52">
        <f>IF($B$3='Base Datos'!$L$5,'Base Datos'!E276,IF($B$3='Base Datos'!$L$6,'Base Datos'!F276,IF($B$3='Base Datos'!$L$7,'Base Datos'!G276,IF($B$3='Base Datos'!$L$8,'Base Datos'!H276,IF($B$3='Base Datos'!$L$9,'Base Datos'!I276)))))</f>
        <v>344</v>
      </c>
    </row>
    <row r="279" spans="1:2" ht="15.75" customHeight="1" thickBot="1" x14ac:dyDescent="0.4">
      <c r="A279" s="52">
        <f>IF($A$3='Base Datos'!$L$5,'Base Datos'!E277,IF($A$3='Base Datos'!$L$6,'Base Datos'!F277,IF($A$3='Base Datos'!$L$7,'Base Datos'!G277,IF($A$3='Base Datos'!$L$8,'Base Datos'!H277,IF($A$3='Base Datos'!$L$9,'Base Datos'!I277)))))</f>
        <v>21</v>
      </c>
      <c r="B279" s="52">
        <f>IF($B$3='Base Datos'!$L$5,'Base Datos'!E277,IF($B$3='Base Datos'!$L$6,'Base Datos'!F277,IF($B$3='Base Datos'!$L$7,'Base Datos'!G277,IF($B$3='Base Datos'!$L$8,'Base Datos'!H277,IF($B$3='Base Datos'!$L$9,'Base Datos'!I277)))))</f>
        <v>1436</v>
      </c>
    </row>
    <row r="280" spans="1:2" ht="15.75" customHeight="1" thickBot="1" x14ac:dyDescent="0.4">
      <c r="A280" s="52">
        <f>IF($A$3='Base Datos'!$L$5,'Base Datos'!E278,IF($A$3='Base Datos'!$L$6,'Base Datos'!F278,IF($A$3='Base Datos'!$L$7,'Base Datos'!G278,IF($A$3='Base Datos'!$L$8,'Base Datos'!H278,IF($A$3='Base Datos'!$L$9,'Base Datos'!I278)))))</f>
        <v>936</v>
      </c>
      <c r="B280" s="52">
        <f>IF($B$3='Base Datos'!$L$5,'Base Datos'!E278,IF($B$3='Base Datos'!$L$6,'Base Datos'!F278,IF($B$3='Base Datos'!$L$7,'Base Datos'!G278,IF($B$3='Base Datos'!$L$8,'Base Datos'!H278,IF($B$3='Base Datos'!$L$9,'Base Datos'!I278)))))</f>
        <v>526</v>
      </c>
    </row>
    <row r="281" spans="1:2" ht="15.75" customHeight="1" thickBot="1" x14ac:dyDescent="0.4">
      <c r="A281" s="52">
        <f>IF($A$3='Base Datos'!$L$5,'Base Datos'!E279,IF($A$3='Base Datos'!$L$6,'Base Datos'!F279,IF($A$3='Base Datos'!$L$7,'Base Datos'!G279,IF($A$3='Base Datos'!$L$8,'Base Datos'!H279,IF($A$3='Base Datos'!$L$9,'Base Datos'!I279)))))</f>
        <v>839</v>
      </c>
      <c r="B281" s="52">
        <f>IF($B$3='Base Datos'!$L$5,'Base Datos'!E279,IF($B$3='Base Datos'!$L$6,'Base Datos'!F279,IF($B$3='Base Datos'!$L$7,'Base Datos'!G279,IF($B$3='Base Datos'!$L$8,'Base Datos'!H279,IF($B$3='Base Datos'!$L$9,'Base Datos'!I279)))))</f>
        <v>274</v>
      </c>
    </row>
    <row r="282" spans="1:2" ht="15.75" customHeight="1" thickBot="1" x14ac:dyDescent="0.4">
      <c r="A282" s="52">
        <f>IF($A$3='Base Datos'!$L$5,'Base Datos'!E280,IF($A$3='Base Datos'!$L$6,'Base Datos'!F280,IF($A$3='Base Datos'!$L$7,'Base Datos'!G280,IF($A$3='Base Datos'!$L$8,'Base Datos'!H280,IF($A$3='Base Datos'!$L$9,'Base Datos'!I280)))))</f>
        <v>1249</v>
      </c>
      <c r="B282" s="52">
        <f>IF($B$3='Base Datos'!$L$5,'Base Datos'!E280,IF($B$3='Base Datos'!$L$6,'Base Datos'!F280,IF($B$3='Base Datos'!$L$7,'Base Datos'!G280,IF($B$3='Base Datos'!$L$8,'Base Datos'!H280,IF($B$3='Base Datos'!$L$9,'Base Datos'!I280)))))</f>
        <v>272</v>
      </c>
    </row>
    <row r="283" spans="1:2" ht="15.75" customHeight="1" thickBot="1" x14ac:dyDescent="0.4">
      <c r="A283" s="52">
        <f>IF($A$3='Base Datos'!$L$5,'Base Datos'!E281,IF($A$3='Base Datos'!$L$6,'Base Datos'!F281,IF($A$3='Base Datos'!$L$7,'Base Datos'!G281,IF($A$3='Base Datos'!$L$8,'Base Datos'!H281,IF($A$3='Base Datos'!$L$9,'Base Datos'!I281)))))</f>
        <v>245</v>
      </c>
      <c r="B283" s="52">
        <f>IF($B$3='Base Datos'!$L$5,'Base Datos'!E281,IF($B$3='Base Datos'!$L$6,'Base Datos'!F281,IF($B$3='Base Datos'!$L$7,'Base Datos'!G281,IF($B$3='Base Datos'!$L$8,'Base Datos'!H281,IF($B$3='Base Datos'!$L$9,'Base Datos'!I281)))))</f>
        <v>79</v>
      </c>
    </row>
    <row r="284" spans="1:2" ht="15.75" customHeight="1" thickBot="1" x14ac:dyDescent="0.4">
      <c r="A284" s="52">
        <f>IF($A$3='Base Datos'!$L$5,'Base Datos'!E282,IF($A$3='Base Datos'!$L$6,'Base Datos'!F282,IF($A$3='Base Datos'!$L$7,'Base Datos'!G282,IF($A$3='Base Datos'!$L$8,'Base Datos'!H282,IF($A$3='Base Datos'!$L$9,'Base Datos'!I282)))))</f>
        <v>778</v>
      </c>
      <c r="B284" s="52">
        <f>IF($B$3='Base Datos'!$L$5,'Base Datos'!E282,IF($B$3='Base Datos'!$L$6,'Base Datos'!F282,IF($B$3='Base Datos'!$L$7,'Base Datos'!G282,IF($B$3='Base Datos'!$L$8,'Base Datos'!H282,IF($B$3='Base Datos'!$L$9,'Base Datos'!I282)))))</f>
        <v>279</v>
      </c>
    </row>
    <row r="285" spans="1:2" ht="15.75" customHeight="1" thickBot="1" x14ac:dyDescent="0.4">
      <c r="A285" s="52">
        <f>IF($A$3='Base Datos'!$L$5,'Base Datos'!E283,IF($A$3='Base Datos'!$L$6,'Base Datos'!F283,IF($A$3='Base Datos'!$L$7,'Base Datos'!G283,IF($A$3='Base Datos'!$L$8,'Base Datos'!H283,IF($A$3='Base Datos'!$L$9,'Base Datos'!I283)))))</f>
        <v>891</v>
      </c>
      <c r="B285" s="52">
        <f>IF($B$3='Base Datos'!$L$5,'Base Datos'!E283,IF($B$3='Base Datos'!$L$6,'Base Datos'!F283,IF($B$3='Base Datos'!$L$7,'Base Datos'!G283,IF($B$3='Base Datos'!$L$8,'Base Datos'!H283,IF($B$3='Base Datos'!$L$9,'Base Datos'!I283)))))</f>
        <v>864</v>
      </c>
    </row>
    <row r="286" spans="1:2" ht="15.75" customHeight="1" thickBot="1" x14ac:dyDescent="0.4">
      <c r="A286" s="52">
        <f>IF($A$3='Base Datos'!$L$5,'Base Datos'!E284,IF($A$3='Base Datos'!$L$6,'Base Datos'!F284,IF($A$3='Base Datos'!$L$7,'Base Datos'!G284,IF($A$3='Base Datos'!$L$8,'Base Datos'!H284,IF($A$3='Base Datos'!$L$9,'Base Datos'!I284)))))</f>
        <v>934</v>
      </c>
      <c r="B286" s="52">
        <f>IF($B$3='Base Datos'!$L$5,'Base Datos'!E284,IF($B$3='Base Datos'!$L$6,'Base Datos'!F284,IF($B$3='Base Datos'!$L$7,'Base Datos'!G284,IF($B$3='Base Datos'!$L$8,'Base Datos'!H284,IF($B$3='Base Datos'!$L$9,'Base Datos'!I284)))))</f>
        <v>14</v>
      </c>
    </row>
    <row r="287" spans="1:2" ht="15.75" customHeight="1" thickBot="1" x14ac:dyDescent="0.4">
      <c r="A287" s="52">
        <f>IF($A$3='Base Datos'!$L$5,'Base Datos'!E285,IF($A$3='Base Datos'!$L$6,'Base Datos'!F285,IF($A$3='Base Datos'!$L$7,'Base Datos'!G285,IF($A$3='Base Datos'!$L$8,'Base Datos'!H285,IF($A$3='Base Datos'!$L$9,'Base Datos'!I285)))))</f>
        <v>53</v>
      </c>
      <c r="B287" s="52">
        <f>IF($B$3='Base Datos'!$L$5,'Base Datos'!E285,IF($B$3='Base Datos'!$L$6,'Base Datos'!F285,IF($B$3='Base Datos'!$L$7,'Base Datos'!G285,IF($B$3='Base Datos'!$L$8,'Base Datos'!H285,IF($B$3='Base Datos'!$L$9,'Base Datos'!I285)))))</f>
        <v>514</v>
      </c>
    </row>
    <row r="288" spans="1:2" ht="15.75" customHeight="1" thickBot="1" x14ac:dyDescent="0.4">
      <c r="A288" s="52">
        <f>IF($A$3='Base Datos'!$L$5,'Base Datos'!E286,IF($A$3='Base Datos'!$L$6,'Base Datos'!F286,IF($A$3='Base Datos'!$L$7,'Base Datos'!G286,IF($A$3='Base Datos'!$L$8,'Base Datos'!H286,IF($A$3='Base Datos'!$L$9,'Base Datos'!I286)))))</f>
        <v>787</v>
      </c>
      <c r="B288" s="52">
        <f>IF($B$3='Base Datos'!$L$5,'Base Datos'!E286,IF($B$3='Base Datos'!$L$6,'Base Datos'!F286,IF($B$3='Base Datos'!$L$7,'Base Datos'!G286,IF($B$3='Base Datos'!$L$8,'Base Datos'!H286,IF($B$3='Base Datos'!$L$9,'Base Datos'!I286)))))</f>
        <v>23</v>
      </c>
    </row>
    <row r="289" spans="1:2" ht="15.75" customHeight="1" thickBot="1" x14ac:dyDescent="0.4">
      <c r="A289" s="52">
        <f>IF($A$3='Base Datos'!$L$5,'Base Datos'!E287,IF($A$3='Base Datos'!$L$6,'Base Datos'!F287,IF($A$3='Base Datos'!$L$7,'Base Datos'!G287,IF($A$3='Base Datos'!$L$8,'Base Datos'!H287,IF($A$3='Base Datos'!$L$9,'Base Datos'!I287)))))</f>
        <v>296</v>
      </c>
      <c r="B289" s="52">
        <f>IF($B$3='Base Datos'!$L$5,'Base Datos'!E287,IF($B$3='Base Datos'!$L$6,'Base Datos'!F287,IF($B$3='Base Datos'!$L$7,'Base Datos'!G287,IF($B$3='Base Datos'!$L$8,'Base Datos'!H287,IF($B$3='Base Datos'!$L$9,'Base Datos'!I287)))))</f>
        <v>142</v>
      </c>
    </row>
    <row r="290" spans="1:2" ht="15.75" customHeight="1" thickBot="1" x14ac:dyDescent="0.4">
      <c r="A290" s="52">
        <f>IF($A$3='Base Datos'!$L$5,'Base Datos'!E288,IF($A$3='Base Datos'!$L$6,'Base Datos'!F288,IF($A$3='Base Datos'!$L$7,'Base Datos'!G288,IF($A$3='Base Datos'!$L$8,'Base Datos'!H288,IF($A$3='Base Datos'!$L$9,'Base Datos'!I288)))))</f>
        <v>726</v>
      </c>
      <c r="B290" s="52">
        <f>IF($B$3='Base Datos'!$L$5,'Base Datos'!E288,IF($B$3='Base Datos'!$L$6,'Base Datos'!F288,IF($B$3='Base Datos'!$L$7,'Base Datos'!G288,IF($B$3='Base Datos'!$L$8,'Base Datos'!H288,IF($B$3='Base Datos'!$L$9,'Base Datos'!I288)))))</f>
        <v>12</v>
      </c>
    </row>
    <row r="291" spans="1:2" ht="15.75" customHeight="1" thickBot="1" x14ac:dyDescent="0.4">
      <c r="A291" s="52">
        <f>IF($A$3='Base Datos'!$L$5,'Base Datos'!E289,IF($A$3='Base Datos'!$L$6,'Base Datos'!F289,IF($A$3='Base Datos'!$L$7,'Base Datos'!G289,IF($A$3='Base Datos'!$L$8,'Base Datos'!H289,IF($A$3='Base Datos'!$L$9,'Base Datos'!I289)))))</f>
        <v>1276</v>
      </c>
      <c r="B291" s="52">
        <f>IF($B$3='Base Datos'!$L$5,'Base Datos'!E289,IF($B$3='Base Datos'!$L$6,'Base Datos'!F289,IF($B$3='Base Datos'!$L$7,'Base Datos'!G289,IF($B$3='Base Datos'!$L$8,'Base Datos'!H289,IF($B$3='Base Datos'!$L$9,'Base Datos'!I289)))))</f>
        <v>256</v>
      </c>
    </row>
    <row r="292" spans="1:2" ht="15.75" customHeight="1" thickBot="1" x14ac:dyDescent="0.4">
      <c r="A292" s="52">
        <f>IF($A$3='Base Datos'!$L$5,'Base Datos'!E290,IF($A$3='Base Datos'!$L$6,'Base Datos'!F290,IF($A$3='Base Datos'!$L$7,'Base Datos'!G290,IF($A$3='Base Datos'!$L$8,'Base Datos'!H290,IF($A$3='Base Datos'!$L$9,'Base Datos'!I290)))))</f>
        <v>863</v>
      </c>
      <c r="B292" s="52">
        <f>IF($B$3='Base Datos'!$L$5,'Base Datos'!E290,IF($B$3='Base Datos'!$L$6,'Base Datos'!F290,IF($B$3='Base Datos'!$L$7,'Base Datos'!G290,IF($B$3='Base Datos'!$L$8,'Base Datos'!H290,IF($B$3='Base Datos'!$L$9,'Base Datos'!I290)))))</f>
        <v>208</v>
      </c>
    </row>
    <row r="293" spans="1:2" ht="15.75" customHeight="1" thickBot="1" x14ac:dyDescent="0.4">
      <c r="A293" s="52">
        <f>IF($A$3='Base Datos'!$L$5,'Base Datos'!E291,IF($A$3='Base Datos'!$L$6,'Base Datos'!F291,IF($A$3='Base Datos'!$L$7,'Base Datos'!G291,IF($A$3='Base Datos'!$L$8,'Base Datos'!H291,IF($A$3='Base Datos'!$L$9,'Base Datos'!I291)))))</f>
        <v>966</v>
      </c>
      <c r="B293" s="52">
        <f>IF($B$3='Base Datos'!$L$5,'Base Datos'!E291,IF($B$3='Base Datos'!$L$6,'Base Datos'!F291,IF($B$3='Base Datos'!$L$7,'Base Datos'!G291,IF($B$3='Base Datos'!$L$8,'Base Datos'!H291,IF($B$3='Base Datos'!$L$9,'Base Datos'!I291)))))</f>
        <v>3</v>
      </c>
    </row>
    <row r="294" spans="1:2" ht="15.75" customHeight="1" thickBot="1" x14ac:dyDescent="0.4">
      <c r="A294" s="52">
        <f>IF($A$3='Base Datos'!$L$5,'Base Datos'!E292,IF($A$3='Base Datos'!$L$6,'Base Datos'!F292,IF($A$3='Base Datos'!$L$7,'Base Datos'!G292,IF($A$3='Base Datos'!$L$8,'Base Datos'!H292,IF($A$3='Base Datos'!$L$9,'Base Datos'!I292)))))</f>
        <v>839</v>
      </c>
      <c r="B294" s="52">
        <f>IF($B$3='Base Datos'!$L$5,'Base Datos'!E292,IF($B$3='Base Datos'!$L$6,'Base Datos'!F292,IF($B$3='Base Datos'!$L$7,'Base Datos'!G292,IF($B$3='Base Datos'!$L$8,'Base Datos'!H292,IF($B$3='Base Datos'!$L$9,'Base Datos'!I292)))))</f>
        <v>339</v>
      </c>
    </row>
    <row r="295" spans="1:2" ht="15.75" customHeight="1" thickBot="1" x14ac:dyDescent="0.4">
      <c r="A295" s="52">
        <f>IF($A$3='Base Datos'!$L$5,'Base Datos'!E293,IF($A$3='Base Datos'!$L$6,'Base Datos'!F293,IF($A$3='Base Datos'!$L$7,'Base Datos'!G293,IF($A$3='Base Datos'!$L$8,'Base Datos'!H293,IF($A$3='Base Datos'!$L$9,'Base Datos'!I293)))))</f>
        <v>674</v>
      </c>
      <c r="B295" s="52">
        <f>IF($B$3='Base Datos'!$L$5,'Base Datos'!E293,IF($B$3='Base Datos'!$L$6,'Base Datos'!F293,IF($B$3='Base Datos'!$L$7,'Base Datos'!G293,IF($B$3='Base Datos'!$L$8,'Base Datos'!H293,IF($B$3='Base Datos'!$L$9,'Base Datos'!I293)))))</f>
        <v>521</v>
      </c>
    </row>
    <row r="296" spans="1:2" ht="15.75" customHeight="1" thickBot="1" x14ac:dyDescent="0.4">
      <c r="A296" s="52">
        <f>IF($A$3='Base Datos'!$L$5,'Base Datos'!E294,IF($A$3='Base Datos'!$L$6,'Base Datos'!F294,IF($A$3='Base Datos'!$L$7,'Base Datos'!G294,IF($A$3='Base Datos'!$L$8,'Base Datos'!H294,IF($A$3='Base Datos'!$L$9,'Base Datos'!I294)))))</f>
        <v>885</v>
      </c>
      <c r="B296" s="52">
        <f>IF($B$3='Base Datos'!$L$5,'Base Datos'!E294,IF($B$3='Base Datos'!$L$6,'Base Datos'!F294,IF($B$3='Base Datos'!$L$7,'Base Datos'!G294,IF($B$3='Base Datos'!$L$8,'Base Datos'!H294,IF($B$3='Base Datos'!$L$9,'Base Datos'!I294)))))</f>
        <v>392</v>
      </c>
    </row>
    <row r="297" spans="1:2" ht="15.75" customHeight="1" thickBot="1" x14ac:dyDescent="0.4">
      <c r="A297" s="52">
        <f>IF($A$3='Base Datos'!$L$5,'Base Datos'!E295,IF($A$3='Base Datos'!$L$6,'Base Datos'!F295,IF($A$3='Base Datos'!$L$7,'Base Datos'!G295,IF($A$3='Base Datos'!$L$8,'Base Datos'!H295,IF($A$3='Base Datos'!$L$9,'Base Datos'!I295)))))</f>
        <v>856</v>
      </c>
      <c r="B297" s="52">
        <f>IF($B$3='Base Datos'!$L$5,'Base Datos'!E295,IF($B$3='Base Datos'!$L$6,'Base Datos'!F295,IF($B$3='Base Datos'!$L$7,'Base Datos'!G295,IF($B$3='Base Datos'!$L$8,'Base Datos'!H295,IF($B$3='Base Datos'!$L$9,'Base Datos'!I295)))))</f>
        <v>344</v>
      </c>
    </row>
    <row r="298" spans="1:2" ht="15.75" customHeight="1" thickBot="1" x14ac:dyDescent="0.4">
      <c r="A298" s="52">
        <f>IF($A$3='Base Datos'!$L$5,'Base Datos'!E296,IF($A$3='Base Datos'!$L$6,'Base Datos'!F296,IF($A$3='Base Datos'!$L$7,'Base Datos'!G296,IF($A$3='Base Datos'!$L$8,'Base Datos'!H296,IF($A$3='Base Datos'!$L$9,'Base Datos'!I296)))))</f>
        <v>1104</v>
      </c>
      <c r="B298" s="52">
        <f>IF($B$3='Base Datos'!$L$5,'Base Datos'!E296,IF($B$3='Base Datos'!$L$6,'Base Datos'!F296,IF($B$3='Base Datos'!$L$7,'Base Datos'!G296,IF($B$3='Base Datos'!$L$8,'Base Datos'!H296,IF($B$3='Base Datos'!$L$9,'Base Datos'!I296)))))</f>
        <v>576</v>
      </c>
    </row>
    <row r="299" spans="1:2" ht="15.75" customHeight="1" thickBot="1" x14ac:dyDescent="0.4">
      <c r="A299" s="52">
        <f>IF($A$3='Base Datos'!$L$5,'Base Datos'!E297,IF($A$3='Base Datos'!$L$6,'Base Datos'!F297,IF($A$3='Base Datos'!$L$7,'Base Datos'!G297,IF($A$3='Base Datos'!$L$8,'Base Datos'!H297,IF($A$3='Base Datos'!$L$9,'Base Datos'!I297)))))</f>
        <v>674</v>
      </c>
      <c r="B299" s="52">
        <f>IF($B$3='Base Datos'!$L$5,'Base Datos'!E297,IF($B$3='Base Datos'!$L$6,'Base Datos'!F297,IF($B$3='Base Datos'!$L$7,'Base Datos'!G297,IF($B$3='Base Datos'!$L$8,'Base Datos'!H297,IF($B$3='Base Datos'!$L$9,'Base Datos'!I297)))))</f>
        <v>356</v>
      </c>
    </row>
    <row r="300" spans="1:2" ht="15.75" customHeight="1" thickBot="1" x14ac:dyDescent="0.4">
      <c r="A300" s="52">
        <f>IF($A$3='Base Datos'!$L$5,'Base Datos'!E298,IF($A$3='Base Datos'!$L$6,'Base Datos'!F298,IF($A$3='Base Datos'!$L$7,'Base Datos'!G298,IF($A$3='Base Datos'!$L$8,'Base Datos'!H298,IF($A$3='Base Datos'!$L$9,'Base Datos'!I298)))))</f>
        <v>1044</v>
      </c>
      <c r="B300" s="52">
        <f>IF($B$3='Base Datos'!$L$5,'Base Datos'!E298,IF($B$3='Base Datos'!$L$6,'Base Datos'!F298,IF($B$3='Base Datos'!$L$7,'Base Datos'!G298,IF($B$3='Base Datos'!$L$8,'Base Datos'!H298,IF($B$3='Base Datos'!$L$9,'Base Datos'!I298)))))</f>
        <v>279</v>
      </c>
    </row>
    <row r="301" spans="1:2" ht="15.75" customHeight="1" thickBot="1" x14ac:dyDescent="0.4">
      <c r="A301" s="52">
        <f>IF($A$3='Base Datos'!$L$5,'Base Datos'!E299,IF($A$3='Base Datos'!$L$6,'Base Datos'!F299,IF($A$3='Base Datos'!$L$7,'Base Datos'!G299,IF($A$3='Base Datos'!$L$8,'Base Datos'!H299,IF($A$3='Base Datos'!$L$9,'Base Datos'!I299)))))</f>
        <v>687</v>
      </c>
      <c r="B301" s="52">
        <f>IF($B$3='Base Datos'!$L$5,'Base Datos'!E299,IF($B$3='Base Datos'!$L$6,'Base Datos'!F299,IF($B$3='Base Datos'!$L$7,'Base Datos'!G299,IF($B$3='Base Datos'!$L$8,'Base Datos'!H299,IF($B$3='Base Datos'!$L$9,'Base Datos'!I299)))))</f>
        <v>72</v>
      </c>
    </row>
    <row r="302" spans="1:2" ht="15.75" customHeight="1" thickBot="1" x14ac:dyDescent="0.4">
      <c r="A302" s="52">
        <f>IF($A$3='Base Datos'!$L$5,'Base Datos'!E300,IF($A$3='Base Datos'!$L$6,'Base Datos'!F300,IF($A$3='Base Datos'!$L$7,'Base Datos'!G300,IF($A$3='Base Datos'!$L$8,'Base Datos'!H300,IF($A$3='Base Datos'!$L$9,'Base Datos'!I300)))))</f>
        <v>708</v>
      </c>
      <c r="B302" s="52">
        <f>IF($B$3='Base Datos'!$L$5,'Base Datos'!E300,IF($B$3='Base Datos'!$L$6,'Base Datos'!F300,IF($B$3='Base Datos'!$L$7,'Base Datos'!G300,IF($B$3='Base Datos'!$L$8,'Base Datos'!H300,IF($B$3='Base Datos'!$L$9,'Base Datos'!I300)))))</f>
        <v>657</v>
      </c>
    </row>
    <row r="303" spans="1:2" ht="15.75" customHeight="1" thickBot="1" x14ac:dyDescent="0.4">
      <c r="A303" s="52">
        <f>IF($A$3='Base Datos'!$L$5,'Base Datos'!E301,IF($A$3='Base Datos'!$L$6,'Base Datos'!F301,IF($A$3='Base Datos'!$L$7,'Base Datos'!G301,IF($A$3='Base Datos'!$L$8,'Base Datos'!H301,IF($A$3='Base Datos'!$L$9,'Base Datos'!I301)))))</f>
        <v>767</v>
      </c>
      <c r="B303" s="52">
        <f>IF($B$3='Base Datos'!$L$5,'Base Datos'!E301,IF($B$3='Base Datos'!$L$6,'Base Datos'!F301,IF($B$3='Base Datos'!$L$7,'Base Datos'!G301,IF($B$3='Base Datos'!$L$8,'Base Datos'!H301,IF($B$3='Base Datos'!$L$9,'Base Datos'!I301)))))</f>
        <v>334</v>
      </c>
    </row>
    <row r="304" spans="1:2" ht="15.75" customHeight="1" thickBot="1" x14ac:dyDescent="0.4">
      <c r="A304" s="52">
        <f>IF($A$3='Base Datos'!$L$5,'Base Datos'!E302,IF($A$3='Base Datos'!$L$6,'Base Datos'!F302,IF($A$3='Base Datos'!$L$7,'Base Datos'!G302,IF($A$3='Base Datos'!$L$8,'Base Datos'!H302,IF($A$3='Base Datos'!$L$9,'Base Datos'!I302)))))</f>
        <v>682</v>
      </c>
      <c r="B304" s="52">
        <f>IF($B$3='Base Datos'!$L$5,'Base Datos'!E302,IF($B$3='Base Datos'!$L$6,'Base Datos'!F302,IF($B$3='Base Datos'!$L$7,'Base Datos'!G302,IF($B$3='Base Datos'!$L$8,'Base Datos'!H302,IF($B$3='Base Datos'!$L$9,'Base Datos'!I302)))))</f>
        <v>183</v>
      </c>
    </row>
    <row r="305" spans="1:2" ht="15.75" customHeight="1" thickBot="1" x14ac:dyDescent="0.4">
      <c r="A305" s="52">
        <f>IF($A$3='Base Datos'!$L$5,'Base Datos'!E303,IF($A$3='Base Datos'!$L$6,'Base Datos'!F303,IF($A$3='Base Datos'!$L$7,'Base Datos'!G303,IF($A$3='Base Datos'!$L$8,'Base Datos'!H303,IF($A$3='Base Datos'!$L$9,'Base Datos'!I303)))))</f>
        <v>556</v>
      </c>
      <c r="B305" s="52">
        <f>IF($B$3='Base Datos'!$L$5,'Base Datos'!E303,IF($B$3='Base Datos'!$L$6,'Base Datos'!F303,IF($B$3='Base Datos'!$L$7,'Base Datos'!G303,IF($B$3='Base Datos'!$L$8,'Base Datos'!H303,IF($B$3='Base Datos'!$L$9,'Base Datos'!I303)))))</f>
        <v>288</v>
      </c>
    </row>
    <row r="306" spans="1:2" ht="15.75" customHeight="1" thickBot="1" x14ac:dyDescent="0.4">
      <c r="A306" s="52">
        <f>IF($A$3='Base Datos'!$L$5,'Base Datos'!E304,IF($A$3='Base Datos'!$L$6,'Base Datos'!F304,IF($A$3='Base Datos'!$L$7,'Base Datos'!G304,IF($A$3='Base Datos'!$L$8,'Base Datos'!H304,IF($A$3='Base Datos'!$L$9,'Base Datos'!I304)))))</f>
        <v>1015</v>
      </c>
      <c r="B306" s="52">
        <f>IF($B$3='Base Datos'!$L$5,'Base Datos'!E304,IF($B$3='Base Datos'!$L$6,'Base Datos'!F304,IF($B$3='Base Datos'!$L$7,'Base Datos'!G304,IF($B$3='Base Datos'!$L$8,'Base Datos'!H304,IF($B$3='Base Datos'!$L$9,'Base Datos'!I304)))))</f>
        <v>476</v>
      </c>
    </row>
    <row r="307" spans="1:2" ht="15.75" customHeight="1" thickBot="1" x14ac:dyDescent="0.4">
      <c r="A307" s="52">
        <f>IF($A$3='Base Datos'!$L$5,'Base Datos'!E305,IF($A$3='Base Datos'!$L$6,'Base Datos'!F305,IF($A$3='Base Datos'!$L$7,'Base Datos'!G305,IF($A$3='Base Datos'!$L$8,'Base Datos'!H305,IF($A$3='Base Datos'!$L$9,'Base Datos'!I305)))))</f>
        <v>949</v>
      </c>
      <c r="B307" s="52">
        <f>IF($B$3='Base Datos'!$L$5,'Base Datos'!E305,IF($B$3='Base Datos'!$L$6,'Base Datos'!F305,IF($B$3='Base Datos'!$L$7,'Base Datos'!G305,IF($B$3='Base Datos'!$L$8,'Base Datos'!H305,IF($B$3='Base Datos'!$L$9,'Base Datos'!I305)))))</f>
        <v>19</v>
      </c>
    </row>
    <row r="308" spans="1:2" ht="15.75" customHeight="1" thickBot="1" x14ac:dyDescent="0.4">
      <c r="A308" s="52">
        <f>IF($A$3='Base Datos'!$L$5,'Base Datos'!E306,IF($A$3='Base Datos'!$L$6,'Base Datos'!F306,IF($A$3='Base Datos'!$L$7,'Base Datos'!G306,IF($A$3='Base Datos'!$L$8,'Base Datos'!H306,IF($A$3='Base Datos'!$L$9,'Base Datos'!I306)))))</f>
        <v>943</v>
      </c>
      <c r="B308" s="52">
        <f>IF($B$3='Base Datos'!$L$5,'Base Datos'!E306,IF($B$3='Base Datos'!$L$6,'Base Datos'!F306,IF($B$3='Base Datos'!$L$7,'Base Datos'!G306,IF($B$3='Base Datos'!$L$8,'Base Datos'!H306,IF($B$3='Base Datos'!$L$9,'Base Datos'!I306)))))</f>
        <v>22</v>
      </c>
    </row>
    <row r="309" spans="1:2" ht="15.75" customHeight="1" thickBot="1" x14ac:dyDescent="0.4">
      <c r="A309" s="52">
        <f>IF($A$3='Base Datos'!$L$5,'Base Datos'!E307,IF($A$3='Base Datos'!$L$6,'Base Datos'!F307,IF($A$3='Base Datos'!$L$7,'Base Datos'!G307,IF($A$3='Base Datos'!$L$8,'Base Datos'!H307,IF($A$3='Base Datos'!$L$9,'Base Datos'!I307)))))</f>
        <v>925</v>
      </c>
      <c r="B309" s="52">
        <f>IF($B$3='Base Datos'!$L$5,'Base Datos'!E307,IF($B$3='Base Datos'!$L$6,'Base Datos'!F307,IF($B$3='Base Datos'!$L$7,'Base Datos'!G307,IF($B$3='Base Datos'!$L$8,'Base Datos'!H307,IF($B$3='Base Datos'!$L$9,'Base Datos'!I307)))))</f>
        <v>553</v>
      </c>
    </row>
    <row r="310" spans="1:2" ht="15.75" customHeight="1" thickBot="1" x14ac:dyDescent="0.4">
      <c r="A310" s="52">
        <f>IF($A$3='Base Datos'!$L$5,'Base Datos'!E308,IF($A$3='Base Datos'!$L$6,'Base Datos'!F308,IF($A$3='Base Datos'!$L$7,'Base Datos'!G308,IF($A$3='Base Datos'!$L$8,'Base Datos'!H308,IF($A$3='Base Datos'!$L$9,'Base Datos'!I308)))))</f>
        <v>849</v>
      </c>
      <c r="B310" s="52">
        <f>IF($B$3='Base Datos'!$L$5,'Base Datos'!E308,IF($B$3='Base Datos'!$L$6,'Base Datos'!F308,IF($B$3='Base Datos'!$L$7,'Base Datos'!G308,IF($B$3='Base Datos'!$L$8,'Base Datos'!H308,IF($B$3='Base Datos'!$L$9,'Base Datos'!I308)))))</f>
        <v>559</v>
      </c>
    </row>
    <row r="311" spans="1:2" ht="15.75" customHeight="1" thickBot="1" x14ac:dyDescent="0.4">
      <c r="A311" s="52">
        <f>IF($A$3='Base Datos'!$L$5,'Base Datos'!E309,IF($A$3='Base Datos'!$L$6,'Base Datos'!F309,IF($A$3='Base Datos'!$L$7,'Base Datos'!G309,IF($A$3='Base Datos'!$L$8,'Base Datos'!H309,IF($A$3='Base Datos'!$L$9,'Base Datos'!I309)))))</f>
        <v>923</v>
      </c>
      <c r="B311" s="52">
        <f>IF($B$3='Base Datos'!$L$5,'Base Datos'!E309,IF($B$3='Base Datos'!$L$6,'Base Datos'!F309,IF($B$3='Base Datos'!$L$7,'Base Datos'!G309,IF($B$3='Base Datos'!$L$8,'Base Datos'!H309,IF($B$3='Base Datos'!$L$9,'Base Datos'!I309)))))</f>
        <v>291</v>
      </c>
    </row>
    <row r="312" spans="1:2" ht="15.75" customHeight="1" thickBot="1" x14ac:dyDescent="0.4">
      <c r="A312" s="52">
        <f>IF($A$3='Base Datos'!$L$5,'Base Datos'!E310,IF($A$3='Base Datos'!$L$6,'Base Datos'!F310,IF($A$3='Base Datos'!$L$7,'Base Datos'!G310,IF($A$3='Base Datos'!$L$8,'Base Datos'!H310,IF($A$3='Base Datos'!$L$9,'Base Datos'!I310)))))</f>
        <v>74</v>
      </c>
      <c r="B312" s="52">
        <f>IF($B$3='Base Datos'!$L$5,'Base Datos'!E310,IF($B$3='Base Datos'!$L$6,'Base Datos'!F310,IF($B$3='Base Datos'!$L$7,'Base Datos'!G310,IF($B$3='Base Datos'!$L$8,'Base Datos'!H310,IF($B$3='Base Datos'!$L$9,'Base Datos'!I310)))))</f>
        <v>81</v>
      </c>
    </row>
    <row r="313" spans="1:2" ht="15.75" customHeight="1" thickBot="1" x14ac:dyDescent="0.4">
      <c r="A313" s="52">
        <f>IF($A$3='Base Datos'!$L$5,'Base Datos'!E311,IF($A$3='Base Datos'!$L$6,'Base Datos'!F311,IF($A$3='Base Datos'!$L$7,'Base Datos'!G311,IF($A$3='Base Datos'!$L$8,'Base Datos'!H311,IF($A$3='Base Datos'!$L$9,'Base Datos'!I311)))))</f>
        <v>66</v>
      </c>
      <c r="B313" s="52">
        <f>IF($B$3='Base Datos'!$L$5,'Base Datos'!E311,IF($B$3='Base Datos'!$L$6,'Base Datos'!F311,IF($B$3='Base Datos'!$L$7,'Base Datos'!G311,IF($B$3='Base Datos'!$L$8,'Base Datos'!H311,IF($B$3='Base Datos'!$L$9,'Base Datos'!I311)))))</f>
        <v>333</v>
      </c>
    </row>
    <row r="314" spans="1:2" ht="15.75" customHeight="1" thickBot="1" x14ac:dyDescent="0.4">
      <c r="A314" s="52">
        <f>IF($A$3='Base Datos'!$L$5,'Base Datos'!E312,IF($A$3='Base Datos'!$L$6,'Base Datos'!F312,IF($A$3='Base Datos'!$L$7,'Base Datos'!G312,IF($A$3='Base Datos'!$L$8,'Base Datos'!H312,IF($A$3='Base Datos'!$L$9,'Base Datos'!I312)))))</f>
        <v>1537</v>
      </c>
      <c r="B314" s="52">
        <f>IF($B$3='Base Datos'!$L$5,'Base Datos'!E312,IF($B$3='Base Datos'!$L$6,'Base Datos'!F312,IF($B$3='Base Datos'!$L$7,'Base Datos'!G312,IF($B$3='Base Datos'!$L$8,'Base Datos'!H312,IF($B$3='Base Datos'!$L$9,'Base Datos'!I312)))))</f>
        <v>88</v>
      </c>
    </row>
    <row r="315" spans="1:2" ht="15.75" customHeight="1" thickBot="1" x14ac:dyDescent="0.4">
      <c r="A315" s="52">
        <f>IF($A$3='Base Datos'!$L$5,'Base Datos'!E313,IF($A$3='Base Datos'!$L$6,'Base Datos'!F313,IF($A$3='Base Datos'!$L$7,'Base Datos'!G313,IF($A$3='Base Datos'!$L$8,'Base Datos'!H313,IF($A$3='Base Datos'!$L$9,'Base Datos'!I313)))))</f>
        <v>1235</v>
      </c>
      <c r="B315" s="52">
        <f>IF($B$3='Base Datos'!$L$5,'Base Datos'!E313,IF($B$3='Base Datos'!$L$6,'Base Datos'!F313,IF($B$3='Base Datos'!$L$7,'Base Datos'!G313,IF($B$3='Base Datos'!$L$8,'Base Datos'!H313,IF($B$3='Base Datos'!$L$9,'Base Datos'!I313)))))</f>
        <v>66</v>
      </c>
    </row>
    <row r="316" spans="1:2" ht="15.75" customHeight="1" thickBot="1" x14ac:dyDescent="0.4">
      <c r="A316" s="52">
        <f>IF($A$3='Base Datos'!$L$5,'Base Datos'!E314,IF($A$3='Base Datos'!$L$6,'Base Datos'!F314,IF($A$3='Base Datos'!$L$7,'Base Datos'!G314,IF($A$3='Base Datos'!$L$8,'Base Datos'!H314,IF($A$3='Base Datos'!$L$9,'Base Datos'!I314)))))</f>
        <v>872</v>
      </c>
      <c r="B316" s="52">
        <f>IF($B$3='Base Datos'!$L$5,'Base Datos'!E314,IF($B$3='Base Datos'!$L$6,'Base Datos'!F314,IF($B$3='Base Datos'!$L$7,'Base Datos'!G314,IF($B$3='Base Datos'!$L$8,'Base Datos'!H314,IF($B$3='Base Datos'!$L$9,'Base Datos'!I314)))))</f>
        <v>657</v>
      </c>
    </row>
    <row r="317" spans="1:2" ht="15.75" customHeight="1" thickBot="1" x14ac:dyDescent="0.4">
      <c r="A317" s="52">
        <f>IF($A$3='Base Datos'!$L$5,'Base Datos'!E315,IF($A$3='Base Datos'!$L$6,'Base Datos'!F315,IF($A$3='Base Datos'!$L$7,'Base Datos'!G315,IF($A$3='Base Datos'!$L$8,'Base Datos'!H315,IF($A$3='Base Datos'!$L$9,'Base Datos'!I315)))))</f>
        <v>1035</v>
      </c>
      <c r="B317" s="52">
        <f>IF($B$3='Base Datos'!$L$5,'Base Datos'!E315,IF($B$3='Base Datos'!$L$6,'Base Datos'!F315,IF($B$3='Base Datos'!$L$7,'Base Datos'!G315,IF($B$3='Base Datos'!$L$8,'Base Datos'!H315,IF($B$3='Base Datos'!$L$9,'Base Datos'!I315)))))</f>
        <v>181</v>
      </c>
    </row>
    <row r="318" spans="1:2" ht="15.75" customHeight="1" thickBot="1" x14ac:dyDescent="0.4">
      <c r="A318" s="52">
        <f>IF($A$3='Base Datos'!$L$5,'Base Datos'!E316,IF($A$3='Base Datos'!$L$6,'Base Datos'!F316,IF($A$3='Base Datos'!$L$7,'Base Datos'!G316,IF($A$3='Base Datos'!$L$8,'Base Datos'!H316,IF($A$3='Base Datos'!$L$9,'Base Datos'!I316)))))</f>
        <v>886</v>
      </c>
      <c r="B318" s="52">
        <f>IF($B$3='Base Datos'!$L$5,'Base Datos'!E316,IF($B$3='Base Datos'!$L$6,'Base Datos'!F316,IF($B$3='Base Datos'!$L$7,'Base Datos'!G316,IF($B$3='Base Datos'!$L$8,'Base Datos'!H316,IF($B$3='Base Datos'!$L$9,'Base Datos'!I316)))))</f>
        <v>123</v>
      </c>
    </row>
    <row r="319" spans="1:2" ht="15.75" customHeight="1" thickBot="1" x14ac:dyDescent="0.4">
      <c r="A319" s="52">
        <f>IF($A$3='Base Datos'!$L$5,'Base Datos'!E317,IF($A$3='Base Datos'!$L$6,'Base Datos'!F317,IF($A$3='Base Datos'!$L$7,'Base Datos'!G317,IF($A$3='Base Datos'!$L$8,'Base Datos'!H317,IF($A$3='Base Datos'!$L$9,'Base Datos'!I317)))))</f>
        <v>987</v>
      </c>
      <c r="B319" s="52">
        <f>IF($B$3='Base Datos'!$L$5,'Base Datos'!E317,IF($B$3='Base Datos'!$L$6,'Base Datos'!F317,IF($B$3='Base Datos'!$L$7,'Base Datos'!G317,IF($B$3='Base Datos'!$L$8,'Base Datos'!H317,IF($B$3='Base Datos'!$L$9,'Base Datos'!I317)))))</f>
        <v>34</v>
      </c>
    </row>
    <row r="320" spans="1:2" ht="15.75" customHeight="1" thickBot="1" x14ac:dyDescent="0.4">
      <c r="A320" s="52">
        <f>IF($A$3='Base Datos'!$L$5,'Base Datos'!E318,IF($A$3='Base Datos'!$L$6,'Base Datos'!F318,IF($A$3='Base Datos'!$L$7,'Base Datos'!G318,IF($A$3='Base Datos'!$L$8,'Base Datos'!H318,IF($A$3='Base Datos'!$L$9,'Base Datos'!I318)))))</f>
        <v>791</v>
      </c>
      <c r="B320" s="52">
        <f>IF($B$3='Base Datos'!$L$5,'Base Datos'!E318,IF($B$3='Base Datos'!$L$6,'Base Datos'!F318,IF($B$3='Base Datos'!$L$7,'Base Datos'!G318,IF($B$3='Base Datos'!$L$8,'Base Datos'!H318,IF($B$3='Base Datos'!$L$9,'Base Datos'!I318)))))</f>
        <v>238</v>
      </c>
    </row>
    <row r="321" spans="1:2" ht="15.75" customHeight="1" thickBot="1" x14ac:dyDescent="0.4">
      <c r="A321" s="52">
        <f>IF($A$3='Base Datos'!$L$5,'Base Datos'!E319,IF($A$3='Base Datos'!$L$6,'Base Datos'!F319,IF($A$3='Base Datos'!$L$7,'Base Datos'!G319,IF($A$3='Base Datos'!$L$8,'Base Datos'!H319,IF($A$3='Base Datos'!$L$9,'Base Datos'!I319)))))</f>
        <v>925</v>
      </c>
      <c r="B321" s="52">
        <f>IF($B$3='Base Datos'!$L$5,'Base Datos'!E319,IF($B$3='Base Datos'!$L$6,'Base Datos'!F319,IF($B$3='Base Datos'!$L$7,'Base Datos'!G319,IF($B$3='Base Datos'!$L$8,'Base Datos'!H319,IF($B$3='Base Datos'!$L$9,'Base Datos'!I319)))))</f>
        <v>484</v>
      </c>
    </row>
    <row r="322" spans="1:2" ht="15.75" customHeight="1" thickBot="1" x14ac:dyDescent="0.4">
      <c r="A322" s="52">
        <f>IF($A$3='Base Datos'!$L$5,'Base Datos'!E320,IF($A$3='Base Datos'!$L$6,'Base Datos'!F320,IF($A$3='Base Datos'!$L$7,'Base Datos'!G320,IF($A$3='Base Datos'!$L$8,'Base Datos'!H320,IF($A$3='Base Datos'!$L$9,'Base Datos'!I320)))))</f>
        <v>873</v>
      </c>
      <c r="B322" s="52">
        <f>IF($B$3='Base Datos'!$L$5,'Base Datos'!E320,IF($B$3='Base Datos'!$L$6,'Base Datos'!F320,IF($B$3='Base Datos'!$L$7,'Base Datos'!G320,IF($B$3='Base Datos'!$L$8,'Base Datos'!H320,IF($B$3='Base Datos'!$L$9,'Base Datos'!I320)))))</f>
        <v>436</v>
      </c>
    </row>
    <row r="323" spans="1:2" ht="15.75" customHeight="1" thickBot="1" x14ac:dyDescent="0.4">
      <c r="A323" s="52">
        <f>IF($A$3='Base Datos'!$L$5,'Base Datos'!E321,IF($A$3='Base Datos'!$L$6,'Base Datos'!F321,IF($A$3='Base Datos'!$L$7,'Base Datos'!G321,IF($A$3='Base Datos'!$L$8,'Base Datos'!H321,IF($A$3='Base Datos'!$L$9,'Base Datos'!I321)))))</f>
        <v>905</v>
      </c>
      <c r="B323" s="52">
        <f>IF($B$3='Base Datos'!$L$5,'Base Datos'!E321,IF($B$3='Base Datos'!$L$6,'Base Datos'!F321,IF($B$3='Base Datos'!$L$7,'Base Datos'!G321,IF($B$3='Base Datos'!$L$8,'Base Datos'!H321,IF($B$3='Base Datos'!$L$9,'Base Datos'!I321)))))</f>
        <v>36</v>
      </c>
    </row>
    <row r="324" spans="1:2" ht="15.75" customHeight="1" thickBot="1" x14ac:dyDescent="0.4">
      <c r="A324" s="52">
        <f>IF($A$3='Base Datos'!$L$5,'Base Datos'!E322,IF($A$3='Base Datos'!$L$6,'Base Datos'!F322,IF($A$3='Base Datos'!$L$7,'Base Datos'!G322,IF($A$3='Base Datos'!$L$8,'Base Datos'!H322,IF($A$3='Base Datos'!$L$9,'Base Datos'!I322)))))</f>
        <v>738</v>
      </c>
      <c r="B324" s="52">
        <f>IF($B$3='Base Datos'!$L$5,'Base Datos'!E322,IF($B$3='Base Datos'!$L$6,'Base Datos'!F322,IF($B$3='Base Datos'!$L$7,'Base Datos'!G322,IF($B$3='Base Datos'!$L$8,'Base Datos'!H322,IF($B$3='Base Datos'!$L$9,'Base Datos'!I322)))))</f>
        <v>383</v>
      </c>
    </row>
    <row r="325" spans="1:2" ht="15.75" customHeight="1" thickBot="1" x14ac:dyDescent="0.4">
      <c r="A325" s="52">
        <f>IF($A$3='Base Datos'!$L$5,'Base Datos'!E323,IF($A$3='Base Datos'!$L$6,'Base Datos'!F323,IF($A$3='Base Datos'!$L$7,'Base Datos'!G323,IF($A$3='Base Datos'!$L$8,'Base Datos'!H323,IF($A$3='Base Datos'!$L$9,'Base Datos'!I323)))))</f>
        <v>883</v>
      </c>
      <c r="B325" s="52">
        <f>IF($B$3='Base Datos'!$L$5,'Base Datos'!E323,IF($B$3='Base Datos'!$L$6,'Base Datos'!F323,IF($B$3='Base Datos'!$L$7,'Base Datos'!G323,IF($B$3='Base Datos'!$L$8,'Base Datos'!H323,IF($B$3='Base Datos'!$L$9,'Base Datos'!I323)))))</f>
        <v>513</v>
      </c>
    </row>
    <row r="326" spans="1:2" ht="15.75" customHeight="1" thickBot="1" x14ac:dyDescent="0.4">
      <c r="A326" s="52">
        <f>IF($A$3='Base Datos'!$L$5,'Base Datos'!E324,IF($A$3='Base Datos'!$L$6,'Base Datos'!F324,IF($A$3='Base Datos'!$L$7,'Base Datos'!G324,IF($A$3='Base Datos'!$L$8,'Base Datos'!H324,IF($A$3='Base Datos'!$L$9,'Base Datos'!I324)))))</f>
        <v>1248</v>
      </c>
      <c r="B326" s="52">
        <f>IF($B$3='Base Datos'!$L$5,'Base Datos'!E324,IF($B$3='Base Datos'!$L$6,'Base Datos'!F324,IF($B$3='Base Datos'!$L$7,'Base Datos'!G324,IF($B$3='Base Datos'!$L$8,'Base Datos'!H324,IF($B$3='Base Datos'!$L$9,'Base Datos'!I324)))))</f>
        <v>214</v>
      </c>
    </row>
    <row r="327" spans="1:2" ht="15.75" customHeight="1" thickBot="1" x14ac:dyDescent="0.4">
      <c r="A327" s="52">
        <f>IF($A$3='Base Datos'!$L$5,'Base Datos'!E325,IF($A$3='Base Datos'!$L$6,'Base Datos'!F325,IF($A$3='Base Datos'!$L$7,'Base Datos'!G325,IF($A$3='Base Datos'!$L$8,'Base Datos'!H325,IF($A$3='Base Datos'!$L$9,'Base Datos'!I325)))))</f>
        <v>9864</v>
      </c>
      <c r="B327" s="52">
        <f>IF($B$3='Base Datos'!$L$5,'Base Datos'!E325,IF($B$3='Base Datos'!$L$6,'Base Datos'!F325,IF($B$3='Base Datos'!$L$7,'Base Datos'!G325,IF($B$3='Base Datos'!$L$8,'Base Datos'!H325,IF($B$3='Base Datos'!$L$9,'Base Datos'!I325)))))</f>
        <v>272</v>
      </c>
    </row>
    <row r="328" spans="1:2" ht="15.75" customHeight="1" thickBot="1" x14ac:dyDescent="0.4">
      <c r="A328" s="52">
        <f>IF($A$3='Base Datos'!$L$5,'Base Datos'!E326,IF($A$3='Base Datos'!$L$6,'Base Datos'!F326,IF($A$3='Base Datos'!$L$7,'Base Datos'!G326,IF($A$3='Base Datos'!$L$8,'Base Datos'!H326,IF($A$3='Base Datos'!$L$9,'Base Datos'!I326)))))</f>
        <v>398</v>
      </c>
      <c r="B328" s="52">
        <f>IF($B$3='Base Datos'!$L$5,'Base Datos'!E326,IF($B$3='Base Datos'!$L$6,'Base Datos'!F326,IF($B$3='Base Datos'!$L$7,'Base Datos'!G326,IF($B$3='Base Datos'!$L$8,'Base Datos'!H326,IF($B$3='Base Datos'!$L$9,'Base Datos'!I326)))))</f>
        <v>251</v>
      </c>
    </row>
    <row r="329" spans="1:2" ht="15.75" customHeight="1" thickBot="1" x14ac:dyDescent="0.4">
      <c r="A329" s="52">
        <f>IF($A$3='Base Datos'!$L$5,'Base Datos'!E327,IF($A$3='Base Datos'!$L$6,'Base Datos'!F327,IF($A$3='Base Datos'!$L$7,'Base Datos'!G327,IF($A$3='Base Datos'!$L$8,'Base Datos'!H327,IF($A$3='Base Datos'!$L$9,'Base Datos'!I327)))))</f>
        <v>5672</v>
      </c>
      <c r="B329" s="52">
        <f>IF($B$3='Base Datos'!$L$5,'Base Datos'!E327,IF($B$3='Base Datos'!$L$6,'Base Datos'!F327,IF($B$3='Base Datos'!$L$7,'Base Datos'!G327,IF($B$3='Base Datos'!$L$8,'Base Datos'!H327,IF($B$3='Base Datos'!$L$9,'Base Datos'!I327)))))</f>
        <v>478</v>
      </c>
    </row>
    <row r="330" spans="1:2" ht="15.75" customHeight="1" thickBot="1" x14ac:dyDescent="0.4">
      <c r="A330" s="52">
        <f>IF($A$3='Base Datos'!$L$5,'Base Datos'!E328,IF($A$3='Base Datos'!$L$6,'Base Datos'!F328,IF($A$3='Base Datos'!$L$7,'Base Datos'!G328,IF($A$3='Base Datos'!$L$8,'Base Datos'!H328,IF($A$3='Base Datos'!$L$9,'Base Datos'!I328)))))</f>
        <v>6838</v>
      </c>
      <c r="B330" s="52">
        <f>IF($B$3='Base Datos'!$L$5,'Base Datos'!E328,IF($B$3='Base Datos'!$L$6,'Base Datos'!F328,IF($B$3='Base Datos'!$L$7,'Base Datos'!G328,IF($B$3='Base Datos'!$L$8,'Base Datos'!H328,IF($B$3='Base Datos'!$L$9,'Base Datos'!I328)))))</f>
        <v>508</v>
      </c>
    </row>
    <row r="331" spans="1:2" ht="15.75" customHeight="1" thickBot="1" x14ac:dyDescent="0.4">
      <c r="A331" s="52">
        <f>IF($A$3='Base Datos'!$L$5,'Base Datos'!E329,IF($A$3='Base Datos'!$L$6,'Base Datos'!F329,IF($A$3='Base Datos'!$L$7,'Base Datos'!G329,IF($A$3='Base Datos'!$L$8,'Base Datos'!H329,IF($A$3='Base Datos'!$L$9,'Base Datos'!I329)))))</f>
        <v>7049</v>
      </c>
      <c r="B331" s="52">
        <f>IF($B$3='Base Datos'!$L$5,'Base Datos'!E329,IF($B$3='Base Datos'!$L$6,'Base Datos'!F329,IF($B$3='Base Datos'!$L$7,'Base Datos'!G329,IF($B$3='Base Datos'!$L$8,'Base Datos'!H329,IF($B$3='Base Datos'!$L$9,'Base Datos'!I329)))))</f>
        <v>288</v>
      </c>
    </row>
    <row r="332" spans="1:2" ht="15.75" customHeight="1" thickBot="1" x14ac:dyDescent="0.4">
      <c r="A332" s="52">
        <f>IF($A$3='Base Datos'!$L$5,'Base Datos'!E330,IF($A$3='Base Datos'!$L$6,'Base Datos'!F330,IF($A$3='Base Datos'!$L$7,'Base Datos'!G330,IF($A$3='Base Datos'!$L$8,'Base Datos'!H330,IF($A$3='Base Datos'!$L$9,'Base Datos'!I330)))))</f>
        <v>7522</v>
      </c>
      <c r="B332" s="52">
        <f>IF($B$3='Base Datos'!$L$5,'Base Datos'!E330,IF($B$3='Base Datos'!$L$6,'Base Datos'!F330,IF($B$3='Base Datos'!$L$7,'Base Datos'!G330,IF($B$3='Base Datos'!$L$8,'Base Datos'!H330,IF($B$3='Base Datos'!$L$9,'Base Datos'!I330)))))</f>
        <v>662</v>
      </c>
    </row>
    <row r="333" spans="1:2" ht="15.75" customHeight="1" thickBot="1" x14ac:dyDescent="0.4">
      <c r="A333" s="52">
        <f>IF($A$3='Base Datos'!$L$5,'Base Datos'!E331,IF($A$3='Base Datos'!$L$6,'Base Datos'!F331,IF($A$3='Base Datos'!$L$7,'Base Datos'!G331,IF($A$3='Base Datos'!$L$8,'Base Datos'!H331,IF($A$3='Base Datos'!$L$9,'Base Datos'!I331)))))</f>
        <v>804</v>
      </c>
      <c r="B333" s="52">
        <f>IF($B$3='Base Datos'!$L$5,'Base Datos'!E331,IF($B$3='Base Datos'!$L$6,'Base Datos'!F331,IF($B$3='Base Datos'!$L$7,'Base Datos'!G331,IF($B$3='Base Datos'!$L$8,'Base Datos'!H331,IF($B$3='Base Datos'!$L$9,'Base Datos'!I331)))))</f>
        <v>888</v>
      </c>
    </row>
    <row r="334" spans="1:2" ht="15.75" customHeight="1" thickBot="1" x14ac:dyDescent="0.4">
      <c r="A334" s="52">
        <f>IF($A$3='Base Datos'!$L$5,'Base Datos'!E332,IF($A$3='Base Datos'!$L$6,'Base Datos'!F332,IF($A$3='Base Datos'!$L$7,'Base Datos'!G332,IF($A$3='Base Datos'!$L$8,'Base Datos'!H332,IF($A$3='Base Datos'!$L$9,'Base Datos'!I332)))))</f>
        <v>1132</v>
      </c>
      <c r="B334" s="52">
        <f>IF($B$3='Base Datos'!$L$5,'Base Datos'!E332,IF($B$3='Base Datos'!$L$6,'Base Datos'!F332,IF($B$3='Base Datos'!$L$7,'Base Datos'!G332,IF($B$3='Base Datos'!$L$8,'Base Datos'!H332,IF($B$3='Base Datos'!$L$9,'Base Datos'!I332)))))</f>
        <v>211</v>
      </c>
    </row>
    <row r="335" spans="1:2" ht="15.75" customHeight="1" thickBot="1" x14ac:dyDescent="0.4">
      <c r="A335" s="52">
        <f>IF($A$3='Base Datos'!$L$5,'Base Datos'!E333,IF($A$3='Base Datos'!$L$6,'Base Datos'!F333,IF($A$3='Base Datos'!$L$7,'Base Datos'!G333,IF($A$3='Base Datos'!$L$8,'Base Datos'!H333,IF($A$3='Base Datos'!$L$9,'Base Datos'!I333)))))</f>
        <v>10364</v>
      </c>
      <c r="B335" s="52">
        <f>IF($B$3='Base Datos'!$L$5,'Base Datos'!E333,IF($B$3='Base Datos'!$L$6,'Base Datos'!F333,IF($B$3='Base Datos'!$L$7,'Base Datos'!G333,IF($B$3='Base Datos'!$L$8,'Base Datos'!H333,IF($B$3='Base Datos'!$L$9,'Base Datos'!I333)))))</f>
        <v>224</v>
      </c>
    </row>
    <row r="336" spans="1:2" ht="15.75" customHeight="1" thickBot="1" x14ac:dyDescent="0.4">
      <c r="A336" s="52">
        <f>IF($A$3='Base Datos'!$L$5,'Base Datos'!E334,IF($A$3='Base Datos'!$L$6,'Base Datos'!F334,IF($A$3='Base Datos'!$L$7,'Base Datos'!G334,IF($A$3='Base Datos'!$L$8,'Base Datos'!H334,IF($A$3='Base Datos'!$L$9,'Base Datos'!I334)))))</f>
        <v>8534</v>
      </c>
      <c r="B336" s="52">
        <f>IF($B$3='Base Datos'!$L$5,'Base Datos'!E334,IF($B$3='Base Datos'!$L$6,'Base Datos'!F334,IF($B$3='Base Datos'!$L$7,'Base Datos'!G334,IF($B$3='Base Datos'!$L$8,'Base Datos'!H334,IF($B$3='Base Datos'!$L$9,'Base Datos'!I334)))))</f>
        <v>368</v>
      </c>
    </row>
    <row r="337" spans="1:2" ht="15.75" customHeight="1" thickBot="1" x14ac:dyDescent="0.4">
      <c r="A337" s="52">
        <f>IF($A$3='Base Datos'!$L$5,'Base Datos'!E335,IF($A$3='Base Datos'!$L$6,'Base Datos'!F335,IF($A$3='Base Datos'!$L$7,'Base Datos'!G335,IF($A$3='Base Datos'!$L$8,'Base Datos'!H335,IF($A$3='Base Datos'!$L$9,'Base Datos'!I335)))))</f>
        <v>7098</v>
      </c>
      <c r="B337" s="52">
        <f>IF($B$3='Base Datos'!$L$5,'Base Datos'!E335,IF($B$3='Base Datos'!$L$6,'Base Datos'!F335,IF($B$3='Base Datos'!$L$7,'Base Datos'!G335,IF($B$3='Base Datos'!$L$8,'Base Datos'!H335,IF($B$3='Base Datos'!$L$9,'Base Datos'!I335)))))</f>
        <v>13</v>
      </c>
    </row>
    <row r="338" spans="1:2" ht="15.75" customHeight="1" thickBot="1" x14ac:dyDescent="0.4">
      <c r="A338" s="52">
        <f>IF($A$3='Base Datos'!$L$5,'Base Datos'!E336,IF($A$3='Base Datos'!$L$6,'Base Datos'!F336,IF($A$3='Base Datos'!$L$7,'Base Datos'!G336,IF($A$3='Base Datos'!$L$8,'Base Datos'!H336,IF($A$3='Base Datos'!$L$9,'Base Datos'!I336)))))</f>
        <v>10172</v>
      </c>
      <c r="B338" s="52">
        <f>IF($B$3='Base Datos'!$L$5,'Base Datos'!E336,IF($B$3='Base Datos'!$L$6,'Base Datos'!F336,IF($B$3='Base Datos'!$L$7,'Base Datos'!G336,IF($B$3='Base Datos'!$L$8,'Base Datos'!H336,IF($B$3='Base Datos'!$L$9,'Base Datos'!I336)))))</f>
        <v>226</v>
      </c>
    </row>
    <row r="339" spans="1:2" ht="15.75" customHeight="1" thickBot="1" x14ac:dyDescent="0.4">
      <c r="A339" s="52">
        <f>IF($A$3='Base Datos'!$L$5,'Base Datos'!E337,IF($A$3='Base Datos'!$L$6,'Base Datos'!F337,IF($A$3='Base Datos'!$L$7,'Base Datos'!G337,IF($A$3='Base Datos'!$L$8,'Base Datos'!H337,IF($A$3='Base Datos'!$L$9,'Base Datos'!I337)))))</f>
        <v>9017</v>
      </c>
      <c r="B339" s="52">
        <f>IF($B$3='Base Datos'!$L$5,'Base Datos'!E337,IF($B$3='Base Datos'!$L$6,'Base Datos'!F337,IF($B$3='Base Datos'!$L$7,'Base Datos'!G337,IF($B$3='Base Datos'!$L$8,'Base Datos'!H337,IF($B$3='Base Datos'!$L$9,'Base Datos'!I337)))))</f>
        <v>226</v>
      </c>
    </row>
    <row r="340" spans="1:2" ht="15.75" customHeight="1" thickBot="1" x14ac:dyDescent="0.4">
      <c r="A340" s="52">
        <f>IF($A$3='Base Datos'!$L$5,'Base Datos'!E338,IF($A$3='Base Datos'!$L$6,'Base Datos'!F338,IF($A$3='Base Datos'!$L$7,'Base Datos'!G338,IF($A$3='Base Datos'!$L$8,'Base Datos'!H338,IF($A$3='Base Datos'!$L$9,'Base Datos'!I338)))))</f>
        <v>13028</v>
      </c>
      <c r="B340" s="52">
        <f>IF($B$3='Base Datos'!$L$5,'Base Datos'!E338,IF($B$3='Base Datos'!$L$6,'Base Datos'!F338,IF($B$3='Base Datos'!$L$7,'Base Datos'!G338,IF($B$3='Base Datos'!$L$8,'Base Datos'!H338,IF($B$3='Base Datos'!$L$9,'Base Datos'!I338)))))</f>
        <v>518</v>
      </c>
    </row>
    <row r="341" spans="1:2" ht="15.75" customHeight="1" thickBot="1" x14ac:dyDescent="0.4">
      <c r="A341" s="52">
        <f>IF($A$3='Base Datos'!$L$5,'Base Datos'!E339,IF($A$3='Base Datos'!$L$6,'Base Datos'!F339,IF($A$3='Base Datos'!$L$7,'Base Datos'!G339,IF($A$3='Base Datos'!$L$8,'Base Datos'!H339,IF($A$3='Base Datos'!$L$9,'Base Datos'!I339)))))</f>
        <v>11003</v>
      </c>
      <c r="B341" s="52">
        <f>IF($B$3='Base Datos'!$L$5,'Base Datos'!E339,IF($B$3='Base Datos'!$L$6,'Base Datos'!F339,IF($B$3='Base Datos'!$L$7,'Base Datos'!G339,IF($B$3='Base Datos'!$L$8,'Base Datos'!H339,IF($B$3='Base Datos'!$L$9,'Base Datos'!I339)))))</f>
        <v>103</v>
      </c>
    </row>
    <row r="342" spans="1:2" ht="15.75" customHeight="1" thickBot="1" x14ac:dyDescent="0.4">
      <c r="A342" s="52">
        <f>IF($A$3='Base Datos'!$L$5,'Base Datos'!E340,IF($A$3='Base Datos'!$L$6,'Base Datos'!F340,IF($A$3='Base Datos'!$L$7,'Base Datos'!G340,IF($A$3='Base Datos'!$L$8,'Base Datos'!H340,IF($A$3='Base Datos'!$L$9,'Base Datos'!I340)))))</f>
        <v>4603</v>
      </c>
      <c r="B342" s="52">
        <f>IF($B$3='Base Datos'!$L$5,'Base Datos'!E340,IF($B$3='Base Datos'!$L$6,'Base Datos'!F340,IF($B$3='Base Datos'!$L$7,'Base Datos'!G340,IF($B$3='Base Datos'!$L$8,'Base Datos'!H340,IF($B$3='Base Datos'!$L$9,'Base Datos'!I340)))))</f>
        <v>163</v>
      </c>
    </row>
    <row r="343" spans="1:2" ht="15.75" customHeight="1" thickBot="1" x14ac:dyDescent="0.4">
      <c r="A343" s="52">
        <f>IF($A$3='Base Datos'!$L$5,'Base Datos'!E341,IF($A$3='Base Datos'!$L$6,'Base Datos'!F341,IF($A$3='Base Datos'!$L$7,'Base Datos'!G341,IF($A$3='Base Datos'!$L$8,'Base Datos'!H341,IF($A$3='Base Datos'!$L$9,'Base Datos'!I341)))))</f>
        <v>9086</v>
      </c>
      <c r="B343" s="52">
        <f>IF($B$3='Base Datos'!$L$5,'Base Datos'!E341,IF($B$3='Base Datos'!$L$6,'Base Datos'!F341,IF($B$3='Base Datos'!$L$7,'Base Datos'!G341,IF($B$3='Base Datos'!$L$8,'Base Datos'!H341,IF($B$3='Base Datos'!$L$9,'Base Datos'!I341)))))</f>
        <v>314</v>
      </c>
    </row>
    <row r="344" spans="1:2" ht="15.75" customHeight="1" thickBot="1" x14ac:dyDescent="0.4">
      <c r="A344" s="52">
        <f>IF($A$3='Base Datos'!$L$5,'Base Datos'!E342,IF($A$3='Base Datos'!$L$6,'Base Datos'!F342,IF($A$3='Base Datos'!$L$7,'Base Datos'!G342,IF($A$3='Base Datos'!$L$8,'Base Datos'!H342,IF($A$3='Base Datos'!$L$9,'Base Datos'!I342)))))</f>
        <v>4721</v>
      </c>
      <c r="B344" s="52">
        <f>IF($B$3='Base Datos'!$L$5,'Base Datos'!E342,IF($B$3='Base Datos'!$L$6,'Base Datos'!F342,IF($B$3='Base Datos'!$L$7,'Base Datos'!G342,IF($B$3='Base Datos'!$L$8,'Base Datos'!H342,IF($B$3='Base Datos'!$L$9,'Base Datos'!I342)))))</f>
        <v>52</v>
      </c>
    </row>
    <row r="345" spans="1:2" ht="15.75" customHeight="1" thickBot="1" x14ac:dyDescent="0.4">
      <c r="A345" s="52">
        <f>IF($A$3='Base Datos'!$L$5,'Base Datos'!E343,IF($A$3='Base Datos'!$L$6,'Base Datos'!F343,IF($A$3='Base Datos'!$L$7,'Base Datos'!G343,IF($A$3='Base Datos'!$L$8,'Base Datos'!H343,IF($A$3='Base Datos'!$L$9,'Base Datos'!I343)))))</f>
        <v>9976</v>
      </c>
      <c r="B345" s="52">
        <f>IF($B$3='Base Datos'!$L$5,'Base Datos'!E343,IF($B$3='Base Datos'!$L$6,'Base Datos'!F343,IF($B$3='Base Datos'!$L$7,'Base Datos'!G343,IF($B$3='Base Datos'!$L$8,'Base Datos'!H343,IF($B$3='Base Datos'!$L$9,'Base Datos'!I343)))))</f>
        <v>33</v>
      </c>
    </row>
    <row r="346" spans="1:2" ht="15.75" customHeight="1" thickBot="1" x14ac:dyDescent="0.4">
      <c r="A346" s="52">
        <f>IF($A$3='Base Datos'!$L$5,'Base Datos'!E344,IF($A$3='Base Datos'!$L$6,'Base Datos'!F344,IF($A$3='Base Datos'!$L$7,'Base Datos'!G344,IF($A$3='Base Datos'!$L$8,'Base Datos'!H344,IF($A$3='Base Datos'!$L$9,'Base Datos'!I344)))))</f>
        <v>89</v>
      </c>
      <c r="B346" s="52">
        <f>IF($B$3='Base Datos'!$L$5,'Base Datos'!E344,IF($B$3='Base Datos'!$L$6,'Base Datos'!F344,IF($B$3='Base Datos'!$L$7,'Base Datos'!G344,IF($B$3='Base Datos'!$L$8,'Base Datos'!H344,IF($B$3='Base Datos'!$L$9,'Base Datos'!I344)))))</f>
        <v>434</v>
      </c>
    </row>
    <row r="347" spans="1:2" ht="15.75" customHeight="1" thickBot="1" x14ac:dyDescent="0.4">
      <c r="A347" s="52">
        <f>IF($A$3='Base Datos'!$L$5,'Base Datos'!E345,IF($A$3='Base Datos'!$L$6,'Base Datos'!F345,IF($A$3='Base Datos'!$L$7,'Base Datos'!G345,IF($A$3='Base Datos'!$L$8,'Base Datos'!H345,IF($A$3='Base Datos'!$L$9,'Base Datos'!I345)))))</f>
        <v>8066</v>
      </c>
      <c r="B347" s="52">
        <f>IF($B$3='Base Datos'!$L$5,'Base Datos'!E345,IF($B$3='Base Datos'!$L$6,'Base Datos'!F345,IF($B$3='Base Datos'!$L$7,'Base Datos'!G345,IF($B$3='Base Datos'!$L$8,'Base Datos'!H345,IF($B$3='Base Datos'!$L$9,'Base Datos'!I345)))))</f>
        <v>19</v>
      </c>
    </row>
    <row r="348" spans="1:2" ht="15.75" customHeight="1" thickBot="1" x14ac:dyDescent="0.4">
      <c r="A348" s="52">
        <f>IF($A$3='Base Datos'!$L$5,'Base Datos'!E346,IF($A$3='Base Datos'!$L$6,'Base Datos'!F346,IF($A$3='Base Datos'!$L$7,'Base Datos'!G346,IF($A$3='Base Datos'!$L$8,'Base Datos'!H346,IF($A$3='Base Datos'!$L$9,'Base Datos'!I346)))))</f>
        <v>8034</v>
      </c>
      <c r="B348" s="52">
        <f>IF($B$3='Base Datos'!$L$5,'Base Datos'!E346,IF($B$3='Base Datos'!$L$6,'Base Datos'!F346,IF($B$3='Base Datos'!$L$7,'Base Datos'!G346,IF($B$3='Base Datos'!$L$8,'Base Datos'!H346,IF($B$3='Base Datos'!$L$9,'Base Datos'!I346)))))</f>
        <v>242</v>
      </c>
    </row>
    <row r="349" spans="1:2" ht="15.75" customHeight="1" thickBot="1" x14ac:dyDescent="0.4">
      <c r="A349" s="52">
        <f>IF($A$3='Base Datos'!$L$5,'Base Datos'!E347,IF($A$3='Base Datos'!$L$6,'Base Datos'!F347,IF($A$3='Base Datos'!$L$7,'Base Datos'!G347,IF($A$3='Base Datos'!$L$8,'Base Datos'!H347,IF($A$3='Base Datos'!$L$9,'Base Datos'!I347)))))</f>
        <v>9283</v>
      </c>
      <c r="B349" s="52">
        <f>IF($B$3='Base Datos'!$L$5,'Base Datos'!E347,IF($B$3='Base Datos'!$L$6,'Base Datos'!F347,IF($B$3='Base Datos'!$L$7,'Base Datos'!G347,IF($B$3='Base Datos'!$L$8,'Base Datos'!H347,IF($B$3='Base Datos'!$L$9,'Base Datos'!I347)))))</f>
        <v>196</v>
      </c>
    </row>
    <row r="350" spans="1:2" ht="15.75" customHeight="1" thickBot="1" x14ac:dyDescent="0.4">
      <c r="A350" s="52">
        <f>IF($A$3='Base Datos'!$L$5,'Base Datos'!E348,IF($A$3='Base Datos'!$L$6,'Base Datos'!F348,IF($A$3='Base Datos'!$L$7,'Base Datos'!G348,IF($A$3='Base Datos'!$L$8,'Base Datos'!H348,IF($A$3='Base Datos'!$L$9,'Base Datos'!I348)))))</f>
        <v>6577</v>
      </c>
      <c r="B350" s="52">
        <f>IF($B$3='Base Datos'!$L$5,'Base Datos'!E348,IF($B$3='Base Datos'!$L$6,'Base Datos'!F348,IF($B$3='Base Datos'!$L$7,'Base Datos'!G348,IF($B$3='Base Datos'!$L$8,'Base Datos'!H348,IF($B$3='Base Datos'!$L$9,'Base Datos'!I348)))))</f>
        <v>253</v>
      </c>
    </row>
    <row r="351" spans="1:2" ht="15.75" customHeight="1" thickBot="1" x14ac:dyDescent="0.4">
      <c r="A351" s="52">
        <f>IF($A$3='Base Datos'!$L$5,'Base Datos'!E349,IF($A$3='Base Datos'!$L$6,'Base Datos'!F349,IF($A$3='Base Datos'!$L$7,'Base Datos'!G349,IF($A$3='Base Datos'!$L$8,'Base Datos'!H349,IF($A$3='Base Datos'!$L$9,'Base Datos'!I349)))))</f>
        <v>14343</v>
      </c>
      <c r="B351" s="52">
        <f>IF($B$3='Base Datos'!$L$5,'Base Datos'!E349,IF($B$3='Base Datos'!$L$6,'Base Datos'!F349,IF($B$3='Base Datos'!$L$7,'Base Datos'!G349,IF($B$3='Base Datos'!$L$8,'Base Datos'!H349,IF($B$3='Base Datos'!$L$9,'Base Datos'!I349)))))</f>
        <v>191</v>
      </c>
    </row>
    <row r="352" spans="1:2" ht="15.75" customHeight="1" thickBot="1" x14ac:dyDescent="0.4">
      <c r="A352" s="52">
        <f>IF($A$3='Base Datos'!$L$5,'Base Datos'!E350,IF($A$3='Base Datos'!$L$6,'Base Datos'!F350,IF($A$3='Base Datos'!$L$7,'Base Datos'!G350,IF($A$3='Base Datos'!$L$8,'Base Datos'!H350,IF($A$3='Base Datos'!$L$9,'Base Datos'!I350)))))</f>
        <v>10051</v>
      </c>
      <c r="B352" s="52">
        <f>IF($B$3='Base Datos'!$L$5,'Base Datos'!E350,IF($B$3='Base Datos'!$L$6,'Base Datos'!F350,IF($B$3='Base Datos'!$L$7,'Base Datos'!G350,IF($B$3='Base Datos'!$L$8,'Base Datos'!H350,IF($B$3='Base Datos'!$L$9,'Base Datos'!I350)))))</f>
        <v>22</v>
      </c>
    </row>
    <row r="353" spans="1:2" ht="15.75" customHeight="1" thickBot="1" x14ac:dyDescent="0.4">
      <c r="A353" s="52">
        <f>IF($A$3='Base Datos'!$L$5,'Base Datos'!E351,IF($A$3='Base Datos'!$L$6,'Base Datos'!F351,IF($A$3='Base Datos'!$L$7,'Base Datos'!G351,IF($A$3='Base Datos'!$L$8,'Base Datos'!H351,IF($A$3='Base Datos'!$L$9,'Base Datos'!I351)))))</f>
        <v>8168</v>
      </c>
      <c r="B353" s="52">
        <f>IF($B$3='Base Datos'!$L$5,'Base Datos'!E351,IF($B$3='Base Datos'!$L$6,'Base Datos'!F351,IF($B$3='Base Datos'!$L$7,'Base Datos'!G351,IF($B$3='Base Datos'!$L$8,'Base Datos'!H351,IF($B$3='Base Datos'!$L$9,'Base Datos'!I351)))))</f>
        <v>375</v>
      </c>
    </row>
    <row r="354" spans="1:2" ht="15.75" customHeight="1" thickBot="1" x14ac:dyDescent="0.4">
      <c r="A354" s="52">
        <f>IF($A$3='Base Datos'!$L$5,'Base Datos'!E352,IF($A$3='Base Datos'!$L$6,'Base Datos'!F352,IF($A$3='Base Datos'!$L$7,'Base Datos'!G352,IF($A$3='Base Datos'!$L$8,'Base Datos'!H352,IF($A$3='Base Datos'!$L$9,'Base Datos'!I352)))))</f>
        <v>8477</v>
      </c>
      <c r="B354" s="52">
        <f>IF($B$3='Base Datos'!$L$5,'Base Datos'!E352,IF($B$3='Base Datos'!$L$6,'Base Datos'!F352,IF($B$3='Base Datos'!$L$7,'Base Datos'!G352,IF($B$3='Base Datos'!$L$8,'Base Datos'!H352,IF($B$3='Base Datos'!$L$9,'Base Datos'!I352)))))</f>
        <v>186</v>
      </c>
    </row>
    <row r="355" spans="1:2" ht="15.75" customHeight="1" thickBot="1" x14ac:dyDescent="0.4">
      <c r="A355" s="52">
        <f>IF($A$3='Base Datos'!$L$5,'Base Datos'!E353,IF($A$3='Base Datos'!$L$6,'Base Datos'!F353,IF($A$3='Base Datos'!$L$7,'Base Datos'!G353,IF($A$3='Base Datos'!$L$8,'Base Datos'!H353,IF($A$3='Base Datos'!$L$9,'Base Datos'!I353)))))</f>
        <v>6722</v>
      </c>
      <c r="B355" s="52">
        <f>IF($B$3='Base Datos'!$L$5,'Base Datos'!E353,IF($B$3='Base Datos'!$L$6,'Base Datos'!F353,IF($B$3='Base Datos'!$L$7,'Base Datos'!G353,IF($B$3='Base Datos'!$L$8,'Base Datos'!H353,IF($B$3='Base Datos'!$L$9,'Base Datos'!I353)))))</f>
        <v>456</v>
      </c>
    </row>
    <row r="356" spans="1:2" ht="15.75" customHeight="1" thickBot="1" x14ac:dyDescent="0.4">
      <c r="A356" s="52">
        <f>IF($A$3='Base Datos'!$L$5,'Base Datos'!E354,IF($A$3='Base Datos'!$L$6,'Base Datos'!F354,IF($A$3='Base Datos'!$L$7,'Base Datos'!G354,IF($A$3='Base Datos'!$L$8,'Base Datos'!H354,IF($A$3='Base Datos'!$L$9,'Base Datos'!I354)))))</f>
        <v>734</v>
      </c>
      <c r="B356" s="52">
        <f>IF($B$3='Base Datos'!$L$5,'Base Datos'!E354,IF($B$3='Base Datos'!$L$6,'Base Datos'!F354,IF($B$3='Base Datos'!$L$7,'Base Datos'!G354,IF($B$3='Base Datos'!$L$8,'Base Datos'!H354,IF($B$3='Base Datos'!$L$9,'Base Datos'!I354)))))</f>
        <v>516</v>
      </c>
    </row>
    <row r="357" spans="1:2" ht="15.75" customHeight="1" thickBot="1" x14ac:dyDescent="0.4">
      <c r="A357" s="52">
        <f>IF($A$3='Base Datos'!$L$5,'Base Datos'!E355,IF($A$3='Base Datos'!$L$6,'Base Datos'!F355,IF($A$3='Base Datos'!$L$7,'Base Datos'!G355,IF($A$3='Base Datos'!$L$8,'Base Datos'!H355,IF($A$3='Base Datos'!$L$9,'Base Datos'!I355)))))</f>
        <v>1039</v>
      </c>
      <c r="B357" s="52">
        <f>IF($B$3='Base Datos'!$L$5,'Base Datos'!E355,IF($B$3='Base Datos'!$L$6,'Base Datos'!F355,IF($B$3='Base Datos'!$L$7,'Base Datos'!G355,IF($B$3='Base Datos'!$L$8,'Base Datos'!H355,IF($B$3='Base Datos'!$L$9,'Base Datos'!I355)))))</f>
        <v>573</v>
      </c>
    </row>
    <row r="358" spans="1:2" ht="15.75" customHeight="1" thickBot="1" x14ac:dyDescent="0.4">
      <c r="A358" s="52">
        <f>IF($A$3='Base Datos'!$L$5,'Base Datos'!E356,IF($A$3='Base Datos'!$L$6,'Base Datos'!F356,IF($A$3='Base Datos'!$L$7,'Base Datos'!G356,IF($A$3='Base Datos'!$L$8,'Base Datos'!H356,IF($A$3='Base Datos'!$L$9,'Base Datos'!I356)))))</f>
        <v>1054</v>
      </c>
      <c r="B358" s="52">
        <f>IF($B$3='Base Datos'!$L$5,'Base Datos'!E356,IF($B$3='Base Datos'!$L$6,'Base Datos'!F356,IF($B$3='Base Datos'!$L$7,'Base Datos'!G356,IF($B$3='Base Datos'!$L$8,'Base Datos'!H356,IF($B$3='Base Datos'!$L$9,'Base Datos'!I356)))))</f>
        <v>221</v>
      </c>
    </row>
    <row r="359" spans="1:2" ht="15.75" customHeight="1" thickBot="1" x14ac:dyDescent="0.4">
      <c r="A359" s="52">
        <f>IF($A$3='Base Datos'!$L$5,'Base Datos'!E357,IF($A$3='Base Datos'!$L$6,'Base Datos'!F357,IF($A$3='Base Datos'!$L$7,'Base Datos'!G357,IF($A$3='Base Datos'!$L$8,'Base Datos'!H357,IF($A$3='Base Datos'!$L$9,'Base Datos'!I357)))))</f>
        <v>9474</v>
      </c>
      <c r="B359" s="52">
        <f>IF($B$3='Base Datos'!$L$5,'Base Datos'!E357,IF($B$3='Base Datos'!$L$6,'Base Datos'!F357,IF($B$3='Base Datos'!$L$7,'Base Datos'!G357,IF($B$3='Base Datos'!$L$8,'Base Datos'!H357,IF($B$3='Base Datos'!$L$9,'Base Datos'!I357)))))</f>
        <v>502</v>
      </c>
    </row>
    <row r="360" spans="1:2" ht="15.75" customHeight="1" thickBot="1" x14ac:dyDescent="0.4">
      <c r="A360" s="52">
        <f>IF($A$3='Base Datos'!$L$5,'Base Datos'!E358,IF($A$3='Base Datos'!$L$6,'Base Datos'!F358,IF($A$3='Base Datos'!$L$7,'Base Datos'!G358,IF($A$3='Base Datos'!$L$8,'Base Datos'!H358,IF($A$3='Base Datos'!$L$9,'Base Datos'!I358)))))</f>
        <v>3483</v>
      </c>
      <c r="B360" s="52">
        <f>IF($B$3='Base Datos'!$L$5,'Base Datos'!E358,IF($B$3='Base Datos'!$L$6,'Base Datos'!F358,IF($B$3='Base Datos'!$L$7,'Base Datos'!G358,IF($B$3='Base Datos'!$L$8,'Base Datos'!H358,IF($B$3='Base Datos'!$L$9,'Base Datos'!I358)))))</f>
        <v>145</v>
      </c>
    </row>
    <row r="361" spans="1:2" ht="15.75" customHeight="1" thickBot="1" x14ac:dyDescent="0.4">
      <c r="A361" s="52">
        <f>IF($A$3='Base Datos'!$L$5,'Base Datos'!E359,IF($A$3='Base Datos'!$L$6,'Base Datos'!F359,IF($A$3='Base Datos'!$L$7,'Base Datos'!G359,IF($A$3='Base Datos'!$L$8,'Base Datos'!H359,IF($A$3='Base Datos'!$L$9,'Base Datos'!I359)))))</f>
        <v>3026</v>
      </c>
      <c r="B361" s="52">
        <f>IF($B$3='Base Datos'!$L$5,'Base Datos'!E359,IF($B$3='Base Datos'!$L$6,'Base Datos'!F359,IF($B$3='Base Datos'!$L$7,'Base Datos'!G359,IF($B$3='Base Datos'!$L$8,'Base Datos'!H359,IF($B$3='Base Datos'!$L$9,'Base Datos'!I359)))))</f>
        <v>15</v>
      </c>
    </row>
    <row r="362" spans="1:2" ht="15.75" customHeight="1" thickBot="1" x14ac:dyDescent="0.4">
      <c r="A362" s="52">
        <f>IF($A$3='Base Datos'!$L$5,'Base Datos'!E360,IF($A$3='Base Datos'!$L$6,'Base Datos'!F360,IF($A$3='Base Datos'!$L$7,'Base Datos'!G360,IF($A$3='Base Datos'!$L$8,'Base Datos'!H360,IF($A$3='Base Datos'!$L$9,'Base Datos'!I360)))))</f>
        <v>9734</v>
      </c>
      <c r="B362" s="52">
        <f>IF($B$3='Base Datos'!$L$5,'Base Datos'!E360,IF($B$3='Base Datos'!$L$6,'Base Datos'!F360,IF($B$3='Base Datos'!$L$7,'Base Datos'!G360,IF($B$3='Base Datos'!$L$8,'Base Datos'!H360,IF($B$3='Base Datos'!$L$9,'Base Datos'!I360)))))</f>
        <v>352</v>
      </c>
    </row>
    <row r="363" spans="1:2" ht="15.75" customHeight="1" thickBot="1" x14ac:dyDescent="0.4">
      <c r="A363" s="52">
        <f>IF($A$3='Base Datos'!$L$5,'Base Datos'!E361,IF($A$3='Base Datos'!$L$6,'Base Datos'!F361,IF($A$3='Base Datos'!$L$7,'Base Datos'!G361,IF($A$3='Base Datos'!$L$8,'Base Datos'!H361,IF($A$3='Base Datos'!$L$9,'Base Datos'!I361)))))</f>
        <v>9451</v>
      </c>
      <c r="B363" s="52">
        <f>IF($B$3='Base Datos'!$L$5,'Base Datos'!E361,IF($B$3='Base Datos'!$L$6,'Base Datos'!F361,IF($B$3='Base Datos'!$L$7,'Base Datos'!G361,IF($B$3='Base Datos'!$L$8,'Base Datos'!H361,IF($B$3='Base Datos'!$L$9,'Base Datos'!I361)))))</f>
        <v>478</v>
      </c>
    </row>
    <row r="364" spans="1:2" ht="15.75" customHeight="1" thickBot="1" x14ac:dyDescent="0.4">
      <c r="A364" s="52">
        <f>IF($A$3='Base Datos'!$L$5,'Base Datos'!E362,IF($A$3='Base Datos'!$L$6,'Base Datos'!F362,IF($A$3='Base Datos'!$L$7,'Base Datos'!G362,IF($A$3='Base Datos'!$L$8,'Base Datos'!H362,IF($A$3='Base Datos'!$L$9,'Base Datos'!I362)))))</f>
        <v>8987</v>
      </c>
      <c r="B364" s="52">
        <f>IF($B$3='Base Datos'!$L$5,'Base Datos'!E362,IF($B$3='Base Datos'!$L$6,'Base Datos'!F362,IF($B$3='Base Datos'!$L$7,'Base Datos'!G362,IF($B$3='Base Datos'!$L$8,'Base Datos'!H362,IF($B$3='Base Datos'!$L$9,'Base Datos'!I362)))))</f>
        <v>625</v>
      </c>
    </row>
    <row r="365" spans="1:2" ht="15.75" customHeight="1" thickBot="1" x14ac:dyDescent="0.4">
      <c r="A365" s="52">
        <f>IF($A$3='Base Datos'!$L$5,'Base Datos'!E363,IF($A$3='Base Datos'!$L$6,'Base Datos'!F363,IF($A$3='Base Datos'!$L$7,'Base Datos'!G363,IF($A$3='Base Datos'!$L$8,'Base Datos'!H363,IF($A$3='Base Datos'!$L$9,'Base Datos'!I363)))))</f>
        <v>9404</v>
      </c>
      <c r="B365" s="52">
        <f>IF($B$3='Base Datos'!$L$5,'Base Datos'!E363,IF($B$3='Base Datos'!$L$6,'Base Datos'!F363,IF($B$3='Base Datos'!$L$7,'Base Datos'!G363,IF($B$3='Base Datos'!$L$8,'Base Datos'!H363,IF($B$3='Base Datos'!$L$9,'Base Datos'!I363)))))</f>
        <v>86</v>
      </c>
    </row>
    <row r="366" spans="1:2" ht="15.75" customHeight="1" thickBot="1" x14ac:dyDescent="0.4">
      <c r="A366" s="52">
        <f>IF($A$3='Base Datos'!$L$5,'Base Datos'!E364,IF($A$3='Base Datos'!$L$6,'Base Datos'!F364,IF($A$3='Base Datos'!$L$7,'Base Datos'!G364,IF($A$3='Base Datos'!$L$8,'Base Datos'!H364,IF($A$3='Base Datos'!$L$9,'Base Datos'!I364)))))</f>
        <v>8965</v>
      </c>
      <c r="B366" s="52">
        <f>IF($B$3='Base Datos'!$L$5,'Base Datos'!E364,IF($B$3='Base Datos'!$L$6,'Base Datos'!F364,IF($B$3='Base Datos'!$L$7,'Base Datos'!G364,IF($B$3='Base Datos'!$L$8,'Base Datos'!H364,IF($B$3='Base Datos'!$L$9,'Base Datos'!I364)))))</f>
        <v>14</v>
      </c>
    </row>
    <row r="367" spans="1:2" ht="15.75" customHeight="1" thickBot="1" x14ac:dyDescent="0.4">
      <c r="A367" s="52">
        <f>IF($A$3='Base Datos'!$L$5,'Base Datos'!E365,IF($A$3='Base Datos'!$L$6,'Base Datos'!F365,IF($A$3='Base Datos'!$L$7,'Base Datos'!G365,IF($A$3='Base Datos'!$L$8,'Base Datos'!H365,IF($A$3='Base Datos'!$L$9,'Base Datos'!I365)))))</f>
        <v>10302</v>
      </c>
      <c r="B367" s="52">
        <f>IF($B$3='Base Datos'!$L$5,'Base Datos'!E365,IF($B$3='Base Datos'!$L$6,'Base Datos'!F365,IF($B$3='Base Datos'!$L$7,'Base Datos'!G365,IF($B$3='Base Datos'!$L$8,'Base Datos'!H365,IF($B$3='Base Datos'!$L$9,'Base Datos'!I365)))))</f>
        <v>96</v>
      </c>
    </row>
    <row r="368" spans="1:2" ht="15.75" customHeight="1" thickBot="1" x14ac:dyDescent="0.4">
      <c r="A368" s="52">
        <f>IF($A$3='Base Datos'!$L$5,'Base Datos'!E366,IF($A$3='Base Datos'!$L$6,'Base Datos'!F366,IF($A$3='Base Datos'!$L$7,'Base Datos'!G366,IF($A$3='Base Datos'!$L$8,'Base Datos'!H366,IF($A$3='Base Datos'!$L$9,'Base Datos'!I366)))))</f>
        <v>10374</v>
      </c>
      <c r="B368" s="52">
        <f>IF($B$3='Base Datos'!$L$5,'Base Datos'!E366,IF($B$3='Base Datos'!$L$6,'Base Datos'!F366,IF($B$3='Base Datos'!$L$7,'Base Datos'!G366,IF($B$3='Base Datos'!$L$8,'Base Datos'!H366,IF($B$3='Base Datos'!$L$9,'Base Datos'!I366)))))</f>
        <v>85</v>
      </c>
    </row>
    <row r="369" spans="1:2" ht="15.75" customHeight="1" thickBot="1" x14ac:dyDescent="0.4">
      <c r="A369" s="52">
        <f>IF($A$3='Base Datos'!$L$5,'Base Datos'!E367,IF($A$3='Base Datos'!$L$6,'Base Datos'!F367,IF($A$3='Base Datos'!$L$7,'Base Datos'!G367,IF($A$3='Base Datos'!$L$8,'Base Datos'!H367,IF($A$3='Base Datos'!$L$9,'Base Datos'!I367)))))</f>
        <v>9027</v>
      </c>
      <c r="B369" s="52">
        <f>IF($B$3='Base Datos'!$L$5,'Base Datos'!E367,IF($B$3='Base Datos'!$L$6,'Base Datos'!F367,IF($B$3='Base Datos'!$L$7,'Base Datos'!G367,IF($B$3='Base Datos'!$L$8,'Base Datos'!H367,IF($B$3='Base Datos'!$L$9,'Base Datos'!I367)))))</f>
        <v>243</v>
      </c>
    </row>
    <row r="370" spans="1:2" ht="15.75" customHeight="1" thickBot="1" x14ac:dyDescent="0.4">
      <c r="A370" s="52">
        <f>IF($A$3='Base Datos'!$L$5,'Base Datos'!E368,IF($A$3='Base Datos'!$L$6,'Base Datos'!F368,IF($A$3='Base Datos'!$L$7,'Base Datos'!G368,IF($A$3='Base Datos'!$L$8,'Base Datos'!H368,IF($A$3='Base Datos'!$L$9,'Base Datos'!I368)))))</f>
        <v>3975</v>
      </c>
      <c r="B370" s="52">
        <f>IF($B$3='Base Datos'!$L$5,'Base Datos'!E368,IF($B$3='Base Datos'!$L$6,'Base Datos'!F368,IF($B$3='Base Datos'!$L$7,'Base Datos'!G368,IF($B$3='Base Datos'!$L$8,'Base Datos'!H368,IF($B$3='Base Datos'!$L$9,'Base Datos'!I368)))))</f>
        <v>403</v>
      </c>
    </row>
    <row r="371" spans="1:2" ht="15.75" customHeight="1" thickBot="1" x14ac:dyDescent="0.4">
      <c r="A371" s="52">
        <f>IF($A$3='Base Datos'!$L$5,'Base Datos'!E369,IF($A$3='Base Datos'!$L$6,'Base Datos'!F369,IF($A$3='Base Datos'!$L$7,'Base Datos'!G369,IF($A$3='Base Datos'!$L$8,'Base Datos'!H369,IF($A$3='Base Datos'!$L$9,'Base Datos'!I369)))))</f>
        <v>6234</v>
      </c>
      <c r="B371" s="52">
        <f>IF($B$3='Base Datos'!$L$5,'Base Datos'!E369,IF($B$3='Base Datos'!$L$6,'Base Datos'!F369,IF($B$3='Base Datos'!$L$7,'Base Datos'!G369,IF($B$3='Base Datos'!$L$8,'Base Datos'!H369,IF($B$3='Base Datos'!$L$9,'Base Datos'!I369)))))</f>
        <v>477</v>
      </c>
    </row>
    <row r="372" spans="1:2" ht="15.75" customHeight="1" thickBot="1" x14ac:dyDescent="0.4">
      <c r="A372" s="52">
        <f>IF($A$3='Base Datos'!$L$5,'Base Datos'!E370,IF($A$3='Base Datos'!$L$6,'Base Datos'!F370,IF($A$3='Base Datos'!$L$7,'Base Datos'!G370,IF($A$3='Base Datos'!$L$8,'Base Datos'!H370,IF($A$3='Base Datos'!$L$9,'Base Datos'!I370)))))</f>
        <v>7476</v>
      </c>
      <c r="B372" s="52">
        <f>IF($B$3='Base Datos'!$L$5,'Base Datos'!E370,IF($B$3='Base Datos'!$L$6,'Base Datos'!F370,IF($B$3='Base Datos'!$L$7,'Base Datos'!G370,IF($B$3='Base Datos'!$L$8,'Base Datos'!H370,IF($B$3='Base Datos'!$L$9,'Base Datos'!I370)))))</f>
        <v>749</v>
      </c>
    </row>
    <row r="373" spans="1:2" ht="15.75" customHeight="1" thickBot="1" x14ac:dyDescent="0.4">
      <c r="A373" s="52">
        <f>IF($A$3='Base Datos'!$L$5,'Base Datos'!E371,IF($A$3='Base Datos'!$L$6,'Base Datos'!F371,IF($A$3='Base Datos'!$L$7,'Base Datos'!G371,IF($A$3='Base Datos'!$L$8,'Base Datos'!H371,IF($A$3='Base Datos'!$L$9,'Base Datos'!I371)))))</f>
        <v>9778</v>
      </c>
      <c r="B373" s="52">
        <f>IF($B$3='Base Datos'!$L$5,'Base Datos'!E371,IF($B$3='Base Datos'!$L$6,'Base Datos'!F371,IF($B$3='Base Datos'!$L$7,'Base Datos'!G371,IF($B$3='Base Datos'!$L$8,'Base Datos'!H371,IF($B$3='Base Datos'!$L$9,'Base Datos'!I371)))))</f>
        <v>38</v>
      </c>
    </row>
    <row r="374" spans="1:2" ht="15.75" customHeight="1" thickBot="1" x14ac:dyDescent="0.4">
      <c r="A374" s="52">
        <f>IF($A$3='Base Datos'!$L$5,'Base Datos'!E372,IF($A$3='Base Datos'!$L$6,'Base Datos'!F372,IF($A$3='Base Datos'!$L$7,'Base Datos'!G372,IF($A$3='Base Datos'!$L$8,'Base Datos'!H372,IF($A$3='Base Datos'!$L$9,'Base Datos'!I372)))))</f>
        <v>927</v>
      </c>
      <c r="B374" s="52">
        <f>IF($B$3='Base Datos'!$L$5,'Base Datos'!E372,IF($B$3='Base Datos'!$L$6,'Base Datos'!F372,IF($B$3='Base Datos'!$L$7,'Base Datos'!G372,IF($B$3='Base Datos'!$L$8,'Base Datos'!H372,IF($B$3='Base Datos'!$L$9,'Base Datos'!I372)))))</f>
        <v>242</v>
      </c>
    </row>
    <row r="375" spans="1:2" ht="15.75" customHeight="1" thickBot="1" x14ac:dyDescent="0.4">
      <c r="A375" s="52">
        <f>IF($A$3='Base Datos'!$L$5,'Base Datos'!E373,IF($A$3='Base Datos'!$L$6,'Base Datos'!F373,IF($A$3='Base Datos'!$L$7,'Base Datos'!G373,IF($A$3='Base Datos'!$L$8,'Base Datos'!H373,IF($A$3='Base Datos'!$L$9,'Base Datos'!I373)))))</f>
        <v>8827</v>
      </c>
      <c r="B375" s="52">
        <f>IF($B$3='Base Datos'!$L$5,'Base Datos'!E373,IF($B$3='Base Datos'!$L$6,'Base Datos'!F373,IF($B$3='Base Datos'!$L$7,'Base Datos'!G373,IF($B$3='Base Datos'!$L$8,'Base Datos'!H373,IF($B$3='Base Datos'!$L$9,'Base Datos'!I373)))))</f>
        <v>504</v>
      </c>
    </row>
    <row r="376" spans="1:2" ht="15.75" customHeight="1" thickBot="1" x14ac:dyDescent="0.4">
      <c r="A376" s="52">
        <f>IF($A$3='Base Datos'!$L$5,'Base Datos'!E374,IF($A$3='Base Datos'!$L$6,'Base Datos'!F374,IF($A$3='Base Datos'!$L$7,'Base Datos'!G374,IF($A$3='Base Datos'!$L$8,'Base Datos'!H374,IF($A$3='Base Datos'!$L$9,'Base Datos'!I374)))))</f>
        <v>12957</v>
      </c>
      <c r="B376" s="52">
        <f>IF($B$3='Base Datos'!$L$5,'Base Datos'!E374,IF($B$3='Base Datos'!$L$6,'Base Datos'!F374,IF($B$3='Base Datos'!$L$7,'Base Datos'!G374,IF($B$3='Base Datos'!$L$8,'Base Datos'!H374,IF($B$3='Base Datos'!$L$9,'Base Datos'!I374)))))</f>
        <v>56</v>
      </c>
    </row>
    <row r="377" spans="1:2" ht="15.75" customHeight="1" thickBot="1" x14ac:dyDescent="0.4">
      <c r="A377" s="52">
        <f>IF($A$3='Base Datos'!$L$5,'Base Datos'!E375,IF($A$3='Base Datos'!$L$6,'Base Datos'!F375,IF($A$3='Base Datos'!$L$7,'Base Datos'!G375,IF($A$3='Base Datos'!$L$8,'Base Datos'!H375,IF($A$3='Base Datos'!$L$9,'Base Datos'!I375)))))</f>
        <v>6576</v>
      </c>
      <c r="B377" s="52">
        <f>IF($B$3='Base Datos'!$L$5,'Base Datos'!E375,IF($B$3='Base Datos'!$L$6,'Base Datos'!F375,IF($B$3='Base Datos'!$L$7,'Base Datos'!G375,IF($B$3='Base Datos'!$L$8,'Base Datos'!H375,IF($B$3='Base Datos'!$L$9,'Base Datos'!I375)))))</f>
        <v>56</v>
      </c>
    </row>
    <row r="378" spans="1:2" ht="15.75" customHeight="1" thickBot="1" x14ac:dyDescent="0.4">
      <c r="A378" s="52">
        <f>IF($A$3='Base Datos'!$L$5,'Base Datos'!E376,IF($A$3='Base Datos'!$L$6,'Base Datos'!F376,IF($A$3='Base Datos'!$L$7,'Base Datos'!G376,IF($A$3='Base Datos'!$L$8,'Base Datos'!H376,IF($A$3='Base Datos'!$L$9,'Base Datos'!I376)))))</f>
        <v>8196</v>
      </c>
      <c r="B378" s="52">
        <f>IF($B$3='Base Datos'!$L$5,'Base Datos'!E376,IF($B$3='Base Datos'!$L$6,'Base Datos'!F376,IF($B$3='Base Datos'!$L$7,'Base Datos'!G376,IF($B$3='Base Datos'!$L$8,'Base Datos'!H376,IF($B$3='Base Datos'!$L$9,'Base Datos'!I376)))))</f>
        <v>225</v>
      </c>
    </row>
    <row r="379" spans="1:2" ht="15.75" customHeight="1" thickBot="1" x14ac:dyDescent="0.4">
      <c r="A379" s="52">
        <f>IF($A$3='Base Datos'!$L$5,'Base Datos'!E377,IF($A$3='Base Datos'!$L$6,'Base Datos'!F377,IF($A$3='Base Datos'!$L$7,'Base Datos'!G377,IF($A$3='Base Datos'!$L$8,'Base Datos'!H377,IF($A$3='Base Datos'!$L$9,'Base Datos'!I377)))))</f>
        <v>9221</v>
      </c>
      <c r="B379" s="52">
        <f>IF($B$3='Base Datos'!$L$5,'Base Datos'!E377,IF($B$3='Base Datos'!$L$6,'Base Datos'!F377,IF($B$3='Base Datos'!$L$7,'Base Datos'!G377,IF($B$3='Base Datos'!$L$8,'Base Datos'!H377,IF($B$3='Base Datos'!$L$9,'Base Datos'!I377)))))</f>
        <v>37</v>
      </c>
    </row>
    <row r="380" spans="1:2" ht="15.75" customHeight="1" thickBot="1" x14ac:dyDescent="0.4">
      <c r="A380" s="52">
        <f>IF($A$3='Base Datos'!$L$5,'Base Datos'!E378,IF($A$3='Base Datos'!$L$6,'Base Datos'!F378,IF($A$3='Base Datos'!$L$7,'Base Datos'!G378,IF($A$3='Base Datos'!$L$8,'Base Datos'!H378,IF($A$3='Base Datos'!$L$9,'Base Datos'!I378)))))</f>
        <v>12552</v>
      </c>
      <c r="B380" s="52">
        <f>IF($B$3='Base Datos'!$L$5,'Base Datos'!E378,IF($B$3='Base Datos'!$L$6,'Base Datos'!F378,IF($B$3='Base Datos'!$L$7,'Base Datos'!G378,IF($B$3='Base Datos'!$L$8,'Base Datos'!H378,IF($B$3='Base Datos'!$L$9,'Base Datos'!I378)))))</f>
        <v>617</v>
      </c>
    </row>
    <row r="381" spans="1:2" ht="15.75" customHeight="1" thickBot="1" x14ac:dyDescent="0.4">
      <c r="A381" s="52">
        <f>IF($A$3='Base Datos'!$L$5,'Base Datos'!E379,IF($A$3='Base Datos'!$L$6,'Base Datos'!F379,IF($A$3='Base Datos'!$L$7,'Base Datos'!G379,IF($A$3='Base Datos'!$L$8,'Base Datos'!H379,IF($A$3='Base Datos'!$L$9,'Base Datos'!I379)))))</f>
        <v>942</v>
      </c>
      <c r="B381" s="52">
        <f>IF($B$3='Base Datos'!$L$5,'Base Datos'!E379,IF($B$3='Base Datos'!$L$6,'Base Datos'!F379,IF($B$3='Base Datos'!$L$7,'Base Datos'!G379,IF($B$3='Base Datos'!$L$8,'Base Datos'!H379,IF($B$3='Base Datos'!$L$9,'Base Datos'!I379)))))</f>
        <v>251</v>
      </c>
    </row>
    <row r="382" spans="1:2" ht="15.75" customHeight="1" thickBot="1" x14ac:dyDescent="0.4">
      <c r="A382" s="52">
        <f>IF($A$3='Base Datos'!$L$5,'Base Datos'!E380,IF($A$3='Base Datos'!$L$6,'Base Datos'!F380,IF($A$3='Base Datos'!$L$7,'Base Datos'!G380,IF($A$3='Base Datos'!$L$8,'Base Datos'!H380,IF($A$3='Base Datos'!$L$9,'Base Datos'!I380)))))</f>
        <v>10273</v>
      </c>
      <c r="B382" s="52">
        <f>IF($B$3='Base Datos'!$L$5,'Base Datos'!E380,IF($B$3='Base Datos'!$L$6,'Base Datos'!F380,IF($B$3='Base Datos'!$L$7,'Base Datos'!G380,IF($B$3='Base Datos'!$L$8,'Base Datos'!H380,IF($B$3='Base Datos'!$L$9,'Base Datos'!I380)))))</f>
        <v>625</v>
      </c>
    </row>
    <row r="383" spans="1:2" ht="15.75" customHeight="1" thickBot="1" x14ac:dyDescent="0.4">
      <c r="A383" s="52">
        <f>IF($A$3='Base Datos'!$L$5,'Base Datos'!E381,IF($A$3='Base Datos'!$L$6,'Base Datos'!F381,IF($A$3='Base Datos'!$L$7,'Base Datos'!G381,IF($A$3='Base Datos'!$L$8,'Base Datos'!H381,IF($A$3='Base Datos'!$L$9,'Base Datos'!I381)))))</f>
        <v>91</v>
      </c>
      <c r="B383" s="52">
        <f>IF($B$3='Base Datos'!$L$5,'Base Datos'!E381,IF($B$3='Base Datos'!$L$6,'Base Datos'!F381,IF($B$3='Base Datos'!$L$7,'Base Datos'!G381,IF($B$3='Base Datos'!$L$8,'Base Datos'!H381,IF($B$3='Base Datos'!$L$9,'Base Datos'!I381)))))</f>
        <v>197</v>
      </c>
    </row>
    <row r="384" spans="1:2" ht="15.75" customHeight="1" thickBot="1" x14ac:dyDescent="0.4">
      <c r="A384" s="52">
        <f>IF($A$3='Base Datos'!$L$5,'Base Datos'!E382,IF($A$3='Base Datos'!$L$6,'Base Datos'!F382,IF($A$3='Base Datos'!$L$7,'Base Datos'!G382,IF($A$3='Base Datos'!$L$8,'Base Datos'!H382,IF($A$3='Base Datos'!$L$9,'Base Datos'!I382)))))</f>
        <v>9583</v>
      </c>
      <c r="B384" s="52">
        <f>IF($B$3='Base Datos'!$L$5,'Base Datos'!E382,IF($B$3='Base Datos'!$L$6,'Base Datos'!F382,IF($B$3='Base Datos'!$L$7,'Base Datos'!G382,IF($B$3='Base Datos'!$L$8,'Base Datos'!H382,IF($B$3='Base Datos'!$L$9,'Base Datos'!I382)))))</f>
        <v>343</v>
      </c>
    </row>
    <row r="385" spans="1:2" ht="15.75" customHeight="1" thickBot="1" x14ac:dyDescent="0.4">
      <c r="A385" s="52">
        <f>IF($A$3='Base Datos'!$L$5,'Base Datos'!E383,IF($A$3='Base Datos'!$L$6,'Base Datos'!F383,IF($A$3='Base Datos'!$L$7,'Base Datos'!G383,IF($A$3='Base Datos'!$L$8,'Base Datos'!H383,IF($A$3='Base Datos'!$L$9,'Base Datos'!I383)))))</f>
        <v>10344</v>
      </c>
      <c r="B385" s="52">
        <f>IF($B$3='Base Datos'!$L$5,'Base Datos'!E383,IF($B$3='Base Datos'!$L$6,'Base Datos'!F383,IF($B$3='Base Datos'!$L$7,'Base Datos'!G383,IF($B$3='Base Datos'!$L$8,'Base Datos'!H383,IF($B$3='Base Datos'!$L$9,'Base Datos'!I383)))))</f>
        <v>474</v>
      </c>
    </row>
    <row r="386" spans="1:2" ht="15.75" customHeight="1" thickBot="1" x14ac:dyDescent="0.4">
      <c r="A386" s="52">
        <f>IF($A$3='Base Datos'!$L$5,'Base Datos'!E384,IF($A$3='Base Datos'!$L$6,'Base Datos'!F384,IF($A$3='Base Datos'!$L$7,'Base Datos'!G384,IF($A$3='Base Datos'!$L$8,'Base Datos'!H384,IF($A$3='Base Datos'!$L$9,'Base Datos'!I384)))))</f>
        <v>8977</v>
      </c>
      <c r="B386" s="52">
        <f>IF($B$3='Base Datos'!$L$5,'Base Datos'!E384,IF($B$3='Base Datos'!$L$6,'Base Datos'!F384,IF($B$3='Base Datos'!$L$7,'Base Datos'!G384,IF($B$3='Base Datos'!$L$8,'Base Datos'!H384,IF($B$3='Base Datos'!$L$9,'Base Datos'!I384)))))</f>
        <v>53</v>
      </c>
    </row>
    <row r="387" spans="1:2" ht="15.75" customHeight="1" thickBot="1" x14ac:dyDescent="0.4">
      <c r="A387" s="52">
        <f>IF($A$3='Base Datos'!$L$5,'Base Datos'!E385,IF($A$3='Base Datos'!$L$6,'Base Datos'!F385,IF($A$3='Base Datos'!$L$7,'Base Datos'!G385,IF($A$3='Base Datos'!$L$8,'Base Datos'!H385,IF($A$3='Base Datos'!$L$9,'Base Datos'!I385)))))</f>
        <v>893</v>
      </c>
      <c r="B387" s="52">
        <f>IF($B$3='Base Datos'!$L$5,'Base Datos'!E385,IF($B$3='Base Datos'!$L$6,'Base Datos'!F385,IF($B$3='Base Datos'!$L$7,'Base Datos'!G385,IF($B$3='Base Datos'!$L$8,'Base Datos'!H385,IF($B$3='Base Datos'!$L$9,'Base Datos'!I385)))))</f>
        <v>148</v>
      </c>
    </row>
    <row r="388" spans="1:2" ht="15.75" customHeight="1" thickBot="1" x14ac:dyDescent="0.4">
      <c r="A388" s="52">
        <f>IF($A$3='Base Datos'!$L$5,'Base Datos'!E386,IF($A$3='Base Datos'!$L$6,'Base Datos'!F386,IF($A$3='Base Datos'!$L$7,'Base Datos'!G386,IF($A$3='Base Datos'!$L$8,'Base Datos'!H386,IF($A$3='Base Datos'!$L$9,'Base Datos'!I386)))))</f>
        <v>7921</v>
      </c>
      <c r="B388" s="52">
        <f>IF($B$3='Base Datos'!$L$5,'Base Datos'!E386,IF($B$3='Base Datos'!$L$6,'Base Datos'!F386,IF($B$3='Base Datos'!$L$7,'Base Datos'!G386,IF($B$3='Base Datos'!$L$8,'Base Datos'!H386,IF($B$3='Base Datos'!$L$9,'Base Datos'!I386)))))</f>
        <v>354</v>
      </c>
    </row>
    <row r="389" spans="1:2" ht="15.75" customHeight="1" thickBot="1" x14ac:dyDescent="0.4">
      <c r="A389" s="52">
        <f>IF($A$3='Base Datos'!$L$5,'Base Datos'!E387,IF($A$3='Base Datos'!$L$6,'Base Datos'!F387,IF($A$3='Base Datos'!$L$7,'Base Datos'!G387,IF($A$3='Base Datos'!$L$8,'Base Datos'!H387,IF($A$3='Base Datos'!$L$9,'Base Datos'!I387)))))</f>
        <v>9906</v>
      </c>
      <c r="B389" s="52">
        <f>IF($B$3='Base Datos'!$L$5,'Base Datos'!E387,IF($B$3='Base Datos'!$L$6,'Base Datos'!F387,IF($B$3='Base Datos'!$L$7,'Base Datos'!G387,IF($B$3='Base Datos'!$L$8,'Base Datos'!H387,IF($B$3='Base Datos'!$L$9,'Base Datos'!I387)))))</f>
        <v>329</v>
      </c>
    </row>
    <row r="390" spans="1:2" ht="15.75" customHeight="1" thickBot="1" x14ac:dyDescent="0.4">
      <c r="A390" s="52">
        <f>IF($A$3='Base Datos'!$L$5,'Base Datos'!E388,IF($A$3='Base Datos'!$L$6,'Base Datos'!F388,IF($A$3='Base Datos'!$L$7,'Base Datos'!G388,IF($A$3='Base Datos'!$L$8,'Base Datos'!H388,IF($A$3='Base Datos'!$L$9,'Base Datos'!I388)))))</f>
        <v>8252</v>
      </c>
      <c r="B390" s="52">
        <f>IF($B$3='Base Datos'!$L$5,'Base Datos'!E388,IF($B$3='Base Datos'!$L$6,'Base Datos'!F388,IF($B$3='Base Datos'!$L$7,'Base Datos'!G388,IF($B$3='Base Datos'!$L$8,'Base Datos'!H388,IF($B$3='Base Datos'!$L$9,'Base Datos'!I388)))))</f>
        <v>366</v>
      </c>
    </row>
    <row r="391" spans="1:2" ht="15.75" customHeight="1" thickBot="1" x14ac:dyDescent="0.4">
      <c r="A391" s="52">
        <f>IF($A$3='Base Datos'!$L$5,'Base Datos'!E389,IF($A$3='Base Datos'!$L$6,'Base Datos'!F389,IF($A$3='Base Datos'!$L$7,'Base Datos'!G389,IF($A$3='Base Datos'!$L$8,'Base Datos'!H389,IF($A$3='Base Datos'!$L$9,'Base Datos'!I389)))))</f>
        <v>10188</v>
      </c>
      <c r="B391" s="52">
        <f>IF($B$3='Base Datos'!$L$5,'Base Datos'!E389,IF($B$3='Base Datos'!$L$6,'Base Datos'!F389,IF($B$3='Base Datos'!$L$7,'Base Datos'!G389,IF($B$3='Base Datos'!$L$8,'Base Datos'!H389,IF($B$3='Base Datos'!$L$9,'Base Datos'!I389)))))</f>
        <v>467</v>
      </c>
    </row>
    <row r="392" spans="1:2" ht="15.75" customHeight="1" thickBot="1" x14ac:dyDescent="0.4">
      <c r="A392" s="52">
        <f>IF($A$3='Base Datos'!$L$5,'Base Datos'!E390,IF($A$3='Base Datos'!$L$6,'Base Datos'!F390,IF($A$3='Base Datos'!$L$7,'Base Datos'!G390,IF($A$3='Base Datos'!$L$8,'Base Datos'!H390,IF($A$3='Base Datos'!$L$9,'Base Datos'!I390)))))</f>
        <v>9293</v>
      </c>
      <c r="B392" s="52">
        <f>IF($B$3='Base Datos'!$L$5,'Base Datos'!E390,IF($B$3='Base Datos'!$L$6,'Base Datos'!F390,IF($B$3='Base Datos'!$L$7,'Base Datos'!G390,IF($B$3='Base Datos'!$L$8,'Base Datos'!H390,IF($B$3='Base Datos'!$L$9,'Base Datos'!I390)))))</f>
        <v>405</v>
      </c>
    </row>
    <row r="393" spans="1:2" ht="15.75" customHeight="1" thickBot="1" x14ac:dyDescent="0.4">
      <c r="A393" s="52">
        <f>IF($A$3='Base Datos'!$L$5,'Base Datos'!E391,IF($A$3='Base Datos'!$L$6,'Base Datos'!F391,IF($A$3='Base Datos'!$L$7,'Base Datos'!G391,IF($A$3='Base Datos'!$L$8,'Base Datos'!H391,IF($A$3='Base Datos'!$L$9,'Base Datos'!I391)))))</f>
        <v>10204</v>
      </c>
      <c r="B393" s="52">
        <f>IF($B$3='Base Datos'!$L$5,'Base Datos'!E391,IF($B$3='Base Datos'!$L$6,'Base Datos'!F391,IF($B$3='Base Datos'!$L$7,'Base Datos'!G391,IF($B$3='Base Datos'!$L$8,'Base Datos'!H391,IF($B$3='Base Datos'!$L$9,'Base Datos'!I391)))))</f>
        <v>218</v>
      </c>
    </row>
    <row r="394" spans="1:2" ht="15.75" customHeight="1" thickBot="1" x14ac:dyDescent="0.4">
      <c r="A394" s="52">
        <f>IF($A$3='Base Datos'!$L$5,'Base Datos'!E392,IF($A$3='Base Datos'!$L$6,'Base Datos'!F392,IF($A$3='Base Datos'!$L$7,'Base Datos'!G392,IF($A$3='Base Datos'!$L$8,'Base Datos'!H392,IF($A$3='Base Datos'!$L$9,'Base Datos'!I392)))))</f>
        <v>5967</v>
      </c>
      <c r="B394" s="52">
        <f>IF($B$3='Base Datos'!$L$5,'Base Datos'!E392,IF($B$3='Base Datos'!$L$6,'Base Datos'!F392,IF($B$3='Base Datos'!$L$7,'Base Datos'!G392,IF($B$3='Base Datos'!$L$8,'Base Datos'!H392,IF($B$3='Base Datos'!$L$9,'Base Datos'!I392)))))</f>
        <v>209</v>
      </c>
    </row>
    <row r="395" spans="1:2" ht="15.75" customHeight="1" thickBot="1" x14ac:dyDescent="0.4">
      <c r="A395" s="52">
        <f>IF($A$3='Base Datos'!$L$5,'Base Datos'!E393,IF($A$3='Base Datos'!$L$6,'Base Datos'!F393,IF($A$3='Base Datos'!$L$7,'Base Datos'!G393,IF($A$3='Base Datos'!$L$8,'Base Datos'!H393,IF($A$3='Base Datos'!$L$9,'Base Datos'!I393)))))</f>
        <v>1017</v>
      </c>
      <c r="B395" s="52">
        <f>IF($B$3='Base Datos'!$L$5,'Base Datos'!E393,IF($B$3='Base Datos'!$L$6,'Base Datos'!F393,IF($B$3='Base Datos'!$L$7,'Base Datos'!G393,IF($B$3='Base Datos'!$L$8,'Base Datos'!H393,IF($B$3='Base Datos'!$L$9,'Base Datos'!I393)))))</f>
        <v>489</v>
      </c>
    </row>
    <row r="396" spans="1:2" ht="15.75" customHeight="1" thickBot="1" x14ac:dyDescent="0.4">
      <c r="A396" s="52">
        <f>IF($A$3='Base Datos'!$L$5,'Base Datos'!E394,IF($A$3='Base Datos'!$L$6,'Base Datos'!F394,IF($A$3='Base Datos'!$L$7,'Base Datos'!G394,IF($A$3='Base Datos'!$L$8,'Base Datos'!H394,IF($A$3='Base Datos'!$L$9,'Base Datos'!I394)))))</f>
        <v>9658</v>
      </c>
      <c r="B396" s="52">
        <f>IF($B$3='Base Datos'!$L$5,'Base Datos'!E394,IF($B$3='Base Datos'!$L$6,'Base Datos'!F394,IF($B$3='Base Datos'!$L$7,'Base Datos'!G394,IF($B$3='Base Datos'!$L$8,'Base Datos'!H394,IF($B$3='Base Datos'!$L$9,'Base Datos'!I394)))))</f>
        <v>248</v>
      </c>
    </row>
    <row r="397" spans="1:2" ht="15.75" customHeight="1" thickBot="1" x14ac:dyDescent="0.4">
      <c r="A397" s="52">
        <f>IF($A$3='Base Datos'!$L$5,'Base Datos'!E395,IF($A$3='Base Datos'!$L$6,'Base Datos'!F395,IF($A$3='Base Datos'!$L$7,'Base Datos'!G395,IF($A$3='Base Datos'!$L$8,'Base Datos'!H395,IF($A$3='Base Datos'!$L$9,'Base Datos'!I395)))))</f>
        <v>10127</v>
      </c>
      <c r="B397" s="52">
        <f>IF($B$3='Base Datos'!$L$5,'Base Datos'!E395,IF($B$3='Base Datos'!$L$6,'Base Datos'!F395,IF($B$3='Base Datos'!$L$7,'Base Datos'!G395,IF($B$3='Base Datos'!$L$8,'Base Datos'!H395,IF($B$3='Base Datos'!$L$9,'Base Datos'!I395)))))</f>
        <v>189</v>
      </c>
    </row>
    <row r="398" spans="1:2" ht="15.75" customHeight="1" thickBot="1" x14ac:dyDescent="0.4">
      <c r="A398" s="52">
        <f>IF($A$3='Base Datos'!$L$5,'Base Datos'!E396,IF($A$3='Base Datos'!$L$6,'Base Datos'!F396,IF($A$3='Base Datos'!$L$7,'Base Datos'!G396,IF($A$3='Base Datos'!$L$8,'Base Datos'!H396,IF($A$3='Base Datos'!$L$9,'Base Datos'!I396)))))</f>
        <v>15386</v>
      </c>
      <c r="B398" s="52">
        <f>IF($B$3='Base Datos'!$L$5,'Base Datos'!E396,IF($B$3='Base Datos'!$L$6,'Base Datos'!F396,IF($B$3='Base Datos'!$L$7,'Base Datos'!G396,IF($B$3='Base Datos'!$L$8,'Base Datos'!H396,IF($B$3='Base Datos'!$L$9,'Base Datos'!I396)))))</f>
        <v>233</v>
      </c>
    </row>
    <row r="399" spans="1:2" ht="15.75" customHeight="1" thickBot="1" x14ac:dyDescent="0.4">
      <c r="A399" s="52">
        <f>IF($A$3='Base Datos'!$L$5,'Base Datos'!E397,IF($A$3='Base Datos'!$L$6,'Base Datos'!F397,IF($A$3='Base Datos'!$L$7,'Base Datos'!G397,IF($A$3='Base Datos'!$L$8,'Base Datos'!H397,IF($A$3='Base Datos'!$L$9,'Base Datos'!I397)))))</f>
        <v>8948</v>
      </c>
      <c r="B399" s="52">
        <f>IF($B$3='Base Datos'!$L$5,'Base Datos'!E397,IF($B$3='Base Datos'!$L$6,'Base Datos'!F397,IF($B$3='Base Datos'!$L$7,'Base Datos'!G397,IF($B$3='Base Datos'!$L$8,'Base Datos'!H397,IF($B$3='Base Datos'!$L$9,'Base Datos'!I397)))))</f>
        <v>226</v>
      </c>
    </row>
    <row r="400" spans="1:2" ht="15.75" customHeight="1" thickBot="1" x14ac:dyDescent="0.4">
      <c r="A400" s="52">
        <f>IF($A$3='Base Datos'!$L$5,'Base Datos'!E398,IF($A$3='Base Datos'!$L$6,'Base Datos'!F398,IF($A$3='Base Datos'!$L$7,'Base Datos'!G398,IF($A$3='Base Datos'!$L$8,'Base Datos'!H398,IF($A$3='Base Datos'!$L$9,'Base Datos'!I398)))))</f>
        <v>6881</v>
      </c>
      <c r="B400" s="52">
        <f>IF($B$3='Base Datos'!$L$5,'Base Datos'!E398,IF($B$3='Base Datos'!$L$6,'Base Datos'!F398,IF($B$3='Base Datos'!$L$7,'Base Datos'!G398,IF($B$3='Base Datos'!$L$8,'Base Datos'!H398,IF($B$3='Base Datos'!$L$9,'Base Datos'!I398)))))</f>
        <v>581</v>
      </c>
    </row>
    <row r="401" spans="1:2" ht="15.75" customHeight="1" thickBot="1" x14ac:dyDescent="0.4">
      <c r="A401" s="52">
        <f>IF($A$3='Base Datos'!$L$5,'Base Datos'!E399,IF($A$3='Base Datos'!$L$6,'Base Datos'!F399,IF($A$3='Base Datos'!$L$7,'Base Datos'!G399,IF($A$3='Base Datos'!$L$8,'Base Datos'!H399,IF($A$3='Base Datos'!$L$9,'Base Datos'!I399)))))</f>
        <v>869</v>
      </c>
      <c r="B401" s="52">
        <f>IF($B$3='Base Datos'!$L$5,'Base Datos'!E399,IF($B$3='Base Datos'!$L$6,'Base Datos'!F399,IF($B$3='Base Datos'!$L$7,'Base Datos'!G399,IF($B$3='Base Datos'!$L$8,'Base Datos'!H399,IF($B$3='Base Datos'!$L$9,'Base Datos'!I399)))))</f>
        <v>166</v>
      </c>
    </row>
    <row r="402" spans="1:2" ht="15.75" customHeight="1" thickBot="1" x14ac:dyDescent="0.4">
      <c r="A402" s="52">
        <f>IF($A$3='Base Datos'!$L$5,'Base Datos'!E400,IF($A$3='Base Datos'!$L$6,'Base Datos'!F400,IF($A$3='Base Datos'!$L$7,'Base Datos'!G400,IF($A$3='Base Datos'!$L$8,'Base Datos'!H400,IF($A$3='Base Datos'!$L$9,'Base Datos'!I400)))))</f>
        <v>10011</v>
      </c>
      <c r="B402" s="52">
        <f>IF($B$3='Base Datos'!$L$5,'Base Datos'!E400,IF($B$3='Base Datos'!$L$6,'Base Datos'!F400,IF($B$3='Base Datos'!$L$7,'Base Datos'!G400,IF($B$3='Base Datos'!$L$8,'Base Datos'!H400,IF($B$3='Base Datos'!$L$9,'Base Datos'!I400)))))</f>
        <v>333</v>
      </c>
    </row>
    <row r="403" spans="1:2" ht="15.75" customHeight="1" x14ac:dyDescent="0.35">
      <c r="A403" s="52">
        <f>IF($A$3='Base Datos'!$L$5,'Base Datos'!E401,IF($A$3='Base Datos'!$L$6,'Base Datos'!F401,IF($A$3='Base Datos'!$L$7,'Base Datos'!G401,IF($A$3='Base Datos'!$L$8,'Base Datos'!H401,IF($A$3='Base Datos'!$L$9,'Base Datos'!I401)))))</f>
        <v>8923</v>
      </c>
      <c r="B403" s="52">
        <f>IF($B$3='Base Datos'!$L$5,'Base Datos'!E401,IF($B$3='Base Datos'!$L$6,'Base Datos'!F401,IF($B$3='Base Datos'!$L$7,'Base Datos'!G401,IF($B$3='Base Datos'!$L$8,'Base Datos'!H401,IF($B$3='Base Datos'!$L$9,'Base Datos'!I401)))))</f>
        <v>647</v>
      </c>
    </row>
    <row r="404" spans="1:2" ht="15.75" customHeight="1" x14ac:dyDescent="0.35"/>
    <row r="405" spans="1:2" ht="15.75" customHeight="1" x14ac:dyDescent="0.35"/>
    <row r="406" spans="1:2" ht="15.75" customHeight="1" x14ac:dyDescent="0.35"/>
    <row r="407" spans="1:2" ht="15.75" customHeight="1" x14ac:dyDescent="0.35"/>
    <row r="408" spans="1:2" ht="15.75" customHeight="1" x14ac:dyDescent="0.35"/>
    <row r="409" spans="1:2" ht="15.75" customHeight="1" x14ac:dyDescent="0.35"/>
    <row r="410" spans="1:2" ht="15.75" customHeight="1" x14ac:dyDescent="0.35"/>
    <row r="411" spans="1:2" ht="15.75" customHeight="1" x14ac:dyDescent="0.35"/>
    <row r="412" spans="1:2" ht="15.75" customHeight="1" x14ac:dyDescent="0.35"/>
    <row r="413" spans="1:2" ht="15.75" customHeight="1" x14ac:dyDescent="0.35"/>
    <row r="414" spans="1:2" ht="15.75" customHeight="1" x14ac:dyDescent="0.35"/>
    <row r="415" spans="1:2" ht="15.75" customHeight="1" x14ac:dyDescent="0.35"/>
    <row r="416" spans="1:2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</sheetData>
  <mergeCells count="9">
    <mergeCell ref="F36:G36"/>
    <mergeCell ref="D40:G40"/>
    <mergeCell ref="A2:B2"/>
    <mergeCell ref="D8:E8"/>
    <mergeCell ref="D22:G22"/>
    <mergeCell ref="D23:G26"/>
    <mergeCell ref="D28:G28"/>
    <mergeCell ref="F30:G30"/>
    <mergeCell ref="D33:G33"/>
  </mergeCells>
  <pageMargins left="0.7" right="0.7" top="0.75" bottom="0.75" header="0" footer="0"/>
  <pageSetup orientation="landscape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0400-000000000000}">
          <x14:formula1>
            <xm:f>'Base Datos'!$L$5:$L$9</xm:f>
          </x14:formula1>
          <xm:sqref>A3:B3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D965"/>
  </sheetPr>
  <dimension ref="B2:O1000"/>
  <sheetViews>
    <sheetView zoomScale="40" zoomScaleNormal="40" workbookViewId="0">
      <selection activeCell="W14" sqref="W14"/>
    </sheetView>
  </sheetViews>
  <sheetFormatPr defaultColWidth="12.625" defaultRowHeight="15" customHeight="1" x14ac:dyDescent="0.35"/>
  <cols>
    <col min="1" max="26" width="9.375" customWidth="1"/>
  </cols>
  <sheetData>
    <row r="2" spans="2:15" ht="50.25" customHeight="1" x14ac:dyDescent="0.75">
      <c r="B2" s="230" t="s">
        <v>483</v>
      </c>
      <c r="C2" s="231"/>
      <c r="D2" s="231"/>
      <c r="E2" s="231"/>
      <c r="F2" s="231"/>
      <c r="G2" s="231"/>
      <c r="H2" s="231"/>
      <c r="I2" s="231"/>
      <c r="J2" s="231"/>
      <c r="K2" s="231"/>
      <c r="L2" s="231"/>
      <c r="M2" s="231"/>
      <c r="N2" s="231"/>
      <c r="O2" s="232"/>
    </row>
    <row r="21" ht="15.75" customHeight="1" x14ac:dyDescent="0.35"/>
    <row r="22" ht="15.75" customHeight="1" x14ac:dyDescent="0.35"/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mergeCells count="1">
    <mergeCell ref="B2:O2"/>
  </mergeCells>
  <pageMargins left="0.7" right="0.7" top="0.75" bottom="0.75" header="0" footer="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0000"/>
  </sheetPr>
  <dimension ref="B2:O1000"/>
  <sheetViews>
    <sheetView tabSelected="1" zoomScale="70" zoomScaleNormal="70" workbookViewId="0">
      <selection activeCell="R6" sqref="R6"/>
    </sheetView>
  </sheetViews>
  <sheetFormatPr defaultColWidth="12.625" defaultRowHeight="15" customHeight="1" x14ac:dyDescent="0.35"/>
  <cols>
    <col min="1" max="26" width="9.375" customWidth="1"/>
  </cols>
  <sheetData>
    <row r="2" spans="2:15" ht="38.25" customHeight="1" x14ac:dyDescent="0.35">
      <c r="B2" s="233" t="s">
        <v>484</v>
      </c>
      <c r="C2" s="231"/>
      <c r="D2" s="231"/>
      <c r="E2" s="231"/>
      <c r="F2" s="231"/>
      <c r="G2" s="231"/>
      <c r="H2" s="231"/>
      <c r="I2" s="231"/>
      <c r="J2" s="231"/>
      <c r="K2" s="231"/>
      <c r="L2" s="231"/>
      <c r="M2" s="231"/>
      <c r="N2" s="231"/>
      <c r="O2" s="232"/>
    </row>
    <row r="5" spans="2:15" ht="15" customHeight="1" x14ac:dyDescent="0.35">
      <c r="B5" s="236" t="s">
        <v>502</v>
      </c>
      <c r="C5" s="236"/>
      <c r="D5" s="236"/>
      <c r="E5" s="236"/>
      <c r="F5" s="236"/>
      <c r="G5" s="236"/>
      <c r="H5" s="236"/>
      <c r="I5" s="236"/>
      <c r="J5" s="236"/>
      <c r="K5" s="236"/>
      <c r="L5" s="236"/>
      <c r="M5" s="236"/>
      <c r="N5" s="236"/>
      <c r="O5" s="236"/>
    </row>
    <row r="6" spans="2:15" ht="15" customHeight="1" x14ac:dyDescent="0.35">
      <c r="B6" s="236"/>
      <c r="C6" s="236"/>
      <c r="D6" s="236"/>
      <c r="E6" s="236"/>
      <c r="F6" s="236"/>
      <c r="G6" s="236"/>
      <c r="H6" s="236"/>
      <c r="I6" s="236"/>
      <c r="J6" s="236"/>
      <c r="K6" s="236"/>
      <c r="L6" s="236"/>
      <c r="M6" s="236"/>
      <c r="N6" s="236"/>
      <c r="O6" s="236"/>
    </row>
    <row r="7" spans="2:15" ht="15" customHeight="1" x14ac:dyDescent="0.35">
      <c r="B7" s="236"/>
      <c r="C7" s="236"/>
      <c r="D7" s="236"/>
      <c r="E7" s="236"/>
      <c r="F7" s="236"/>
      <c r="G7" s="236"/>
      <c r="H7" s="236"/>
      <c r="I7" s="236"/>
      <c r="J7" s="236"/>
      <c r="K7" s="236"/>
      <c r="L7" s="236"/>
      <c r="M7" s="236"/>
      <c r="N7" s="236"/>
      <c r="O7" s="236"/>
    </row>
    <row r="8" spans="2:15" ht="15" customHeight="1" x14ac:dyDescent="0.35">
      <c r="B8" s="236"/>
      <c r="C8" s="236"/>
      <c r="D8" s="236"/>
      <c r="E8" s="236"/>
      <c r="F8" s="236"/>
      <c r="G8" s="236"/>
      <c r="H8" s="236"/>
      <c r="I8" s="236"/>
      <c r="J8" s="236"/>
      <c r="K8" s="236"/>
      <c r="L8" s="236"/>
      <c r="M8" s="236"/>
      <c r="N8" s="236"/>
      <c r="O8" s="236"/>
    </row>
    <row r="9" spans="2:15" ht="15" customHeight="1" x14ac:dyDescent="0.35">
      <c r="B9" s="236"/>
      <c r="C9" s="236"/>
      <c r="D9" s="236"/>
      <c r="E9" s="236"/>
      <c r="F9" s="236"/>
      <c r="G9" s="236"/>
      <c r="H9" s="236"/>
      <c r="I9" s="236"/>
      <c r="J9" s="236"/>
      <c r="K9" s="236"/>
      <c r="L9" s="236"/>
      <c r="M9" s="236"/>
      <c r="N9" s="236"/>
      <c r="O9" s="236"/>
    </row>
    <row r="10" spans="2:15" ht="15" customHeight="1" x14ac:dyDescent="0.35">
      <c r="B10" s="236"/>
      <c r="C10" s="236"/>
      <c r="D10" s="236"/>
      <c r="E10" s="236"/>
      <c r="F10" s="236"/>
      <c r="G10" s="236"/>
      <c r="H10" s="236"/>
      <c r="I10" s="236"/>
      <c r="J10" s="236"/>
      <c r="K10" s="236"/>
      <c r="L10" s="236"/>
      <c r="M10" s="236"/>
      <c r="N10" s="236"/>
      <c r="O10" s="236"/>
    </row>
    <row r="11" spans="2:15" ht="15" customHeight="1" x14ac:dyDescent="0.35"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</row>
    <row r="12" spans="2:15" ht="15" customHeight="1" x14ac:dyDescent="0.35">
      <c r="B12" s="236"/>
      <c r="C12" s="236"/>
      <c r="D12" s="236"/>
      <c r="E12" s="236"/>
      <c r="F12" s="236"/>
      <c r="G12" s="236"/>
      <c r="H12" s="236"/>
      <c r="I12" s="236"/>
      <c r="J12" s="236"/>
      <c r="K12" s="236"/>
      <c r="L12" s="236"/>
      <c r="M12" s="236"/>
      <c r="N12" s="236"/>
      <c r="O12" s="236"/>
    </row>
    <row r="13" spans="2:15" ht="15" customHeight="1" x14ac:dyDescent="0.35">
      <c r="B13" s="236"/>
      <c r="C13" s="236"/>
      <c r="D13" s="236"/>
      <c r="E13" s="236"/>
      <c r="F13" s="236"/>
      <c r="G13" s="236"/>
      <c r="H13" s="236"/>
      <c r="I13" s="236"/>
      <c r="J13" s="236"/>
      <c r="K13" s="236"/>
      <c r="L13" s="236"/>
      <c r="M13" s="236"/>
      <c r="N13" s="236"/>
      <c r="O13" s="236"/>
    </row>
    <row r="14" spans="2:15" ht="15" customHeight="1" x14ac:dyDescent="0.35">
      <c r="B14" s="236"/>
      <c r="C14" s="236"/>
      <c r="D14" s="236"/>
      <c r="E14" s="236"/>
      <c r="F14" s="236"/>
      <c r="G14" s="236"/>
      <c r="H14" s="236"/>
      <c r="I14" s="236"/>
      <c r="J14" s="236"/>
      <c r="K14" s="236"/>
      <c r="L14" s="236"/>
      <c r="M14" s="236"/>
      <c r="N14" s="236"/>
      <c r="O14" s="236"/>
    </row>
    <row r="15" spans="2:15" ht="15" customHeight="1" x14ac:dyDescent="0.35">
      <c r="B15" s="236"/>
      <c r="C15" s="236"/>
      <c r="D15" s="236"/>
      <c r="E15" s="236"/>
      <c r="F15" s="236"/>
      <c r="G15" s="236"/>
      <c r="H15" s="236"/>
      <c r="I15" s="236"/>
      <c r="J15" s="236"/>
      <c r="K15" s="236"/>
      <c r="L15" s="236"/>
      <c r="M15" s="236"/>
      <c r="N15" s="236"/>
      <c r="O15" s="236"/>
    </row>
    <row r="16" spans="2:15" ht="15" customHeight="1" x14ac:dyDescent="0.35"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</row>
    <row r="17" spans="2:15" ht="15" customHeight="1" x14ac:dyDescent="0.35">
      <c r="B17" s="236"/>
      <c r="C17" s="236"/>
      <c r="D17" s="236"/>
      <c r="E17" s="236"/>
      <c r="F17" s="236"/>
      <c r="G17" s="236"/>
      <c r="H17" s="236"/>
      <c r="I17" s="236"/>
      <c r="J17" s="236"/>
      <c r="K17" s="236"/>
      <c r="L17" s="236"/>
      <c r="M17" s="236"/>
      <c r="N17" s="236"/>
      <c r="O17" s="236"/>
    </row>
    <row r="18" spans="2:15" ht="15" customHeight="1" x14ac:dyDescent="0.35">
      <c r="B18" s="236"/>
      <c r="C18" s="236"/>
      <c r="D18" s="236"/>
      <c r="E18" s="236"/>
      <c r="F18" s="236"/>
      <c r="G18" s="236"/>
      <c r="H18" s="236"/>
      <c r="I18" s="236"/>
      <c r="J18" s="236"/>
      <c r="K18" s="236"/>
      <c r="L18" s="236"/>
      <c r="M18" s="236"/>
      <c r="N18" s="236"/>
      <c r="O18" s="236"/>
    </row>
    <row r="19" spans="2:15" ht="15" customHeight="1" x14ac:dyDescent="0.35">
      <c r="B19" s="236"/>
      <c r="C19" s="236"/>
      <c r="D19" s="236"/>
      <c r="E19" s="236"/>
      <c r="F19" s="236"/>
      <c r="G19" s="236"/>
      <c r="H19" s="236"/>
      <c r="I19" s="236"/>
      <c r="J19" s="236"/>
      <c r="K19" s="236"/>
      <c r="L19" s="236"/>
      <c r="M19" s="236"/>
      <c r="N19" s="236"/>
      <c r="O19" s="236"/>
    </row>
    <row r="20" spans="2:15" ht="15" customHeight="1" x14ac:dyDescent="0.35">
      <c r="B20" s="236"/>
      <c r="C20" s="236"/>
      <c r="D20" s="236"/>
      <c r="E20" s="236"/>
      <c r="F20" s="236"/>
      <c r="G20" s="236"/>
      <c r="H20" s="236"/>
      <c r="I20" s="236"/>
      <c r="J20" s="236"/>
      <c r="K20" s="236"/>
      <c r="L20" s="236"/>
      <c r="M20" s="236"/>
      <c r="N20" s="236"/>
      <c r="O20" s="236"/>
    </row>
    <row r="21" spans="2:15" ht="15.75" customHeight="1" x14ac:dyDescent="0.35"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</row>
    <row r="22" spans="2:15" ht="15.75" customHeight="1" x14ac:dyDescent="0.35">
      <c r="B22" s="236"/>
      <c r="C22" s="236"/>
      <c r="D22" s="236"/>
      <c r="E22" s="236"/>
      <c r="F22" s="236"/>
      <c r="G22" s="236"/>
      <c r="H22" s="236"/>
      <c r="I22" s="236"/>
      <c r="J22" s="236"/>
      <c r="K22" s="236"/>
      <c r="L22" s="236"/>
      <c r="M22" s="236"/>
      <c r="N22" s="236"/>
      <c r="O22" s="236"/>
    </row>
    <row r="23" spans="2:15" ht="15.75" customHeight="1" x14ac:dyDescent="0.35"/>
    <row r="24" spans="2:15" ht="15.75" customHeight="1" x14ac:dyDescent="0.35"/>
    <row r="25" spans="2:15" ht="15.75" customHeight="1" x14ac:dyDescent="0.35"/>
    <row r="26" spans="2:15" ht="15.75" customHeight="1" x14ac:dyDescent="0.35"/>
    <row r="27" spans="2:15" ht="15.75" customHeight="1" x14ac:dyDescent="0.35"/>
    <row r="28" spans="2:15" ht="15.75" customHeight="1" x14ac:dyDescent="0.35"/>
    <row r="29" spans="2:15" ht="15.75" customHeight="1" x14ac:dyDescent="0.35"/>
    <row r="30" spans="2:15" ht="15.75" customHeight="1" x14ac:dyDescent="0.35"/>
    <row r="31" spans="2:15" ht="15.75" customHeight="1" x14ac:dyDescent="0.35"/>
    <row r="32" spans="2:15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mergeCells count="2">
    <mergeCell ref="B2:O2"/>
    <mergeCell ref="B5:O22"/>
  </mergeCells>
  <pageMargins left="0.7" right="0.7" top="0.75" bottom="0.75" header="0" footer="0"/>
  <pageSetup orientation="landscape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FBE98C0CD383249BF3C5E0EB42FD0EA" ma:contentTypeVersion="13" ma:contentTypeDescription="Create a new document." ma:contentTypeScope="" ma:versionID="896d74e0c06a60ee03d79c93ee857905">
  <xsd:schema xmlns:xsd="http://www.w3.org/2001/XMLSchema" xmlns:xs="http://www.w3.org/2001/XMLSchema" xmlns:p="http://schemas.microsoft.com/office/2006/metadata/properties" xmlns:ns2="fcde34ca-b39c-40c1-8281-4feb3a301696" xmlns:ns3="99a9b593-a9c2-443c-af73-4bd3d79387b3" targetNamespace="http://schemas.microsoft.com/office/2006/metadata/properties" ma:root="true" ma:fieldsID="680197015cb27322e137796e378569f1" ns2:_="" ns3:_="">
    <xsd:import namespace="fcde34ca-b39c-40c1-8281-4feb3a301696"/>
    <xsd:import namespace="99a9b593-a9c2-443c-af73-4bd3d79387b3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cde34ca-b39c-40c1-8281-4feb3a301696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Image Tags" ma:readOnly="false" ma:fieldId="{5cf76f15-5ced-4ddc-b409-7134ff3c332f}" ma:taxonomyMulti="true" ma:sspId="9242bb89-d187-4b37-ae3c-881a0dbe46c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9a9b593-a9c2-443c-af73-4bd3d79387b3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a16241a6-e190-4a71-bf4b-311221e8f716}" ma:internalName="TaxCatchAll" ma:showField="CatchAllData" ma:web="99a9b593-a9c2-443c-af73-4bd3d79387b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��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99a9b593-a9c2-443c-af73-4bd3d79387b3" xsi:nil="true"/>
    <lcf76f155ced4ddcb4097134ff3c332f xmlns="fcde34ca-b39c-40c1-8281-4feb3a301696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46A7E5A8-F281-4176-99C9-D07069137EE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BD9BF51-6D42-48E2-B9E4-D069E356F8B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cde34ca-b39c-40c1-8281-4feb3a301696"/>
    <ds:schemaRef ds:uri="99a9b593-a9c2-443c-af73-4bd3d79387b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03E1225-C749-4CCB-BCD6-37634F610F98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B41C56A9-8A47-402F-A100-45E8071FFBEF}">
  <ds:schemaRefs>
    <ds:schemaRef ds:uri="http://schemas.microsoft.com/office/2006/metadata/properties"/>
    <ds:schemaRef ds:uri="http://schemas.microsoft.com/office/infopath/2007/PartnerControls"/>
    <ds:schemaRef ds:uri="99a9b593-a9c2-443c-af73-4bd3d79387b3"/>
    <ds:schemaRef ds:uri="fcde34ca-b39c-40c1-8281-4feb3a301696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PORTADA</vt:lpstr>
      <vt:lpstr>Situación y caracterización</vt:lpstr>
      <vt:lpstr>Base Datos</vt:lpstr>
      <vt:lpstr>EJERCICIO 1</vt:lpstr>
      <vt:lpstr>EJERCICIO 2</vt:lpstr>
      <vt:lpstr>EJERCICIO 3</vt:lpstr>
      <vt:lpstr>WEB CONFERENCIA</vt:lpstr>
      <vt:lpstr>BIBLIOGRAFÍA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Usuario de Windows</dc:creator>
  <cp:keywords/>
  <dc:description/>
  <cp:lastModifiedBy>JUAN SEBATIAN CASTILLO AMAYA</cp:lastModifiedBy>
  <cp:revision/>
  <dcterms:created xsi:type="dcterms:W3CDTF">2018-10-06T16:55:08Z</dcterms:created>
  <dcterms:modified xsi:type="dcterms:W3CDTF">2025-06-29T01:31:25Z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0x0101006FBE98C0CD383249BF3C5E0EB42FD0EA</vt:lpwstr>
  </property>
  <property fmtid="{D5CDD505-2E9C-101B-9397-08002B2CF9AE}" pid="3" name="MediaServiceImageTags">
    <vt:lpwstr/>
  </property>
</Properties>
</file>