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jcast\Desktop\Programacion Lineal\Taks 2\"/>
    </mc:Choice>
  </mc:AlternateContent>
  <xr:revisionPtr revIDLastSave="0" documentId="13_ncr:1_{EA5C0D6B-369C-4A34-95A7-A0F85774D6BC}" xr6:coauthVersionLast="47" xr6:coauthVersionMax="47" xr10:uidLastSave="{00000000-0000-0000-0000-000000000000}"/>
  <bookViews>
    <workbookView xWindow="-98" yWindow="-98" windowWidth="21795" windowHeight="12975" tabRatio="709" activeTab="3" xr2:uid="{0CF02200-3B93-4CA1-8AAD-9927649D0B80}"/>
  </bookViews>
  <sheets>
    <sheet name="Problema 1" sheetId="1" r:id="rId1"/>
    <sheet name="Problema 1 Con Excel" sheetId="2" r:id="rId2"/>
    <sheet name="Interpretación" sheetId="3" r:id="rId3"/>
    <sheet name="Problema 2" sheetId="4" r:id="rId4"/>
    <sheet name="Problema 2 Con Excel " sheetId="5" r:id="rId5"/>
    <sheet name="Interpretación 2" sheetId="6" r:id="rId6"/>
    <sheet name="Problema 3" sheetId="8" r:id="rId7"/>
    <sheet name="Problema 3 Con Excel" sheetId="10" r:id="rId8"/>
    <sheet name="Interpretación 2 (2)" sheetId="11" r:id="rId9"/>
  </sheets>
  <definedNames>
    <definedName name="solver_adj" localSheetId="1" hidden="1">'Problema 1 Con Excel'!$C$19:$C$21</definedName>
    <definedName name="solver_adj" localSheetId="4" hidden="1">'Problema 2 Con Excel '!$C$28:$C$30</definedName>
    <definedName name="solver_adj" localSheetId="7" hidden="1">'Problema 3 Con Excel'!$C$14:$C$16</definedName>
    <definedName name="solver_cvg" localSheetId="1" hidden="1">"0,0001"</definedName>
    <definedName name="solver_cvg" localSheetId="4" hidden="1">"""0,0001"""</definedName>
    <definedName name="solver_cvg" localSheetId="7" hidden="1">"""0,0001"""</definedName>
    <definedName name="solver_drv" localSheetId="1" hidden="1">1</definedName>
    <definedName name="solver_drv" localSheetId="4" hidden="1">1</definedName>
    <definedName name="solver_drv" localSheetId="7" hidden="1">1</definedName>
    <definedName name="solver_eng" localSheetId="1" hidden="1">2</definedName>
    <definedName name="solver_eng" localSheetId="4" hidden="1">2</definedName>
    <definedName name="solver_eng" localSheetId="7" hidden="1">2</definedName>
    <definedName name="solver_est" localSheetId="1" hidden="1">1</definedName>
    <definedName name="solver_est" localSheetId="4" hidden="1">1</definedName>
    <definedName name="solver_est" localSheetId="7" hidden="1">1</definedName>
    <definedName name="solver_itr" localSheetId="1" hidden="1">2147483647</definedName>
    <definedName name="solver_itr" localSheetId="4" hidden="1">2147483647</definedName>
    <definedName name="solver_itr" localSheetId="7" hidden="1">2147483647</definedName>
    <definedName name="solver_lhs1" localSheetId="1" hidden="1">'Problema 1 Con Excel'!$H$13:$H$15</definedName>
    <definedName name="solver_lhs1" localSheetId="4" hidden="1">'Problema 2 Con Excel '!$H$22</definedName>
    <definedName name="solver_lhs1" localSheetId="7" hidden="1">'Problema 3 Con Excel'!$H$8:$H$10</definedName>
    <definedName name="solver_lhs2" localSheetId="4" hidden="1">'Problema 2 Con Excel '!$H$23:$H$24</definedName>
    <definedName name="solver_mip" localSheetId="1" hidden="1">2147483647</definedName>
    <definedName name="solver_mip" localSheetId="4" hidden="1">2147483647</definedName>
    <definedName name="solver_mip" localSheetId="7" hidden="1">2147483647</definedName>
    <definedName name="solver_mni" localSheetId="1" hidden="1">30</definedName>
    <definedName name="solver_mni" localSheetId="4" hidden="1">30</definedName>
    <definedName name="solver_mni" localSheetId="7" hidden="1">30</definedName>
    <definedName name="solver_mrt" localSheetId="1" hidden="1">"0,075"</definedName>
    <definedName name="solver_mrt" localSheetId="4" hidden="1">"""0,075"""</definedName>
    <definedName name="solver_mrt" localSheetId="7" hidden="1">"""0,075"""</definedName>
    <definedName name="solver_msl" localSheetId="1" hidden="1">2</definedName>
    <definedName name="solver_msl" localSheetId="4" hidden="1">2</definedName>
    <definedName name="solver_msl" localSheetId="7" hidden="1">2</definedName>
    <definedName name="solver_neg" localSheetId="1" hidden="1">1</definedName>
    <definedName name="solver_neg" localSheetId="4" hidden="1">1</definedName>
    <definedName name="solver_neg" localSheetId="7" hidden="1">1</definedName>
    <definedName name="solver_nod" localSheetId="1" hidden="1">2147483647</definedName>
    <definedName name="solver_nod" localSheetId="4" hidden="1">2147483647</definedName>
    <definedName name="solver_nod" localSheetId="7" hidden="1">2147483647</definedName>
    <definedName name="solver_num" localSheetId="1" hidden="1">1</definedName>
    <definedName name="solver_num" localSheetId="4" hidden="1">2</definedName>
    <definedName name="solver_num" localSheetId="7" hidden="1">1</definedName>
    <definedName name="solver_nwt" localSheetId="1" hidden="1">1</definedName>
    <definedName name="solver_nwt" localSheetId="4" hidden="1">1</definedName>
    <definedName name="solver_nwt" localSheetId="7" hidden="1">1</definedName>
    <definedName name="solver_opt" localSheetId="1" hidden="1">'Problema 1 Con Excel'!$C$22</definedName>
    <definedName name="solver_opt" localSheetId="4" hidden="1">'Problema 2 Con Excel '!$C$31</definedName>
    <definedName name="solver_opt" localSheetId="7" hidden="1">'Problema 3 Con Excel'!$C$17</definedName>
    <definedName name="solver_pre" localSheetId="1" hidden="1">"0,000001"</definedName>
    <definedName name="solver_pre" localSheetId="4" hidden="1">"""0,000001"""</definedName>
    <definedName name="solver_pre" localSheetId="7" hidden="1">"""0,000001"""</definedName>
    <definedName name="solver_rbv" localSheetId="1" hidden="1">1</definedName>
    <definedName name="solver_rbv" localSheetId="4" hidden="1">1</definedName>
    <definedName name="solver_rbv" localSheetId="7" hidden="1">1</definedName>
    <definedName name="solver_rel1" localSheetId="1" hidden="1">1</definedName>
    <definedName name="solver_rel1" localSheetId="4" hidden="1">3</definedName>
    <definedName name="solver_rel1" localSheetId="7" hidden="1">3</definedName>
    <definedName name="solver_rel2" localSheetId="4" hidden="1">1</definedName>
    <definedName name="solver_rhs1" localSheetId="1" hidden="1">'Problema 1 Con Excel'!$G$13:$G$15</definedName>
    <definedName name="solver_rhs1" localSheetId="4" hidden="1">'Problema 2 Con Excel '!$G$22</definedName>
    <definedName name="solver_rhs1" localSheetId="7" hidden="1">'Problema 3 Con Excel'!$G$8:$G$10</definedName>
    <definedName name="solver_rhs2" localSheetId="4" hidden="1">'Problema 2 Con Excel '!$G$23:$G$24</definedName>
    <definedName name="solver_rlx" localSheetId="1" hidden="1">2</definedName>
    <definedName name="solver_rlx" localSheetId="4" hidden="1">2</definedName>
    <definedName name="solver_rlx" localSheetId="7" hidden="1">2</definedName>
    <definedName name="solver_rsd" localSheetId="1" hidden="1">0</definedName>
    <definedName name="solver_rsd" localSheetId="4" hidden="1">0</definedName>
    <definedName name="solver_rsd" localSheetId="7" hidden="1">0</definedName>
    <definedName name="solver_scl" localSheetId="1" hidden="1">1</definedName>
    <definedName name="solver_scl" localSheetId="4" hidden="1">1</definedName>
    <definedName name="solver_scl" localSheetId="7" hidden="1">1</definedName>
    <definedName name="solver_sho" localSheetId="1" hidden="1">2</definedName>
    <definedName name="solver_sho" localSheetId="4" hidden="1">2</definedName>
    <definedName name="solver_sho" localSheetId="7" hidden="1">2</definedName>
    <definedName name="solver_ssz" localSheetId="1" hidden="1">100</definedName>
    <definedName name="solver_ssz" localSheetId="4" hidden="1">100</definedName>
    <definedName name="solver_ssz" localSheetId="7" hidden="1">100</definedName>
    <definedName name="solver_tim" localSheetId="1" hidden="1">2147483647</definedName>
    <definedName name="solver_tim" localSheetId="4" hidden="1">2147483647</definedName>
    <definedName name="solver_tim" localSheetId="7" hidden="1">2147483647</definedName>
    <definedName name="solver_tol" localSheetId="1" hidden="1">0.01</definedName>
    <definedName name="solver_tol" localSheetId="4" hidden="1">0.01</definedName>
    <definedName name="solver_tol" localSheetId="7" hidden="1">0.01</definedName>
    <definedName name="solver_typ" localSheetId="1" hidden="1">1</definedName>
    <definedName name="solver_typ" localSheetId="4" hidden="1">1</definedName>
    <definedName name="solver_typ" localSheetId="7" hidden="1">2</definedName>
    <definedName name="solver_val" localSheetId="1" hidden="1">0</definedName>
    <definedName name="solver_val" localSheetId="4" hidden="1">0</definedName>
    <definedName name="solver_val" localSheetId="7" hidden="1">0</definedName>
    <definedName name="solver_ver" localSheetId="1" hidden="1">3</definedName>
    <definedName name="solver_ver" localSheetId="4" hidden="1">3</definedName>
    <definedName name="solver_ver" localSheetId="7" hidden="1">3</definedName>
  </definedNames>
  <calcPr calcId="191029" calcMode="manual" iterateDelta="1.0000000000000001E-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4" i="1" l="1"/>
  <c r="C64" i="1"/>
  <c r="D64" i="1"/>
  <c r="E64" i="1"/>
  <c r="F64" i="1"/>
  <c r="G64" i="1"/>
  <c r="H64" i="1"/>
  <c r="I64" i="1"/>
  <c r="J64" i="1"/>
  <c r="B65" i="1"/>
  <c r="C65" i="1"/>
  <c r="J65" i="1" s="1"/>
  <c r="D65" i="1"/>
  <c r="E65" i="1"/>
  <c r="F65" i="1"/>
  <c r="G65" i="1"/>
  <c r="H65" i="1"/>
  <c r="I65" i="1"/>
  <c r="B66" i="1"/>
  <c r="C66" i="1"/>
  <c r="D66" i="1"/>
  <c r="E66" i="1"/>
  <c r="F66" i="1"/>
  <c r="G66" i="1"/>
  <c r="H66" i="1"/>
  <c r="I66" i="1"/>
  <c r="B63" i="1"/>
  <c r="C17" i="10"/>
  <c r="H10" i="10"/>
  <c r="H9" i="10"/>
  <c r="H8" i="10"/>
  <c r="H7" i="10"/>
  <c r="C80" i="8"/>
  <c r="C60" i="8"/>
  <c r="C62" i="8" s="1"/>
  <c r="B60" i="8"/>
  <c r="B62" i="8" s="1"/>
  <c r="D60" i="8"/>
  <c r="D63" i="8" s="1"/>
  <c r="E60" i="8"/>
  <c r="E61" i="8" s="1"/>
  <c r="F60" i="8"/>
  <c r="F61" i="8" s="1"/>
  <c r="G60" i="8"/>
  <c r="G61" i="8" s="1"/>
  <c r="H60" i="8"/>
  <c r="H61" i="8" s="1"/>
  <c r="I60" i="8"/>
  <c r="I63" i="8" s="1"/>
  <c r="D54" i="8"/>
  <c r="E54" i="8"/>
  <c r="C54" i="8"/>
  <c r="C31" i="5"/>
  <c r="H22" i="5"/>
  <c r="H21" i="5"/>
  <c r="H24" i="5"/>
  <c r="H23" i="5"/>
  <c r="C116" i="4"/>
  <c r="B90" i="4"/>
  <c r="B89" i="4" s="1"/>
  <c r="D90" i="4"/>
  <c r="D91" i="4" s="1"/>
  <c r="C90" i="4"/>
  <c r="C91" i="4" s="1"/>
  <c r="E90" i="4"/>
  <c r="E91" i="4" s="1"/>
  <c r="F90" i="4"/>
  <c r="F89" i="4" s="1"/>
  <c r="G90" i="4"/>
  <c r="G92" i="4" s="1"/>
  <c r="H90" i="4"/>
  <c r="H91" i="4" s="1"/>
  <c r="J90" i="4"/>
  <c r="J89" i="4" s="1"/>
  <c r="H15" i="2"/>
  <c r="H14" i="2"/>
  <c r="H13" i="2"/>
  <c r="K81" i="4"/>
  <c r="K82" i="4"/>
  <c r="K80" i="4"/>
  <c r="C69" i="4"/>
  <c r="C72" i="4" s="1"/>
  <c r="D69" i="4"/>
  <c r="D70" i="4" s="1"/>
  <c r="E69" i="4"/>
  <c r="E71" i="4" s="1"/>
  <c r="F69" i="4"/>
  <c r="F71" i="4" s="1"/>
  <c r="G69" i="4"/>
  <c r="G72" i="4" s="1"/>
  <c r="H69" i="4"/>
  <c r="H70" i="4" s="1"/>
  <c r="I69" i="4"/>
  <c r="I71" i="4" s="1"/>
  <c r="J69" i="4"/>
  <c r="J71" i="4" s="1"/>
  <c r="B69" i="4"/>
  <c r="B72" i="4" s="1"/>
  <c r="K60" i="4"/>
  <c r="K61" i="4"/>
  <c r="K59" i="4"/>
  <c r="I63" i="1"/>
  <c r="H63" i="1"/>
  <c r="G63" i="1"/>
  <c r="F63" i="1"/>
  <c r="E63" i="1"/>
  <c r="D63" i="1"/>
  <c r="C63" i="1"/>
  <c r="C22" i="2"/>
  <c r="H12" i="2"/>
  <c r="J54" i="1"/>
  <c r="J55" i="1"/>
  <c r="J53" i="1"/>
  <c r="B61" i="8" l="1"/>
  <c r="B69" i="8" s="1"/>
  <c r="B68" i="8" s="1"/>
  <c r="C61" i="8"/>
  <c r="C69" i="8" s="1"/>
  <c r="C68" i="8" s="1"/>
  <c r="I62" i="8"/>
  <c r="H62" i="8"/>
  <c r="G62" i="8"/>
  <c r="F62" i="8"/>
  <c r="E62" i="8"/>
  <c r="B63" i="8"/>
  <c r="D61" i="8"/>
  <c r="D64" i="8" s="1"/>
  <c r="E69" i="8"/>
  <c r="E68" i="8" s="1"/>
  <c r="F69" i="8"/>
  <c r="F68" i="8" s="1"/>
  <c r="G69" i="8"/>
  <c r="G68" i="8" s="1"/>
  <c r="H69" i="8"/>
  <c r="H68" i="8" s="1"/>
  <c r="D62" i="8"/>
  <c r="C63" i="8"/>
  <c r="I61" i="8"/>
  <c r="H63" i="8"/>
  <c r="G63" i="8"/>
  <c r="F63" i="8"/>
  <c r="E63" i="8"/>
  <c r="C92" i="4"/>
  <c r="E70" i="4"/>
  <c r="H89" i="4"/>
  <c r="D89" i="4"/>
  <c r="D98" i="4" s="1"/>
  <c r="G91" i="4"/>
  <c r="J92" i="4"/>
  <c r="F92" i="4"/>
  <c r="K90" i="4"/>
  <c r="B91" i="4"/>
  <c r="C70" i="4"/>
  <c r="G89" i="4"/>
  <c r="C89" i="4"/>
  <c r="C98" i="4" s="1"/>
  <c r="F91" i="4"/>
  <c r="D92" i="4"/>
  <c r="I72" i="4"/>
  <c r="J91" i="4"/>
  <c r="H92" i="4"/>
  <c r="B92" i="4"/>
  <c r="E89" i="4"/>
  <c r="E92" i="4"/>
  <c r="J72" i="4"/>
  <c r="D72" i="4"/>
  <c r="E72" i="4"/>
  <c r="G70" i="4"/>
  <c r="H71" i="4"/>
  <c r="D71" i="4"/>
  <c r="F72" i="4"/>
  <c r="J70" i="4"/>
  <c r="F70" i="4"/>
  <c r="B70" i="4"/>
  <c r="G71" i="4"/>
  <c r="C71" i="4"/>
  <c r="I70" i="4"/>
  <c r="B71" i="4"/>
  <c r="H72" i="4"/>
  <c r="C73" i="1"/>
  <c r="C71" i="1" s="1"/>
  <c r="J63" i="1"/>
  <c r="E71" i="8" l="1"/>
  <c r="E70" i="8"/>
  <c r="F71" i="8"/>
  <c r="G70" i="8"/>
  <c r="H70" i="8"/>
  <c r="H71" i="8"/>
  <c r="C71" i="8"/>
  <c r="D69" i="8"/>
  <c r="D70" i="8" s="1"/>
  <c r="B70" i="8"/>
  <c r="F70" i="8"/>
  <c r="C70" i="8"/>
  <c r="G71" i="8"/>
  <c r="B71" i="8"/>
  <c r="I69" i="8"/>
  <c r="C81" i="8" s="1"/>
  <c r="E64" i="8"/>
  <c r="F64" i="8"/>
  <c r="I73" i="1"/>
  <c r="I71" i="1" s="1"/>
  <c r="E73" i="1"/>
  <c r="E71" i="1" s="1"/>
  <c r="D100" i="4"/>
  <c r="K89" i="4"/>
  <c r="E98" i="4"/>
  <c r="B98" i="4"/>
  <c r="G98" i="4"/>
  <c r="G100" i="4" s="1"/>
  <c r="H98" i="4"/>
  <c r="C101" i="4"/>
  <c r="F98" i="4"/>
  <c r="F100" i="4" s="1"/>
  <c r="F108" i="4" s="1"/>
  <c r="K91" i="4"/>
  <c r="D99" i="4"/>
  <c r="B101" i="4"/>
  <c r="D101" i="4"/>
  <c r="E101" i="4"/>
  <c r="C99" i="4"/>
  <c r="C100" i="4"/>
  <c r="J98" i="4"/>
  <c r="I74" i="1"/>
  <c r="H73" i="1"/>
  <c r="H71" i="1" s="1"/>
  <c r="F73" i="1"/>
  <c r="F71" i="1" s="1"/>
  <c r="D73" i="1"/>
  <c r="D71" i="1" s="1"/>
  <c r="C74" i="1"/>
  <c r="C72" i="1"/>
  <c r="B73" i="1"/>
  <c r="B74" i="1" s="1"/>
  <c r="G73" i="1"/>
  <c r="G72" i="1" s="1"/>
  <c r="E72" i="1" l="1"/>
  <c r="E74" i="1"/>
  <c r="I72" i="1"/>
  <c r="I68" i="8"/>
  <c r="C79" i="8" s="1"/>
  <c r="C82" i="8" s="1"/>
  <c r="I71" i="8"/>
  <c r="D71" i="8"/>
  <c r="D68" i="8"/>
  <c r="I70" i="8"/>
  <c r="G108" i="4"/>
  <c r="D108" i="4"/>
  <c r="B99" i="4"/>
  <c r="D106" i="4"/>
  <c r="G106" i="4"/>
  <c r="G99" i="4"/>
  <c r="K98" i="4"/>
  <c r="J99" i="4"/>
  <c r="J101" i="4"/>
  <c r="J100" i="4"/>
  <c r="H100" i="4"/>
  <c r="H108" i="4" s="1"/>
  <c r="H106" i="4" s="1"/>
  <c r="H99" i="4"/>
  <c r="E100" i="4"/>
  <c r="E108" i="4" s="1"/>
  <c r="E106" i="4" s="1"/>
  <c r="E99" i="4"/>
  <c r="G101" i="4"/>
  <c r="F106" i="4"/>
  <c r="F99" i="4"/>
  <c r="F107" i="4" s="1"/>
  <c r="C108" i="4"/>
  <c r="C106" i="4" s="1"/>
  <c r="H101" i="4"/>
  <c r="F101" i="4"/>
  <c r="F109" i="4" s="1"/>
  <c r="B100" i="4"/>
  <c r="B108" i="4" s="1"/>
  <c r="B106" i="4" s="1"/>
  <c r="I79" i="1"/>
  <c r="G74" i="1"/>
  <c r="J73" i="1"/>
  <c r="H72" i="1"/>
  <c r="H79" i="1" s="1"/>
  <c r="D72" i="1"/>
  <c r="D80" i="1" s="1"/>
  <c r="D81" i="1" s="1"/>
  <c r="F72" i="1"/>
  <c r="F79" i="1" s="1"/>
  <c r="H74" i="1"/>
  <c r="B72" i="1"/>
  <c r="E79" i="1"/>
  <c r="F74" i="1"/>
  <c r="D74" i="1"/>
  <c r="G71" i="1"/>
  <c r="G79" i="1" s="1"/>
  <c r="B71" i="1"/>
  <c r="C79" i="1"/>
  <c r="C83" i="8" l="1"/>
  <c r="H109" i="4"/>
  <c r="D107" i="4"/>
  <c r="C107" i="4"/>
  <c r="J108" i="4"/>
  <c r="J106" i="4" s="1"/>
  <c r="C117" i="4" s="1"/>
  <c r="K100" i="4"/>
  <c r="B107" i="4"/>
  <c r="G109" i="4"/>
  <c r="H107" i="4"/>
  <c r="G107" i="4"/>
  <c r="B109" i="4"/>
  <c r="E109" i="4"/>
  <c r="D109" i="4"/>
  <c r="E107" i="4"/>
  <c r="J107" i="4"/>
  <c r="C115" i="4" s="1"/>
  <c r="C118" i="4" s="1"/>
  <c r="K99" i="4"/>
  <c r="C109" i="4"/>
  <c r="B80" i="1"/>
  <c r="B81" i="1" s="1"/>
  <c r="J72" i="1"/>
  <c r="D82" i="1"/>
  <c r="F80" i="1"/>
  <c r="F81" i="1" s="1"/>
  <c r="E80" i="1"/>
  <c r="E81" i="1" s="1"/>
  <c r="G80" i="1"/>
  <c r="G81" i="1" s="1"/>
  <c r="C80" i="1"/>
  <c r="C81" i="1" s="1"/>
  <c r="I80" i="1"/>
  <c r="I81" i="1" s="1"/>
  <c r="D79" i="1"/>
  <c r="H80" i="1"/>
  <c r="H81" i="1" s="1"/>
  <c r="B79" i="1"/>
  <c r="C89" i="1"/>
  <c r="J71" i="1"/>
  <c r="J109" i="4" l="1"/>
  <c r="C119" i="4" s="1"/>
  <c r="E82" i="1"/>
  <c r="B82" i="1"/>
  <c r="F82" i="1"/>
  <c r="C88" i="1"/>
  <c r="I82" i="1"/>
  <c r="C82" i="1"/>
  <c r="G82" i="1"/>
  <c r="H82" i="1"/>
  <c r="C87" i="1"/>
  <c r="C90" i="1" l="1"/>
  <c r="C91" i="1" s="1"/>
</calcChain>
</file>

<file path=xl/sharedStrings.xml><?xml version="1.0" encoding="utf-8"?>
<sst xmlns="http://schemas.openxmlformats.org/spreadsheetml/2006/main" count="388" uniqueCount="102">
  <si>
    <t>x1</t>
  </si>
  <si>
    <t>Cantidad de piso vinílico rígido tipo 1 a producir.</t>
  </si>
  <si>
    <t>Cantidad de piso vinílico rígido tipo 2 a producir.</t>
  </si>
  <si>
    <t>Cantidad de piso vinílico rígido tipo 3 a producir.</t>
  </si>
  <si>
    <t>x2</t>
  </si>
  <si>
    <t>x3</t>
  </si>
  <si>
    <t>La empresa desea maximizar la utilidad total que se obtiene de la producción de los tres tipos de piso vinílico. La utilidad por cada tipo de piso es:</t>
  </si>
  <si>
    <t>Tipo 1</t>
  </si>
  <si>
    <t>Tipo 2</t>
  </si>
  <si>
    <t>Tipo 3</t>
  </si>
  <si>
    <t>Dolares por unidad</t>
  </si>
  <si>
    <t xml:space="preserve">Funcion objetivo </t>
  </si>
  <si>
    <t>Z=15800x1+16500x2+17200x3</t>
  </si>
  <si>
    <t xml:space="preserve">Restricciones </t>
  </si>
  <si>
    <t>Restricción 1: Polvo de piedra caliza</t>
  </si>
  <si>
    <t>Restricción 2: Cloruro de polivinilo</t>
  </si>
  <si>
    <t>Restricción 3: Estabilizadores</t>
  </si>
  <si>
    <t>0.48x1+0.55x2+0.62x3≤820</t>
  </si>
  <si>
    <t>0.37x1+0.41x2+0.28x3≤440</t>
  </si>
  <si>
    <t>0.15x1+0.12x2+0.10x3≤150</t>
  </si>
  <si>
    <t>Restricciones de no negatividad</t>
  </si>
  <si>
    <t>x1≥0, x2​≥0,x3≥0</t>
  </si>
  <si>
    <t>Convertir las desigualdades en igualdades</t>
  </si>
  <si>
    <t>s1,s2, s3 son las variables de holgura, y su función es representar los recursos no utilizados.</t>
  </si>
  <si>
    <t>0.48x1+0.55x2+0.62x3+s1=820</t>
  </si>
  <si>
    <t>0.37x1+0.41x2+0.28x3+s2=440</t>
  </si>
  <si>
    <t>0.15x1+0.12x2+0.10x3+s3=150</t>
  </si>
  <si>
    <t>Funcion objetivo revisada</t>
  </si>
  <si>
    <t>Z=15800x1+16500x2+17200x3+0s1+0s2+0s3</t>
  </si>
  <si>
    <t>Tabla inicial del método simplex</t>
  </si>
  <si>
    <t>Variables Básicas</t>
  </si>
  <si>
    <t>s1</t>
  </si>
  <si>
    <t>s2</t>
  </si>
  <si>
    <t>s3</t>
  </si>
  <si>
    <t>Solución</t>
  </si>
  <si>
    <t>Función 
Objetivo</t>
  </si>
  <si>
    <t>Resultados</t>
  </si>
  <si>
    <t>Formula</t>
  </si>
  <si>
    <t>≤</t>
  </si>
  <si>
    <t>z</t>
  </si>
  <si>
    <t>https://www.youtube.com/watch?v=LzzPtsS3IN4</t>
  </si>
  <si>
    <t xml:space="preserve">En el link se encuentra la explicacion para hacerlo con excel </t>
  </si>
  <si>
    <t xml:space="preserve">La solución </t>
  </si>
  <si>
    <t>Cantida de decimales con los que quiere que excel opere</t>
  </si>
  <si>
    <t>Parte 1</t>
  </si>
  <si>
    <t>Parte 2</t>
  </si>
  <si>
    <t>Parte 3</t>
  </si>
  <si>
    <t>Parte 4</t>
  </si>
  <si>
    <t>Z</t>
  </si>
  <si>
    <t>Porcentaje de error entre la tabla y remplazando los valores en la funcion objetivo</t>
  </si>
  <si>
    <t>In this problem, the company has three types of products (x1, x2, x3), and each product requires three types of the same materials but in different quantities. The company aims to maximize its income using a limited quantity of materials. The selling prices are $15,800 USD per unit for x1, $16,500 USD per unit for x2, and $17,200 USD per unit for x3. The objective function is Z=15,800x1+16,500x2+17.
I solved this linear programming problem using the Simplex method and Excel’s Solver function. In both cases, I obtained similar results for almost all variables. However, there was a slight difference in the value of x3 between Excel and the manual method. This discrepancy arises because Excel uses more than two decimal places for mathematical operations, while I used only two decimal places in the manual method. This is the only issue.
The solution is that the company should produce 99 units of product x1, 337 units of product x2, and 946 units of product x3. With these quantities, the company's income will be $2,341,325 USD.</t>
  </si>
  <si>
    <t>En este problema, la empresa tiene tres tipos de productos (x1, x2, x3), y cada producto requiere tres tipos de materiales en diferentes cantidades. La empresa quiere maximizar sus ingresos utilizando una cantidad limitada de materiales. Los precios de venta de cada producto son: $15,800 USD por unidad para x1, $16,500 USD por unidad para x2 y $17,200 USD por unidad para x3. La función objetivo es Z=15,800x1+16,500x2+17,200x3.
Para resolver este problema de programación lineal, utilicé el método Simplex y también la función Solver de Excel. En ambos casos, obtuve resultados similares para casi todas las variables. Sin embargo, hubo una pequeña diferencia en el valor de x3 entre Excel y el método manual. Esta discrepancia se debe a que Excel utiliza más de dos dígitos decimales para las operaciones matemáticas, mientras que en el método manual utilicé solo dos dígitos decimales. Este es el único problema.
La solución es que la empresa debe producir 99 unidades del producto x1, 337 unidades del producto x2 y 946 unidades del producto x3. Con estas cantidades, los ingresos de la empresa serán de $2,341,325 USD.</t>
  </si>
  <si>
    <t>Cantidad de acero al cromo níquel tipo 1 a producir.</t>
  </si>
  <si>
    <t>Cantidad de acero al cromo níquel tipo 2 a producir.</t>
  </si>
  <si>
    <t>Cantidad de acero al cromo níquel tipo 3 a producir.</t>
  </si>
  <si>
    <t>Z=18400x1+16300x2+14200x3</t>
  </si>
  <si>
    <t>Restricción 1: Acero</t>
  </si>
  <si>
    <r>
      <t>0.78x1+0.82x2+0.86x3</t>
    </r>
    <r>
      <rPr>
        <sz val="11"/>
        <color theme="1"/>
        <rFont val="Calibri"/>
        <family val="2"/>
      </rPr>
      <t>≥1300</t>
    </r>
  </si>
  <si>
    <t>0.22x1+0.18x2+0.14x3≤250</t>
  </si>
  <si>
    <t>Restricción 2: Cromo-niquel</t>
  </si>
  <si>
    <t>Restricción 3: Fundición</t>
  </si>
  <si>
    <t>62x1+67x2+72x3≤110000</t>
  </si>
  <si>
    <t>R=R1</t>
  </si>
  <si>
    <r>
      <t>0.78x1+0.82x2+0.86x3-s1+R1=</t>
    </r>
    <r>
      <rPr>
        <sz val="11"/>
        <color theme="1"/>
        <rFont val="Calibri"/>
        <family val="2"/>
      </rPr>
      <t>1300</t>
    </r>
  </si>
  <si>
    <t>0.22x1+0.18x2+0.14x3+s2=250</t>
  </si>
  <si>
    <t>62x1+67x2+72x3+s3=110000</t>
  </si>
  <si>
    <t xml:space="preserve">Fase 1 Minimizar R </t>
  </si>
  <si>
    <r>
      <t>R+0.78x1+0.82x2+0.86x3-s1=</t>
    </r>
    <r>
      <rPr>
        <sz val="11"/>
        <color theme="1"/>
        <rFont val="Calibri"/>
        <family val="2"/>
      </rPr>
      <t>1300</t>
    </r>
  </si>
  <si>
    <t>Sujeto a :</t>
  </si>
  <si>
    <t>R</t>
  </si>
  <si>
    <t>R1</t>
  </si>
  <si>
    <t>Decimales para las operaciones</t>
  </si>
  <si>
    <t>X3</t>
  </si>
  <si>
    <t>X1</t>
  </si>
  <si>
    <t>≥</t>
  </si>
  <si>
    <t>La empresa desea maximizar la utilidad total que se obtiene de la producción de los tres tipos de acero al cromo. La utilidad por cada tipo de piso es:</t>
  </si>
  <si>
    <t>Tabla inicial del método simplex para minimizar R</t>
  </si>
  <si>
    <t>Fase 2 Maximizar Z</t>
  </si>
  <si>
    <t>In this exercise, I found that if the company American Business wants to maximize its income, it should not produce chrome steel type 2 because the solution for x2 is zero. However, it should produce 363 units of chrome steel type 1 and 1,215 units of type 3, which will result in an income of $23,935,754 USD.</t>
  </si>
  <si>
    <t>En este ejercicio, encontré que si la empresa American Business quiere maximizar sus ingresos, no debería producir acero cromado tipo 2, ya que la solución para x2 es cero. Sin embargo, debería producir 363 unidades de acero cromado tipo 1 y 1,215 unidades de tipo 3, lo que resultará en un ingreso de $23,935,754 USD.</t>
  </si>
  <si>
    <t>Cantidad de tejido de punto tipo 1 a producir.</t>
  </si>
  <si>
    <t>Cantidad de tejido de punto tipo  2 a producir.</t>
  </si>
  <si>
    <t>Cantidad de tejido de punto tipo  3 a producir.</t>
  </si>
  <si>
    <t>La empresa desea minimizar costos  :</t>
  </si>
  <si>
    <t>Z=13600x1+13200x2+12800x3</t>
  </si>
  <si>
    <t>Restricción 1: Algodon</t>
  </si>
  <si>
    <t>0.77x1+0.71x2+0.66x3≥260</t>
  </si>
  <si>
    <t>Restricción 2: Poliéster</t>
  </si>
  <si>
    <t>0.21x1+0.25x2+0.28x3≥100</t>
  </si>
  <si>
    <t>Cantidad de decimales</t>
  </si>
  <si>
    <t>0.02x1+00.4x2+0.06x3≥18</t>
  </si>
  <si>
    <t>Restricción 3: Elastato</t>
  </si>
  <si>
    <t>0.77x1+0.71x2+0.66x3-s1=260</t>
  </si>
  <si>
    <t>0.21x1+0.25x2+0.28x3-s2=100</t>
  </si>
  <si>
    <t>→</t>
  </si>
  <si>
    <t xml:space="preserve">Multiplicamos por -1 a ambos lados </t>
  </si>
  <si>
    <t>-0.77x1-0.71x2-0.66x3+s1=-260</t>
  </si>
  <si>
    <t>-0.21x1-0.25x2-0.28x3+s2=-100</t>
  </si>
  <si>
    <t>Z=13600x1+13200x2+12800x3+0s1+0s2+0s3</t>
  </si>
  <si>
    <t>0.02x1+0.04x2+0.06x3-s3=18</t>
  </si>
  <si>
    <t>-0.02x1-0.04x2-0.06x3+s3=-18</t>
  </si>
  <si>
    <t>La solución óptima obtenida del método simplex dual nos dice que para minimizar los costos de producción, la empresa American Business Company debe producir:
88.31 toneladas de tejido de punto tipo 1.
0 toneladas de tejido de punto tipo 2 (es decir, no se debe producir).
290.91 toneladas de tejido de punto tipo 3.
Con esta distribución de producción, el costo total mínimo será de $4,924,675.33 dólares.
Esto significa que, dadas las limitaciones de disponibilidad de algodón, poliéster y elastano, la combinación óptima de producción es priorizar el tejido de punto tipo 1 y tipo 3, ya que producir el tipo 2 no sería económicamente beneficioso. La empresa podrá utilizar los recursos disponibles de manera eficiente y al menor costo posible. Cualquier desviación de estas cantidades incrementaría el costo o superaría las restricciones de material.
Interpretation in English
The optimal solution obtained from the dual simplex method indicates that to minimize production costs, American Business Company should produce:
88.31 tons of fabric type 1.
0 tons of fabric type 2 (meaning it should not be produced).
290.91 tons of fabric type 3.
With this production distribution, the total minimum cost will be $4,924,675.33 dollars.
This means that, given the limitations on the availability of cotton, polyester, and elastane, the optimal production strategy is to prioritize fabric types 1 and 3, as producing fabric type 2 would not be cost-effective. The company will be able to use its available resources efficiently and at the lowest possible cost. Any deviation from these quantities would increase costs or exceed the material constraints.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</si>
</sst>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rgb="FFFF0000"/>
      <name val="Calibri"/>
      <family val="2"/>
      <scheme val="minor"/>
    </font>
    <font>
      <sz val="8"/>
      <name val="Calibri"/>
      <family val="2"/>
      <scheme val="minor"/>
    </font>
    <font>
      <sz val="11"/>
      <name val="Calibri"/>
      <family val="2"/>
      <scheme val="minor"/>
    </font>
    <font>
      <u/>
      <sz val="11"/>
      <color theme="10"/>
      <name val="Calibri"/>
      <family val="2"/>
      <scheme val="minor"/>
    </font>
    <font>
      <sz val="24"/>
      <color rgb="FF002060"/>
      <name val="Calibri"/>
      <family val="2"/>
      <scheme val="minor"/>
    </font>
    <font>
      <sz val="11"/>
      <color theme="1"/>
      <name val="Calibri"/>
      <family val="2"/>
    </font>
    <font>
      <b/>
      <i/>
      <sz val="18"/>
      <color theme="1"/>
      <name val="Calibri"/>
      <family val="2"/>
      <scheme val="minor"/>
    </font>
    <font>
      <b/>
      <sz val="16"/>
      <color theme="1"/>
      <name val="Calibri"/>
      <family val="2"/>
      <scheme val="minor"/>
    </font>
  </fonts>
  <fills count="9">
    <fill>
      <patternFill patternType="none"/>
    </fill>
    <fill>
      <patternFill patternType="gray125"/>
    </fill>
    <fill>
      <patternFill patternType="solid">
        <fgColor theme="9" tint="0.39997558519241921"/>
        <bgColor indexed="64"/>
      </patternFill>
    </fill>
    <fill>
      <patternFill patternType="solid">
        <fgColor rgb="FFFFC000"/>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0070C0"/>
        <bgColor indexed="64"/>
      </patternFill>
    </fill>
    <fill>
      <patternFill patternType="solid">
        <fgColor theme="7"/>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2">
    <xf numFmtId="0" fontId="0" fillId="0" borderId="0"/>
    <xf numFmtId="0" fontId="4" fillId="0" borderId="0" applyNumberFormat="0" applyFill="0" applyBorder="0" applyAlignment="0" applyProtection="0"/>
  </cellStyleXfs>
  <cellXfs count="45">
    <xf numFmtId="0" fontId="0" fillId="0" borderId="0" xfId="0"/>
    <xf numFmtId="0" fontId="0" fillId="0" borderId="0" xfId="0" applyAlignment="1">
      <alignment horizontal="center"/>
    </xf>
    <xf numFmtId="0" fontId="0" fillId="0" borderId="0" xfId="0" applyAlignment="1">
      <alignment horizontal="center" wrapText="1"/>
    </xf>
    <xf numFmtId="0" fontId="0" fillId="0" borderId="1" xfId="0" applyBorder="1" applyAlignment="1">
      <alignment wrapText="1"/>
    </xf>
    <xf numFmtId="0" fontId="0" fillId="0" borderId="1" xfId="0" applyBorder="1"/>
    <xf numFmtId="0" fontId="0" fillId="2" borderId="1" xfId="0" applyFill="1" applyBorder="1" applyAlignment="1">
      <alignment wrapText="1"/>
    </xf>
    <xf numFmtId="0" fontId="0" fillId="2" borderId="1" xfId="0" applyFill="1" applyBorder="1"/>
    <xf numFmtId="0" fontId="0" fillId="3" borderId="1" xfId="0" applyFill="1" applyBorder="1"/>
    <xf numFmtId="0" fontId="1" fillId="3" borderId="1" xfId="0" applyFont="1" applyFill="1" applyBorder="1"/>
    <xf numFmtId="0" fontId="0" fillId="0" borderId="2" xfId="0" applyBorder="1"/>
    <xf numFmtId="0" fontId="3" fillId="0" borderId="1" xfId="0" applyFont="1" applyBorder="1"/>
    <xf numFmtId="0" fontId="3" fillId="0" borderId="1" xfId="0" applyFont="1" applyBorder="1" applyAlignment="1">
      <alignment wrapText="1"/>
    </xf>
    <xf numFmtId="0" fontId="3" fillId="4" borderId="1" xfId="0" applyFont="1" applyFill="1" applyBorder="1" applyAlignment="1">
      <alignment wrapText="1"/>
    </xf>
    <xf numFmtId="0" fontId="3" fillId="4" borderId="1" xfId="0" applyFont="1" applyFill="1" applyBorder="1"/>
    <xf numFmtId="0" fontId="4" fillId="0" borderId="0" xfId="1"/>
    <xf numFmtId="0" fontId="4" fillId="0" borderId="3" xfId="1" applyFill="1" applyBorder="1"/>
    <xf numFmtId="0" fontId="0" fillId="5" borderId="1" xfId="0" applyFill="1" applyBorder="1"/>
    <xf numFmtId="0" fontId="0" fillId="6" borderId="0" xfId="0" applyFill="1"/>
    <xf numFmtId="0" fontId="5" fillId="0" borderId="0" xfId="0" applyFont="1" applyAlignment="1">
      <alignment horizontal="center"/>
    </xf>
    <xf numFmtId="0" fontId="0" fillId="0" borderId="0" xfId="0" applyAlignment="1">
      <alignment wrapText="1"/>
    </xf>
    <xf numFmtId="0" fontId="8" fillId="0" borderId="0" xfId="0" applyFont="1"/>
    <xf numFmtId="0" fontId="0" fillId="6" borderId="1" xfId="0" applyFill="1" applyBorder="1"/>
    <xf numFmtId="0" fontId="0" fillId="6" borderId="1" xfId="0" applyFill="1" applyBorder="1" applyAlignment="1">
      <alignment wrapText="1"/>
    </xf>
    <xf numFmtId="1" fontId="0" fillId="0" borderId="1" xfId="0" applyNumberFormat="1" applyBorder="1"/>
    <xf numFmtId="1" fontId="0" fillId="6" borderId="1" xfId="0" applyNumberFormat="1" applyFill="1" applyBorder="1"/>
    <xf numFmtId="1" fontId="0" fillId="0" borderId="2" xfId="0" applyNumberFormat="1" applyBorder="1"/>
    <xf numFmtId="1" fontId="0" fillId="5" borderId="1" xfId="0" applyNumberFormat="1" applyFill="1" applyBorder="1"/>
    <xf numFmtId="1" fontId="0" fillId="0" borderId="0" xfId="0" applyNumberFormat="1"/>
    <xf numFmtId="0" fontId="3" fillId="5" borderId="1" xfId="0" applyFont="1" applyFill="1" applyBorder="1"/>
    <xf numFmtId="0" fontId="6" fillId="0" borderId="0" xfId="0" applyFont="1"/>
    <xf numFmtId="0" fontId="0" fillId="8" borderId="1" xfId="0" applyFill="1" applyBorder="1"/>
    <xf numFmtId="0" fontId="0" fillId="8" borderId="0" xfId="0" applyFill="1"/>
    <xf numFmtId="0" fontId="3" fillId="3" borderId="1" xfId="0" applyFont="1" applyFill="1" applyBorder="1"/>
    <xf numFmtId="0" fontId="0" fillId="3" borderId="0" xfId="0" applyFill="1"/>
    <xf numFmtId="0" fontId="0" fillId="6" borderId="0" xfId="0" applyFill="1" applyAlignment="1">
      <alignment horizontal="center"/>
    </xf>
    <xf numFmtId="0" fontId="5" fillId="0" borderId="0" xfId="0" applyFont="1" applyAlignment="1">
      <alignment horizontal="center"/>
    </xf>
    <xf numFmtId="0" fontId="0" fillId="5" borderId="0" xfId="0" applyFill="1" applyAlignment="1">
      <alignment horizontal="center"/>
    </xf>
    <xf numFmtId="0" fontId="0" fillId="0" borderId="0" xfId="0" applyAlignment="1">
      <alignment horizontal="left" wrapText="1"/>
    </xf>
    <xf numFmtId="0" fontId="0" fillId="0" borderId="0" xfId="0" applyAlignment="1">
      <alignment horizontal="center" wrapText="1"/>
    </xf>
    <xf numFmtId="0" fontId="0" fillId="0" borderId="0" xfId="0" applyAlignment="1">
      <alignment horizontal="center"/>
    </xf>
    <xf numFmtId="0" fontId="0" fillId="0" borderId="0" xfId="0" applyAlignment="1">
      <alignment horizontal="left" vertical="top" wrapText="1"/>
    </xf>
    <xf numFmtId="0" fontId="0" fillId="0" borderId="0" xfId="0" applyAlignment="1">
      <alignment horizontal="left" vertical="top"/>
    </xf>
    <xf numFmtId="0" fontId="7" fillId="7" borderId="0" xfId="0" applyFont="1" applyFill="1" applyAlignment="1">
      <alignment horizontal="center"/>
    </xf>
    <xf numFmtId="49" fontId="0" fillId="0" borderId="0" xfId="0" applyNumberFormat="1" applyAlignment="1">
      <alignment horizontal="center" wrapText="1"/>
    </xf>
    <xf numFmtId="49" fontId="0" fillId="0" borderId="0" xfId="0" applyNumberForma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www.youtube.com/watch?v=LzzPtsS3IN4"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7A9AD-8176-4301-B66B-D5BBC4FC0230}">
  <dimension ref="A1:J95"/>
  <sheetViews>
    <sheetView topLeftCell="A63" zoomScale="70" zoomScaleNormal="70" workbookViewId="0">
      <selection activeCell="E96" sqref="E96"/>
    </sheetView>
  </sheetViews>
  <sheetFormatPr defaultColWidth="10.6640625" defaultRowHeight="14.25" x14ac:dyDescent="0.45"/>
  <cols>
    <col min="1" max="1" width="12.59765625" customWidth="1"/>
    <col min="2" max="2" width="14.3984375" customWidth="1"/>
    <col min="5" max="5" width="14.265625" customWidth="1"/>
    <col min="9" max="9" width="12.59765625" customWidth="1"/>
    <col min="10" max="10" width="16.265625" customWidth="1"/>
  </cols>
  <sheetData>
    <row r="1" spans="1:5" ht="30.75" x14ac:dyDescent="0.9">
      <c r="A1" s="35" t="s">
        <v>44</v>
      </c>
      <c r="B1" s="35"/>
      <c r="C1" s="35"/>
    </row>
    <row r="2" spans="1:5" x14ac:dyDescent="0.45">
      <c r="A2" s="1" t="s">
        <v>0</v>
      </c>
      <c r="B2" s="39" t="s">
        <v>1</v>
      </c>
      <c r="C2" s="39"/>
      <c r="D2" s="39"/>
      <c r="E2" s="39"/>
    </row>
    <row r="3" spans="1:5" x14ac:dyDescent="0.45">
      <c r="A3" s="1" t="s">
        <v>4</v>
      </c>
      <c r="B3" s="39" t="s">
        <v>2</v>
      </c>
      <c r="C3" s="39"/>
      <c r="D3" s="39"/>
      <c r="E3" s="39"/>
    </row>
    <row r="4" spans="1:5" x14ac:dyDescent="0.45">
      <c r="A4" s="1" t="s">
        <v>5</v>
      </c>
      <c r="B4" s="39" t="s">
        <v>3</v>
      </c>
      <c r="C4" s="39"/>
      <c r="D4" s="39"/>
      <c r="E4" s="39"/>
    </row>
    <row r="7" spans="1:5" ht="29.25" customHeight="1" x14ac:dyDescent="0.45">
      <c r="A7" s="37" t="s">
        <v>6</v>
      </c>
      <c r="B7" s="37"/>
      <c r="C7" s="37"/>
      <c r="D7" s="37"/>
      <c r="E7" s="37"/>
    </row>
    <row r="8" spans="1:5" x14ac:dyDescent="0.45">
      <c r="A8" s="37"/>
      <c r="B8" s="37"/>
      <c r="C8" s="37"/>
      <c r="D8" s="37"/>
      <c r="E8" s="37"/>
    </row>
    <row r="9" spans="1:5" x14ac:dyDescent="0.45">
      <c r="B9" t="s">
        <v>10</v>
      </c>
    </row>
    <row r="10" spans="1:5" x14ac:dyDescent="0.45">
      <c r="A10" s="1" t="s">
        <v>7</v>
      </c>
      <c r="B10">
        <v>15800</v>
      </c>
    </row>
    <row r="11" spans="1:5" x14ac:dyDescent="0.45">
      <c r="A11" s="1" t="s">
        <v>8</v>
      </c>
      <c r="B11">
        <v>16500</v>
      </c>
    </row>
    <row r="12" spans="1:5" x14ac:dyDescent="0.45">
      <c r="A12" s="1" t="s">
        <v>9</v>
      </c>
      <c r="B12">
        <v>17200</v>
      </c>
    </row>
    <row r="14" spans="1:5" x14ac:dyDescent="0.45">
      <c r="A14" s="39" t="s">
        <v>11</v>
      </c>
      <c r="B14" s="39"/>
    </row>
    <row r="15" spans="1:5" x14ac:dyDescent="0.45">
      <c r="A15" s="39" t="s">
        <v>12</v>
      </c>
      <c r="B15" s="39"/>
      <c r="C15" s="39"/>
    </row>
    <row r="17" spans="1:4" x14ac:dyDescent="0.45">
      <c r="A17" s="39" t="s">
        <v>13</v>
      </c>
      <c r="B17" s="39"/>
    </row>
    <row r="19" spans="1:4" x14ac:dyDescent="0.45">
      <c r="A19" s="39" t="s">
        <v>14</v>
      </c>
      <c r="B19" s="39"/>
      <c r="C19" s="39"/>
    </row>
    <row r="21" spans="1:4" x14ac:dyDescent="0.45">
      <c r="A21" s="38" t="s">
        <v>17</v>
      </c>
      <c r="B21" s="39"/>
      <c r="C21" s="39"/>
      <c r="D21" s="39"/>
    </row>
    <row r="23" spans="1:4" x14ac:dyDescent="0.45">
      <c r="A23" s="39" t="s">
        <v>15</v>
      </c>
      <c r="B23" s="39"/>
      <c r="C23" s="39"/>
    </row>
    <row r="25" spans="1:4" x14ac:dyDescent="0.45">
      <c r="A25" s="38" t="s">
        <v>18</v>
      </c>
      <c r="B25" s="39"/>
      <c r="C25" s="39"/>
      <c r="D25" s="39"/>
    </row>
    <row r="27" spans="1:4" x14ac:dyDescent="0.45">
      <c r="A27" s="39" t="s">
        <v>16</v>
      </c>
      <c r="B27" s="39"/>
      <c r="C27" s="39"/>
    </row>
    <row r="29" spans="1:4" x14ac:dyDescent="0.45">
      <c r="A29" s="38" t="s">
        <v>19</v>
      </c>
      <c r="B29" s="39"/>
      <c r="C29" s="39"/>
      <c r="D29" s="39"/>
    </row>
    <row r="31" spans="1:4" x14ac:dyDescent="0.45">
      <c r="A31" s="39" t="s">
        <v>20</v>
      </c>
      <c r="B31" s="39"/>
      <c r="C31" s="39"/>
    </row>
    <row r="33" spans="1:4" x14ac:dyDescent="0.45">
      <c r="A33" s="38" t="s">
        <v>21</v>
      </c>
      <c r="B33" s="39"/>
      <c r="C33" s="39"/>
      <c r="D33" s="39"/>
    </row>
    <row r="34" spans="1:4" ht="30.75" x14ac:dyDescent="0.9">
      <c r="A34" s="35" t="s">
        <v>45</v>
      </c>
      <c r="B34" s="35"/>
      <c r="C34" s="35"/>
      <c r="D34" s="18"/>
    </row>
    <row r="35" spans="1:4" x14ac:dyDescent="0.45">
      <c r="A35" s="39" t="s">
        <v>22</v>
      </c>
      <c r="B35" s="39"/>
      <c r="C35" s="39"/>
      <c r="D35" s="39"/>
    </row>
    <row r="36" spans="1:4" x14ac:dyDescent="0.45">
      <c r="A36" t="s">
        <v>23</v>
      </c>
    </row>
    <row r="38" spans="1:4" x14ac:dyDescent="0.45">
      <c r="A38" s="38" t="s">
        <v>24</v>
      </c>
      <c r="B38" s="39"/>
      <c r="C38" s="39"/>
      <c r="D38" s="39"/>
    </row>
    <row r="40" spans="1:4" x14ac:dyDescent="0.45">
      <c r="A40" s="38" t="s">
        <v>25</v>
      </c>
      <c r="B40" s="39"/>
      <c r="C40" s="39"/>
      <c r="D40" s="39"/>
    </row>
    <row r="42" spans="1:4" x14ac:dyDescent="0.45">
      <c r="A42" s="38" t="s">
        <v>26</v>
      </c>
      <c r="B42" s="39"/>
      <c r="C42" s="39"/>
      <c r="D42" s="39"/>
    </row>
    <row r="44" spans="1:4" x14ac:dyDescent="0.45">
      <c r="A44" s="39" t="s">
        <v>27</v>
      </c>
      <c r="B44" s="39"/>
      <c r="C44" s="39"/>
      <c r="D44" s="39"/>
    </row>
    <row r="46" spans="1:4" x14ac:dyDescent="0.45">
      <c r="A46" s="39" t="s">
        <v>28</v>
      </c>
      <c r="B46" s="39"/>
      <c r="C46" s="39"/>
      <c r="D46" s="39"/>
    </row>
    <row r="49" spans="1:10" x14ac:dyDescent="0.45">
      <c r="A49" s="39" t="s">
        <v>29</v>
      </c>
      <c r="B49" s="39"/>
      <c r="C49" s="39"/>
      <c r="D49" s="39"/>
    </row>
    <row r="52" spans="1:10" ht="29.25" customHeight="1" x14ac:dyDescent="0.45">
      <c r="A52" s="5" t="s">
        <v>30</v>
      </c>
      <c r="B52" s="5" t="s">
        <v>35</v>
      </c>
      <c r="C52" s="6" t="s">
        <v>0</v>
      </c>
      <c r="D52" s="6" t="s">
        <v>4</v>
      </c>
      <c r="E52" s="7" t="s">
        <v>5</v>
      </c>
      <c r="F52" s="6" t="s">
        <v>31</v>
      </c>
      <c r="G52" s="6" t="s">
        <v>32</v>
      </c>
      <c r="H52" s="6" t="s">
        <v>33</v>
      </c>
      <c r="I52" s="6" t="s">
        <v>34</v>
      </c>
    </row>
    <row r="53" spans="1:10" x14ac:dyDescent="0.45">
      <c r="A53" s="7" t="s">
        <v>31</v>
      </c>
      <c r="B53" s="7">
        <v>0</v>
      </c>
      <c r="C53" s="7">
        <v>0.48</v>
      </c>
      <c r="D53" s="7">
        <v>0.55000000000000004</v>
      </c>
      <c r="E53" s="8">
        <v>0.62</v>
      </c>
      <c r="F53" s="7">
        <v>1</v>
      </c>
      <c r="G53" s="7">
        <v>0</v>
      </c>
      <c r="H53" s="7">
        <v>0</v>
      </c>
      <c r="I53" s="7">
        <v>820</v>
      </c>
      <c r="J53">
        <f>I53/E53</f>
        <v>1322.5806451612902</v>
      </c>
    </row>
    <row r="54" spans="1:10" x14ac:dyDescent="0.45">
      <c r="A54" s="4" t="s">
        <v>32</v>
      </c>
      <c r="B54" s="4">
        <v>0</v>
      </c>
      <c r="C54" s="4">
        <v>0.37</v>
      </c>
      <c r="D54" s="4">
        <v>0.41</v>
      </c>
      <c r="E54" s="7">
        <v>0.28000000000000003</v>
      </c>
      <c r="F54" s="4">
        <v>0</v>
      </c>
      <c r="G54" s="4">
        <v>1</v>
      </c>
      <c r="H54" s="4">
        <v>0</v>
      </c>
      <c r="I54" s="4">
        <v>440</v>
      </c>
      <c r="J54">
        <f t="shared" ref="J54:J55" si="0">I54/E54</f>
        <v>1571.4285714285713</v>
      </c>
    </row>
    <row r="55" spans="1:10" x14ac:dyDescent="0.45">
      <c r="A55" s="4" t="s">
        <v>33</v>
      </c>
      <c r="B55" s="4">
        <v>0</v>
      </c>
      <c r="C55" s="4">
        <v>0.15</v>
      </c>
      <c r="D55" s="4">
        <v>0.12</v>
      </c>
      <c r="E55" s="7">
        <v>0.1</v>
      </c>
      <c r="F55" s="4">
        <v>0</v>
      </c>
      <c r="G55" s="4">
        <v>0</v>
      </c>
      <c r="H55" s="4">
        <v>1</v>
      </c>
      <c r="I55" s="4">
        <v>150</v>
      </c>
      <c r="J55">
        <f t="shared" si="0"/>
        <v>1500</v>
      </c>
    </row>
    <row r="56" spans="1:10" ht="28.5" x14ac:dyDescent="0.45">
      <c r="A56" s="3" t="s">
        <v>35</v>
      </c>
      <c r="B56" s="4">
        <v>1</v>
      </c>
      <c r="C56" s="4">
        <v>-15800</v>
      </c>
      <c r="D56" s="4">
        <v>-16500</v>
      </c>
      <c r="E56" s="7">
        <v>-17200</v>
      </c>
      <c r="F56" s="4">
        <v>0</v>
      </c>
      <c r="G56" s="4">
        <v>0</v>
      </c>
      <c r="H56" s="4">
        <v>0</v>
      </c>
      <c r="I56" s="4">
        <v>0</v>
      </c>
    </row>
    <row r="62" spans="1:10" ht="28.5" x14ac:dyDescent="0.45">
      <c r="A62" s="5" t="s">
        <v>30</v>
      </c>
      <c r="B62" s="5" t="s">
        <v>35</v>
      </c>
      <c r="C62" s="7" t="s">
        <v>0</v>
      </c>
      <c r="D62" s="6" t="s">
        <v>4</v>
      </c>
      <c r="E62" s="6" t="s">
        <v>5</v>
      </c>
      <c r="F62" s="6" t="s">
        <v>31</v>
      </c>
      <c r="G62" s="6" t="s">
        <v>32</v>
      </c>
      <c r="H62" s="6" t="s">
        <v>33</v>
      </c>
      <c r="I62" s="6" t="s">
        <v>34</v>
      </c>
    </row>
    <row r="63" spans="1:10" x14ac:dyDescent="0.45">
      <c r="A63" s="4" t="s">
        <v>5</v>
      </c>
      <c r="B63" s="4">
        <f>ROUND(B53/$E$53,F95)</f>
        <v>0</v>
      </c>
      <c r="C63" s="7">
        <f>ROUND(C53/$E$53,F95)</f>
        <v>0.77419355000000001</v>
      </c>
      <c r="D63" s="4">
        <f>ROUND(D53/$E$53,F95)</f>
        <v>0.88709676999999998</v>
      </c>
      <c r="E63" s="4">
        <f>ROUND(E53/$E$53,F95)</f>
        <v>1</v>
      </c>
      <c r="F63" s="4">
        <f>ROUND(F53/$E$53,F95)</f>
        <v>1.6129032299999999</v>
      </c>
      <c r="G63" s="4">
        <f>ROUND(G53/$E$53,F95)</f>
        <v>0</v>
      </c>
      <c r="H63" s="4">
        <f>ROUND(H53/$E$53,F95)</f>
        <v>0</v>
      </c>
      <c r="I63" s="4">
        <f>ROUND(I53/$E$53,F95)</f>
        <v>1322.5806451599999</v>
      </c>
      <c r="J63">
        <f>I63/C63</f>
        <v>1708.3333297726388</v>
      </c>
    </row>
    <row r="64" spans="1:10" x14ac:dyDescent="0.45">
      <c r="A64" s="4" t="s">
        <v>32</v>
      </c>
      <c r="B64" s="4">
        <f>ROUND(B54-($E$54*B63),F95)</f>
        <v>0</v>
      </c>
      <c r="C64" s="7">
        <f>ROUND(C54-($E$54*C63),F95)</f>
        <v>0.15322580999999999</v>
      </c>
      <c r="D64" s="4">
        <f>ROUND(D54-($E$54*D63),F95)</f>
        <v>0.1616129</v>
      </c>
      <c r="E64" s="4">
        <f>ROUND(E54-($E$54*E63),F95)</f>
        <v>0</v>
      </c>
      <c r="F64" s="4">
        <f>ROUND(F54-($E$54*F63),F95)</f>
        <v>-0.45161289999999998</v>
      </c>
      <c r="G64" s="4">
        <f>ROUND(G54-($E$54*G63),F95)</f>
        <v>1</v>
      </c>
      <c r="H64" s="4">
        <f>ROUND(H54-($E$54*H63),F95)</f>
        <v>0</v>
      </c>
      <c r="I64" s="4">
        <f>ROUND(I54-($E$54*I63),F95)</f>
        <v>69.677419360000002</v>
      </c>
      <c r="J64">
        <f t="shared" ref="J64:J65" si="1">I64/C64</f>
        <v>454.73683160819974</v>
      </c>
    </row>
    <row r="65" spans="1:10" x14ac:dyDescent="0.45">
      <c r="A65" s="7" t="s">
        <v>33</v>
      </c>
      <c r="B65" s="7">
        <f>ROUND(B55-($E$55*B63),F95)</f>
        <v>0</v>
      </c>
      <c r="C65" s="8">
        <f>ROUND(C55-($E$55*C63),F95)</f>
        <v>7.2580649999999997E-2</v>
      </c>
      <c r="D65" s="7">
        <f>ROUND(D55-($E$55*D63),F95)</f>
        <v>3.1290320000000003E-2</v>
      </c>
      <c r="E65" s="7">
        <f>ROUND(E55-($E$55*E63),F95)</f>
        <v>0</v>
      </c>
      <c r="F65" s="7">
        <f>ROUND(F55-($E$55*F63),F95)</f>
        <v>-0.16129031999999999</v>
      </c>
      <c r="G65" s="7">
        <f>ROUND(G55-($E$55*G63),F95)</f>
        <v>0</v>
      </c>
      <c r="H65" s="7">
        <f>ROUND(H55-($E$55*H63),F95)</f>
        <v>1</v>
      </c>
      <c r="I65" s="7">
        <f>ROUND(I55-($E$55*I63),F95)</f>
        <v>17.741935479999999</v>
      </c>
      <c r="J65">
        <f t="shared" si="1"/>
        <v>244.44442809481589</v>
      </c>
    </row>
    <row r="66" spans="1:10" ht="28.5" x14ac:dyDescent="0.45">
      <c r="A66" s="3" t="s">
        <v>35</v>
      </c>
      <c r="B66" s="4">
        <f>ROUND(B56-($E$56*B63),F95)</f>
        <v>1</v>
      </c>
      <c r="C66" s="7">
        <f>ROUND(C56-($E$56*C63),F95)</f>
        <v>-2483.8709399999998</v>
      </c>
      <c r="D66" s="4">
        <f>ROUND(D56-($E$56*D63),F95)</f>
        <v>-1241.9355559999999</v>
      </c>
      <c r="E66" s="4">
        <f>ROUND(E56-($E$56*E63),F95)</f>
        <v>0</v>
      </c>
      <c r="F66" s="4">
        <f>ROUND(F56-($E$56*F63),F95)</f>
        <v>27741.935556</v>
      </c>
      <c r="G66" s="4">
        <f>ROUND(G56-($E$56*G63),F95)</f>
        <v>0</v>
      </c>
      <c r="H66" s="4">
        <f>ROUND(H56-($E$56*H63),F95)</f>
        <v>0</v>
      </c>
      <c r="I66" s="4">
        <f>ROUND(I56-($E$56*I63),F95)</f>
        <v>22748387.096751999</v>
      </c>
    </row>
    <row r="70" spans="1:10" ht="28.5" x14ac:dyDescent="0.45">
      <c r="A70" s="5" t="s">
        <v>30</v>
      </c>
      <c r="B70" s="5" t="s">
        <v>35</v>
      </c>
      <c r="C70" s="5" t="s">
        <v>0</v>
      </c>
      <c r="D70" s="7" t="s">
        <v>4</v>
      </c>
      <c r="E70" s="6" t="s">
        <v>5</v>
      </c>
      <c r="F70" s="6" t="s">
        <v>31</v>
      </c>
      <c r="G70" s="6" t="s">
        <v>32</v>
      </c>
      <c r="H70" s="6" t="s">
        <v>33</v>
      </c>
      <c r="I70" s="6" t="s">
        <v>34</v>
      </c>
    </row>
    <row r="71" spans="1:10" x14ac:dyDescent="0.45">
      <c r="A71" s="4" t="s">
        <v>5</v>
      </c>
      <c r="B71" s="4">
        <f>ROUND(B63-($C$63*B73),F95)</f>
        <v>0</v>
      </c>
      <c r="C71" s="4">
        <f>ROUND(C63-($C$63*C73),F95)</f>
        <v>0</v>
      </c>
      <c r="D71" s="7">
        <f>ROUND(D63-($C$63*D73),F95)</f>
        <v>0.55333337999999999</v>
      </c>
      <c r="E71" s="4">
        <f>ROUND(E63-($C$63*E73),F95)</f>
        <v>1</v>
      </c>
      <c r="F71" s="4">
        <f>ROUND(F63-($C$63*F73),F95)</f>
        <v>3.3333332000000002</v>
      </c>
      <c r="G71" s="4">
        <f>ROUND(G63-($C$63*G73),F95)</f>
        <v>0</v>
      </c>
      <c r="H71" s="4">
        <f>ROUND(H63-($C$63*H73),F95)</f>
        <v>-10.666665979999999</v>
      </c>
      <c r="I71" s="4">
        <f>ROUND(I63-($C$63*I73),F95)</f>
        <v>1133.3333456</v>
      </c>
      <c r="J71" s="9">
        <f>I71/D71</f>
        <v>2048.1926205138757</v>
      </c>
    </row>
    <row r="72" spans="1:10" x14ac:dyDescent="0.45">
      <c r="A72" s="7" t="s">
        <v>32</v>
      </c>
      <c r="B72" s="7">
        <f>ROUND(B64-($C$64*B73),F95)</f>
        <v>0</v>
      </c>
      <c r="C72" s="7">
        <f>ROUND(C64-($C$64*C73),F95)</f>
        <v>0</v>
      </c>
      <c r="D72" s="8">
        <f>ROUND(D64-($C$64*D73),F95)</f>
        <v>9.5555559999999998E-2</v>
      </c>
      <c r="E72" s="7">
        <f>ROUND(E64-($C$64*E73),F95)</f>
        <v>0</v>
      </c>
      <c r="F72" s="7">
        <f>ROUND(F64-($C$64*F73),F95)</f>
        <v>-0.11111113</v>
      </c>
      <c r="G72" s="7">
        <f>ROUND(G64-($C$64*G73),F95)</f>
        <v>1</v>
      </c>
      <c r="H72" s="7">
        <f>ROUND(H64-($C$64*H73),F95)</f>
        <v>-2.1111110200000001</v>
      </c>
      <c r="I72" s="7">
        <f>ROUND(I64-($C$64*I73),F95)</f>
        <v>32.222223870000001</v>
      </c>
      <c r="J72" s="9">
        <f t="shared" ref="J72:J73" si="2">I72/D72</f>
        <v>337.20930388561379</v>
      </c>
    </row>
    <row r="73" spans="1:10" x14ac:dyDescent="0.45">
      <c r="A73" s="4" t="s">
        <v>0</v>
      </c>
      <c r="B73" s="4">
        <f>ROUND(B65/$C$65,F95)</f>
        <v>0</v>
      </c>
      <c r="C73" s="4">
        <f>ROUND(C65/$C$65,F95)</f>
        <v>1</v>
      </c>
      <c r="D73" s="7">
        <f>ROUND(D65/$C$65,F95)</f>
        <v>0.43111105</v>
      </c>
      <c r="E73" s="4">
        <f>ROUND(E65/$C$65,F95)</f>
        <v>0</v>
      </c>
      <c r="F73" s="4">
        <f>ROUND(F65/$C$65,F95)</f>
        <v>-2.2222220400000001</v>
      </c>
      <c r="G73" s="4">
        <f>ROUND(G65/$C$65,F95)</f>
        <v>0</v>
      </c>
      <c r="H73" s="4">
        <f>ROUND(H65/$C$65,F95)</f>
        <v>13.777776859999999</v>
      </c>
      <c r="I73" s="4">
        <f>ROUND(I65/$C$65,F95)</f>
        <v>244.44442809</v>
      </c>
      <c r="J73" s="9">
        <f t="shared" si="2"/>
        <v>567.01035171796229</v>
      </c>
    </row>
    <row r="74" spans="1:10" ht="28.5" x14ac:dyDescent="0.45">
      <c r="A74" s="3" t="s">
        <v>35</v>
      </c>
      <c r="B74" s="4">
        <f>ROUND(B66-($C$66*B73),F95)</f>
        <v>1</v>
      </c>
      <c r="C74" s="4">
        <f>ROUND(C66-($C$66*C73),F95)</f>
        <v>0</v>
      </c>
      <c r="D74" s="7">
        <f>ROUND(D66-($C$66*D73),F95)</f>
        <v>-171.11134698999999</v>
      </c>
      <c r="E74" s="4">
        <f>ROUND(E66-($C$66*E73),F95)</f>
        <v>0</v>
      </c>
      <c r="F74" s="4">
        <f>ROUND(F66-($C$66*F73),F95)</f>
        <v>22222.222808620001</v>
      </c>
      <c r="G74" s="4">
        <f>ROUND(G66-($C$66*G73),F95)</f>
        <v>0</v>
      </c>
      <c r="H74" s="4">
        <f>ROUND(H66-($C$66*H73),F95)</f>
        <v>34222.219560359998</v>
      </c>
      <c r="I74" s="4">
        <f>ROUND(I66-($C$66*I73),F95)</f>
        <v>23355555.508129701</v>
      </c>
    </row>
    <row r="78" spans="1:10" ht="28.5" x14ac:dyDescent="0.45">
      <c r="A78" s="5" t="s">
        <v>30</v>
      </c>
      <c r="B78" s="5" t="s">
        <v>35</v>
      </c>
      <c r="C78" s="5" t="s">
        <v>0</v>
      </c>
      <c r="D78" s="5" t="s">
        <v>4</v>
      </c>
      <c r="E78" s="6" t="s">
        <v>5</v>
      </c>
      <c r="F78" s="6" t="s">
        <v>31</v>
      </c>
      <c r="G78" s="6" t="s">
        <v>32</v>
      </c>
      <c r="H78" s="6" t="s">
        <v>33</v>
      </c>
      <c r="I78" s="6" t="s">
        <v>34</v>
      </c>
    </row>
    <row r="79" spans="1:10" x14ac:dyDescent="0.45">
      <c r="A79" s="4" t="s">
        <v>5</v>
      </c>
      <c r="B79" s="4">
        <f>ROUND(B71-($D$71*B72),F95)</f>
        <v>0</v>
      </c>
      <c r="C79" s="4">
        <f>ROUND(C71-($D$71*C72),F95)</f>
        <v>0</v>
      </c>
      <c r="D79" s="4">
        <f>ROUND(D71-($D$71*D72),F95)</f>
        <v>0.50045930000000005</v>
      </c>
      <c r="E79" s="4">
        <f>ROUND(E71-($D$71*E72),F95)</f>
        <v>1</v>
      </c>
      <c r="F79" s="4">
        <f>ROUND(F71-($D$71*F72),F95)</f>
        <v>3.3948147</v>
      </c>
      <c r="G79" s="4">
        <f>ROUND(G71-($D$71*G72),F95)</f>
        <v>-0.55333337999999999</v>
      </c>
      <c r="H79" s="4">
        <f>ROUND(H71-($D$71*H72),F95)</f>
        <v>-9.4985177800000002</v>
      </c>
      <c r="I79" s="16">
        <f>ROUND(I71-($D$71*I72),F95)</f>
        <v>1115.5037135499999</v>
      </c>
    </row>
    <row r="80" spans="1:10" x14ac:dyDescent="0.45">
      <c r="A80" s="4" t="s">
        <v>4</v>
      </c>
      <c r="B80" s="4">
        <f>ROUND(B72/$D$72,F95)</f>
        <v>0</v>
      </c>
      <c r="C80" s="4">
        <f>ROUND(C72/$D$72,F95)</f>
        <v>0</v>
      </c>
      <c r="D80" s="4">
        <f>ROUND(D72/$D$72,F95)</f>
        <v>1</v>
      </c>
      <c r="E80" s="4">
        <f>ROUND(E72/$D$72,F95)</f>
        <v>0</v>
      </c>
      <c r="F80" s="4">
        <f>ROUND(F72/$D$72,F95)</f>
        <v>-1.16279084</v>
      </c>
      <c r="G80" s="4">
        <f>ROUND(G72/$D$72,F95)</f>
        <v>10.46511579</v>
      </c>
      <c r="H80" s="4">
        <f>ROUND(H72/$D$72,F95)</f>
        <v>-22.093021270000001</v>
      </c>
      <c r="I80" s="16">
        <f>ROUND(I72/$D$72,F95)</f>
        <v>337.20930389</v>
      </c>
    </row>
    <row r="81" spans="1:9" x14ac:dyDescent="0.45">
      <c r="A81" s="4" t="s">
        <v>0</v>
      </c>
      <c r="B81" s="4">
        <f>ROUND(B73-($D$73*B80),F95)</f>
        <v>0</v>
      </c>
      <c r="C81" s="4">
        <f>ROUND(C73-($D$73*C80),F95)</f>
        <v>1</v>
      </c>
      <c r="D81" s="4">
        <f>ROUND(D73-($D$73*D80),F95)</f>
        <v>0</v>
      </c>
      <c r="E81" s="4">
        <f>ROUND(E73-($D$73*E80),F95)</f>
        <v>0</v>
      </c>
      <c r="F81" s="4">
        <f>ROUND(F73-($D$73*F80),F95)</f>
        <v>-1.7209300599999999</v>
      </c>
      <c r="G81" s="4">
        <f>ROUND(G73-($D$73*G80),F95)</f>
        <v>-4.5116270600000004</v>
      </c>
      <c r="H81" s="4">
        <f>ROUND(H73-($D$73*H80),F95)</f>
        <v>23.302322459999999</v>
      </c>
      <c r="I81" s="16">
        <f>ROUND(I73-($D$73*I80),F95)</f>
        <v>99.069771020000005</v>
      </c>
    </row>
    <row r="82" spans="1:9" ht="28.5" x14ac:dyDescent="0.45">
      <c r="A82" s="3" t="s">
        <v>35</v>
      </c>
      <c r="B82" s="4">
        <f>ROUND(B74-($D$74*B80),F95)</f>
        <v>1</v>
      </c>
      <c r="C82" s="4">
        <f>ROUND(C74-($D$74*C80),F95)</f>
        <v>0</v>
      </c>
      <c r="D82" s="4">
        <f>ROUND(D74-($D$74*D80),F95)</f>
        <v>0</v>
      </c>
      <c r="E82" s="4">
        <f>ROUND(E74-($D$74*E80),F95)</f>
        <v>0</v>
      </c>
      <c r="F82" s="4">
        <f>ROUND(F74-($D$74*F80),F95)</f>
        <v>22023.256101719999</v>
      </c>
      <c r="G82" s="4">
        <f>ROUND(G74-($D$74*G80),F95)</f>
        <v>1790.7000592300001</v>
      </c>
      <c r="H82" s="4">
        <f>ROUND(H74-($D$74*H80),F95)</f>
        <v>30441.852931770001</v>
      </c>
      <c r="I82" s="16">
        <f>ROUND(I74-($D$74*I80),F95)</f>
        <v>23413255.846335899</v>
      </c>
    </row>
    <row r="85" spans="1:9" x14ac:dyDescent="0.45">
      <c r="A85" s="36" t="s">
        <v>42</v>
      </c>
      <c r="B85" s="36"/>
      <c r="C85" s="36"/>
      <c r="D85" s="36"/>
      <c r="E85" s="36"/>
      <c r="F85" s="36"/>
    </row>
    <row r="87" spans="1:9" x14ac:dyDescent="0.45">
      <c r="B87" t="s">
        <v>0</v>
      </c>
      <c r="C87">
        <f>INT(I81)</f>
        <v>99</v>
      </c>
    </row>
    <row r="88" spans="1:9" x14ac:dyDescent="0.45">
      <c r="B88" t="s">
        <v>4</v>
      </c>
      <c r="C88">
        <f>INT(I80)</f>
        <v>337</v>
      </c>
    </row>
    <row r="89" spans="1:9" x14ac:dyDescent="0.45">
      <c r="B89" t="s">
        <v>5</v>
      </c>
      <c r="C89">
        <f>INT(I79)</f>
        <v>1115</v>
      </c>
    </row>
    <row r="90" spans="1:9" x14ac:dyDescent="0.45">
      <c r="B90" t="s">
        <v>48</v>
      </c>
      <c r="C90">
        <f>ROUND(15800*(C87)+16500*(C88)+17200*(C89),2)</f>
        <v>26302700</v>
      </c>
    </row>
    <row r="91" spans="1:9" ht="72.75" customHeight="1" x14ac:dyDescent="0.45">
      <c r="B91" s="19" t="s">
        <v>49</v>
      </c>
      <c r="C91">
        <f>(ABS(I82-C90)/I82)*100</f>
        <v>12.341060861538784</v>
      </c>
    </row>
    <row r="95" spans="1:9" x14ac:dyDescent="0.45">
      <c r="A95" s="34" t="s">
        <v>43</v>
      </c>
      <c r="B95" s="34"/>
      <c r="C95" s="34"/>
      <c r="D95" s="34"/>
      <c r="E95" s="34"/>
      <c r="F95" s="17">
        <v>8</v>
      </c>
    </row>
  </sheetData>
  <mergeCells count="26">
    <mergeCell ref="A29:D29"/>
    <mergeCell ref="A31:C31"/>
    <mergeCell ref="A33:D33"/>
    <mergeCell ref="A35:D35"/>
    <mergeCell ref="A15:C15"/>
    <mergeCell ref="A19:C19"/>
    <mergeCell ref="A21:D21"/>
    <mergeCell ref="A23:C23"/>
    <mergeCell ref="A25:D25"/>
    <mergeCell ref="A27:C27"/>
    <mergeCell ref="A95:E95"/>
    <mergeCell ref="A1:C1"/>
    <mergeCell ref="A34:C34"/>
    <mergeCell ref="A85:F85"/>
    <mergeCell ref="A7:E8"/>
    <mergeCell ref="A40:D40"/>
    <mergeCell ref="A42:D42"/>
    <mergeCell ref="A44:D44"/>
    <mergeCell ref="A46:D46"/>
    <mergeCell ref="A49:D49"/>
    <mergeCell ref="B2:E2"/>
    <mergeCell ref="B3:E3"/>
    <mergeCell ref="B4:E4"/>
    <mergeCell ref="A14:B14"/>
    <mergeCell ref="A38:D38"/>
    <mergeCell ref="A17:B17"/>
  </mergeCells>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469A5-9D6C-4B65-B6A3-2AA8FFB0EA46}">
  <dimension ref="A1:K22"/>
  <sheetViews>
    <sheetView zoomScale="70" zoomScaleNormal="70" workbookViewId="0">
      <selection activeCell="G23" sqref="G23"/>
    </sheetView>
  </sheetViews>
  <sheetFormatPr defaultColWidth="10.6640625" defaultRowHeight="14.25" x14ac:dyDescent="0.45"/>
  <cols>
    <col min="2" max="2" width="14.59765625" customWidth="1"/>
  </cols>
  <sheetData>
    <row r="1" spans="1:11" ht="28.5" x14ac:dyDescent="0.45">
      <c r="A1" s="12" t="s">
        <v>30</v>
      </c>
      <c r="B1" s="12" t="s">
        <v>35</v>
      </c>
      <c r="C1" s="13" t="s">
        <v>0</v>
      </c>
      <c r="D1" s="13" t="s">
        <v>4</v>
      </c>
      <c r="E1" s="13" t="s">
        <v>5</v>
      </c>
      <c r="F1" s="13" t="s">
        <v>31</v>
      </c>
      <c r="G1" s="13" t="s">
        <v>32</v>
      </c>
      <c r="H1" s="13" t="s">
        <v>33</v>
      </c>
      <c r="I1" s="13" t="s">
        <v>34</v>
      </c>
      <c r="K1" s="15"/>
    </row>
    <row r="2" spans="1:11" x14ac:dyDescent="0.45">
      <c r="A2" s="10" t="s">
        <v>31</v>
      </c>
      <c r="B2" s="10">
        <v>0</v>
      </c>
      <c r="C2" s="10">
        <v>0.48</v>
      </c>
      <c r="D2" s="10">
        <v>0.55000000000000004</v>
      </c>
      <c r="E2" s="10">
        <v>0.62</v>
      </c>
      <c r="F2" s="10">
        <v>1</v>
      </c>
      <c r="G2" s="10">
        <v>0</v>
      </c>
      <c r="H2" s="10">
        <v>0</v>
      </c>
      <c r="I2" s="10">
        <v>820</v>
      </c>
    </row>
    <row r="3" spans="1:11" x14ac:dyDescent="0.45">
      <c r="A3" s="10" t="s">
        <v>32</v>
      </c>
      <c r="B3" s="10">
        <v>0</v>
      </c>
      <c r="C3" s="10">
        <v>0.37</v>
      </c>
      <c r="D3" s="10">
        <v>0.41</v>
      </c>
      <c r="E3" s="10">
        <v>0.28000000000000003</v>
      </c>
      <c r="F3" s="10">
        <v>0</v>
      </c>
      <c r="G3" s="10">
        <v>1</v>
      </c>
      <c r="H3" s="10">
        <v>0</v>
      </c>
      <c r="I3" s="10">
        <v>440</v>
      </c>
      <c r="K3" t="s">
        <v>41</v>
      </c>
    </row>
    <row r="4" spans="1:11" x14ac:dyDescent="0.45">
      <c r="A4" s="10" t="s">
        <v>33</v>
      </c>
      <c r="B4" s="10">
        <v>0</v>
      </c>
      <c r="C4" s="10">
        <v>0.15</v>
      </c>
      <c r="D4" s="10">
        <v>0.12</v>
      </c>
      <c r="E4" s="10">
        <v>0.1</v>
      </c>
      <c r="F4" s="10">
        <v>0</v>
      </c>
      <c r="G4" s="10">
        <v>0</v>
      </c>
      <c r="H4" s="10">
        <v>1</v>
      </c>
      <c r="I4" s="10">
        <v>150</v>
      </c>
      <c r="K4" s="14" t="s">
        <v>40</v>
      </c>
    </row>
    <row r="5" spans="1:11" ht="28.5" x14ac:dyDescent="0.45">
      <c r="A5" s="11" t="s">
        <v>35</v>
      </c>
      <c r="B5" s="10">
        <v>1</v>
      </c>
      <c r="C5" s="10">
        <v>-15800</v>
      </c>
      <c r="D5" s="10">
        <v>-16500</v>
      </c>
      <c r="E5" s="10">
        <v>-17200</v>
      </c>
      <c r="F5" s="10">
        <v>0</v>
      </c>
      <c r="G5" s="10">
        <v>0</v>
      </c>
      <c r="H5" s="10">
        <v>0</v>
      </c>
      <c r="I5" s="10">
        <v>0</v>
      </c>
    </row>
    <row r="9" spans="1:11" ht="30.75" x14ac:dyDescent="0.9">
      <c r="A9" s="35" t="s">
        <v>46</v>
      </c>
      <c r="B9" s="35"/>
      <c r="C9" s="35"/>
    </row>
    <row r="11" spans="1:11" x14ac:dyDescent="0.45">
      <c r="C11" s="10" t="s">
        <v>0</v>
      </c>
      <c r="D11" s="10" t="s">
        <v>4</v>
      </c>
      <c r="E11" s="10" t="s">
        <v>5</v>
      </c>
      <c r="F11" s="10"/>
      <c r="G11" s="10" t="s">
        <v>36</v>
      </c>
      <c r="H11" s="10" t="s">
        <v>37</v>
      </c>
    </row>
    <row r="12" spans="1:11" ht="27.75" customHeight="1" x14ac:dyDescent="0.45">
      <c r="B12" s="2" t="s">
        <v>35</v>
      </c>
      <c r="C12" s="10">
        <v>15800</v>
      </c>
      <c r="D12" s="10">
        <v>16500</v>
      </c>
      <c r="E12" s="10">
        <v>17200</v>
      </c>
      <c r="F12" s="10"/>
      <c r="G12" s="10"/>
      <c r="H12" s="10">
        <f>(C12*C19)+(D12*C20)+(E12*C21)</f>
        <v>23413255.813953489</v>
      </c>
    </row>
    <row r="13" spans="1:11" ht="42.75" x14ac:dyDescent="0.45">
      <c r="B13" s="2" t="s">
        <v>14</v>
      </c>
      <c r="C13" s="10">
        <v>0.48</v>
      </c>
      <c r="D13" s="10">
        <v>0.55000000000000004</v>
      </c>
      <c r="E13" s="10">
        <v>0.62</v>
      </c>
      <c r="F13" s="10" t="s">
        <v>38</v>
      </c>
      <c r="G13" s="10">
        <v>820</v>
      </c>
      <c r="H13" s="10">
        <f>(C13*$C$19)+(D13*$C$20)+(E13*$C$21)</f>
        <v>820.00000000000023</v>
      </c>
    </row>
    <row r="14" spans="1:11" ht="42.75" x14ac:dyDescent="0.45">
      <c r="B14" s="2" t="s">
        <v>15</v>
      </c>
      <c r="C14" s="10">
        <v>0.37</v>
      </c>
      <c r="D14" s="10">
        <v>0.41</v>
      </c>
      <c r="E14" s="10">
        <v>0.28000000000000003</v>
      </c>
      <c r="F14" s="10" t="s">
        <v>38</v>
      </c>
      <c r="G14" s="10">
        <v>440</v>
      </c>
      <c r="H14" s="10">
        <f>(C14*$C$19)+(D14*$C$20)+(E14*$C$21)</f>
        <v>439.99999999999994</v>
      </c>
    </row>
    <row r="15" spans="1:11" ht="28.5" x14ac:dyDescent="0.45">
      <c r="B15" s="2" t="s">
        <v>16</v>
      </c>
      <c r="C15" s="10">
        <v>0.15</v>
      </c>
      <c r="D15" s="10">
        <v>0.12</v>
      </c>
      <c r="E15" s="10">
        <v>0.1</v>
      </c>
      <c r="F15" s="10" t="s">
        <v>38</v>
      </c>
      <c r="G15" s="10">
        <v>150</v>
      </c>
      <c r="H15" s="10">
        <f>(C15*$C$19)+(D15*$C$20)+(E15*$C$21)</f>
        <v>150</v>
      </c>
    </row>
    <row r="19" spans="2:7" x14ac:dyDescent="0.45">
      <c r="B19" s="16" t="s">
        <v>0</v>
      </c>
      <c r="C19" s="16">
        <v>99.069767441860407</v>
      </c>
    </row>
    <row r="20" spans="2:7" x14ac:dyDescent="0.45">
      <c r="B20" s="16" t="s">
        <v>4</v>
      </c>
      <c r="C20" s="16">
        <v>337.20930232558061</v>
      </c>
    </row>
    <row r="21" spans="2:7" x14ac:dyDescent="0.45">
      <c r="B21" s="16" t="s">
        <v>5</v>
      </c>
      <c r="C21" s="16">
        <v>946.7441860465126</v>
      </c>
      <c r="G21">
        <v>23413255.8139535</v>
      </c>
    </row>
    <row r="22" spans="2:7" x14ac:dyDescent="0.45">
      <c r="B22" s="16" t="s">
        <v>39</v>
      </c>
      <c r="C22" s="16">
        <f>(C12*C19)+(D12*C20)+(E12*C21)</f>
        <v>23413255.813953489</v>
      </c>
    </row>
  </sheetData>
  <mergeCells count="1">
    <mergeCell ref="A9:C9"/>
  </mergeCells>
  <hyperlinks>
    <hyperlink ref="K4" r:id="rId1" xr:uid="{B62C3B3F-CBA2-43CF-A7FD-FFBEAC47E5A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B720F-5575-46A4-86C7-67F6C96E0781}">
  <dimension ref="A1:H30"/>
  <sheetViews>
    <sheetView workbookViewId="0">
      <selection activeCell="B3" sqref="B3"/>
    </sheetView>
  </sheetViews>
  <sheetFormatPr defaultColWidth="10.6640625" defaultRowHeight="14.25" x14ac:dyDescent="0.45"/>
  <sheetData>
    <row r="1" spans="1:8" ht="30.75" x14ac:dyDescent="0.9">
      <c r="A1" s="35" t="s">
        <v>47</v>
      </c>
      <c r="B1" s="35"/>
      <c r="C1" s="35"/>
    </row>
    <row r="4" spans="1:8" ht="51.75" customHeight="1" x14ac:dyDescent="0.45">
      <c r="A4" s="40" t="s">
        <v>50</v>
      </c>
      <c r="B4" s="41"/>
      <c r="C4" s="41"/>
      <c r="D4" s="41"/>
      <c r="E4" s="41"/>
      <c r="F4" s="41"/>
      <c r="G4" s="41"/>
      <c r="H4" s="41"/>
    </row>
    <row r="5" spans="1:8" ht="35.25" customHeight="1" x14ac:dyDescent="0.45">
      <c r="A5" s="41"/>
      <c r="B5" s="41"/>
      <c r="C5" s="41"/>
      <c r="D5" s="41"/>
      <c r="E5" s="41"/>
      <c r="F5" s="41"/>
      <c r="G5" s="41"/>
      <c r="H5" s="41"/>
    </row>
    <row r="6" spans="1:8" x14ac:dyDescent="0.45">
      <c r="A6" s="41"/>
      <c r="B6" s="41"/>
      <c r="C6" s="41"/>
      <c r="D6" s="41"/>
      <c r="E6" s="41"/>
      <c r="F6" s="41"/>
      <c r="G6" s="41"/>
      <c r="H6" s="41"/>
    </row>
    <row r="7" spans="1:8" x14ac:dyDescent="0.45">
      <c r="A7" s="41"/>
      <c r="B7" s="41"/>
      <c r="C7" s="41"/>
      <c r="D7" s="41"/>
      <c r="E7" s="41"/>
      <c r="F7" s="41"/>
      <c r="G7" s="41"/>
      <c r="H7" s="41"/>
    </row>
    <row r="8" spans="1:8" x14ac:dyDescent="0.45">
      <c r="A8" s="41"/>
      <c r="B8" s="41"/>
      <c r="C8" s="41"/>
      <c r="D8" s="41"/>
      <c r="E8" s="41"/>
      <c r="F8" s="41"/>
      <c r="G8" s="41"/>
      <c r="H8" s="41"/>
    </row>
    <row r="9" spans="1:8" x14ac:dyDescent="0.45">
      <c r="A9" s="41"/>
      <c r="B9" s="41"/>
      <c r="C9" s="41"/>
      <c r="D9" s="41"/>
      <c r="E9" s="41"/>
      <c r="F9" s="41"/>
      <c r="G9" s="41"/>
      <c r="H9" s="41"/>
    </row>
    <row r="10" spans="1:8" x14ac:dyDescent="0.45">
      <c r="A10" s="41"/>
      <c r="B10" s="41"/>
      <c r="C10" s="41"/>
      <c r="D10" s="41"/>
      <c r="E10" s="41"/>
      <c r="F10" s="41"/>
      <c r="G10" s="41"/>
      <c r="H10" s="41"/>
    </row>
    <row r="11" spans="1:8" x14ac:dyDescent="0.45">
      <c r="A11" s="41"/>
      <c r="B11" s="41"/>
      <c r="C11" s="41"/>
      <c r="D11" s="41"/>
      <c r="E11" s="41"/>
      <c r="F11" s="41"/>
      <c r="G11" s="41"/>
      <c r="H11" s="41"/>
    </row>
    <row r="12" spans="1:8" x14ac:dyDescent="0.45">
      <c r="A12" s="41"/>
      <c r="B12" s="41"/>
      <c r="C12" s="41"/>
      <c r="D12" s="41"/>
      <c r="E12" s="41"/>
      <c r="F12" s="41"/>
      <c r="G12" s="41"/>
      <c r="H12" s="41"/>
    </row>
    <row r="16" spans="1:8" ht="15" customHeight="1" x14ac:dyDescent="0.45">
      <c r="A16" s="40" t="s">
        <v>51</v>
      </c>
      <c r="B16" s="40"/>
      <c r="C16" s="40"/>
      <c r="D16" s="40"/>
      <c r="E16" s="40"/>
      <c r="F16" s="40"/>
      <c r="G16" s="40"/>
      <c r="H16" s="40"/>
    </row>
    <row r="17" spans="1:8" x14ac:dyDescent="0.45">
      <c r="A17" s="40"/>
      <c r="B17" s="40"/>
      <c r="C17" s="40"/>
      <c r="D17" s="40"/>
      <c r="E17" s="40"/>
      <c r="F17" s="40"/>
      <c r="G17" s="40"/>
      <c r="H17" s="40"/>
    </row>
    <row r="18" spans="1:8" x14ac:dyDescent="0.45">
      <c r="A18" s="40"/>
      <c r="B18" s="40"/>
      <c r="C18" s="40"/>
      <c r="D18" s="40"/>
      <c r="E18" s="40"/>
      <c r="F18" s="40"/>
      <c r="G18" s="40"/>
      <c r="H18" s="40"/>
    </row>
    <row r="19" spans="1:8" x14ac:dyDescent="0.45">
      <c r="A19" s="40"/>
      <c r="B19" s="40"/>
      <c r="C19" s="40"/>
      <c r="D19" s="40"/>
      <c r="E19" s="40"/>
      <c r="F19" s="40"/>
      <c r="G19" s="40"/>
      <c r="H19" s="40"/>
    </row>
    <row r="20" spans="1:8" x14ac:dyDescent="0.45">
      <c r="A20" s="40"/>
      <c r="B20" s="40"/>
      <c r="C20" s="40"/>
      <c r="D20" s="40"/>
      <c r="E20" s="40"/>
      <c r="F20" s="40"/>
      <c r="G20" s="40"/>
      <c r="H20" s="40"/>
    </row>
    <row r="21" spans="1:8" x14ac:dyDescent="0.45">
      <c r="A21" s="40"/>
      <c r="B21" s="40"/>
      <c r="C21" s="40"/>
      <c r="D21" s="40"/>
      <c r="E21" s="40"/>
      <c r="F21" s="40"/>
      <c r="G21" s="40"/>
      <c r="H21" s="40"/>
    </row>
    <row r="22" spans="1:8" x14ac:dyDescent="0.45">
      <c r="A22" s="40"/>
      <c r="B22" s="40"/>
      <c r="C22" s="40"/>
      <c r="D22" s="40"/>
      <c r="E22" s="40"/>
      <c r="F22" s="40"/>
      <c r="G22" s="40"/>
      <c r="H22" s="40"/>
    </row>
    <row r="23" spans="1:8" x14ac:dyDescent="0.45">
      <c r="A23" s="40"/>
      <c r="B23" s="40"/>
      <c r="C23" s="40"/>
      <c r="D23" s="40"/>
      <c r="E23" s="40"/>
      <c r="F23" s="40"/>
      <c r="G23" s="40"/>
      <c r="H23" s="40"/>
    </row>
    <row r="24" spans="1:8" x14ac:dyDescent="0.45">
      <c r="A24" s="40"/>
      <c r="B24" s="40"/>
      <c r="C24" s="40"/>
      <c r="D24" s="40"/>
      <c r="E24" s="40"/>
      <c r="F24" s="40"/>
      <c r="G24" s="40"/>
      <c r="H24" s="40"/>
    </row>
    <row r="25" spans="1:8" x14ac:dyDescent="0.45">
      <c r="A25" s="40"/>
      <c r="B25" s="40"/>
      <c r="C25" s="40"/>
      <c r="D25" s="40"/>
      <c r="E25" s="40"/>
      <c r="F25" s="40"/>
      <c r="G25" s="40"/>
      <c r="H25" s="40"/>
    </row>
    <row r="26" spans="1:8" x14ac:dyDescent="0.45">
      <c r="A26" s="40"/>
      <c r="B26" s="40"/>
      <c r="C26" s="40"/>
      <c r="D26" s="40"/>
      <c r="E26" s="40"/>
      <c r="F26" s="40"/>
      <c r="G26" s="40"/>
      <c r="H26" s="40"/>
    </row>
    <row r="27" spans="1:8" x14ac:dyDescent="0.45">
      <c r="A27" s="40"/>
      <c r="B27" s="40"/>
      <c r="C27" s="40"/>
      <c r="D27" s="40"/>
      <c r="E27" s="40"/>
      <c r="F27" s="40"/>
      <c r="G27" s="40"/>
      <c r="H27" s="40"/>
    </row>
    <row r="28" spans="1:8" x14ac:dyDescent="0.45">
      <c r="A28" s="40"/>
      <c r="B28" s="40"/>
      <c r="C28" s="40"/>
      <c r="D28" s="40"/>
      <c r="E28" s="40"/>
      <c r="F28" s="40"/>
      <c r="G28" s="40"/>
      <c r="H28" s="40"/>
    </row>
    <row r="29" spans="1:8" x14ac:dyDescent="0.45">
      <c r="A29" s="40"/>
      <c r="B29" s="40"/>
      <c r="C29" s="40"/>
      <c r="D29" s="40"/>
      <c r="E29" s="40"/>
      <c r="F29" s="40"/>
      <c r="G29" s="40"/>
      <c r="H29" s="40"/>
    </row>
    <row r="30" spans="1:8" x14ac:dyDescent="0.45">
      <c r="A30" s="40"/>
      <c r="B30" s="40"/>
      <c r="C30" s="40"/>
      <c r="D30" s="40"/>
      <c r="E30" s="40"/>
      <c r="F30" s="40"/>
      <c r="G30" s="40"/>
      <c r="H30" s="40"/>
    </row>
  </sheetData>
  <mergeCells count="3">
    <mergeCell ref="A1:C1"/>
    <mergeCell ref="A4:H12"/>
    <mergeCell ref="A16:H3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85389-4415-4DCD-BD12-512281C5EA5D}">
  <dimension ref="A1:K119"/>
  <sheetViews>
    <sheetView tabSelected="1" topLeftCell="A17" zoomScale="70" zoomScaleNormal="70" workbookViewId="0">
      <selection activeCell="J17" sqref="J17"/>
    </sheetView>
  </sheetViews>
  <sheetFormatPr defaultColWidth="10.6640625" defaultRowHeight="14.25" x14ac:dyDescent="0.45"/>
  <cols>
    <col min="1" max="1" width="12.59765625" customWidth="1"/>
    <col min="2" max="2" width="14" customWidth="1"/>
    <col min="4" max="4" width="14" customWidth="1"/>
    <col min="5" max="5" width="9.73046875" customWidth="1"/>
    <col min="8" max="8" width="11.3984375" customWidth="1"/>
    <col min="9" max="9" width="9" customWidth="1"/>
    <col min="10" max="10" width="16.265625" customWidth="1"/>
    <col min="11" max="11" width="16.59765625" customWidth="1"/>
  </cols>
  <sheetData>
    <row r="1" spans="1:7" ht="30.75" x14ac:dyDescent="0.9">
      <c r="A1" s="35" t="s">
        <v>44</v>
      </c>
      <c r="B1" s="35"/>
      <c r="C1" s="35"/>
    </row>
    <row r="2" spans="1:7" x14ac:dyDescent="0.45">
      <c r="A2" s="1" t="s">
        <v>0</v>
      </c>
      <c r="B2" s="39" t="s">
        <v>52</v>
      </c>
      <c r="C2" s="39"/>
      <c r="D2" s="39"/>
      <c r="E2" s="39"/>
      <c r="G2" t="s">
        <v>71</v>
      </c>
    </row>
    <row r="3" spans="1:7" x14ac:dyDescent="0.45">
      <c r="A3" s="1" t="s">
        <v>4</v>
      </c>
      <c r="B3" s="39" t="s">
        <v>53</v>
      </c>
      <c r="C3" s="39"/>
      <c r="D3" s="39"/>
      <c r="E3" s="39"/>
      <c r="G3">
        <v>9</v>
      </c>
    </row>
    <row r="4" spans="1:7" x14ac:dyDescent="0.45">
      <c r="A4" s="1" t="s">
        <v>5</v>
      </c>
      <c r="B4" s="39" t="s">
        <v>54</v>
      </c>
      <c r="C4" s="39"/>
      <c r="D4" s="39"/>
      <c r="E4" s="39"/>
    </row>
    <row r="7" spans="1:7" ht="29.25" customHeight="1" x14ac:dyDescent="0.45">
      <c r="A7" s="37" t="s">
        <v>75</v>
      </c>
      <c r="B7" s="37"/>
      <c r="C7" s="37"/>
      <c r="D7" s="37"/>
      <c r="E7" s="37"/>
    </row>
    <row r="8" spans="1:7" x14ac:dyDescent="0.45">
      <c r="A8" s="37"/>
      <c r="B8" s="37"/>
      <c r="C8" s="37"/>
      <c r="D8" s="37"/>
      <c r="E8" s="37"/>
    </row>
    <row r="9" spans="1:7" x14ac:dyDescent="0.45">
      <c r="B9" t="s">
        <v>10</v>
      </c>
    </row>
    <row r="10" spans="1:7" x14ac:dyDescent="0.45">
      <c r="A10" s="1" t="s">
        <v>7</v>
      </c>
      <c r="B10">
        <v>18400</v>
      </c>
    </row>
    <row r="11" spans="1:7" x14ac:dyDescent="0.45">
      <c r="A11" s="1" t="s">
        <v>8</v>
      </c>
      <c r="B11">
        <v>16300</v>
      </c>
    </row>
    <row r="12" spans="1:7" x14ac:dyDescent="0.45">
      <c r="A12" s="1" t="s">
        <v>9</v>
      </c>
      <c r="B12">
        <v>14200</v>
      </c>
    </row>
    <row r="14" spans="1:7" x14ac:dyDescent="0.45">
      <c r="A14" s="39" t="s">
        <v>11</v>
      </c>
      <c r="B14" s="39"/>
    </row>
    <row r="15" spans="1:7" x14ac:dyDescent="0.45">
      <c r="A15" s="39" t="s">
        <v>55</v>
      </c>
      <c r="B15" s="39"/>
      <c r="C15" s="39"/>
    </row>
    <row r="17" spans="1:4" x14ac:dyDescent="0.45">
      <c r="A17" s="39" t="s">
        <v>13</v>
      </c>
      <c r="B17" s="39"/>
    </row>
    <row r="19" spans="1:4" x14ac:dyDescent="0.45">
      <c r="A19" s="39" t="s">
        <v>56</v>
      </c>
      <c r="B19" s="39"/>
      <c r="C19" s="39"/>
    </row>
    <row r="21" spans="1:4" x14ac:dyDescent="0.45">
      <c r="A21" s="38" t="s">
        <v>57</v>
      </c>
      <c r="B21" s="39"/>
      <c r="C21" s="39"/>
      <c r="D21" s="39"/>
    </row>
    <row r="23" spans="1:4" x14ac:dyDescent="0.45">
      <c r="A23" s="39" t="s">
        <v>59</v>
      </c>
      <c r="B23" s="39"/>
      <c r="C23" s="39"/>
    </row>
    <row r="25" spans="1:4" x14ac:dyDescent="0.45">
      <c r="A25" s="38" t="s">
        <v>58</v>
      </c>
      <c r="B25" s="39"/>
      <c r="C25" s="39"/>
      <c r="D25" s="39"/>
    </row>
    <row r="27" spans="1:4" x14ac:dyDescent="0.45">
      <c r="A27" s="39" t="s">
        <v>60</v>
      </c>
      <c r="B27" s="39"/>
      <c r="C27" s="39"/>
    </row>
    <row r="29" spans="1:4" x14ac:dyDescent="0.45">
      <c r="A29" s="38" t="s">
        <v>61</v>
      </c>
      <c r="B29" s="39"/>
      <c r="C29" s="39"/>
      <c r="D29" s="39"/>
    </row>
    <row r="31" spans="1:4" ht="30.75" x14ac:dyDescent="0.9">
      <c r="A31" s="35" t="s">
        <v>45</v>
      </c>
      <c r="B31" s="35"/>
      <c r="C31" s="35"/>
      <c r="D31" s="18"/>
    </row>
    <row r="32" spans="1:4" x14ac:dyDescent="0.45">
      <c r="A32" s="39" t="s">
        <v>22</v>
      </c>
      <c r="B32" s="39"/>
      <c r="C32" s="39"/>
      <c r="D32" s="39"/>
    </row>
    <row r="33" spans="1:6" x14ac:dyDescent="0.45">
      <c r="A33" t="s">
        <v>23</v>
      </c>
    </row>
    <row r="35" spans="1:6" ht="15" customHeight="1" x14ac:dyDescent="0.45">
      <c r="A35" s="38" t="s">
        <v>63</v>
      </c>
      <c r="B35" s="39"/>
      <c r="C35" s="39"/>
      <c r="D35" s="39"/>
    </row>
    <row r="37" spans="1:6" ht="15" customHeight="1" x14ac:dyDescent="0.45">
      <c r="A37" s="38" t="s">
        <v>64</v>
      </c>
      <c r="B37" s="39"/>
      <c r="C37" s="39"/>
      <c r="D37" s="39"/>
    </row>
    <row r="39" spans="1:6" ht="15" customHeight="1" x14ac:dyDescent="0.45">
      <c r="A39" s="38" t="s">
        <v>65</v>
      </c>
      <c r="B39" s="39"/>
      <c r="C39" s="39"/>
      <c r="D39" s="39"/>
    </row>
    <row r="41" spans="1:6" ht="23.25" x14ac:dyDescent="0.7">
      <c r="A41" s="42" t="s">
        <v>66</v>
      </c>
      <c r="B41" s="42"/>
      <c r="C41" s="42"/>
      <c r="D41" s="42"/>
      <c r="F41" s="20" t="s">
        <v>62</v>
      </c>
    </row>
    <row r="43" spans="1:6" x14ac:dyDescent="0.45">
      <c r="A43" s="38" t="s">
        <v>67</v>
      </c>
      <c r="B43" s="39"/>
      <c r="C43" s="39"/>
      <c r="D43" s="39"/>
    </row>
    <row r="44" spans="1:6" x14ac:dyDescent="0.45">
      <c r="A44" s="2"/>
      <c r="B44" s="1"/>
      <c r="C44" s="1"/>
      <c r="D44" s="1"/>
    </row>
    <row r="45" spans="1:6" x14ac:dyDescent="0.45">
      <c r="A45" s="39" t="s">
        <v>68</v>
      </c>
      <c r="B45" s="39"/>
      <c r="C45" s="39"/>
      <c r="D45" s="39"/>
    </row>
    <row r="46" spans="1:6" ht="15" customHeight="1" x14ac:dyDescent="0.45">
      <c r="A46" s="1"/>
      <c r="B46" s="1"/>
      <c r="C46" s="1"/>
      <c r="D46" s="1"/>
    </row>
    <row r="47" spans="1:6" ht="15" customHeight="1" x14ac:dyDescent="0.45">
      <c r="A47" s="38" t="s">
        <v>63</v>
      </c>
      <c r="B47" s="39"/>
      <c r="C47" s="39"/>
      <c r="D47" s="39"/>
    </row>
    <row r="49" spans="1:11" ht="15" customHeight="1" x14ac:dyDescent="0.45">
      <c r="A49" s="38" t="s">
        <v>64</v>
      </c>
      <c r="B49" s="39"/>
      <c r="C49" s="39"/>
      <c r="D49" s="39"/>
    </row>
    <row r="51" spans="1:11" ht="15" customHeight="1" x14ac:dyDescent="0.45">
      <c r="A51" s="38" t="s">
        <v>65</v>
      </c>
      <c r="B51" s="39"/>
      <c r="C51" s="39"/>
      <c r="D51" s="39"/>
    </row>
    <row r="52" spans="1:11" x14ac:dyDescent="0.45">
      <c r="A52" s="1"/>
      <c r="B52" s="1"/>
      <c r="C52" s="1"/>
      <c r="D52" s="1"/>
    </row>
    <row r="55" spans="1:11" x14ac:dyDescent="0.45">
      <c r="A55" s="39" t="s">
        <v>76</v>
      </c>
      <c r="B55" s="39"/>
      <c r="C55" s="39"/>
      <c r="D55" s="39"/>
    </row>
    <row r="58" spans="1:11" ht="29.25" customHeight="1" x14ac:dyDescent="0.45">
      <c r="A58" s="5" t="s">
        <v>30</v>
      </c>
      <c r="B58" s="5" t="s">
        <v>69</v>
      </c>
      <c r="C58" s="6" t="s">
        <v>0</v>
      </c>
      <c r="D58" s="6" t="s">
        <v>4</v>
      </c>
      <c r="E58" s="21" t="s">
        <v>5</v>
      </c>
      <c r="F58" s="6" t="s">
        <v>31</v>
      </c>
      <c r="G58" s="6" t="s">
        <v>32</v>
      </c>
      <c r="H58" s="6" t="s">
        <v>33</v>
      </c>
      <c r="I58" s="6" t="s">
        <v>70</v>
      </c>
      <c r="J58" s="6" t="s">
        <v>34</v>
      </c>
    </row>
    <row r="59" spans="1:11" x14ac:dyDescent="0.45">
      <c r="A59" s="21" t="s">
        <v>70</v>
      </c>
      <c r="B59" s="21">
        <v>0</v>
      </c>
      <c r="C59" s="21">
        <v>0.78</v>
      </c>
      <c r="D59" s="21">
        <v>0.82</v>
      </c>
      <c r="E59" s="21">
        <v>0.86</v>
      </c>
      <c r="F59" s="21">
        <v>-1</v>
      </c>
      <c r="G59" s="21">
        <v>0</v>
      </c>
      <c r="H59" s="21">
        <v>0</v>
      </c>
      <c r="I59" s="21">
        <v>1</v>
      </c>
      <c r="J59" s="21">
        <v>1300</v>
      </c>
      <c r="K59">
        <f>J59/E59</f>
        <v>1511.6279069767443</v>
      </c>
    </row>
    <row r="60" spans="1:11" x14ac:dyDescent="0.45">
      <c r="A60" s="4" t="s">
        <v>32</v>
      </c>
      <c r="B60" s="4">
        <v>0</v>
      </c>
      <c r="C60" s="4">
        <v>0.22</v>
      </c>
      <c r="D60" s="4">
        <v>0.18</v>
      </c>
      <c r="E60" s="21">
        <v>0.14000000000000001</v>
      </c>
      <c r="F60" s="4">
        <v>0</v>
      </c>
      <c r="G60" s="4">
        <v>1</v>
      </c>
      <c r="H60" s="4">
        <v>0</v>
      </c>
      <c r="I60" s="4">
        <v>0</v>
      </c>
      <c r="J60" s="4">
        <v>250</v>
      </c>
      <c r="K60">
        <f t="shared" ref="K60:K61" si="0">J60/E60</f>
        <v>1785.7142857142856</v>
      </c>
    </row>
    <row r="61" spans="1:11" x14ac:dyDescent="0.45">
      <c r="A61" s="4" t="s">
        <v>33</v>
      </c>
      <c r="B61" s="4">
        <v>0</v>
      </c>
      <c r="C61" s="4">
        <v>62</v>
      </c>
      <c r="D61" s="4">
        <v>67</v>
      </c>
      <c r="E61" s="21">
        <v>72</v>
      </c>
      <c r="F61" s="4">
        <v>0</v>
      </c>
      <c r="G61" s="4">
        <v>0</v>
      </c>
      <c r="H61" s="4">
        <v>1</v>
      </c>
      <c r="I61" s="4">
        <v>0</v>
      </c>
      <c r="J61" s="4">
        <v>110000</v>
      </c>
      <c r="K61">
        <f t="shared" si="0"/>
        <v>1527.7777777777778</v>
      </c>
    </row>
    <row r="62" spans="1:11" x14ac:dyDescent="0.45">
      <c r="A62" s="3" t="s">
        <v>69</v>
      </c>
      <c r="B62" s="4">
        <v>1</v>
      </c>
      <c r="C62" s="4">
        <v>0.78</v>
      </c>
      <c r="D62" s="4">
        <v>0.82</v>
      </c>
      <c r="E62" s="21">
        <v>0.86</v>
      </c>
      <c r="F62" s="4">
        <v>-1</v>
      </c>
      <c r="G62" s="4">
        <v>0</v>
      </c>
      <c r="H62" s="4">
        <v>0</v>
      </c>
      <c r="I62" s="4">
        <v>0</v>
      </c>
      <c r="J62" s="4">
        <v>1300</v>
      </c>
    </row>
    <row r="68" spans="1:11" ht="28.5" x14ac:dyDescent="0.45">
      <c r="A68" s="5" t="s">
        <v>30</v>
      </c>
      <c r="B68" s="5" t="s">
        <v>69</v>
      </c>
      <c r="C68" s="6" t="s">
        <v>0</v>
      </c>
      <c r="D68" s="6" t="s">
        <v>4</v>
      </c>
      <c r="E68" s="6" t="s">
        <v>5</v>
      </c>
      <c r="F68" s="6" t="s">
        <v>31</v>
      </c>
      <c r="G68" s="6" t="s">
        <v>32</v>
      </c>
      <c r="H68" s="6" t="s">
        <v>33</v>
      </c>
      <c r="I68" s="6" t="s">
        <v>70</v>
      </c>
      <c r="J68" s="6" t="s">
        <v>34</v>
      </c>
    </row>
    <row r="69" spans="1:11" x14ac:dyDescent="0.45">
      <c r="A69" s="4" t="s">
        <v>72</v>
      </c>
      <c r="B69" s="4">
        <f t="shared" ref="B69:J69" si="1">ROUND((B59/$E$59),$G$3)</f>
        <v>0</v>
      </c>
      <c r="C69" s="4">
        <f t="shared" si="1"/>
        <v>0.90697674399999995</v>
      </c>
      <c r="D69" s="4">
        <f t="shared" si="1"/>
        <v>0.95348837200000003</v>
      </c>
      <c r="E69" s="4">
        <f t="shared" si="1"/>
        <v>1</v>
      </c>
      <c r="F69" s="4">
        <f t="shared" si="1"/>
        <v>-1.162790698</v>
      </c>
      <c r="G69" s="4">
        <f t="shared" si="1"/>
        <v>0</v>
      </c>
      <c r="H69" s="4">
        <f t="shared" si="1"/>
        <v>0</v>
      </c>
      <c r="I69" s="4">
        <f t="shared" si="1"/>
        <v>1.162790698</v>
      </c>
      <c r="J69" s="4">
        <f t="shared" si="1"/>
        <v>1511.6279069770001</v>
      </c>
    </row>
    <row r="70" spans="1:11" x14ac:dyDescent="0.45">
      <c r="A70" s="4" t="s">
        <v>32</v>
      </c>
      <c r="B70" s="4">
        <f t="shared" ref="B70:J70" si="2">ROUND((B60-($E$60*B69)),$G$3)</f>
        <v>0</v>
      </c>
      <c r="C70" s="4">
        <f t="shared" si="2"/>
        <v>9.3023255999999999E-2</v>
      </c>
      <c r="D70" s="4">
        <f t="shared" si="2"/>
        <v>4.6511627999999999E-2</v>
      </c>
      <c r="E70" s="23">
        <f t="shared" si="2"/>
        <v>0</v>
      </c>
      <c r="F70" s="4">
        <f t="shared" si="2"/>
        <v>0.16279069800000001</v>
      </c>
      <c r="G70" s="4">
        <f t="shared" si="2"/>
        <v>1</v>
      </c>
      <c r="H70" s="4">
        <f t="shared" si="2"/>
        <v>0</v>
      </c>
      <c r="I70" s="4">
        <f t="shared" si="2"/>
        <v>-0.16279069800000001</v>
      </c>
      <c r="J70" s="4">
        <f t="shared" si="2"/>
        <v>38.372093022999998</v>
      </c>
    </row>
    <row r="71" spans="1:11" x14ac:dyDescent="0.45">
      <c r="A71" s="4" t="s">
        <v>33</v>
      </c>
      <c r="B71" s="4">
        <f t="shared" ref="B71:J71" si="3">ROUND((B61-($E$61*B69)),$G$3)</f>
        <v>0</v>
      </c>
      <c r="C71" s="4">
        <f t="shared" si="3"/>
        <v>-3.3023255680000001</v>
      </c>
      <c r="D71" s="4">
        <f t="shared" si="3"/>
        <v>-1.651162784</v>
      </c>
      <c r="E71" s="4">
        <f t="shared" si="3"/>
        <v>0</v>
      </c>
      <c r="F71" s="4">
        <f t="shared" si="3"/>
        <v>83.720930256000003</v>
      </c>
      <c r="G71" s="4">
        <f t="shared" si="3"/>
        <v>0</v>
      </c>
      <c r="H71" s="4">
        <f t="shared" si="3"/>
        <v>1</v>
      </c>
      <c r="I71" s="4">
        <f t="shared" si="3"/>
        <v>-83.720930256000003</v>
      </c>
      <c r="J71" s="4">
        <f t="shared" si="3"/>
        <v>1162.790697656</v>
      </c>
    </row>
    <row r="72" spans="1:11" x14ac:dyDescent="0.45">
      <c r="A72" s="3" t="s">
        <v>69</v>
      </c>
      <c r="B72" s="4">
        <f t="shared" ref="B72:J72" si="4">ROUND((B62-($E$62*B69)),$G$3)</f>
        <v>1</v>
      </c>
      <c r="C72" s="4">
        <f t="shared" si="4"/>
        <v>0</v>
      </c>
      <c r="D72" s="4">
        <f t="shared" si="4"/>
        <v>0</v>
      </c>
      <c r="E72" s="4">
        <f t="shared" si="4"/>
        <v>0</v>
      </c>
      <c r="F72" s="4">
        <f t="shared" si="4"/>
        <v>0</v>
      </c>
      <c r="G72" s="4">
        <f t="shared" si="4"/>
        <v>0</v>
      </c>
      <c r="H72" s="4">
        <f t="shared" si="4"/>
        <v>0</v>
      </c>
      <c r="I72" s="4">
        <f t="shared" si="4"/>
        <v>-1</v>
      </c>
      <c r="J72" s="16">
        <f t="shared" si="4"/>
        <v>0</v>
      </c>
    </row>
    <row r="74" spans="1:11" ht="23.25" x14ac:dyDescent="0.7">
      <c r="A74" s="42" t="s">
        <v>77</v>
      </c>
      <c r="B74" s="42"/>
      <c r="C74" s="42"/>
      <c r="D74" s="42"/>
    </row>
    <row r="76" spans="1:11" x14ac:dyDescent="0.45">
      <c r="A76" s="39" t="s">
        <v>11</v>
      </c>
      <c r="B76" s="39"/>
    </row>
    <row r="77" spans="1:11" x14ac:dyDescent="0.45">
      <c r="A77" s="39" t="s">
        <v>55</v>
      </c>
      <c r="B77" s="39"/>
      <c r="C77" s="39"/>
    </row>
    <row r="79" spans="1:11" ht="28.5" x14ac:dyDescent="0.45">
      <c r="A79" s="5" t="s">
        <v>30</v>
      </c>
      <c r="B79" s="5" t="s">
        <v>48</v>
      </c>
      <c r="C79" s="21" t="s">
        <v>0</v>
      </c>
      <c r="D79" s="6" t="s">
        <v>4</v>
      </c>
      <c r="E79" s="5" t="s">
        <v>5</v>
      </c>
      <c r="F79" s="6" t="s">
        <v>31</v>
      </c>
      <c r="G79" s="6" t="s">
        <v>32</v>
      </c>
      <c r="H79" s="6" t="s">
        <v>33</v>
      </c>
      <c r="I79" s="6"/>
      <c r="J79" s="6" t="s">
        <v>34</v>
      </c>
    </row>
    <row r="80" spans="1:11" x14ac:dyDescent="0.45">
      <c r="A80" s="4" t="s">
        <v>5</v>
      </c>
      <c r="B80" s="4">
        <v>0</v>
      </c>
      <c r="C80" s="21">
        <v>0.90697674399999995</v>
      </c>
      <c r="D80" s="4">
        <v>0.95348837200000003</v>
      </c>
      <c r="E80" s="4">
        <v>1</v>
      </c>
      <c r="F80" s="4">
        <v>-1.162790698</v>
      </c>
      <c r="G80" s="4">
        <v>0</v>
      </c>
      <c r="H80" s="4">
        <v>0</v>
      </c>
      <c r="I80" s="4"/>
      <c r="J80" s="4">
        <v>1511.6279069770001</v>
      </c>
      <c r="K80">
        <f>J80/C80</f>
        <v>1666.6666670088293</v>
      </c>
    </row>
    <row r="81" spans="1:11" x14ac:dyDescent="0.45">
      <c r="A81" s="21" t="s">
        <v>32</v>
      </c>
      <c r="B81" s="21">
        <v>0</v>
      </c>
      <c r="C81" s="21">
        <v>9.3023255999999999E-2</v>
      </c>
      <c r="D81" s="21">
        <v>4.6511627999999999E-2</v>
      </c>
      <c r="E81" s="21">
        <v>0</v>
      </c>
      <c r="F81" s="21">
        <v>0.16279069800000001</v>
      </c>
      <c r="G81" s="21">
        <v>1</v>
      </c>
      <c r="H81" s="21">
        <v>0</v>
      </c>
      <c r="I81" s="21"/>
      <c r="J81" s="21">
        <v>38.372093022999998</v>
      </c>
      <c r="K81" s="17">
        <f t="shared" ref="K81:K82" si="5">J81/C81</f>
        <v>412.49999917225</v>
      </c>
    </row>
    <row r="82" spans="1:11" x14ac:dyDescent="0.45">
      <c r="A82" s="4" t="s">
        <v>33</v>
      </c>
      <c r="B82" s="4">
        <v>0</v>
      </c>
      <c r="C82" s="21">
        <v>-3.3023255680000001</v>
      </c>
      <c r="D82" s="4">
        <v>-1.651162784</v>
      </c>
      <c r="E82" s="4">
        <v>0</v>
      </c>
      <c r="F82" s="4">
        <v>83.720930256000003</v>
      </c>
      <c r="G82" s="4">
        <v>0</v>
      </c>
      <c r="H82" s="4">
        <v>1</v>
      </c>
      <c r="I82" s="4"/>
      <c r="J82" s="4">
        <v>1162.790697656</v>
      </c>
      <c r="K82">
        <f t="shared" si="5"/>
        <v>-352.11267747904861</v>
      </c>
    </row>
    <row r="83" spans="1:11" x14ac:dyDescent="0.45">
      <c r="A83" s="3" t="s">
        <v>48</v>
      </c>
      <c r="B83" s="4">
        <v>1</v>
      </c>
      <c r="C83" s="21">
        <v>-18400</v>
      </c>
      <c r="D83" s="4">
        <v>-16300</v>
      </c>
      <c r="E83" s="4">
        <v>-14200</v>
      </c>
      <c r="F83" s="4">
        <v>0</v>
      </c>
      <c r="G83" s="4">
        <v>0</v>
      </c>
      <c r="H83" s="4">
        <v>0</v>
      </c>
      <c r="I83" s="4"/>
      <c r="J83" s="4">
        <v>0</v>
      </c>
    </row>
    <row r="88" spans="1:11" ht="28.5" x14ac:dyDescent="0.45">
      <c r="A88" s="5" t="s">
        <v>30</v>
      </c>
      <c r="B88" s="5" t="s">
        <v>48</v>
      </c>
      <c r="C88" s="5" t="s">
        <v>0</v>
      </c>
      <c r="D88" s="6" t="s">
        <v>4</v>
      </c>
      <c r="E88" s="22" t="s">
        <v>5</v>
      </c>
      <c r="F88" s="6" t="s">
        <v>31</v>
      </c>
      <c r="G88" s="6" t="s">
        <v>32</v>
      </c>
      <c r="H88" s="6" t="s">
        <v>33</v>
      </c>
      <c r="I88" s="6"/>
      <c r="J88" s="6" t="s">
        <v>34</v>
      </c>
    </row>
    <row r="89" spans="1:11" x14ac:dyDescent="0.45">
      <c r="A89" s="21" t="s">
        <v>5</v>
      </c>
      <c r="B89" s="21">
        <f t="shared" ref="B89:H89" si="6">ROUND(B80-($C$80*B90),$G$3)</f>
        <v>0</v>
      </c>
      <c r="C89" s="21">
        <f t="shared" si="6"/>
        <v>0</v>
      </c>
      <c r="D89" s="21">
        <f t="shared" si="6"/>
        <v>0.5</v>
      </c>
      <c r="E89" s="21">
        <f t="shared" si="6"/>
        <v>1</v>
      </c>
      <c r="F89" s="21">
        <f t="shared" si="6"/>
        <v>-2.75</v>
      </c>
      <c r="G89" s="21">
        <f t="shared" si="6"/>
        <v>-9.749999979</v>
      </c>
      <c r="H89" s="21">
        <f t="shared" si="6"/>
        <v>0</v>
      </c>
      <c r="I89" s="21"/>
      <c r="J89" s="21">
        <f>ROUND(J80-($C$80*J90),$G$3)</f>
        <v>1137.5000008280001</v>
      </c>
      <c r="K89" s="9">
        <f>J89/E89</f>
        <v>1137.5000008280001</v>
      </c>
    </row>
    <row r="90" spans="1:11" x14ac:dyDescent="0.45">
      <c r="A90" s="4" t="s">
        <v>73</v>
      </c>
      <c r="B90" s="23">
        <f t="shared" ref="B90:H90" si="7">ROUND((B81/$C$81),$G$3)</f>
        <v>0</v>
      </c>
      <c r="C90" s="4">
        <f t="shared" si="7"/>
        <v>1</v>
      </c>
      <c r="D90" s="4">
        <f t="shared" si="7"/>
        <v>0.5</v>
      </c>
      <c r="E90" s="24">
        <f t="shared" si="7"/>
        <v>0</v>
      </c>
      <c r="F90" s="4">
        <f t="shared" si="7"/>
        <v>1.75</v>
      </c>
      <c r="G90" s="4">
        <f t="shared" si="7"/>
        <v>10.749999979</v>
      </c>
      <c r="H90" s="4">
        <f t="shared" si="7"/>
        <v>0</v>
      </c>
      <c r="I90" s="4"/>
      <c r="J90" s="4">
        <f>ROUND((J81/$C$81),$G$3)</f>
        <v>412.499999172</v>
      </c>
      <c r="K90" s="9" t="e">
        <f t="shared" ref="K90:K91" si="8">J90/E90</f>
        <v>#DIV/0!</v>
      </c>
    </row>
    <row r="91" spans="1:11" x14ac:dyDescent="0.45">
      <c r="A91" s="4" t="s">
        <v>33</v>
      </c>
      <c r="B91" s="4">
        <f t="shared" ref="B91:H91" si="9">ROUND(B82-($C$82*B90),$G$3)</f>
        <v>0</v>
      </c>
      <c r="C91" s="4">
        <f t="shared" si="9"/>
        <v>0</v>
      </c>
      <c r="D91" s="4">
        <f t="shared" si="9"/>
        <v>0</v>
      </c>
      <c r="E91" s="21">
        <f t="shared" si="9"/>
        <v>0</v>
      </c>
      <c r="F91" s="4">
        <f t="shared" si="9"/>
        <v>89.5</v>
      </c>
      <c r="G91" s="4">
        <f t="shared" si="9"/>
        <v>35.499999787</v>
      </c>
      <c r="H91" s="4">
        <f t="shared" si="9"/>
        <v>1</v>
      </c>
      <c r="I91" s="4"/>
      <c r="J91" s="4">
        <f>ROUND(J82-($C$82*J90),$G$3)</f>
        <v>2524.9999917219998</v>
      </c>
      <c r="K91" s="9" t="e">
        <f t="shared" si="8"/>
        <v>#DIV/0!</v>
      </c>
    </row>
    <row r="92" spans="1:11" x14ac:dyDescent="0.45">
      <c r="A92" s="3" t="s">
        <v>48</v>
      </c>
      <c r="B92" s="4">
        <f t="shared" ref="B92:H92" si="10">ROUND(B83-($C$83*B90),$G$3)</f>
        <v>1</v>
      </c>
      <c r="C92" s="4">
        <f t="shared" si="10"/>
        <v>0</v>
      </c>
      <c r="D92" s="4">
        <f t="shared" si="10"/>
        <v>-7100</v>
      </c>
      <c r="E92" s="21">
        <f t="shared" si="10"/>
        <v>-14200</v>
      </c>
      <c r="F92" s="4">
        <f t="shared" si="10"/>
        <v>32200</v>
      </c>
      <c r="G92" s="4">
        <f t="shared" si="10"/>
        <v>197799.9996136</v>
      </c>
      <c r="H92" s="4">
        <f t="shared" si="10"/>
        <v>0</v>
      </c>
      <c r="I92" s="4"/>
      <c r="J92" s="4">
        <f>ROUND(J83-($C$83*J90),$G$3)</f>
        <v>7589999.9847648004</v>
      </c>
    </row>
    <row r="97" spans="1:11" ht="28.5" x14ac:dyDescent="0.45">
      <c r="A97" s="5" t="s">
        <v>30</v>
      </c>
      <c r="B97" s="5" t="s">
        <v>48</v>
      </c>
      <c r="C97" s="5" t="s">
        <v>0</v>
      </c>
      <c r="D97" s="6" t="s">
        <v>4</v>
      </c>
      <c r="E97" s="5" t="s">
        <v>5</v>
      </c>
      <c r="F97" s="21" t="s">
        <v>31</v>
      </c>
      <c r="G97" s="6" t="s">
        <v>32</v>
      </c>
      <c r="H97" s="6" t="s">
        <v>33</v>
      </c>
      <c r="I97" s="6"/>
      <c r="J97" s="6" t="s">
        <v>34</v>
      </c>
    </row>
    <row r="98" spans="1:11" x14ac:dyDescent="0.45">
      <c r="A98" s="4" t="s">
        <v>5</v>
      </c>
      <c r="B98" s="23">
        <f t="shared" ref="B98:H98" si="11">ROUND((B89/$E$89),$G$3)</f>
        <v>0</v>
      </c>
      <c r="C98" s="23">
        <f t="shared" si="11"/>
        <v>0</v>
      </c>
      <c r="D98" s="23">
        <f t="shared" si="11"/>
        <v>0.5</v>
      </c>
      <c r="E98" s="23">
        <f t="shared" si="11"/>
        <v>1</v>
      </c>
      <c r="F98" s="24">
        <f t="shared" si="11"/>
        <v>-2.75</v>
      </c>
      <c r="G98" s="23">
        <f t="shared" si="11"/>
        <v>-9.749999979</v>
      </c>
      <c r="H98" s="23">
        <f t="shared" si="11"/>
        <v>0</v>
      </c>
      <c r="I98" s="23"/>
      <c r="J98" s="23">
        <f>ROUND((J89/$E$89),$G$3)</f>
        <v>1137.5000008280001</v>
      </c>
      <c r="K98" s="25">
        <f>J98/F98</f>
        <v>-413.63636393745458</v>
      </c>
    </row>
    <row r="99" spans="1:11" x14ac:dyDescent="0.45">
      <c r="A99" s="4" t="s">
        <v>73</v>
      </c>
      <c r="B99" s="23">
        <f t="shared" ref="B99:H99" si="12">ROUND((B90-($E$90*B98)),$G$3)</f>
        <v>0</v>
      </c>
      <c r="C99" s="23">
        <f t="shared" si="12"/>
        <v>1</v>
      </c>
      <c r="D99" s="23">
        <f t="shared" si="12"/>
        <v>0.5</v>
      </c>
      <c r="E99" s="23">
        <f t="shared" si="12"/>
        <v>0</v>
      </c>
      <c r="F99" s="24">
        <f t="shared" si="12"/>
        <v>1.75</v>
      </c>
      <c r="G99" s="23">
        <f t="shared" si="12"/>
        <v>10.749999979</v>
      </c>
      <c r="H99" s="23">
        <f t="shared" si="12"/>
        <v>0</v>
      </c>
      <c r="I99" s="23"/>
      <c r="J99" s="23">
        <f>ROUND((J90-($E$90*J98)),$G$3)</f>
        <v>412.499999172</v>
      </c>
      <c r="K99" s="25">
        <f t="shared" ref="K99:K100" si="13">J99/F99</f>
        <v>235.71428524114285</v>
      </c>
    </row>
    <row r="100" spans="1:11" x14ac:dyDescent="0.45">
      <c r="A100" s="21" t="s">
        <v>33</v>
      </c>
      <c r="B100" s="21">
        <f t="shared" ref="B100:H100" si="14">ROUND((B91-($E$91*B98)),$G$3)</f>
        <v>0</v>
      </c>
      <c r="C100" s="21">
        <f t="shared" si="14"/>
        <v>0</v>
      </c>
      <c r="D100" s="21">
        <f t="shared" si="14"/>
        <v>0</v>
      </c>
      <c r="E100" s="21">
        <f t="shared" si="14"/>
        <v>0</v>
      </c>
      <c r="F100" s="21">
        <f t="shared" si="14"/>
        <v>89.5</v>
      </c>
      <c r="G100" s="21">
        <f t="shared" si="14"/>
        <v>35.499999787</v>
      </c>
      <c r="H100" s="21">
        <f t="shared" si="14"/>
        <v>1</v>
      </c>
      <c r="I100" s="21"/>
      <c r="J100" s="21">
        <f>ROUND((J91-($E$91*J98)),$G$3)</f>
        <v>2524.9999917219998</v>
      </c>
      <c r="K100" s="25">
        <f t="shared" si="13"/>
        <v>28.212290410301673</v>
      </c>
    </row>
    <row r="101" spans="1:11" x14ac:dyDescent="0.45">
      <c r="A101" s="3" t="s">
        <v>48</v>
      </c>
      <c r="B101" s="4">
        <f t="shared" ref="B101:H101" si="15">ROUND((B92-($E$92*B98)),$G$3)</f>
        <v>1</v>
      </c>
      <c r="C101" s="4">
        <f t="shared" si="15"/>
        <v>0</v>
      </c>
      <c r="D101" s="4">
        <f t="shared" si="15"/>
        <v>0</v>
      </c>
      <c r="E101" s="4">
        <f t="shared" si="15"/>
        <v>0</v>
      </c>
      <c r="F101" s="21">
        <f t="shared" si="15"/>
        <v>-6850</v>
      </c>
      <c r="G101" s="4">
        <f t="shared" si="15"/>
        <v>59349.999911799998</v>
      </c>
      <c r="H101" s="4">
        <f t="shared" si="15"/>
        <v>0</v>
      </c>
      <c r="I101" s="4"/>
      <c r="J101" s="4">
        <f>ROUND((J92-($E$92*J98)),$G$3)</f>
        <v>23742499.996522401</v>
      </c>
      <c r="K101" s="25"/>
    </row>
    <row r="105" spans="1:11" ht="28.5" x14ac:dyDescent="0.45">
      <c r="A105" s="5" t="s">
        <v>30</v>
      </c>
      <c r="B105" s="5" t="s">
        <v>48</v>
      </c>
      <c r="C105" s="5" t="s">
        <v>0</v>
      </c>
      <c r="D105" s="6" t="s">
        <v>4</v>
      </c>
      <c r="E105" s="5" t="s">
        <v>5</v>
      </c>
      <c r="F105" s="5" t="s">
        <v>31</v>
      </c>
      <c r="G105" s="6" t="s">
        <v>32</v>
      </c>
      <c r="H105" s="6" t="s">
        <v>33</v>
      </c>
      <c r="I105" s="6"/>
      <c r="J105" s="6" t="s">
        <v>34</v>
      </c>
    </row>
    <row r="106" spans="1:11" x14ac:dyDescent="0.45">
      <c r="A106" s="4" t="s">
        <v>5</v>
      </c>
      <c r="B106" s="23">
        <f t="shared" ref="B106:H106" si="16">ROUND((B98-($F$98*B108)),$G$3)</f>
        <v>0</v>
      </c>
      <c r="C106" s="23">
        <f t="shared" si="16"/>
        <v>0</v>
      </c>
      <c r="D106" s="23">
        <f t="shared" si="16"/>
        <v>0.5</v>
      </c>
      <c r="E106" s="23">
        <f t="shared" si="16"/>
        <v>1</v>
      </c>
      <c r="F106" s="23">
        <f t="shared" si="16"/>
        <v>0</v>
      </c>
      <c r="G106" s="23">
        <f t="shared" si="16"/>
        <v>-8.6592178640000004</v>
      </c>
      <c r="H106" s="23">
        <f t="shared" si="16"/>
        <v>3.0726256E-2</v>
      </c>
      <c r="I106" s="23"/>
      <c r="J106" s="26">
        <f>ROUND((J98-($F$98*J108)),$G$3)</f>
        <v>1215.083799456</v>
      </c>
    </row>
    <row r="107" spans="1:11" x14ac:dyDescent="0.45">
      <c r="A107" s="4" t="s">
        <v>73</v>
      </c>
      <c r="B107" s="23">
        <f t="shared" ref="B107:H107" si="17">ROUND((B99-($F$99*B108)),$G$3)</f>
        <v>0</v>
      </c>
      <c r="C107" s="23">
        <f t="shared" si="17"/>
        <v>1</v>
      </c>
      <c r="D107" s="23">
        <f t="shared" si="17"/>
        <v>0.5</v>
      </c>
      <c r="E107" s="23">
        <f t="shared" si="17"/>
        <v>0</v>
      </c>
      <c r="F107" s="23">
        <f t="shared" si="17"/>
        <v>0</v>
      </c>
      <c r="G107" s="23">
        <f t="shared" si="17"/>
        <v>10.055865905999999</v>
      </c>
      <c r="H107" s="23">
        <f t="shared" si="17"/>
        <v>-1.9553072000000001E-2</v>
      </c>
      <c r="I107" s="23"/>
      <c r="J107" s="26">
        <f>ROUND((J99-($F$99*J108)),$G$3)</f>
        <v>363.12849095500002</v>
      </c>
    </row>
    <row r="108" spans="1:11" x14ac:dyDescent="0.45">
      <c r="A108" s="4" t="s">
        <v>31</v>
      </c>
      <c r="B108" s="4">
        <f t="shared" ref="B108:H108" si="18">ROUND((B100/$F$100),$G$3)</f>
        <v>0</v>
      </c>
      <c r="C108" s="4">
        <f t="shared" si="18"/>
        <v>0</v>
      </c>
      <c r="D108" s="4">
        <f t="shared" si="18"/>
        <v>0</v>
      </c>
      <c r="E108" s="4">
        <f t="shared" si="18"/>
        <v>0</v>
      </c>
      <c r="F108" s="4">
        <f t="shared" si="18"/>
        <v>1</v>
      </c>
      <c r="G108" s="4">
        <f t="shared" si="18"/>
        <v>0.39664804199999998</v>
      </c>
      <c r="H108" s="4">
        <f t="shared" si="18"/>
        <v>1.1173183999999999E-2</v>
      </c>
      <c r="I108" s="4"/>
      <c r="J108" s="16">
        <f>ROUND((J100/$F$100),$G$3)</f>
        <v>28.212290410000001</v>
      </c>
    </row>
    <row r="109" spans="1:11" x14ac:dyDescent="0.45">
      <c r="A109" s="3" t="s">
        <v>48</v>
      </c>
      <c r="B109" s="4">
        <f t="shared" ref="B109:H109" si="19">ROUND((B101-($F$101*B108)),$G$3)</f>
        <v>1</v>
      </c>
      <c r="C109" s="4">
        <f t="shared" si="19"/>
        <v>0</v>
      </c>
      <c r="D109" s="4">
        <f t="shared" si="19"/>
        <v>0</v>
      </c>
      <c r="E109" s="4">
        <f t="shared" si="19"/>
        <v>0</v>
      </c>
      <c r="F109" s="4">
        <f t="shared" si="19"/>
        <v>0</v>
      </c>
      <c r="G109" s="4">
        <f t="shared" si="19"/>
        <v>62067.038999500001</v>
      </c>
      <c r="H109" s="4">
        <f t="shared" si="19"/>
        <v>76.536310400000005</v>
      </c>
      <c r="I109" s="4"/>
      <c r="J109" s="16">
        <f>ROUND((J101-($F$101*J108)),$G$3)</f>
        <v>23935754.185830899</v>
      </c>
    </row>
    <row r="113" spans="1:6" x14ac:dyDescent="0.45">
      <c r="A113" s="36" t="s">
        <v>42</v>
      </c>
      <c r="B113" s="36"/>
      <c r="C113" s="36"/>
      <c r="D113" s="36"/>
      <c r="E113" s="36"/>
      <c r="F113" s="36"/>
    </row>
    <row r="114" spans="1:6" x14ac:dyDescent="0.45">
      <c r="A114" t="s">
        <v>55</v>
      </c>
    </row>
    <row r="115" spans="1:6" x14ac:dyDescent="0.45">
      <c r="B115" t="s">
        <v>0</v>
      </c>
      <c r="C115" s="27">
        <f>INT(J107)</f>
        <v>363</v>
      </c>
    </row>
    <row r="116" spans="1:6" x14ac:dyDescent="0.45">
      <c r="B116" t="s">
        <v>4</v>
      </c>
      <c r="C116">
        <f>INT(0)</f>
        <v>0</v>
      </c>
    </row>
    <row r="117" spans="1:6" x14ac:dyDescent="0.45">
      <c r="B117" t="s">
        <v>5</v>
      </c>
      <c r="C117" s="27">
        <f>INT(J106)</f>
        <v>1215</v>
      </c>
    </row>
    <row r="118" spans="1:6" x14ac:dyDescent="0.45">
      <c r="B118" t="s">
        <v>48</v>
      </c>
      <c r="C118">
        <f>ROUND(18400*(C115)+16300*(C116)+14200*(C117),2)</f>
        <v>23932200</v>
      </c>
    </row>
    <row r="119" spans="1:6" ht="85.5" x14ac:dyDescent="0.45">
      <c r="B119" s="19" t="s">
        <v>49</v>
      </c>
      <c r="C119">
        <f>(ABS(J109-C118)/J109)*100</f>
        <v>1.4848856665659329E-2</v>
      </c>
    </row>
  </sheetData>
  <mergeCells count="30">
    <mergeCell ref="A76:B76"/>
    <mergeCell ref="A77:C77"/>
    <mergeCell ref="A113:F113"/>
    <mergeCell ref="A47:D47"/>
    <mergeCell ref="A49:D49"/>
    <mergeCell ref="A51:D51"/>
    <mergeCell ref="A74:D74"/>
    <mergeCell ref="A55:D55"/>
    <mergeCell ref="A45:D45"/>
    <mergeCell ref="A27:C27"/>
    <mergeCell ref="A29:D29"/>
    <mergeCell ref="A31:C31"/>
    <mergeCell ref="A32:D32"/>
    <mergeCell ref="A35:D35"/>
    <mergeCell ref="A37:D37"/>
    <mergeCell ref="A39:D39"/>
    <mergeCell ref="A41:D41"/>
    <mergeCell ref="A43:D43"/>
    <mergeCell ref="A25:D25"/>
    <mergeCell ref="A1:C1"/>
    <mergeCell ref="B2:E2"/>
    <mergeCell ref="B3:E3"/>
    <mergeCell ref="B4:E4"/>
    <mergeCell ref="A7:E8"/>
    <mergeCell ref="A14:B14"/>
    <mergeCell ref="A15:C15"/>
    <mergeCell ref="A17:B17"/>
    <mergeCell ref="A19:C19"/>
    <mergeCell ref="A21:D21"/>
    <mergeCell ref="A23:C2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5C023-C306-47A3-BF36-76BAF38892CD}">
  <dimension ref="A1:H31"/>
  <sheetViews>
    <sheetView workbookViewId="0">
      <selection activeCell="A8" sqref="A8:D8"/>
    </sheetView>
  </sheetViews>
  <sheetFormatPr defaultColWidth="10.6640625" defaultRowHeight="14.25" x14ac:dyDescent="0.45"/>
  <cols>
    <col min="2" max="2" width="19" customWidth="1"/>
  </cols>
  <sheetData>
    <row r="1" spans="1:4" ht="11.25" customHeight="1" x14ac:dyDescent="0.45">
      <c r="A1" s="39" t="s">
        <v>11</v>
      </c>
      <c r="B1" s="39"/>
    </row>
    <row r="2" spans="1:4" ht="11.25" customHeight="1" x14ac:dyDescent="0.45">
      <c r="A2" s="39" t="s">
        <v>55</v>
      </c>
      <c r="B2" s="39"/>
      <c r="C2" s="39"/>
    </row>
    <row r="3" spans="1:4" ht="11.25" customHeight="1" x14ac:dyDescent="0.45"/>
    <row r="4" spans="1:4" ht="11.25" customHeight="1" x14ac:dyDescent="0.45">
      <c r="A4" s="39" t="s">
        <v>13</v>
      </c>
      <c r="B4" s="39"/>
    </row>
    <row r="5" spans="1:4" ht="11.25" customHeight="1" x14ac:dyDescent="0.45"/>
    <row r="6" spans="1:4" ht="11.25" customHeight="1" x14ac:dyDescent="0.45">
      <c r="A6" s="39" t="s">
        <v>56</v>
      </c>
      <c r="B6" s="39"/>
      <c r="C6" s="39"/>
    </row>
    <row r="7" spans="1:4" ht="11.25" customHeight="1" x14ac:dyDescent="0.45"/>
    <row r="8" spans="1:4" ht="11.25" customHeight="1" x14ac:dyDescent="0.45">
      <c r="A8" s="38" t="s">
        <v>57</v>
      </c>
      <c r="B8" s="39"/>
      <c r="C8" s="39"/>
      <c r="D8" s="39"/>
    </row>
    <row r="9" spans="1:4" ht="11.25" customHeight="1" x14ac:dyDescent="0.45"/>
    <row r="10" spans="1:4" ht="11.25" customHeight="1" x14ac:dyDescent="0.45">
      <c r="A10" s="39" t="s">
        <v>59</v>
      </c>
      <c r="B10" s="39"/>
      <c r="C10" s="39"/>
    </row>
    <row r="11" spans="1:4" ht="11.25" customHeight="1" x14ac:dyDescent="0.45"/>
    <row r="12" spans="1:4" ht="11.25" customHeight="1" x14ac:dyDescent="0.45">
      <c r="A12" s="38" t="s">
        <v>58</v>
      </c>
      <c r="B12" s="39"/>
      <c r="C12" s="39"/>
      <c r="D12" s="39"/>
    </row>
    <row r="13" spans="1:4" ht="11.25" customHeight="1" x14ac:dyDescent="0.45"/>
    <row r="14" spans="1:4" ht="11.25" customHeight="1" x14ac:dyDescent="0.45">
      <c r="A14" s="39" t="s">
        <v>60</v>
      </c>
      <c r="B14" s="39"/>
      <c r="C14" s="39"/>
    </row>
    <row r="15" spans="1:4" ht="11.25" customHeight="1" x14ac:dyDescent="0.45"/>
    <row r="16" spans="1:4" ht="11.25" customHeight="1" x14ac:dyDescent="0.45">
      <c r="A16" s="38" t="s">
        <v>61</v>
      </c>
      <c r="B16" s="39"/>
      <c r="C16" s="39"/>
      <c r="D16" s="39"/>
    </row>
    <row r="18" spans="1:8" ht="30.75" x14ac:dyDescent="0.9">
      <c r="A18" s="35" t="s">
        <v>46</v>
      </c>
      <c r="B18" s="35"/>
      <c r="C18" s="35"/>
    </row>
    <row r="20" spans="1:8" x14ac:dyDescent="0.45">
      <c r="C20" s="10" t="s">
        <v>0</v>
      </c>
      <c r="D20" s="10" t="s">
        <v>4</v>
      </c>
      <c r="E20" s="10" t="s">
        <v>5</v>
      </c>
      <c r="F20" s="10"/>
      <c r="G20" s="10" t="s">
        <v>36</v>
      </c>
      <c r="H20" s="10" t="s">
        <v>37</v>
      </c>
    </row>
    <row r="21" spans="1:8" ht="27.75" customHeight="1" x14ac:dyDescent="0.45">
      <c r="B21" s="2" t="s">
        <v>35</v>
      </c>
      <c r="C21" s="28">
        <v>18400</v>
      </c>
      <c r="D21" s="28">
        <v>16300</v>
      </c>
      <c r="E21" s="28">
        <v>14200</v>
      </c>
      <c r="F21" s="10"/>
      <c r="G21" s="10"/>
      <c r="H21" s="28">
        <f>(C21*C28)+(D21*C29)+(E21*C30)</f>
        <v>23935754.189944137</v>
      </c>
    </row>
    <row r="22" spans="1:8" ht="15" customHeight="1" x14ac:dyDescent="0.45">
      <c r="B22" s="2" t="s">
        <v>56</v>
      </c>
      <c r="C22" s="28">
        <v>0.78</v>
      </c>
      <c r="D22" s="28">
        <v>0.82</v>
      </c>
      <c r="E22" s="28">
        <v>0.86</v>
      </c>
      <c r="F22" s="10" t="s">
        <v>74</v>
      </c>
      <c r="G22" s="28">
        <v>1300</v>
      </c>
      <c r="H22" s="10">
        <f>(C22*$C$28)+(D22*$C$29)+(E22*$C$30)</f>
        <v>1328.2122905027934</v>
      </c>
    </row>
    <row r="23" spans="1:8" ht="28.5" x14ac:dyDescent="0.45">
      <c r="B23" s="2" t="s">
        <v>59</v>
      </c>
      <c r="C23" s="28">
        <v>0.22</v>
      </c>
      <c r="D23" s="28">
        <v>0.18</v>
      </c>
      <c r="E23" s="28">
        <v>0.14000000000000001</v>
      </c>
      <c r="F23" s="10" t="s">
        <v>38</v>
      </c>
      <c r="G23" s="28">
        <v>250</v>
      </c>
      <c r="H23" s="10">
        <f>(C23*$C$28)+(D23*$C$29)+(E23*$C$30)</f>
        <v>250</v>
      </c>
    </row>
    <row r="24" spans="1:8" ht="28.5" x14ac:dyDescent="0.45">
      <c r="B24" s="2" t="s">
        <v>60</v>
      </c>
      <c r="C24" s="28">
        <v>62</v>
      </c>
      <c r="D24" s="28">
        <v>67</v>
      </c>
      <c r="E24" s="28">
        <v>72</v>
      </c>
      <c r="F24" s="10" t="s">
        <v>38</v>
      </c>
      <c r="G24" s="28">
        <v>110000</v>
      </c>
      <c r="H24" s="10">
        <f>(C24*$C$28)+(D24*$C$29)+(E24*$C$30)</f>
        <v>110000.00000000001</v>
      </c>
    </row>
    <row r="26" spans="1:8" ht="15" customHeight="1" x14ac:dyDescent="0.45"/>
    <row r="28" spans="1:8" x14ac:dyDescent="0.45">
      <c r="B28" s="16" t="s">
        <v>0</v>
      </c>
      <c r="C28" s="16">
        <v>363.12849162011162</v>
      </c>
    </row>
    <row r="29" spans="1:8" x14ac:dyDescent="0.45">
      <c r="B29" s="16" t="s">
        <v>4</v>
      </c>
      <c r="C29" s="16">
        <v>0</v>
      </c>
    </row>
    <row r="30" spans="1:8" ht="15" customHeight="1" x14ac:dyDescent="0.45">
      <c r="B30" s="16" t="s">
        <v>5</v>
      </c>
      <c r="C30" s="16">
        <v>1215.0837988826818</v>
      </c>
    </row>
    <row r="31" spans="1:8" x14ac:dyDescent="0.45">
      <c r="B31" s="16" t="s">
        <v>39</v>
      </c>
      <c r="C31" s="16">
        <f>(C21*C28)+(D21*C29)+(E21*C30)</f>
        <v>23935754.189944137</v>
      </c>
    </row>
  </sheetData>
  <mergeCells count="10">
    <mergeCell ref="A18:C18"/>
    <mergeCell ref="A16:D16"/>
    <mergeCell ref="A1:B1"/>
    <mergeCell ref="A2:C2"/>
    <mergeCell ref="A4:B4"/>
    <mergeCell ref="A6:C6"/>
    <mergeCell ref="A8:D8"/>
    <mergeCell ref="A10:C10"/>
    <mergeCell ref="A12:D12"/>
    <mergeCell ref="A14:C1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E1313-225E-497E-81ED-534A9585C559}">
  <dimension ref="A1:H30"/>
  <sheetViews>
    <sheetView workbookViewId="0">
      <selection activeCell="I25" sqref="I25"/>
    </sheetView>
  </sheetViews>
  <sheetFormatPr defaultColWidth="10.6640625" defaultRowHeight="14.25" x14ac:dyDescent="0.45"/>
  <sheetData>
    <row r="1" spans="1:8" ht="30.75" x14ac:dyDescent="0.9">
      <c r="A1" s="35" t="s">
        <v>47</v>
      </c>
      <c r="B1" s="35"/>
      <c r="C1" s="35"/>
    </row>
    <row r="4" spans="1:8" ht="51.75" customHeight="1" x14ac:dyDescent="0.45">
      <c r="A4" s="40" t="s">
        <v>78</v>
      </c>
      <c r="B4" s="41"/>
      <c r="C4" s="41"/>
      <c r="D4" s="41"/>
      <c r="E4" s="41"/>
      <c r="F4" s="41"/>
      <c r="G4" s="41"/>
      <c r="H4" s="41"/>
    </row>
    <row r="5" spans="1:8" ht="35.25" customHeight="1" x14ac:dyDescent="0.45">
      <c r="A5" s="41"/>
      <c r="B5" s="41"/>
      <c r="C5" s="41"/>
      <c r="D5" s="41"/>
      <c r="E5" s="41"/>
      <c r="F5" s="41"/>
      <c r="G5" s="41"/>
      <c r="H5" s="41"/>
    </row>
    <row r="6" spans="1:8" x14ac:dyDescent="0.45">
      <c r="A6" s="41"/>
      <c r="B6" s="41"/>
      <c r="C6" s="41"/>
      <c r="D6" s="41"/>
      <c r="E6" s="41"/>
      <c r="F6" s="41"/>
      <c r="G6" s="41"/>
      <c r="H6" s="41"/>
    </row>
    <row r="7" spans="1:8" x14ac:dyDescent="0.45">
      <c r="A7" s="41"/>
      <c r="B7" s="41"/>
      <c r="C7" s="41"/>
      <c r="D7" s="41"/>
      <c r="E7" s="41"/>
      <c r="F7" s="41"/>
      <c r="G7" s="41"/>
      <c r="H7" s="41"/>
    </row>
    <row r="8" spans="1:8" x14ac:dyDescent="0.45">
      <c r="A8" s="41"/>
      <c r="B8" s="41"/>
      <c r="C8" s="41"/>
      <c r="D8" s="41"/>
      <c r="E8" s="41"/>
      <c r="F8" s="41"/>
      <c r="G8" s="41"/>
      <c r="H8" s="41"/>
    </row>
    <row r="9" spans="1:8" x14ac:dyDescent="0.45">
      <c r="A9" s="41"/>
      <c r="B9" s="41"/>
      <c r="C9" s="41"/>
      <c r="D9" s="41"/>
      <c r="E9" s="41"/>
      <c r="F9" s="41"/>
      <c r="G9" s="41"/>
      <c r="H9" s="41"/>
    </row>
    <row r="10" spans="1:8" x14ac:dyDescent="0.45">
      <c r="A10" s="41"/>
      <c r="B10" s="41"/>
      <c r="C10" s="41"/>
      <c r="D10" s="41"/>
      <c r="E10" s="41"/>
      <c r="F10" s="41"/>
      <c r="G10" s="41"/>
      <c r="H10" s="41"/>
    </row>
    <row r="11" spans="1:8" x14ac:dyDescent="0.45">
      <c r="A11" s="41"/>
      <c r="B11" s="41"/>
      <c r="C11" s="41"/>
      <c r="D11" s="41"/>
      <c r="E11" s="41"/>
      <c r="F11" s="41"/>
      <c r="G11" s="41"/>
      <c r="H11" s="41"/>
    </row>
    <row r="12" spans="1:8" x14ac:dyDescent="0.45">
      <c r="A12" s="41"/>
      <c r="B12" s="41"/>
      <c r="C12" s="41"/>
      <c r="D12" s="41"/>
      <c r="E12" s="41"/>
      <c r="F12" s="41"/>
      <c r="G12" s="41"/>
      <c r="H12" s="41"/>
    </row>
    <row r="16" spans="1:8" ht="15" customHeight="1" x14ac:dyDescent="0.45">
      <c r="A16" s="40" t="s">
        <v>79</v>
      </c>
      <c r="B16" s="40"/>
      <c r="C16" s="40"/>
      <c r="D16" s="40"/>
      <c r="E16" s="40"/>
      <c r="F16" s="40"/>
      <c r="G16" s="40"/>
      <c r="H16" s="40"/>
    </row>
    <row r="17" spans="1:8" x14ac:dyDescent="0.45">
      <c r="A17" s="40"/>
      <c r="B17" s="40"/>
      <c r="C17" s="40"/>
      <c r="D17" s="40"/>
      <c r="E17" s="40"/>
      <c r="F17" s="40"/>
      <c r="G17" s="40"/>
      <c r="H17" s="40"/>
    </row>
    <row r="18" spans="1:8" x14ac:dyDescent="0.45">
      <c r="A18" s="40"/>
      <c r="B18" s="40"/>
      <c r="C18" s="40"/>
      <c r="D18" s="40"/>
      <c r="E18" s="40"/>
      <c r="F18" s="40"/>
      <c r="G18" s="40"/>
      <c r="H18" s="40"/>
    </row>
    <row r="19" spans="1:8" x14ac:dyDescent="0.45">
      <c r="A19" s="40"/>
      <c r="B19" s="40"/>
      <c r="C19" s="40"/>
      <c r="D19" s="40"/>
      <c r="E19" s="40"/>
      <c r="F19" s="40"/>
      <c r="G19" s="40"/>
      <c r="H19" s="40"/>
    </row>
    <row r="20" spans="1:8" x14ac:dyDescent="0.45">
      <c r="A20" s="40"/>
      <c r="B20" s="40"/>
      <c r="C20" s="40"/>
      <c r="D20" s="40"/>
      <c r="E20" s="40"/>
      <c r="F20" s="40"/>
      <c r="G20" s="40"/>
      <c r="H20" s="40"/>
    </row>
    <row r="21" spans="1:8" x14ac:dyDescent="0.45">
      <c r="A21" s="40"/>
      <c r="B21" s="40"/>
      <c r="C21" s="40"/>
      <c r="D21" s="40"/>
      <c r="E21" s="40"/>
      <c r="F21" s="40"/>
      <c r="G21" s="40"/>
      <c r="H21" s="40"/>
    </row>
    <row r="22" spans="1:8" x14ac:dyDescent="0.45">
      <c r="A22" s="40"/>
      <c r="B22" s="40"/>
      <c r="C22" s="40"/>
      <c r="D22" s="40"/>
      <c r="E22" s="40"/>
      <c r="F22" s="40"/>
      <c r="G22" s="40"/>
      <c r="H22" s="40"/>
    </row>
    <row r="23" spans="1:8" x14ac:dyDescent="0.45">
      <c r="A23" s="40"/>
      <c r="B23" s="40"/>
      <c r="C23" s="40"/>
      <c r="D23" s="40"/>
      <c r="E23" s="40"/>
      <c r="F23" s="40"/>
      <c r="G23" s="40"/>
      <c r="H23" s="40"/>
    </row>
    <row r="24" spans="1:8" x14ac:dyDescent="0.45">
      <c r="A24" s="40"/>
      <c r="B24" s="40"/>
      <c r="C24" s="40"/>
      <c r="D24" s="40"/>
      <c r="E24" s="40"/>
      <c r="F24" s="40"/>
      <c r="G24" s="40"/>
      <c r="H24" s="40"/>
    </row>
    <row r="25" spans="1:8" x14ac:dyDescent="0.45">
      <c r="A25" s="40"/>
      <c r="B25" s="40"/>
      <c r="C25" s="40"/>
      <c r="D25" s="40"/>
      <c r="E25" s="40"/>
      <c r="F25" s="40"/>
      <c r="G25" s="40"/>
      <c r="H25" s="40"/>
    </row>
    <row r="26" spans="1:8" x14ac:dyDescent="0.45">
      <c r="A26" s="40"/>
      <c r="B26" s="40"/>
      <c r="C26" s="40"/>
      <c r="D26" s="40"/>
      <c r="E26" s="40"/>
      <c r="F26" s="40"/>
      <c r="G26" s="40"/>
      <c r="H26" s="40"/>
    </row>
    <row r="27" spans="1:8" x14ac:dyDescent="0.45">
      <c r="A27" s="40"/>
      <c r="B27" s="40"/>
      <c r="C27" s="40"/>
      <c r="D27" s="40"/>
      <c r="E27" s="40"/>
      <c r="F27" s="40"/>
      <c r="G27" s="40"/>
      <c r="H27" s="40"/>
    </row>
    <row r="28" spans="1:8" x14ac:dyDescent="0.45">
      <c r="A28" s="40"/>
      <c r="B28" s="40"/>
      <c r="C28" s="40"/>
      <c r="D28" s="40"/>
      <c r="E28" s="40"/>
      <c r="F28" s="40"/>
      <c r="G28" s="40"/>
      <c r="H28" s="40"/>
    </row>
    <row r="29" spans="1:8" x14ac:dyDescent="0.45">
      <c r="A29" s="40"/>
      <c r="B29" s="40"/>
      <c r="C29" s="40"/>
      <c r="D29" s="40"/>
      <c r="E29" s="40"/>
      <c r="F29" s="40"/>
      <c r="G29" s="40"/>
      <c r="H29" s="40"/>
    </row>
    <row r="30" spans="1:8" x14ac:dyDescent="0.45">
      <c r="A30" s="40"/>
      <c r="B30" s="40"/>
      <c r="C30" s="40"/>
      <c r="D30" s="40"/>
      <c r="E30" s="40"/>
      <c r="F30" s="40"/>
      <c r="G30" s="40"/>
      <c r="H30" s="40"/>
    </row>
  </sheetData>
  <mergeCells count="3">
    <mergeCell ref="A1:C1"/>
    <mergeCell ref="A4:H12"/>
    <mergeCell ref="A16:H3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DA44A-16A8-4C79-86F9-939947081C87}">
  <dimension ref="A1:M83"/>
  <sheetViews>
    <sheetView topLeftCell="A61" zoomScale="70" zoomScaleNormal="70" workbookViewId="0">
      <selection activeCell="A31" sqref="A31:XFD33"/>
    </sheetView>
  </sheetViews>
  <sheetFormatPr defaultColWidth="10.6640625" defaultRowHeight="14.25" x14ac:dyDescent="0.45"/>
  <cols>
    <col min="1" max="1" width="12.59765625" customWidth="1"/>
    <col min="2" max="2" width="14.3984375" customWidth="1"/>
    <col min="5" max="5" width="14.265625" customWidth="1"/>
    <col min="6" max="6" width="10.6640625" customWidth="1"/>
    <col min="9" max="9" width="10.796875" customWidth="1"/>
    <col min="10" max="10" width="16.265625" customWidth="1"/>
  </cols>
  <sheetData>
    <row r="1" spans="1:7" ht="30.75" x14ac:dyDescent="0.9">
      <c r="A1" s="35" t="s">
        <v>44</v>
      </c>
      <c r="B1" s="35"/>
      <c r="C1" s="35"/>
      <c r="G1" t="s">
        <v>89</v>
      </c>
    </row>
    <row r="2" spans="1:7" x14ac:dyDescent="0.45">
      <c r="A2" s="1" t="s">
        <v>0</v>
      </c>
      <c r="B2" s="39" t="s">
        <v>80</v>
      </c>
      <c r="C2" s="39"/>
      <c r="D2" s="39"/>
      <c r="E2" s="39"/>
      <c r="G2">
        <v>5</v>
      </c>
    </row>
    <row r="3" spans="1:7" x14ac:dyDescent="0.45">
      <c r="A3" s="1" t="s">
        <v>4</v>
      </c>
      <c r="B3" s="39" t="s">
        <v>81</v>
      </c>
      <c r="C3" s="39"/>
      <c r="D3" s="39"/>
      <c r="E3" s="39"/>
    </row>
    <row r="4" spans="1:7" x14ac:dyDescent="0.45">
      <c r="A4" s="1" t="s">
        <v>5</v>
      </c>
      <c r="B4" s="39" t="s">
        <v>82</v>
      </c>
      <c r="C4" s="39"/>
      <c r="D4" s="39"/>
      <c r="E4" s="39"/>
    </row>
    <row r="7" spans="1:7" ht="29.25" customHeight="1" x14ac:dyDescent="0.45">
      <c r="A7" s="37" t="s">
        <v>83</v>
      </c>
      <c r="B7" s="37"/>
      <c r="C7" s="37"/>
      <c r="D7" s="37"/>
      <c r="E7" s="37"/>
    </row>
    <row r="8" spans="1:7" x14ac:dyDescent="0.45">
      <c r="A8" s="37"/>
      <c r="B8" s="37"/>
      <c r="C8" s="37"/>
      <c r="D8" s="37"/>
      <c r="E8" s="37"/>
    </row>
    <row r="9" spans="1:7" x14ac:dyDescent="0.45">
      <c r="B9" t="s">
        <v>10</v>
      </c>
    </row>
    <row r="10" spans="1:7" x14ac:dyDescent="0.45">
      <c r="A10" s="1" t="s">
        <v>7</v>
      </c>
      <c r="B10">
        <v>13600</v>
      </c>
    </row>
    <row r="11" spans="1:7" x14ac:dyDescent="0.45">
      <c r="A11" s="1" t="s">
        <v>8</v>
      </c>
      <c r="B11">
        <v>13200</v>
      </c>
    </row>
    <row r="12" spans="1:7" x14ac:dyDescent="0.45">
      <c r="A12" s="1" t="s">
        <v>9</v>
      </c>
      <c r="B12">
        <v>12800</v>
      </c>
    </row>
    <row r="14" spans="1:7" x14ac:dyDescent="0.45">
      <c r="A14" s="39" t="s">
        <v>11</v>
      </c>
      <c r="B14" s="39"/>
    </row>
    <row r="15" spans="1:7" x14ac:dyDescent="0.45">
      <c r="A15" s="39" t="s">
        <v>84</v>
      </c>
      <c r="B15" s="39"/>
      <c r="C15" s="39"/>
    </row>
    <row r="17" spans="1:4" x14ac:dyDescent="0.45">
      <c r="A17" s="39" t="s">
        <v>13</v>
      </c>
      <c r="B17" s="39"/>
    </row>
    <row r="19" spans="1:4" x14ac:dyDescent="0.45">
      <c r="A19" s="39" t="s">
        <v>85</v>
      </c>
      <c r="B19" s="39"/>
      <c r="C19" s="39"/>
    </row>
    <row r="21" spans="1:4" x14ac:dyDescent="0.45">
      <c r="A21" s="38" t="s">
        <v>86</v>
      </c>
      <c r="B21" s="39"/>
      <c r="C21" s="39"/>
      <c r="D21" s="39"/>
    </row>
    <row r="23" spans="1:4" x14ac:dyDescent="0.45">
      <c r="A23" s="39" t="s">
        <v>87</v>
      </c>
      <c r="B23" s="39"/>
      <c r="C23" s="39"/>
    </row>
    <row r="25" spans="1:4" x14ac:dyDescent="0.45">
      <c r="A25" s="38" t="s">
        <v>88</v>
      </c>
      <c r="B25" s="39"/>
      <c r="C25" s="39"/>
      <c r="D25" s="39"/>
    </row>
    <row r="27" spans="1:4" x14ac:dyDescent="0.45">
      <c r="A27" s="39" t="s">
        <v>91</v>
      </c>
      <c r="B27" s="39"/>
      <c r="C27" s="39"/>
    </row>
    <row r="29" spans="1:4" x14ac:dyDescent="0.45">
      <c r="A29" s="38" t="s">
        <v>90</v>
      </c>
      <c r="B29" s="39"/>
      <c r="C29" s="39"/>
      <c r="D29" s="39"/>
    </row>
    <row r="31" spans="1:4" ht="30.75" x14ac:dyDescent="0.9">
      <c r="A31" s="35" t="s">
        <v>45</v>
      </c>
      <c r="B31" s="35"/>
      <c r="C31" s="35"/>
      <c r="D31" s="18"/>
    </row>
    <row r="32" spans="1:4" x14ac:dyDescent="0.45">
      <c r="A32" s="39" t="s">
        <v>22</v>
      </c>
      <c r="B32" s="39"/>
      <c r="C32" s="39"/>
      <c r="D32" s="39"/>
    </row>
    <row r="33" spans="1:13" x14ac:dyDescent="0.45">
      <c r="A33" t="s">
        <v>23</v>
      </c>
    </row>
    <row r="35" spans="1:13" ht="20.65" customHeight="1" x14ac:dyDescent="0.45">
      <c r="A35" s="38" t="s">
        <v>92</v>
      </c>
      <c r="B35" s="39"/>
      <c r="C35" s="39"/>
      <c r="D35" s="39"/>
      <c r="E35" s="29" t="s">
        <v>94</v>
      </c>
      <c r="F35" t="s">
        <v>95</v>
      </c>
      <c r="I35" s="29" t="s">
        <v>94</v>
      </c>
      <c r="J35" s="43" t="s">
        <v>96</v>
      </c>
      <c r="K35" s="44"/>
      <c r="L35" s="44"/>
      <c r="M35" s="44"/>
    </row>
    <row r="36" spans="1:13" ht="20.75" customHeight="1" x14ac:dyDescent="0.45"/>
    <row r="37" spans="1:13" ht="20.65" customHeight="1" x14ac:dyDescent="0.45">
      <c r="A37" s="38" t="s">
        <v>93</v>
      </c>
      <c r="B37" s="39"/>
      <c r="C37" s="39"/>
      <c r="D37" s="39"/>
      <c r="E37" s="29" t="s">
        <v>94</v>
      </c>
      <c r="F37" t="s">
        <v>95</v>
      </c>
      <c r="I37" s="29" t="s">
        <v>94</v>
      </c>
      <c r="J37" s="43" t="s">
        <v>97</v>
      </c>
      <c r="K37" s="44"/>
      <c r="L37" s="44"/>
      <c r="M37" s="44"/>
    </row>
    <row r="38" spans="1:13" ht="20.75" customHeight="1" x14ac:dyDescent="0.45"/>
    <row r="39" spans="1:13" ht="20.65" customHeight="1" x14ac:dyDescent="0.45">
      <c r="A39" s="38" t="s">
        <v>99</v>
      </c>
      <c r="B39" s="39"/>
      <c r="C39" s="39"/>
      <c r="D39" s="39"/>
      <c r="E39" s="29" t="s">
        <v>94</v>
      </c>
      <c r="F39" t="s">
        <v>95</v>
      </c>
      <c r="I39" s="29" t="s">
        <v>94</v>
      </c>
      <c r="J39" s="43" t="s">
        <v>100</v>
      </c>
      <c r="K39" s="44"/>
      <c r="L39" s="44"/>
      <c r="M39" s="44"/>
    </row>
    <row r="41" spans="1:13" x14ac:dyDescent="0.45">
      <c r="A41" s="39" t="s">
        <v>27</v>
      </c>
      <c r="B41" s="39"/>
      <c r="C41" s="39"/>
      <c r="D41" s="39"/>
    </row>
    <row r="43" spans="1:13" x14ac:dyDescent="0.45">
      <c r="A43" s="39" t="s">
        <v>98</v>
      </c>
      <c r="B43" s="39"/>
      <c r="C43" s="39"/>
      <c r="D43" s="39"/>
    </row>
    <row r="46" spans="1:13" x14ac:dyDescent="0.45">
      <c r="A46" s="39" t="s">
        <v>29</v>
      </c>
      <c r="B46" s="39"/>
      <c r="C46" s="39"/>
      <c r="D46" s="39"/>
    </row>
    <row r="49" spans="1:9" ht="29.25" customHeight="1" x14ac:dyDescent="0.45">
      <c r="A49" s="5" t="s">
        <v>30</v>
      </c>
      <c r="B49" s="5" t="s">
        <v>35</v>
      </c>
      <c r="C49" s="30" t="s">
        <v>0</v>
      </c>
      <c r="D49" s="6" t="s">
        <v>4</v>
      </c>
      <c r="E49" s="6" t="s">
        <v>5</v>
      </c>
      <c r="F49" s="6" t="s">
        <v>31</v>
      </c>
      <c r="G49" s="6" t="s">
        <v>32</v>
      </c>
      <c r="H49" s="6" t="s">
        <v>33</v>
      </c>
      <c r="I49" s="6" t="s">
        <v>34</v>
      </c>
    </row>
    <row r="50" spans="1:9" x14ac:dyDescent="0.45">
      <c r="A50" s="7" t="s">
        <v>31</v>
      </c>
      <c r="B50" s="7">
        <v>0</v>
      </c>
      <c r="C50" s="7">
        <v>-0.77</v>
      </c>
      <c r="D50" s="7">
        <v>-0.71</v>
      </c>
      <c r="E50" s="32">
        <v>-0.66</v>
      </c>
      <c r="F50" s="7">
        <v>1</v>
      </c>
      <c r="G50" s="7">
        <v>0</v>
      </c>
      <c r="H50" s="7">
        <v>0</v>
      </c>
      <c r="I50" s="7">
        <v>-260</v>
      </c>
    </row>
    <row r="51" spans="1:9" x14ac:dyDescent="0.45">
      <c r="A51" s="4" t="s">
        <v>32</v>
      </c>
      <c r="B51" s="4">
        <v>0</v>
      </c>
      <c r="C51" s="30">
        <v>-0.21</v>
      </c>
      <c r="D51" s="4">
        <v>-0.25</v>
      </c>
      <c r="E51" s="4">
        <v>-0.28000000000000003</v>
      </c>
      <c r="F51" s="4">
        <v>0</v>
      </c>
      <c r="G51" s="4">
        <v>1</v>
      </c>
      <c r="H51" s="4">
        <v>0</v>
      </c>
      <c r="I51" s="4">
        <v>-100</v>
      </c>
    </row>
    <row r="52" spans="1:9" x14ac:dyDescent="0.45">
      <c r="A52" s="4" t="s">
        <v>33</v>
      </c>
      <c r="B52" s="4">
        <v>0</v>
      </c>
      <c r="C52" s="30">
        <v>-0.02</v>
      </c>
      <c r="D52" s="4">
        <v>-0.04</v>
      </c>
      <c r="E52" s="4">
        <v>-0.06</v>
      </c>
      <c r="F52" s="4">
        <v>0</v>
      </c>
      <c r="G52" s="4">
        <v>0</v>
      </c>
      <c r="H52" s="4">
        <v>1</v>
      </c>
      <c r="I52" s="4">
        <v>-18</v>
      </c>
    </row>
    <row r="53" spans="1:9" ht="28.5" x14ac:dyDescent="0.45">
      <c r="A53" s="3" t="s">
        <v>35</v>
      </c>
      <c r="B53" s="4">
        <v>1</v>
      </c>
      <c r="C53" s="30">
        <v>-13600</v>
      </c>
      <c r="D53" s="4">
        <v>-13200</v>
      </c>
      <c r="E53" s="4">
        <v>-12800</v>
      </c>
      <c r="F53" s="4">
        <v>0</v>
      </c>
      <c r="G53" s="4">
        <v>0</v>
      </c>
      <c r="H53" s="4">
        <v>0</v>
      </c>
      <c r="I53" s="4">
        <v>0</v>
      </c>
    </row>
    <row r="54" spans="1:9" x14ac:dyDescent="0.45">
      <c r="C54" s="31">
        <f>C53/C50</f>
        <v>17662.337662337661</v>
      </c>
      <c r="D54">
        <f t="shared" ref="D54:E54" si="0">D53/D50</f>
        <v>18591.54929577465</v>
      </c>
      <c r="E54">
        <f t="shared" si="0"/>
        <v>19393.939393939392</v>
      </c>
    </row>
    <row r="59" spans="1:9" ht="28.5" x14ac:dyDescent="0.45">
      <c r="A59" s="5" t="s">
        <v>30</v>
      </c>
      <c r="B59" s="5" t="s">
        <v>35</v>
      </c>
      <c r="C59" s="5" t="s">
        <v>0</v>
      </c>
      <c r="D59" s="6" t="s">
        <v>4</v>
      </c>
      <c r="E59" s="7" t="s">
        <v>5</v>
      </c>
      <c r="F59" s="6" t="s">
        <v>31</v>
      </c>
      <c r="G59" s="6" t="s">
        <v>32</v>
      </c>
      <c r="H59" s="6" t="s">
        <v>33</v>
      </c>
      <c r="I59" s="6" t="s">
        <v>34</v>
      </c>
    </row>
    <row r="60" spans="1:9" x14ac:dyDescent="0.45">
      <c r="A60" s="4" t="s">
        <v>0</v>
      </c>
      <c r="B60" s="4">
        <f t="shared" ref="B60:I60" si="1">ROUND(B50/$C$50,$G$2)</f>
        <v>0</v>
      </c>
      <c r="C60" s="4">
        <f t="shared" si="1"/>
        <v>1</v>
      </c>
      <c r="D60" s="10">
        <f t="shared" si="1"/>
        <v>0.92208000000000001</v>
      </c>
      <c r="E60" s="32">
        <f t="shared" si="1"/>
        <v>0.85714000000000001</v>
      </c>
      <c r="F60" s="10">
        <f t="shared" si="1"/>
        <v>-1.2987</v>
      </c>
      <c r="G60" s="10">
        <f t="shared" si="1"/>
        <v>0</v>
      </c>
      <c r="H60" s="10">
        <f t="shared" si="1"/>
        <v>0</v>
      </c>
      <c r="I60" s="10">
        <f t="shared" si="1"/>
        <v>337.66233999999997</v>
      </c>
    </row>
    <row r="61" spans="1:9" x14ac:dyDescent="0.45">
      <c r="A61" s="7" t="s">
        <v>32</v>
      </c>
      <c r="B61" s="7">
        <f t="shared" ref="B61:I61" si="2">ROUND(B51-(B60*$C$51),$G$2)</f>
        <v>0</v>
      </c>
      <c r="C61" s="7">
        <f t="shared" si="2"/>
        <v>0</v>
      </c>
      <c r="D61" s="32">
        <f t="shared" si="2"/>
        <v>-5.636E-2</v>
      </c>
      <c r="E61" s="32">
        <f t="shared" si="2"/>
        <v>-0.1</v>
      </c>
      <c r="F61" s="32">
        <f t="shared" si="2"/>
        <v>-0.27272999999999997</v>
      </c>
      <c r="G61" s="32">
        <f t="shared" si="2"/>
        <v>1</v>
      </c>
      <c r="H61" s="32">
        <f t="shared" si="2"/>
        <v>0</v>
      </c>
      <c r="I61" s="32">
        <f t="shared" si="2"/>
        <v>-29.090910000000001</v>
      </c>
    </row>
    <row r="62" spans="1:9" x14ac:dyDescent="0.45">
      <c r="A62" s="4" t="s">
        <v>33</v>
      </c>
      <c r="B62" s="10">
        <f t="shared" ref="B62:I62" si="3">ROUND(B52-(B60*$C$52),$G$2)</f>
        <v>0</v>
      </c>
      <c r="C62" s="10">
        <f t="shared" si="3"/>
        <v>0</v>
      </c>
      <c r="D62" s="10">
        <f t="shared" si="3"/>
        <v>-2.1559999999999999E-2</v>
      </c>
      <c r="E62" s="32">
        <f t="shared" si="3"/>
        <v>-4.2860000000000002E-2</v>
      </c>
      <c r="F62" s="10">
        <f t="shared" si="3"/>
        <v>-2.597E-2</v>
      </c>
      <c r="G62" s="10">
        <f t="shared" si="3"/>
        <v>0</v>
      </c>
      <c r="H62" s="10">
        <f t="shared" si="3"/>
        <v>1</v>
      </c>
      <c r="I62" s="10">
        <f t="shared" si="3"/>
        <v>-11.24675</v>
      </c>
    </row>
    <row r="63" spans="1:9" ht="28.5" x14ac:dyDescent="0.45">
      <c r="A63" s="3" t="s">
        <v>35</v>
      </c>
      <c r="B63" s="4">
        <f t="shared" ref="B63:I63" si="4">ROUND(B53-(B60*$C$53),$G$2)</f>
        <v>1</v>
      </c>
      <c r="C63" s="4">
        <f t="shared" si="4"/>
        <v>0</v>
      </c>
      <c r="D63" s="4">
        <f t="shared" si="4"/>
        <v>-659.71199999999999</v>
      </c>
      <c r="E63" s="7">
        <f t="shared" si="4"/>
        <v>-1142.896</v>
      </c>
      <c r="F63" s="4">
        <f t="shared" si="4"/>
        <v>-17662.32</v>
      </c>
      <c r="G63" s="4">
        <f t="shared" si="4"/>
        <v>0</v>
      </c>
      <c r="H63" s="4">
        <f t="shared" si="4"/>
        <v>0</v>
      </c>
      <c r="I63" s="4">
        <f t="shared" si="4"/>
        <v>4592207.824</v>
      </c>
    </row>
    <row r="64" spans="1:9" x14ac:dyDescent="0.45">
      <c r="D64">
        <f t="shared" ref="D64:F64" si="5">D63/D61</f>
        <v>11705.322924059616</v>
      </c>
      <c r="E64" s="33">
        <f t="shared" si="5"/>
        <v>11428.96</v>
      </c>
      <c r="F64">
        <f t="shared" si="5"/>
        <v>64761.192388076124</v>
      </c>
    </row>
    <row r="67" spans="1:10" ht="28.5" x14ac:dyDescent="0.45">
      <c r="A67" s="5" t="s">
        <v>30</v>
      </c>
      <c r="B67" s="5" t="s">
        <v>35</v>
      </c>
      <c r="C67" s="5" t="s">
        <v>0</v>
      </c>
      <c r="D67" s="5" t="s">
        <v>4</v>
      </c>
      <c r="E67" s="5" t="s">
        <v>5</v>
      </c>
      <c r="F67" s="6" t="s">
        <v>31</v>
      </c>
      <c r="G67" s="6" t="s">
        <v>32</v>
      </c>
      <c r="H67" s="6" t="s">
        <v>33</v>
      </c>
      <c r="I67" s="6" t="s">
        <v>34</v>
      </c>
    </row>
    <row r="68" spans="1:10" x14ac:dyDescent="0.45">
      <c r="A68" s="4" t="s">
        <v>0</v>
      </c>
      <c r="B68" s="4">
        <f t="shared" ref="B68:I68" si="6">ROUND(B60-(B69*$E$60),$G$2)</f>
        <v>0</v>
      </c>
      <c r="C68" s="4">
        <f t="shared" si="6"/>
        <v>1</v>
      </c>
      <c r="D68" s="4">
        <f t="shared" si="6"/>
        <v>0.439</v>
      </c>
      <c r="E68" s="4">
        <f t="shared" si="6"/>
        <v>0</v>
      </c>
      <c r="F68" s="4">
        <f t="shared" si="6"/>
        <v>-3.6363799999999999</v>
      </c>
      <c r="G68" s="4">
        <f t="shared" si="6"/>
        <v>8.5714000000000006</v>
      </c>
      <c r="H68" s="4">
        <f t="shared" si="6"/>
        <v>0</v>
      </c>
      <c r="I68" s="4">
        <f t="shared" si="6"/>
        <v>88.312510000000003</v>
      </c>
      <c r="J68" s="9"/>
    </row>
    <row r="69" spans="1:10" x14ac:dyDescent="0.45">
      <c r="A69" s="4" t="s">
        <v>5</v>
      </c>
      <c r="B69" s="4">
        <f t="shared" ref="B69:I69" si="7">ROUND(B61/$E$61,$G$2)</f>
        <v>0</v>
      </c>
      <c r="C69" s="4">
        <f t="shared" si="7"/>
        <v>0</v>
      </c>
      <c r="D69" s="4">
        <f t="shared" si="7"/>
        <v>0.56359999999999999</v>
      </c>
      <c r="E69" s="4">
        <f t="shared" si="7"/>
        <v>1</v>
      </c>
      <c r="F69" s="4">
        <f t="shared" si="7"/>
        <v>2.7273000000000001</v>
      </c>
      <c r="G69" s="4">
        <f t="shared" si="7"/>
        <v>-10</v>
      </c>
      <c r="H69" s="4">
        <f t="shared" si="7"/>
        <v>0</v>
      </c>
      <c r="I69" s="4">
        <f t="shared" si="7"/>
        <v>290.90910000000002</v>
      </c>
      <c r="J69" s="9"/>
    </row>
    <row r="70" spans="1:10" x14ac:dyDescent="0.45">
      <c r="A70" s="4" t="s">
        <v>33</v>
      </c>
      <c r="B70" s="4">
        <f t="shared" ref="B70:I70" si="8">ROUND(B62-(B69*$E$62),$G$2)</f>
        <v>0</v>
      </c>
      <c r="C70" s="4">
        <f t="shared" si="8"/>
        <v>0</v>
      </c>
      <c r="D70" s="4">
        <f t="shared" si="8"/>
        <v>2.5999999999999999E-3</v>
      </c>
      <c r="E70" s="4">
        <f t="shared" si="8"/>
        <v>0</v>
      </c>
      <c r="F70" s="4">
        <f t="shared" si="8"/>
        <v>9.0920000000000001E-2</v>
      </c>
      <c r="G70" s="4">
        <f t="shared" si="8"/>
        <v>-0.42859999999999998</v>
      </c>
      <c r="H70" s="4">
        <f t="shared" si="8"/>
        <v>1</v>
      </c>
      <c r="I70" s="4">
        <f t="shared" si="8"/>
        <v>1.2216100000000001</v>
      </c>
      <c r="J70" s="9"/>
    </row>
    <row r="71" spans="1:10" ht="28.5" x14ac:dyDescent="0.45">
      <c r="A71" s="3" t="s">
        <v>35</v>
      </c>
      <c r="B71" s="4">
        <f t="shared" ref="B71:I71" si="9">ROUND(B63-(B69*$E$63),$G$2)</f>
        <v>1</v>
      </c>
      <c r="C71" s="4">
        <f t="shared" si="9"/>
        <v>0</v>
      </c>
      <c r="D71" s="4">
        <f t="shared" si="9"/>
        <v>-15.575810000000001</v>
      </c>
      <c r="E71" s="4">
        <f t="shared" si="9"/>
        <v>0</v>
      </c>
      <c r="F71" s="4">
        <f t="shared" si="9"/>
        <v>-14545.29974</v>
      </c>
      <c r="G71" s="4">
        <f t="shared" si="9"/>
        <v>-11428.96</v>
      </c>
      <c r="H71" s="4">
        <f t="shared" si="9"/>
        <v>0</v>
      </c>
      <c r="I71" s="4">
        <f t="shared" si="9"/>
        <v>4924686.6707499996</v>
      </c>
    </row>
    <row r="77" spans="1:10" x14ac:dyDescent="0.45">
      <c r="A77" s="36" t="s">
        <v>42</v>
      </c>
      <c r="B77" s="36"/>
      <c r="C77" s="36"/>
      <c r="D77" s="36"/>
      <c r="E77" s="36"/>
      <c r="F77" s="36"/>
    </row>
    <row r="79" spans="1:10" x14ac:dyDescent="0.45">
      <c r="B79" t="s">
        <v>0</v>
      </c>
      <c r="C79">
        <f>INT(I68)</f>
        <v>88</v>
      </c>
    </row>
    <row r="80" spans="1:10" x14ac:dyDescent="0.45">
      <c r="B80" t="s">
        <v>4</v>
      </c>
      <c r="C80">
        <f>INT(0)</f>
        <v>0</v>
      </c>
    </row>
    <row r="81" spans="2:3" x14ac:dyDescent="0.45">
      <c r="B81" t="s">
        <v>5</v>
      </c>
      <c r="C81">
        <f>INT(I69)</f>
        <v>290</v>
      </c>
    </row>
    <row r="82" spans="2:3" x14ac:dyDescent="0.45">
      <c r="B82" t="s">
        <v>48</v>
      </c>
      <c r="C82">
        <f>ROUND(13600*(C79)+13200*(C80)+12800*(C81),2)</f>
        <v>4908800</v>
      </c>
    </row>
    <row r="83" spans="2:3" ht="72.75" customHeight="1" x14ac:dyDescent="0.45">
      <c r="B83" s="19" t="s">
        <v>49</v>
      </c>
      <c r="C83">
        <f>(ABS(I71-C82)/I71)*100</f>
        <v>0.32259251830899</v>
      </c>
    </row>
  </sheetData>
  <mergeCells count="26">
    <mergeCell ref="A14:B14"/>
    <mergeCell ref="A1:C1"/>
    <mergeCell ref="B2:E2"/>
    <mergeCell ref="B3:E3"/>
    <mergeCell ref="B4:E4"/>
    <mergeCell ref="A7:E8"/>
    <mergeCell ref="A27:C27"/>
    <mergeCell ref="A29:D29"/>
    <mergeCell ref="A31:C31"/>
    <mergeCell ref="A32:D32"/>
    <mergeCell ref="A15:C15"/>
    <mergeCell ref="A17:B17"/>
    <mergeCell ref="A19:C19"/>
    <mergeCell ref="A21:D21"/>
    <mergeCell ref="A23:C23"/>
    <mergeCell ref="A25:D25"/>
    <mergeCell ref="A77:F77"/>
    <mergeCell ref="J35:M35"/>
    <mergeCell ref="J37:M37"/>
    <mergeCell ref="J39:M39"/>
    <mergeCell ref="A35:D35"/>
    <mergeCell ref="A37:D37"/>
    <mergeCell ref="A39:D39"/>
    <mergeCell ref="A41:D41"/>
    <mergeCell ref="A43:D43"/>
    <mergeCell ref="A46:D46"/>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773FE-80C6-4950-A544-410D98A22D74}">
  <dimension ref="A4:H17"/>
  <sheetViews>
    <sheetView workbookViewId="0">
      <selection activeCell="C18" sqref="C18"/>
    </sheetView>
  </sheetViews>
  <sheetFormatPr defaultColWidth="10.6640625" defaultRowHeight="14.25" x14ac:dyDescent="0.45"/>
  <cols>
    <col min="2" max="2" width="14.59765625" customWidth="1"/>
  </cols>
  <sheetData>
    <row r="4" spans="1:8" ht="30.75" x14ac:dyDescent="0.9">
      <c r="A4" s="35" t="s">
        <v>46</v>
      </c>
      <c r="B4" s="35"/>
      <c r="C4" s="35"/>
    </row>
    <row r="6" spans="1:8" x14ac:dyDescent="0.45">
      <c r="C6" s="10" t="s">
        <v>0</v>
      </c>
      <c r="D6" s="10" t="s">
        <v>4</v>
      </c>
      <c r="E6" s="10" t="s">
        <v>5</v>
      </c>
      <c r="F6" s="10"/>
      <c r="G6" s="10" t="s">
        <v>36</v>
      </c>
      <c r="H6" s="10" t="s">
        <v>37</v>
      </c>
    </row>
    <row r="7" spans="1:8" ht="27.75" customHeight="1" x14ac:dyDescent="0.45">
      <c r="B7" s="2" t="s">
        <v>35</v>
      </c>
      <c r="C7" s="10">
        <v>13600</v>
      </c>
      <c r="D7" s="10">
        <v>13200</v>
      </c>
      <c r="E7" s="10">
        <v>12800</v>
      </c>
      <c r="F7" s="10"/>
      <c r="G7" s="10"/>
      <c r="H7" s="10">
        <f>(C7*C14)+(D7*C15)+(E7*C16)</f>
        <v>4924675.3246753234</v>
      </c>
    </row>
    <row r="8" spans="1:8" ht="28.5" x14ac:dyDescent="0.45">
      <c r="B8" s="2" t="s">
        <v>85</v>
      </c>
      <c r="C8" s="10">
        <v>0.77</v>
      </c>
      <c r="D8" s="10">
        <v>0.71</v>
      </c>
      <c r="E8" s="10">
        <v>0.66</v>
      </c>
      <c r="F8" s="10" t="s">
        <v>74</v>
      </c>
      <c r="G8" s="10">
        <v>260</v>
      </c>
      <c r="H8" s="10">
        <f>(C8*$C$14)+(D8*$C$15)+(E8*$C$16)</f>
        <v>259.99999999999994</v>
      </c>
    </row>
    <row r="9" spans="1:8" ht="28.5" x14ac:dyDescent="0.45">
      <c r="B9" s="2" t="s">
        <v>87</v>
      </c>
      <c r="C9" s="10">
        <v>0.21</v>
      </c>
      <c r="D9" s="10">
        <v>0.25</v>
      </c>
      <c r="E9" s="10">
        <v>0.28000000000000003</v>
      </c>
      <c r="F9" s="10" t="s">
        <v>74</v>
      </c>
      <c r="G9" s="10">
        <v>100</v>
      </c>
      <c r="H9" s="10">
        <f>(C9*$C$14)+(D9*$C$15)+(E9*$C$16)</f>
        <v>99.999999999999986</v>
      </c>
    </row>
    <row r="10" spans="1:8" ht="28.5" x14ac:dyDescent="0.45">
      <c r="B10" s="2" t="s">
        <v>91</v>
      </c>
      <c r="C10" s="10">
        <v>0.02</v>
      </c>
      <c r="D10" s="10">
        <v>0.04</v>
      </c>
      <c r="E10" s="10">
        <v>0.06</v>
      </c>
      <c r="F10" s="10" t="s">
        <v>74</v>
      </c>
      <c r="G10" s="10">
        <v>18</v>
      </c>
      <c r="H10" s="10">
        <f>(C10*$C$14)+(D10*$C$15)+(E10*$C$16)</f>
        <v>19.220779220779217</v>
      </c>
    </row>
    <row r="14" spans="1:8" x14ac:dyDescent="0.45">
      <c r="B14" s="16" t="s">
        <v>0</v>
      </c>
      <c r="C14" s="16">
        <v>88.311688311688243</v>
      </c>
    </row>
    <row r="15" spans="1:8" x14ac:dyDescent="0.45">
      <c r="B15" s="16" t="s">
        <v>4</v>
      </c>
      <c r="C15" s="16">
        <v>0</v>
      </c>
    </row>
    <row r="16" spans="1:8" x14ac:dyDescent="0.45">
      <c r="B16" s="16" t="s">
        <v>5</v>
      </c>
      <c r="C16" s="16">
        <v>290.90909090909088</v>
      </c>
    </row>
    <row r="17" spans="2:3" x14ac:dyDescent="0.45">
      <c r="B17" s="16" t="s">
        <v>39</v>
      </c>
      <c r="C17" s="16">
        <f>(C7*C14)+(D7*C15)+(E7*C16)</f>
        <v>4924675.3246753234</v>
      </c>
    </row>
  </sheetData>
  <mergeCells count="1">
    <mergeCell ref="A4:C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0BAB9-9E1A-4804-813D-DB4BDB92A8C1}">
  <dimension ref="A1:H30"/>
  <sheetViews>
    <sheetView topLeftCell="A2" workbookViewId="0">
      <selection activeCell="A4" sqref="A4:H30"/>
    </sheetView>
  </sheetViews>
  <sheetFormatPr defaultColWidth="10.6640625" defaultRowHeight="14.25" x14ac:dyDescent="0.45"/>
  <cols>
    <col min="8" max="8" width="17" customWidth="1"/>
  </cols>
  <sheetData>
    <row r="1" spans="1:8" ht="30.75" x14ac:dyDescent="0.9">
      <c r="A1" s="35" t="s">
        <v>47</v>
      </c>
      <c r="B1" s="35"/>
      <c r="C1" s="35"/>
    </row>
    <row r="4" spans="1:8" ht="51.75" customHeight="1" x14ac:dyDescent="0.45">
      <c r="A4" s="40" t="s">
        <v>101</v>
      </c>
      <c r="B4" s="40"/>
      <c r="C4" s="40"/>
      <c r="D4" s="40"/>
      <c r="E4" s="40"/>
      <c r="F4" s="40"/>
      <c r="G4" s="40"/>
      <c r="H4" s="40"/>
    </row>
    <row r="5" spans="1:8" ht="35.25" customHeight="1" x14ac:dyDescent="0.45">
      <c r="A5" s="40"/>
      <c r="B5" s="40"/>
      <c r="C5" s="40"/>
      <c r="D5" s="40"/>
      <c r="E5" s="40"/>
      <c r="F5" s="40"/>
      <c r="G5" s="40"/>
      <c r="H5" s="40"/>
    </row>
    <row r="6" spans="1:8" x14ac:dyDescent="0.45">
      <c r="A6" s="40"/>
      <c r="B6" s="40"/>
      <c r="C6" s="40"/>
      <c r="D6" s="40"/>
      <c r="E6" s="40"/>
      <c r="F6" s="40"/>
      <c r="G6" s="40"/>
      <c r="H6" s="40"/>
    </row>
    <row r="7" spans="1:8" x14ac:dyDescent="0.45">
      <c r="A7" s="40"/>
      <c r="B7" s="40"/>
      <c r="C7" s="40"/>
      <c r="D7" s="40"/>
      <c r="E7" s="40"/>
      <c r="F7" s="40"/>
      <c r="G7" s="40"/>
      <c r="H7" s="40"/>
    </row>
    <row r="8" spans="1:8" x14ac:dyDescent="0.45">
      <c r="A8" s="40"/>
      <c r="B8" s="40"/>
      <c r="C8" s="40"/>
      <c r="D8" s="40"/>
      <c r="E8" s="40"/>
      <c r="F8" s="40"/>
      <c r="G8" s="40"/>
      <c r="H8" s="40"/>
    </row>
    <row r="9" spans="1:8" x14ac:dyDescent="0.45">
      <c r="A9" s="40"/>
      <c r="B9" s="40"/>
      <c r="C9" s="40"/>
      <c r="D9" s="40"/>
      <c r="E9" s="40"/>
      <c r="F9" s="40"/>
      <c r="G9" s="40"/>
      <c r="H9" s="40"/>
    </row>
    <row r="10" spans="1:8" x14ac:dyDescent="0.45">
      <c r="A10" s="40"/>
      <c r="B10" s="40"/>
      <c r="C10" s="40"/>
      <c r="D10" s="40"/>
      <c r="E10" s="40"/>
      <c r="F10" s="40"/>
      <c r="G10" s="40"/>
      <c r="H10" s="40"/>
    </row>
    <row r="11" spans="1:8" x14ac:dyDescent="0.45">
      <c r="A11" s="40"/>
      <c r="B11" s="40"/>
      <c r="C11" s="40"/>
      <c r="D11" s="40"/>
      <c r="E11" s="40"/>
      <c r="F11" s="40"/>
      <c r="G11" s="40"/>
      <c r="H11" s="40"/>
    </row>
    <row r="12" spans="1:8" x14ac:dyDescent="0.45">
      <c r="A12" s="40"/>
      <c r="B12" s="40"/>
      <c r="C12" s="40"/>
      <c r="D12" s="40"/>
      <c r="E12" s="40"/>
      <c r="F12" s="40"/>
      <c r="G12" s="40"/>
      <c r="H12" s="40"/>
    </row>
    <row r="13" spans="1:8" x14ac:dyDescent="0.45">
      <c r="A13" s="40"/>
      <c r="B13" s="40"/>
      <c r="C13" s="40"/>
      <c r="D13" s="40"/>
      <c r="E13" s="40"/>
      <c r="F13" s="40"/>
      <c r="G13" s="40"/>
      <c r="H13" s="40"/>
    </row>
    <row r="14" spans="1:8" x14ac:dyDescent="0.45">
      <c r="A14" s="40"/>
      <c r="B14" s="40"/>
      <c r="C14" s="40"/>
      <c r="D14" s="40"/>
      <c r="E14" s="40"/>
      <c r="F14" s="40"/>
      <c r="G14" s="40"/>
      <c r="H14" s="40"/>
    </row>
    <row r="15" spans="1:8" x14ac:dyDescent="0.45">
      <c r="A15" s="40"/>
      <c r="B15" s="40"/>
      <c r="C15" s="40"/>
      <c r="D15" s="40"/>
      <c r="E15" s="40"/>
      <c r="F15" s="40"/>
      <c r="G15" s="40"/>
      <c r="H15" s="40"/>
    </row>
    <row r="16" spans="1:8" ht="15" customHeight="1" x14ac:dyDescent="0.45">
      <c r="A16" s="40"/>
      <c r="B16" s="40"/>
      <c r="C16" s="40"/>
      <c r="D16" s="40"/>
      <c r="E16" s="40"/>
      <c r="F16" s="40"/>
      <c r="G16" s="40"/>
      <c r="H16" s="40"/>
    </row>
    <row r="17" spans="1:8" x14ac:dyDescent="0.45">
      <c r="A17" s="40"/>
      <c r="B17" s="40"/>
      <c r="C17" s="40"/>
      <c r="D17" s="40"/>
      <c r="E17" s="40"/>
      <c r="F17" s="40"/>
      <c r="G17" s="40"/>
      <c r="H17" s="40"/>
    </row>
    <row r="18" spans="1:8" x14ac:dyDescent="0.45">
      <c r="A18" s="40"/>
      <c r="B18" s="40"/>
      <c r="C18" s="40"/>
      <c r="D18" s="40"/>
      <c r="E18" s="40"/>
      <c r="F18" s="40"/>
      <c r="G18" s="40"/>
      <c r="H18" s="40"/>
    </row>
    <row r="19" spans="1:8" x14ac:dyDescent="0.45">
      <c r="A19" s="40"/>
      <c r="B19" s="40"/>
      <c r="C19" s="40"/>
      <c r="D19" s="40"/>
      <c r="E19" s="40"/>
      <c r="F19" s="40"/>
      <c r="G19" s="40"/>
      <c r="H19" s="40"/>
    </row>
    <row r="20" spans="1:8" x14ac:dyDescent="0.45">
      <c r="A20" s="40"/>
      <c r="B20" s="40"/>
      <c r="C20" s="40"/>
      <c r="D20" s="40"/>
      <c r="E20" s="40"/>
      <c r="F20" s="40"/>
      <c r="G20" s="40"/>
      <c r="H20" s="40"/>
    </row>
    <row r="21" spans="1:8" x14ac:dyDescent="0.45">
      <c r="A21" s="40"/>
      <c r="B21" s="40"/>
      <c r="C21" s="40"/>
      <c r="D21" s="40"/>
      <c r="E21" s="40"/>
      <c r="F21" s="40"/>
      <c r="G21" s="40"/>
      <c r="H21" s="40"/>
    </row>
    <row r="22" spans="1:8" x14ac:dyDescent="0.45">
      <c r="A22" s="40"/>
      <c r="B22" s="40"/>
      <c r="C22" s="40"/>
      <c r="D22" s="40"/>
      <c r="E22" s="40"/>
      <c r="F22" s="40"/>
      <c r="G22" s="40"/>
      <c r="H22" s="40"/>
    </row>
    <row r="23" spans="1:8" x14ac:dyDescent="0.45">
      <c r="A23" s="40"/>
      <c r="B23" s="40"/>
      <c r="C23" s="40"/>
      <c r="D23" s="40"/>
      <c r="E23" s="40"/>
      <c r="F23" s="40"/>
      <c r="G23" s="40"/>
      <c r="H23" s="40"/>
    </row>
    <row r="24" spans="1:8" x14ac:dyDescent="0.45">
      <c r="A24" s="40"/>
      <c r="B24" s="40"/>
      <c r="C24" s="40"/>
      <c r="D24" s="40"/>
      <c r="E24" s="40"/>
      <c r="F24" s="40"/>
      <c r="G24" s="40"/>
      <c r="H24" s="40"/>
    </row>
    <row r="25" spans="1:8" x14ac:dyDescent="0.45">
      <c r="A25" s="40"/>
      <c r="B25" s="40"/>
      <c r="C25" s="40"/>
      <c r="D25" s="40"/>
      <c r="E25" s="40"/>
      <c r="F25" s="40"/>
      <c r="G25" s="40"/>
      <c r="H25" s="40"/>
    </row>
    <row r="26" spans="1:8" x14ac:dyDescent="0.45">
      <c r="A26" s="40"/>
      <c r="B26" s="40"/>
      <c r="C26" s="40"/>
      <c r="D26" s="40"/>
      <c r="E26" s="40"/>
      <c r="F26" s="40"/>
      <c r="G26" s="40"/>
      <c r="H26" s="40"/>
    </row>
    <row r="27" spans="1:8" x14ac:dyDescent="0.45">
      <c r="A27" s="40"/>
      <c r="B27" s="40"/>
      <c r="C27" s="40"/>
      <c r="D27" s="40"/>
      <c r="E27" s="40"/>
      <c r="F27" s="40"/>
      <c r="G27" s="40"/>
      <c r="H27" s="40"/>
    </row>
    <row r="28" spans="1:8" x14ac:dyDescent="0.45">
      <c r="A28" s="40"/>
      <c r="B28" s="40"/>
      <c r="C28" s="40"/>
      <c r="D28" s="40"/>
      <c r="E28" s="40"/>
      <c r="F28" s="40"/>
      <c r="G28" s="40"/>
      <c r="H28" s="40"/>
    </row>
    <row r="29" spans="1:8" x14ac:dyDescent="0.45">
      <c r="A29" s="40"/>
      <c r="B29" s="40"/>
      <c r="C29" s="40"/>
      <c r="D29" s="40"/>
      <c r="E29" s="40"/>
      <c r="F29" s="40"/>
      <c r="G29" s="40"/>
      <c r="H29" s="40"/>
    </row>
    <row r="30" spans="1:8" x14ac:dyDescent="0.45">
      <c r="A30" s="40"/>
      <c r="B30" s="40"/>
      <c r="C30" s="40"/>
      <c r="D30" s="40"/>
      <c r="E30" s="40"/>
      <c r="F30" s="40"/>
      <c r="G30" s="40"/>
      <c r="H30" s="40"/>
    </row>
  </sheetData>
  <mergeCells count="2">
    <mergeCell ref="A1:C1"/>
    <mergeCell ref="A4:H3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Problema 1</vt:lpstr>
      <vt:lpstr>Problema 1 Con Excel</vt:lpstr>
      <vt:lpstr>Interpretación</vt:lpstr>
      <vt:lpstr>Problema 2</vt:lpstr>
      <vt:lpstr>Problema 2 Con Excel </vt:lpstr>
      <vt:lpstr>Interpretación 2</vt:lpstr>
      <vt:lpstr>Problema 3</vt:lpstr>
      <vt:lpstr>Problema 3 Con Excel</vt:lpstr>
      <vt:lpstr>Interpretación 2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dc:creator>
  <cp:lastModifiedBy>JUAN SEBATIAN CASTILLO AMAYA</cp:lastModifiedBy>
  <dcterms:created xsi:type="dcterms:W3CDTF">2024-09-14T23:08:28Z</dcterms:created>
  <dcterms:modified xsi:type="dcterms:W3CDTF">2024-11-17T23:52:10Z</dcterms:modified>
</cp:coreProperties>
</file>