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ap/Desktop/Cross_Sections/"/>
    </mc:Choice>
  </mc:AlternateContent>
  <xr:revisionPtr revIDLastSave="0" documentId="13_ncr:1_{8C9C5A9F-0CD5-D447-921C-179C21B1CDF4}" xr6:coauthVersionLast="36" xr6:coauthVersionMax="36" xr10:uidLastSave="{00000000-0000-0000-0000-000000000000}"/>
  <bookViews>
    <workbookView xWindow="38400" yWindow="460" windowWidth="25600" windowHeight="20020" activeTab="1" xr2:uid="{93D4910C-3172-E943-9003-62A6834685F0}"/>
  </bookViews>
  <sheets>
    <sheet name="model_fitting" sheetId="1" r:id="rId1"/>
    <sheet name="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D28" i="2"/>
  <c r="C27" i="2"/>
  <c r="C28" i="2" s="1"/>
  <c r="B27" i="2"/>
  <c r="B28" i="2" s="1"/>
  <c r="C16" i="2"/>
  <c r="B16" i="2"/>
  <c r="C17" i="2"/>
  <c r="B17" i="2"/>
  <c r="E16" i="2"/>
  <c r="E17" i="2" s="1"/>
  <c r="D16" i="2"/>
  <c r="D17" i="2" s="1"/>
  <c r="F64" i="1"/>
  <c r="E64" i="1"/>
  <c r="D64" i="1"/>
  <c r="C65" i="1"/>
  <c r="D65" i="1"/>
  <c r="E65" i="1"/>
  <c r="F65" i="1"/>
  <c r="B65" i="1"/>
  <c r="C56" i="1"/>
  <c r="D56" i="1"/>
  <c r="B56" i="1"/>
  <c r="D48" i="1"/>
  <c r="D47" i="1"/>
  <c r="E7" i="2"/>
  <c r="D7" i="2"/>
  <c r="F7" i="2"/>
  <c r="G7" i="2"/>
  <c r="C7" i="2"/>
  <c r="C45" i="1"/>
  <c r="B44" i="1"/>
  <c r="B45" i="1"/>
  <c r="G45" i="1"/>
  <c r="F45" i="1"/>
  <c r="E45" i="1"/>
  <c r="D45" i="1"/>
  <c r="B36" i="1" l="1"/>
  <c r="G35" i="1"/>
  <c r="F35" i="1"/>
  <c r="F36" i="1" s="1"/>
  <c r="E35" i="1"/>
  <c r="D35" i="1"/>
  <c r="D36" i="1" s="1"/>
  <c r="C35" i="1"/>
  <c r="G36" i="1"/>
  <c r="E36" i="1"/>
  <c r="C36" i="1"/>
  <c r="C26" i="1"/>
  <c r="F16" i="1"/>
  <c r="G16" i="1"/>
  <c r="E16" i="1"/>
  <c r="D16" i="1"/>
  <c r="C16" i="1"/>
  <c r="B8" i="1"/>
  <c r="G5" i="1"/>
  <c r="D8" i="1"/>
  <c r="E8" i="1"/>
  <c r="F8" i="1"/>
  <c r="G8" i="1"/>
  <c r="C8" i="1"/>
  <c r="C6" i="1"/>
  <c r="D6" i="1"/>
  <c r="F6" i="1"/>
  <c r="B6" i="1"/>
  <c r="G6" i="1"/>
  <c r="E5" i="1"/>
  <c r="E6" i="1" s="1"/>
</calcChain>
</file>

<file path=xl/sharedStrings.xml><?xml version="1.0" encoding="utf-8"?>
<sst xmlns="http://schemas.openxmlformats.org/spreadsheetml/2006/main" count="130" uniqueCount="30">
  <si>
    <t>Linear</t>
  </si>
  <si>
    <t>SB</t>
  </si>
  <si>
    <t>SBM</t>
  </si>
  <si>
    <t>NL</t>
  </si>
  <si>
    <t>NLSB</t>
  </si>
  <si>
    <t>number of replicates</t>
  </si>
  <si>
    <t>number of exposure levels</t>
  </si>
  <si>
    <t>number of cross sections</t>
  </si>
  <si>
    <t>seconds per cross section, M = 100</t>
  </si>
  <si>
    <t>Obs</t>
  </si>
  <si>
    <t>computation time (hours)</t>
  </si>
  <si>
    <t>file size per cross section (MB)</t>
  </si>
  <si>
    <t>HDD space (GB)</t>
  </si>
  <si>
    <t>main_d5.R</t>
  </si>
  <si>
    <t>Bathymetry</t>
  </si>
  <si>
    <t>MC simulations</t>
  </si>
  <si>
    <t>RAM use per cross section (MB)</t>
  </si>
  <si>
    <t>RAM needs (GB)</t>
  </si>
  <si>
    <t>Model fitting</t>
  </si>
  <si>
    <t>Prediction</t>
  </si>
  <si>
    <t>minutes with one processor</t>
  </si>
  <si>
    <t>40 seconds</t>
  </si>
  <si>
    <t>with seven processors</t>
  </si>
  <si>
    <t>With seven processors</t>
  </si>
  <si>
    <t>With 12 processors</t>
  </si>
  <si>
    <t>With 11 processors, optmized</t>
  </si>
  <si>
    <t>With 11 processors, d7</t>
  </si>
  <si>
    <t>seconds total</t>
  </si>
  <si>
    <t>seconds per cross section (100 times)</t>
  </si>
  <si>
    <t>seconds per cross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</si>
</sst>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C8E5-B61D-A648-BDE1-AF5BC62BCFA9}">
  <dimension ref="A1:L65"/>
  <sheetViews>
    <sheetView topLeftCell="A25" workbookViewId="0">
      <selection activeCell="K35" sqref="K35"/>
    </sheetView>
  </sheetViews>
  <sheetFormatPr baseColWidth="10" defaultRowHeight="16" x14ac:dyDescent="0.2"/>
  <cols>
    <col min="1" max="1" width="12.33203125" customWidth="1"/>
    <col min="11" max="11" width="14.83203125" bestFit="1" customWidth="1"/>
  </cols>
  <sheetData>
    <row r="1" spans="1:12" x14ac:dyDescent="0.2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2" x14ac:dyDescent="0.2">
      <c r="A2" t="s">
        <v>14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 t="s">
        <v>5</v>
      </c>
      <c r="K2" t="s">
        <v>17</v>
      </c>
      <c r="L2">
        <v>1.05</v>
      </c>
    </row>
    <row r="3" spans="1:12" x14ac:dyDescent="0.2">
      <c r="A3" t="s">
        <v>15</v>
      </c>
      <c r="B3">
        <v>19</v>
      </c>
      <c r="C3">
        <v>19</v>
      </c>
      <c r="D3">
        <v>19</v>
      </c>
      <c r="E3">
        <v>19</v>
      </c>
      <c r="F3">
        <v>19</v>
      </c>
      <c r="G3">
        <v>19</v>
      </c>
      <c r="H3" t="s">
        <v>6</v>
      </c>
    </row>
    <row r="4" spans="1:12" x14ac:dyDescent="0.2">
      <c r="A4" t="s">
        <v>18</v>
      </c>
      <c r="B4">
        <v>3774</v>
      </c>
      <c r="C4">
        <v>3774</v>
      </c>
      <c r="D4">
        <v>3774</v>
      </c>
      <c r="E4">
        <v>3774</v>
      </c>
      <c r="F4">
        <v>3774</v>
      </c>
      <c r="G4">
        <v>3774</v>
      </c>
      <c r="H4" t="s">
        <v>7</v>
      </c>
    </row>
    <row r="5" spans="1:12" x14ac:dyDescent="0.2">
      <c r="A5" t="s">
        <v>13</v>
      </c>
      <c r="B5">
        <v>0.82</v>
      </c>
      <c r="C5">
        <v>3.6</v>
      </c>
      <c r="D5">
        <v>24</v>
      </c>
      <c r="E5">
        <f>1.6*60</f>
        <v>96</v>
      </c>
      <c r="F5">
        <v>11</v>
      </c>
      <c r="G5">
        <f>1.45*60</f>
        <v>87</v>
      </c>
      <c r="H5" t="s">
        <v>8</v>
      </c>
    </row>
    <row r="6" spans="1:12" x14ac:dyDescent="0.2">
      <c r="B6" s="1">
        <f>B5*B4/3600</f>
        <v>0.85963333333333325</v>
      </c>
      <c r="C6" s="1">
        <f t="shared" ref="C6:G6" si="0">C5*C4/3600</f>
        <v>3.774</v>
      </c>
      <c r="D6" s="1">
        <f t="shared" si="0"/>
        <v>25.16</v>
      </c>
      <c r="E6" s="1">
        <f t="shared" si="0"/>
        <v>100.64</v>
      </c>
      <c r="F6" s="1">
        <f t="shared" si="0"/>
        <v>11.531666666666666</v>
      </c>
      <c r="G6" s="1">
        <f t="shared" si="0"/>
        <v>91.204999999999998</v>
      </c>
      <c r="H6" t="s">
        <v>10</v>
      </c>
    </row>
    <row r="7" spans="1:12" x14ac:dyDescent="0.2">
      <c r="B7">
        <v>0.43</v>
      </c>
      <c r="C7">
        <v>1.5</v>
      </c>
      <c r="D7">
        <v>2.4</v>
      </c>
      <c r="E7">
        <v>3.2</v>
      </c>
      <c r="F7">
        <v>10.3</v>
      </c>
      <c r="G7">
        <v>27</v>
      </c>
      <c r="H7" t="s">
        <v>11</v>
      </c>
    </row>
    <row r="8" spans="1:12" x14ac:dyDescent="0.2">
      <c r="B8" s="1">
        <f>B7*B4/1000</f>
        <v>1.6228199999999999</v>
      </c>
      <c r="C8" s="1">
        <f>C7*C4/1000</f>
        <v>5.6609999999999996</v>
      </c>
      <c r="D8" s="1">
        <f t="shared" ref="D8:G8" si="1">D7*D4/1000</f>
        <v>9.0576000000000008</v>
      </c>
      <c r="E8" s="1">
        <f t="shared" si="1"/>
        <v>12.0768</v>
      </c>
      <c r="F8" s="1">
        <f t="shared" si="1"/>
        <v>38.872200000000007</v>
      </c>
      <c r="G8" s="1">
        <f t="shared" si="1"/>
        <v>101.898</v>
      </c>
      <c r="H8" t="s">
        <v>12</v>
      </c>
    </row>
    <row r="9" spans="1:12" x14ac:dyDescent="0.2">
      <c r="B9">
        <v>102.6</v>
      </c>
      <c r="C9">
        <v>27.5</v>
      </c>
      <c r="D9">
        <v>62.7</v>
      </c>
      <c r="E9">
        <v>42.1</v>
      </c>
      <c r="F9">
        <v>271.5</v>
      </c>
      <c r="G9">
        <v>550</v>
      </c>
      <c r="H9" t="s">
        <v>16</v>
      </c>
    </row>
    <row r="11" spans="1:12" x14ac:dyDescent="0.2">
      <c r="A11" t="s">
        <v>19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K11" t="s">
        <v>17</v>
      </c>
      <c r="L11">
        <v>1.37</v>
      </c>
    </row>
    <row r="12" spans="1:12" x14ac:dyDescent="0.2">
      <c r="C12">
        <v>100</v>
      </c>
      <c r="D12">
        <v>100</v>
      </c>
      <c r="E12">
        <v>100</v>
      </c>
      <c r="F12">
        <v>100</v>
      </c>
      <c r="G12">
        <v>100</v>
      </c>
      <c r="H12" t="s">
        <v>5</v>
      </c>
    </row>
    <row r="13" spans="1:12" x14ac:dyDescent="0.2">
      <c r="C13">
        <v>19</v>
      </c>
      <c r="D13">
        <v>19</v>
      </c>
      <c r="E13">
        <v>19</v>
      </c>
      <c r="F13">
        <v>19</v>
      </c>
      <c r="G13">
        <v>19</v>
      </c>
      <c r="H13" t="s">
        <v>6</v>
      </c>
    </row>
    <row r="14" spans="1:12" x14ac:dyDescent="0.2">
      <c r="C14">
        <v>3774</v>
      </c>
      <c r="D14">
        <v>3774</v>
      </c>
      <c r="E14">
        <v>3774</v>
      </c>
      <c r="F14">
        <v>3774</v>
      </c>
      <c r="G14">
        <v>3774</v>
      </c>
      <c r="H14" t="s">
        <v>7</v>
      </c>
    </row>
    <row r="15" spans="1:12" x14ac:dyDescent="0.2">
      <c r="C15">
        <v>6</v>
      </c>
      <c r="D15">
        <v>7.8</v>
      </c>
      <c r="E15">
        <v>17.600000000000001</v>
      </c>
      <c r="F15">
        <v>6</v>
      </c>
      <c r="G15">
        <v>14</v>
      </c>
      <c r="H15" t="s">
        <v>8</v>
      </c>
    </row>
    <row r="16" spans="1:12" x14ac:dyDescent="0.2">
      <c r="B16" s="1"/>
      <c r="C16" s="1">
        <f>C15*C14/3600</f>
        <v>6.29</v>
      </c>
      <c r="D16" s="2">
        <f>D15*D14/3600</f>
        <v>8.1769999999999996</v>
      </c>
      <c r="E16" s="2">
        <f>E15*E14/3600</f>
        <v>18.45066666666667</v>
      </c>
      <c r="F16" s="2">
        <f t="shared" ref="F16:G16" si="2">F15*F14/3600</f>
        <v>6.29</v>
      </c>
      <c r="G16" s="2">
        <f t="shared" si="2"/>
        <v>14.676666666666666</v>
      </c>
      <c r="H16" t="s">
        <v>10</v>
      </c>
    </row>
    <row r="17" spans="1:10" x14ac:dyDescent="0.2">
      <c r="H17" t="s">
        <v>11</v>
      </c>
    </row>
    <row r="18" spans="1:10" x14ac:dyDescent="0.2">
      <c r="B18" s="1"/>
      <c r="C18" s="1"/>
      <c r="D18" s="1"/>
      <c r="E18" s="1"/>
      <c r="F18" s="1"/>
      <c r="G18" s="1"/>
      <c r="H18" t="s">
        <v>12</v>
      </c>
    </row>
    <row r="19" spans="1:10" x14ac:dyDescent="0.2">
      <c r="H19" t="s">
        <v>16</v>
      </c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6" spans="1:10" x14ac:dyDescent="0.2">
      <c r="C26">
        <f>3.6*50/60</f>
        <v>3</v>
      </c>
      <c r="D26" t="s">
        <v>20</v>
      </c>
    </row>
    <row r="27" spans="1:10" x14ac:dyDescent="0.2">
      <c r="C27" t="s">
        <v>21</v>
      </c>
      <c r="D27" t="s">
        <v>22</v>
      </c>
    </row>
    <row r="30" spans="1:10" x14ac:dyDescent="0.2">
      <c r="A30" t="s">
        <v>23</v>
      </c>
    </row>
    <row r="31" spans="1:10" x14ac:dyDescent="0.2">
      <c r="B31" t="s">
        <v>9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</row>
    <row r="32" spans="1:10" x14ac:dyDescent="0.2">
      <c r="A32" t="s">
        <v>14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 t="s">
        <v>5</v>
      </c>
    </row>
    <row r="33" spans="1:8" x14ac:dyDescent="0.2">
      <c r="A33" t="s">
        <v>15</v>
      </c>
      <c r="B33">
        <v>19</v>
      </c>
      <c r="C33">
        <v>19</v>
      </c>
      <c r="D33">
        <v>19</v>
      </c>
      <c r="E33">
        <v>19</v>
      </c>
      <c r="F33">
        <v>19</v>
      </c>
      <c r="G33">
        <v>19</v>
      </c>
      <c r="H33" t="s">
        <v>6</v>
      </c>
    </row>
    <row r="34" spans="1:8" x14ac:dyDescent="0.2">
      <c r="A34" t="s">
        <v>18</v>
      </c>
      <c r="B34">
        <v>3774</v>
      </c>
      <c r="C34">
        <v>3774</v>
      </c>
      <c r="D34">
        <v>3774</v>
      </c>
      <c r="E34">
        <v>3774</v>
      </c>
      <c r="F34">
        <v>3774</v>
      </c>
      <c r="G34">
        <v>3774</v>
      </c>
      <c r="H34" t="s">
        <v>7</v>
      </c>
    </row>
    <row r="35" spans="1:8" x14ac:dyDescent="0.2">
      <c r="A35" t="s">
        <v>13</v>
      </c>
      <c r="B35">
        <v>0.82</v>
      </c>
      <c r="C35">
        <f>8.74/10</f>
        <v>0.874</v>
      </c>
      <c r="D35">
        <f>51.85/10</f>
        <v>5.1850000000000005</v>
      </c>
      <c r="E35">
        <f>3.75*60/10</f>
        <v>22.5</v>
      </c>
      <c r="F35">
        <f>31.72/10</f>
        <v>3.1719999999999997</v>
      </c>
      <c r="G35">
        <f>3.37*6</f>
        <v>20.22</v>
      </c>
      <c r="H35" t="s">
        <v>8</v>
      </c>
    </row>
    <row r="36" spans="1:8" x14ac:dyDescent="0.2">
      <c r="B36" s="1">
        <f>B35*B34/3600</f>
        <v>0.85963333333333325</v>
      </c>
      <c r="C36" s="1">
        <f>C35*B34/3600</f>
        <v>0.91624333333333341</v>
      </c>
      <c r="D36" s="1">
        <f>D35*C34/3600</f>
        <v>5.4356083333333336</v>
      </c>
      <c r="E36" s="1">
        <f t="shared" ref="E36" si="3">E35*E34/3600</f>
        <v>23.587499999999999</v>
      </c>
      <c r="F36" s="1">
        <f t="shared" ref="F36" si="4">F35*F34/3600</f>
        <v>3.3253133333333329</v>
      </c>
      <c r="G36" s="1">
        <f t="shared" ref="G36" si="5">G35*G34/3600</f>
        <v>21.197299999999998</v>
      </c>
      <c r="H36" t="s">
        <v>10</v>
      </c>
    </row>
    <row r="38" spans="1:8" x14ac:dyDescent="0.2">
      <c r="B38" s="1"/>
      <c r="C38" s="1"/>
      <c r="D38" s="1"/>
      <c r="E38" s="1"/>
      <c r="F38" s="1"/>
      <c r="G38" s="1"/>
    </row>
    <row r="39" spans="1:8" x14ac:dyDescent="0.2">
      <c r="A39" t="s">
        <v>24</v>
      </c>
    </row>
    <row r="40" spans="1:8" x14ac:dyDescent="0.2">
      <c r="B40" t="s">
        <v>9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</row>
    <row r="41" spans="1:8" x14ac:dyDescent="0.2">
      <c r="A41" t="s">
        <v>14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 t="s">
        <v>5</v>
      </c>
    </row>
    <row r="42" spans="1:8" x14ac:dyDescent="0.2">
      <c r="A42" t="s">
        <v>15</v>
      </c>
      <c r="B42">
        <v>19</v>
      </c>
      <c r="C42">
        <v>19</v>
      </c>
      <c r="D42">
        <v>19</v>
      </c>
      <c r="E42">
        <v>19</v>
      </c>
      <c r="F42">
        <v>19</v>
      </c>
      <c r="G42">
        <v>19</v>
      </c>
      <c r="H42" t="s">
        <v>6</v>
      </c>
    </row>
    <row r="43" spans="1:8" x14ac:dyDescent="0.2">
      <c r="A43" t="s">
        <v>18</v>
      </c>
      <c r="B43">
        <v>3774</v>
      </c>
      <c r="C43">
        <v>3774</v>
      </c>
      <c r="D43">
        <v>3774</v>
      </c>
      <c r="E43">
        <v>3774</v>
      </c>
      <c r="F43">
        <v>3774</v>
      </c>
      <c r="G43">
        <v>3774</v>
      </c>
      <c r="H43" t="s">
        <v>7</v>
      </c>
    </row>
    <row r="44" spans="1:8" x14ac:dyDescent="0.2">
      <c r="B44" s="2">
        <f>9*60/3774</f>
        <v>0.14308426073131955</v>
      </c>
      <c r="C44" s="2">
        <v>0.34</v>
      </c>
      <c r="D44" s="2">
        <v>3.387</v>
      </c>
      <c r="E44" s="2">
        <v>15.47</v>
      </c>
      <c r="F44" s="2">
        <v>1.224</v>
      </c>
      <c r="G44" s="2">
        <v>12.33</v>
      </c>
      <c r="H44" t="s">
        <v>8</v>
      </c>
    </row>
    <row r="45" spans="1:8" x14ac:dyDescent="0.2">
      <c r="B45" s="2">
        <f>B44*B43/3600</f>
        <v>0.15</v>
      </c>
      <c r="C45" s="2">
        <f>C44*B43/3600</f>
        <v>0.35643333333333338</v>
      </c>
      <c r="D45" s="2">
        <f>D44*C43/3600</f>
        <v>3.5507050000000002</v>
      </c>
      <c r="E45" s="2">
        <f t="shared" ref="E45:G45" si="6">E44*E43/3600</f>
        <v>16.217716666666668</v>
      </c>
      <c r="F45" s="2">
        <f t="shared" si="6"/>
        <v>1.2831600000000001</v>
      </c>
      <c r="G45" s="2">
        <f t="shared" si="6"/>
        <v>12.92595</v>
      </c>
      <c r="H45" t="s">
        <v>10</v>
      </c>
    </row>
    <row r="47" spans="1:8" x14ac:dyDescent="0.2">
      <c r="D47">
        <f>3/3774</f>
        <v>7.9491255961844202E-4</v>
      </c>
    </row>
    <row r="48" spans="1:8" x14ac:dyDescent="0.2">
      <c r="D48">
        <f>D47*60</f>
        <v>4.7694753577106522E-2</v>
      </c>
    </row>
    <row r="50" spans="1:7" x14ac:dyDescent="0.2">
      <c r="A50" t="s">
        <v>25</v>
      </c>
    </row>
    <row r="51" spans="1:7" x14ac:dyDescent="0.2">
      <c r="B51" t="s">
        <v>9</v>
      </c>
      <c r="C51" t="s">
        <v>0</v>
      </c>
      <c r="D51" t="s">
        <v>1</v>
      </c>
      <c r="E51" t="s">
        <v>3</v>
      </c>
      <c r="F51" t="s">
        <v>4</v>
      </c>
    </row>
    <row r="52" spans="1:7" x14ac:dyDescent="0.2">
      <c r="A52" t="s">
        <v>14</v>
      </c>
      <c r="B52">
        <v>100</v>
      </c>
      <c r="C52">
        <v>100</v>
      </c>
      <c r="D52">
        <v>100</v>
      </c>
      <c r="E52">
        <v>100</v>
      </c>
      <c r="F52">
        <v>100</v>
      </c>
      <c r="G52" t="s">
        <v>5</v>
      </c>
    </row>
    <row r="53" spans="1:7" x14ac:dyDescent="0.2">
      <c r="A53" t="s">
        <v>15</v>
      </c>
      <c r="B53">
        <v>19</v>
      </c>
      <c r="C53">
        <v>19</v>
      </c>
      <c r="D53">
        <v>19</v>
      </c>
      <c r="E53">
        <v>19</v>
      </c>
      <c r="F53">
        <v>19</v>
      </c>
      <c r="G53" t="s">
        <v>6</v>
      </c>
    </row>
    <row r="54" spans="1:7" x14ac:dyDescent="0.2">
      <c r="A54" t="s">
        <v>18</v>
      </c>
      <c r="B54">
        <v>3774</v>
      </c>
      <c r="C54">
        <v>3774</v>
      </c>
      <c r="D54">
        <v>3774</v>
      </c>
      <c r="E54">
        <v>3774</v>
      </c>
      <c r="F54">
        <v>3774</v>
      </c>
      <c r="G54" t="s">
        <v>7</v>
      </c>
    </row>
    <row r="55" spans="1:7" x14ac:dyDescent="0.2">
      <c r="B55" s="2"/>
      <c r="C55">
        <v>0.48</v>
      </c>
      <c r="D55" s="2">
        <v>3.6</v>
      </c>
      <c r="E55" s="2"/>
      <c r="F55" s="2"/>
      <c r="G55" t="s">
        <v>8</v>
      </c>
    </row>
    <row r="56" spans="1:7" x14ac:dyDescent="0.2">
      <c r="B56" s="2">
        <f>B55*B54/3600</f>
        <v>0</v>
      </c>
      <c r="C56" s="2">
        <f>C55*B54/3600</f>
        <v>0.50319999999999998</v>
      </c>
      <c r="D56" s="2">
        <f>D55*C54/3600</f>
        <v>3.774</v>
      </c>
      <c r="E56" s="2"/>
      <c r="F56" s="2"/>
      <c r="G56" t="s">
        <v>10</v>
      </c>
    </row>
    <row r="59" spans="1:7" x14ac:dyDescent="0.2">
      <c r="A59" t="s">
        <v>26</v>
      </c>
    </row>
    <row r="60" spans="1:7" x14ac:dyDescent="0.2">
      <c r="B60" t="s">
        <v>9</v>
      </c>
      <c r="C60" t="s">
        <v>0</v>
      </c>
      <c r="D60" t="s">
        <v>1</v>
      </c>
      <c r="E60" t="s">
        <v>3</v>
      </c>
      <c r="F60" t="s">
        <v>4</v>
      </c>
    </row>
    <row r="61" spans="1:7" x14ac:dyDescent="0.2">
      <c r="A61" t="s">
        <v>14</v>
      </c>
      <c r="B61">
        <v>1</v>
      </c>
      <c r="C61">
        <v>1</v>
      </c>
      <c r="D61">
        <v>1</v>
      </c>
      <c r="E61">
        <v>1</v>
      </c>
      <c r="F61">
        <v>1</v>
      </c>
      <c r="G61" t="s">
        <v>5</v>
      </c>
    </row>
    <row r="62" spans="1:7" x14ac:dyDescent="0.2">
      <c r="A62" t="s">
        <v>15</v>
      </c>
      <c r="B62">
        <v>19</v>
      </c>
      <c r="C62">
        <v>19</v>
      </c>
      <c r="D62">
        <v>19</v>
      </c>
      <c r="E62">
        <v>19</v>
      </c>
      <c r="F62">
        <v>19</v>
      </c>
      <c r="G62" t="s">
        <v>6</v>
      </c>
    </row>
    <row r="63" spans="1:7" x14ac:dyDescent="0.2">
      <c r="A63" t="s">
        <v>18</v>
      </c>
      <c r="B63">
        <v>5773</v>
      </c>
      <c r="C63">
        <v>5773</v>
      </c>
      <c r="D63">
        <v>5773</v>
      </c>
      <c r="E63">
        <v>5773</v>
      </c>
      <c r="F63">
        <v>5773</v>
      </c>
      <c r="G63" t="s">
        <v>7</v>
      </c>
    </row>
    <row r="64" spans="1:7" x14ac:dyDescent="0.2">
      <c r="B64" s="2">
        <v>11.02</v>
      </c>
      <c r="C64">
        <v>24.08</v>
      </c>
      <c r="D64" s="2">
        <f>3.9*60</f>
        <v>234</v>
      </c>
      <c r="E64" s="4">
        <f>60*1.86</f>
        <v>111.60000000000001</v>
      </c>
      <c r="F64" s="2">
        <f>7.825*60</f>
        <v>469.5</v>
      </c>
      <c r="G64" t="s">
        <v>27</v>
      </c>
    </row>
    <row r="65" spans="2:7" x14ac:dyDescent="0.2">
      <c r="B65" s="2">
        <f>B64*100/B63</f>
        <v>0.19088861943530228</v>
      </c>
      <c r="C65" s="2">
        <f t="shared" ref="C65:F65" si="7">C64*100/C63</f>
        <v>0.41711415208730296</v>
      </c>
      <c r="D65" s="2">
        <f t="shared" si="7"/>
        <v>4.0533518101507013</v>
      </c>
      <c r="E65" s="2">
        <f t="shared" si="7"/>
        <v>1.933137017148796</v>
      </c>
      <c r="F65" s="2">
        <f t="shared" si="7"/>
        <v>8.132686644725446</v>
      </c>
      <c r="G65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CDC-5F8C-1841-969A-2EF71411438D}">
  <dimension ref="A1:H28"/>
  <sheetViews>
    <sheetView tabSelected="1" workbookViewId="0">
      <selection activeCell="D31" sqref="D31"/>
    </sheetView>
  </sheetViews>
  <sheetFormatPr baseColWidth="10" defaultRowHeight="16" x14ac:dyDescent="0.2"/>
  <sheetData>
    <row r="1" spans="1:8" x14ac:dyDescent="0.2">
      <c r="A1" t="s">
        <v>24</v>
      </c>
    </row>
    <row r="2" spans="1:8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2">
      <c r="C3">
        <v>100</v>
      </c>
      <c r="D3">
        <v>100</v>
      </c>
      <c r="E3">
        <v>100</v>
      </c>
      <c r="F3">
        <v>100</v>
      </c>
      <c r="G3">
        <v>100</v>
      </c>
      <c r="H3" t="s">
        <v>5</v>
      </c>
    </row>
    <row r="4" spans="1:8" x14ac:dyDescent="0.2">
      <c r="A4" t="s">
        <v>19</v>
      </c>
      <c r="C4">
        <v>19</v>
      </c>
      <c r="D4">
        <v>19</v>
      </c>
      <c r="E4">
        <v>19</v>
      </c>
      <c r="F4">
        <v>19</v>
      </c>
      <c r="G4">
        <v>19</v>
      </c>
      <c r="H4" t="s">
        <v>6</v>
      </c>
    </row>
    <row r="5" spans="1:8" x14ac:dyDescent="0.2">
      <c r="C5">
        <v>3774</v>
      </c>
      <c r="D5">
        <v>3774</v>
      </c>
      <c r="E5">
        <v>3774</v>
      </c>
      <c r="F5">
        <v>3774</v>
      </c>
      <c r="G5">
        <v>3774</v>
      </c>
      <c r="H5" t="s">
        <v>7</v>
      </c>
    </row>
    <row r="6" spans="1:8" x14ac:dyDescent="0.2">
      <c r="B6" s="2"/>
      <c r="C6" s="2">
        <v>0.84299999999999997</v>
      </c>
      <c r="D6" s="2">
        <v>1.38</v>
      </c>
      <c r="E6">
        <v>2.27</v>
      </c>
      <c r="F6" s="2">
        <v>0.38400000000000001</v>
      </c>
      <c r="G6" s="2">
        <v>0.83</v>
      </c>
      <c r="H6" t="s">
        <v>8</v>
      </c>
    </row>
    <row r="7" spans="1:8" x14ac:dyDescent="0.2">
      <c r="B7" s="2"/>
      <c r="C7" s="2">
        <f>C6*C5/3600</f>
        <v>0.883745</v>
      </c>
      <c r="D7" s="2">
        <f t="shared" ref="D7:G7" si="0">D6*D5/3600</f>
        <v>1.4466999999999999</v>
      </c>
      <c r="E7" s="2">
        <f>E6*E5/3600</f>
        <v>2.3797166666666665</v>
      </c>
      <c r="F7" s="2">
        <f t="shared" si="0"/>
        <v>0.40256000000000003</v>
      </c>
      <c r="G7" s="2">
        <f t="shared" si="0"/>
        <v>0.87011666666666665</v>
      </c>
      <c r="H7" t="s">
        <v>10</v>
      </c>
    </row>
    <row r="11" spans="1:8" x14ac:dyDescent="0.2">
      <c r="A11" t="s">
        <v>26</v>
      </c>
    </row>
    <row r="12" spans="1:8" x14ac:dyDescent="0.2">
      <c r="B12" t="s">
        <v>0</v>
      </c>
      <c r="C12" t="s">
        <v>1</v>
      </c>
      <c r="D12" t="s">
        <v>3</v>
      </c>
      <c r="E12" t="s">
        <v>4</v>
      </c>
    </row>
    <row r="13" spans="1:8" x14ac:dyDescent="0.2">
      <c r="B13">
        <v>1</v>
      </c>
      <c r="C13">
        <v>1</v>
      </c>
      <c r="D13">
        <v>1</v>
      </c>
      <c r="E13">
        <v>100</v>
      </c>
      <c r="F13" t="s">
        <v>5</v>
      </c>
    </row>
    <row r="14" spans="1:8" x14ac:dyDescent="0.2">
      <c r="A14" t="s">
        <v>19</v>
      </c>
      <c r="B14">
        <v>19</v>
      </c>
      <c r="C14">
        <v>19</v>
      </c>
      <c r="D14">
        <v>19</v>
      </c>
      <c r="E14">
        <v>19</v>
      </c>
      <c r="F14" t="s">
        <v>6</v>
      </c>
    </row>
    <row r="15" spans="1:8" x14ac:dyDescent="0.2">
      <c r="B15">
        <v>5773</v>
      </c>
      <c r="C15">
        <v>5773</v>
      </c>
      <c r="D15">
        <v>5773</v>
      </c>
      <c r="E15">
        <v>5773</v>
      </c>
      <c r="F15" t="s">
        <v>7</v>
      </c>
    </row>
    <row r="16" spans="1:8" x14ac:dyDescent="0.2">
      <c r="B16" s="2">
        <f>1.062*60</f>
        <v>63.720000000000006</v>
      </c>
      <c r="C16">
        <f>60*1.01</f>
        <v>60.6</v>
      </c>
      <c r="D16" s="2">
        <f>3.9*60</f>
        <v>234</v>
      </c>
      <c r="E16" s="4">
        <f>60*1.86</f>
        <v>111.60000000000001</v>
      </c>
      <c r="F16" t="s">
        <v>27</v>
      </c>
    </row>
    <row r="17" spans="1:6" x14ac:dyDescent="0.2">
      <c r="B17" s="2">
        <f>B16*100/B15</f>
        <v>1.1037588775333451</v>
      </c>
      <c r="C17" s="2">
        <f t="shared" ref="C17:F17" si="1">C16*100/C15</f>
        <v>1.0497141867313355</v>
      </c>
      <c r="D17" s="2">
        <f t="shared" si="1"/>
        <v>4.0533518101507013</v>
      </c>
      <c r="E17" s="2">
        <f t="shared" si="1"/>
        <v>1.933137017148796</v>
      </c>
      <c r="F17" t="s">
        <v>28</v>
      </c>
    </row>
    <row r="22" spans="1:6" x14ac:dyDescent="0.2">
      <c r="A22" t="s">
        <v>26</v>
      </c>
    </row>
    <row r="23" spans="1:6" x14ac:dyDescent="0.2">
      <c r="B23" t="s">
        <v>0</v>
      </c>
      <c r="C23" t="s">
        <v>1</v>
      </c>
      <c r="D23" t="s">
        <v>3</v>
      </c>
      <c r="E23" t="s">
        <v>4</v>
      </c>
    </row>
    <row r="24" spans="1:6" x14ac:dyDescent="0.2">
      <c r="B24">
        <v>1</v>
      </c>
      <c r="C24">
        <v>1</v>
      </c>
      <c r="D24">
        <v>1</v>
      </c>
      <c r="E24">
        <v>100</v>
      </c>
      <c r="F24" t="s">
        <v>5</v>
      </c>
    </row>
    <row r="25" spans="1:6" x14ac:dyDescent="0.2">
      <c r="A25" t="s">
        <v>19</v>
      </c>
      <c r="B25">
        <v>19</v>
      </c>
      <c r="C25">
        <v>19</v>
      </c>
      <c r="D25">
        <v>19</v>
      </c>
      <c r="E25">
        <v>19</v>
      </c>
      <c r="F25" t="s">
        <v>6</v>
      </c>
    </row>
    <row r="26" spans="1:6" x14ac:dyDescent="0.2">
      <c r="B26">
        <v>5773</v>
      </c>
      <c r="C26">
        <v>5773</v>
      </c>
      <c r="D26">
        <v>5773</v>
      </c>
      <c r="E26">
        <v>5773</v>
      </c>
      <c r="F26" t="s">
        <v>7</v>
      </c>
    </row>
    <row r="27" spans="1:6" x14ac:dyDescent="0.2">
      <c r="B27" s="2">
        <f>1.062*60</f>
        <v>63.720000000000006</v>
      </c>
      <c r="C27">
        <f>60*1.01</f>
        <v>60.6</v>
      </c>
      <c r="D27" s="2">
        <v>40</v>
      </c>
      <c r="E27" s="4"/>
      <c r="F27" t="s">
        <v>27</v>
      </c>
    </row>
    <row r="28" spans="1:6" x14ac:dyDescent="0.2">
      <c r="B28" s="2">
        <f>B27*100/B26</f>
        <v>1.1037588775333451</v>
      </c>
      <c r="C28" s="2">
        <f t="shared" ref="C28" si="2">C27*100/C26</f>
        <v>1.0497141867313355</v>
      </c>
      <c r="D28" s="2">
        <f t="shared" ref="D28" si="3">D27*100/D26</f>
        <v>0.69288065130781218</v>
      </c>
      <c r="E28" s="2">
        <f t="shared" ref="E28" si="4">E27*100/E26</f>
        <v>0</v>
      </c>
      <c r="F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model_fitting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2018-09-13T15:10:28Z</dcterms:created>
  <dcterms:modified xsi:type="dcterms:W3CDTF">2018-09-26T03:54:57Z</dcterms:modified>
</cp:coreProperties>
</file>