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11/relationships/webextensiontaskpanes" Target="xl/webextensions/taskpanes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park-my.sharepoint.com/personal/ronny_gaspard_q-park_com/Documents/Documents/Infrastructure/Network Segmentation/IP Ranges/"/>
    </mc:Choice>
  </mc:AlternateContent>
  <xr:revisionPtr revIDLastSave="322" documentId="8_{A4E428C3-E26B-45A5-B0EA-E34B38CE0B0B}" xr6:coauthVersionLast="47" xr6:coauthVersionMax="47" xr10:uidLastSave="{D2BEAE7B-547A-45C9-9720-E0C327FDC4E2}"/>
  <bookViews>
    <workbookView xWindow="-120" yWindow="-120" windowWidth="29040" windowHeight="15840" tabRatio="705" firstSheet="1" activeTab="1" xr2:uid="{3C7DDA53-1BAE-432F-A680-7240FE6D9291}"/>
  </bookViews>
  <sheets>
    <sheet name="Summary" sheetId="1" r:id="rId1"/>
    <sheet name="Switches" sheetId="14" r:id="rId2"/>
    <sheet name="PaSS" sheetId="10" r:id="rId3"/>
    <sheet name="PMS" sheetId="3" r:id="rId4"/>
    <sheet name="Intercoms" sheetId="7" r:id="rId5"/>
    <sheet name="EMV" sheetId="4" r:id="rId6"/>
    <sheet name="Office Automation" sheetId="5" r:id="rId7"/>
    <sheet name="Guest Wifi" sheetId="6" r:id="rId8"/>
    <sheet name="CCTV" sheetId="9" r:id="rId9"/>
    <sheet name="EV Charging" sheetId="8" r:id="rId10"/>
    <sheet name="Building technical alarms" sheetId="12" r:id="rId11"/>
    <sheet name="Internal door security" sheetId="13" r:id="rId12"/>
    <sheet name="Calcs" sheetId="2" r:id="rId13"/>
    <sheet name="Translations" sheetId="11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8" l="1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12" i="8"/>
  <c r="B11" i="8"/>
  <c r="C5" i="8"/>
  <c r="C4" i="8"/>
  <c r="C8" i="13"/>
  <c r="C7" i="13"/>
  <c r="C6" i="13"/>
  <c r="C3" i="13"/>
  <c r="C8" i="12"/>
  <c r="C7" i="12"/>
  <c r="C6" i="12"/>
  <c r="C3" i="12"/>
  <c r="C8" i="8"/>
  <c r="C7" i="8"/>
  <c r="C6" i="8"/>
  <c r="C3" i="8"/>
  <c r="C8" i="9"/>
  <c r="C7" i="9"/>
  <c r="C6" i="9"/>
  <c r="C3" i="9"/>
  <c r="C8" i="6"/>
  <c r="C7" i="6"/>
  <c r="C6" i="6"/>
  <c r="C3" i="6"/>
  <c r="C8" i="5"/>
  <c r="C7" i="5"/>
  <c r="C6" i="5"/>
  <c r="C3" i="5"/>
  <c r="C8" i="4"/>
  <c r="C7" i="4"/>
  <c r="C6" i="4"/>
  <c r="C3" i="4"/>
  <c r="C8" i="7"/>
  <c r="C7" i="7"/>
  <c r="C6" i="7"/>
  <c r="C3" i="7"/>
  <c r="C7" i="3"/>
  <c r="C6" i="3"/>
  <c r="C3" i="3"/>
  <c r="C8" i="10"/>
  <c r="C7" i="10"/>
  <c r="C6" i="10"/>
  <c r="C3" i="10"/>
  <c r="D39" i="1"/>
  <c r="C2" i="2"/>
  <c r="B2" i="2"/>
  <c r="B13" i="10" l="1"/>
  <c r="C32" i="1"/>
  <c r="B19" i="13"/>
  <c r="C4" i="13"/>
  <c r="B20" i="12"/>
  <c r="B28" i="12"/>
  <c r="B36" i="12"/>
  <c r="B13" i="9"/>
  <c r="B14" i="9"/>
  <c r="B21" i="9"/>
  <c r="B22" i="9"/>
  <c r="B29" i="9"/>
  <c r="B30" i="9"/>
  <c r="B37" i="9"/>
  <c r="B38" i="9"/>
  <c r="B45" i="9"/>
  <c r="B46" i="9"/>
  <c r="B53" i="9"/>
  <c r="B54" i="9"/>
  <c r="B61" i="9"/>
  <c r="B62" i="9"/>
  <c r="B69" i="9"/>
  <c r="B70" i="9"/>
  <c r="B77" i="9"/>
  <c r="B78" i="9"/>
  <c r="B85" i="9"/>
  <c r="B86" i="9"/>
  <c r="B93" i="9"/>
  <c r="B94" i="9"/>
  <c r="B101" i="9"/>
  <c r="B102" i="9"/>
  <c r="B109" i="9"/>
  <c r="B110" i="9"/>
  <c r="B117" i="9"/>
  <c r="B118" i="9"/>
  <c r="B125" i="9"/>
  <c r="B126" i="9"/>
  <c r="B133" i="9"/>
  <c r="B134" i="9"/>
  <c r="B14" i="6"/>
  <c r="B15" i="6"/>
  <c r="B22" i="6"/>
  <c r="B23" i="6"/>
  <c r="B14" i="5"/>
  <c r="B15" i="5"/>
  <c r="B22" i="5"/>
  <c r="B23" i="5"/>
  <c r="B15" i="4"/>
  <c r="B16" i="4"/>
  <c r="B23" i="4"/>
  <c r="B24" i="4"/>
  <c r="B31" i="4"/>
  <c r="B32" i="4"/>
  <c r="B39" i="4"/>
  <c r="B12" i="4"/>
  <c r="B38" i="4"/>
  <c r="B30" i="4"/>
  <c r="B22" i="4"/>
  <c r="B14" i="4"/>
  <c r="B21" i="5"/>
  <c r="B13" i="5"/>
  <c r="B21" i="6"/>
  <c r="B13" i="6"/>
  <c r="B132" i="9"/>
  <c r="B124" i="9"/>
  <c r="B116" i="9"/>
  <c r="B108" i="9"/>
  <c r="B100" i="9"/>
  <c r="B92" i="9"/>
  <c r="B84" i="9"/>
  <c r="B76" i="9"/>
  <c r="B68" i="9"/>
  <c r="B60" i="9"/>
  <c r="B52" i="9"/>
  <c r="B44" i="9"/>
  <c r="B36" i="9"/>
  <c r="B28" i="9"/>
  <c r="B20" i="9"/>
  <c r="C5" i="12"/>
  <c r="B34" i="12"/>
  <c r="B26" i="12"/>
  <c r="B18" i="12"/>
  <c r="B11" i="13"/>
  <c r="B17" i="13"/>
  <c r="C33" i="1"/>
  <c r="B21" i="4"/>
  <c r="B131" i="9"/>
  <c r="B107" i="9"/>
  <c r="B83" i="9"/>
  <c r="B59" i="9"/>
  <c r="B35" i="9"/>
  <c r="B33" i="12"/>
  <c r="B20" i="4"/>
  <c r="C4" i="6"/>
  <c r="C5" i="9"/>
  <c r="B114" i="9"/>
  <c r="B98" i="9"/>
  <c r="B74" i="9"/>
  <c r="B50" i="9"/>
  <c r="B12" i="12"/>
  <c r="B23" i="13"/>
  <c r="B27" i="4"/>
  <c r="B18" i="6"/>
  <c r="B97" i="9"/>
  <c r="B25" i="9"/>
  <c r="B23" i="12"/>
  <c r="B14" i="13"/>
  <c r="C4" i="12"/>
  <c r="B27" i="12"/>
  <c r="C5" i="13"/>
  <c r="B18" i="13"/>
  <c r="B37" i="4"/>
  <c r="B20" i="5"/>
  <c r="C4" i="9"/>
  <c r="B123" i="9"/>
  <c r="B91" i="9"/>
  <c r="B75" i="9"/>
  <c r="B51" i="9"/>
  <c r="B27" i="9"/>
  <c r="B11" i="12"/>
  <c r="B17" i="12"/>
  <c r="B12" i="13"/>
  <c r="B36" i="4"/>
  <c r="B19" i="5"/>
  <c r="B82" i="9"/>
  <c r="B66" i="9"/>
  <c r="B34" i="9"/>
  <c r="B18" i="9"/>
  <c r="B32" i="12"/>
  <c r="B16" i="12"/>
  <c r="B15" i="13"/>
  <c r="B35" i="4"/>
  <c r="C5" i="5"/>
  <c r="C5" i="6"/>
  <c r="B129" i="9"/>
  <c r="B113" i="9"/>
  <c r="B81" i="9"/>
  <c r="B73" i="9"/>
  <c r="B49" i="9"/>
  <c r="B33" i="9"/>
  <c r="B31" i="12"/>
  <c r="B15" i="12"/>
  <c r="C5" i="4"/>
  <c r="B34" i="4"/>
  <c r="B26" i="4"/>
  <c r="B18" i="4"/>
  <c r="B11" i="5"/>
  <c r="B17" i="5"/>
  <c r="B11" i="6"/>
  <c r="B17" i="6"/>
  <c r="B12" i="9"/>
  <c r="B128" i="9"/>
  <c r="B120" i="9"/>
  <c r="B112" i="9"/>
  <c r="B104" i="9"/>
  <c r="B96" i="9"/>
  <c r="B88" i="9"/>
  <c r="B80" i="9"/>
  <c r="B72" i="9"/>
  <c r="B64" i="9"/>
  <c r="B56" i="9"/>
  <c r="B48" i="9"/>
  <c r="B40" i="9"/>
  <c r="B32" i="9"/>
  <c r="B24" i="9"/>
  <c r="B16" i="9"/>
  <c r="B38" i="12"/>
  <c r="B30" i="12"/>
  <c r="B22" i="12"/>
  <c r="B14" i="12"/>
  <c r="B21" i="13"/>
  <c r="B13" i="13"/>
  <c r="C35" i="1"/>
  <c r="B35" i="12"/>
  <c r="B19" i="12"/>
  <c r="B29" i="4"/>
  <c r="B13" i="4"/>
  <c r="B20" i="6"/>
  <c r="B115" i="9"/>
  <c r="B99" i="9"/>
  <c r="B67" i="9"/>
  <c r="B43" i="9"/>
  <c r="B19" i="9"/>
  <c r="B25" i="12"/>
  <c r="B16" i="13"/>
  <c r="B28" i="4"/>
  <c r="C4" i="5"/>
  <c r="B19" i="6"/>
  <c r="B130" i="9"/>
  <c r="B122" i="9"/>
  <c r="B106" i="9"/>
  <c r="B90" i="9"/>
  <c r="B58" i="9"/>
  <c r="B42" i="9"/>
  <c r="B26" i="9"/>
  <c r="B24" i="12"/>
  <c r="C34" i="1"/>
  <c r="C4" i="4"/>
  <c r="B19" i="4"/>
  <c r="B18" i="5"/>
  <c r="B11" i="9"/>
  <c r="B121" i="9"/>
  <c r="B105" i="9"/>
  <c r="B89" i="9"/>
  <c r="B65" i="9"/>
  <c r="B57" i="9"/>
  <c r="B41" i="9"/>
  <c r="B17" i="9"/>
  <c r="B39" i="12"/>
  <c r="B22" i="13"/>
  <c r="B11" i="4"/>
  <c r="B33" i="4"/>
  <c r="B25" i="4"/>
  <c r="B17" i="4"/>
  <c r="B12" i="5"/>
  <c r="B16" i="5"/>
  <c r="B12" i="6"/>
  <c r="B16" i="6"/>
  <c r="B135" i="9"/>
  <c r="B127" i="9"/>
  <c r="B119" i="9"/>
  <c r="B111" i="9"/>
  <c r="B103" i="9"/>
  <c r="B95" i="9"/>
  <c r="B87" i="9"/>
  <c r="B79" i="9"/>
  <c r="B71" i="9"/>
  <c r="B63" i="9"/>
  <c r="B55" i="9"/>
  <c r="B47" i="9"/>
  <c r="B39" i="9"/>
  <c r="B31" i="9"/>
  <c r="B23" i="9"/>
  <c r="B15" i="9"/>
  <c r="B37" i="12"/>
  <c r="B29" i="12"/>
  <c r="B21" i="12"/>
  <c r="B13" i="12"/>
  <c r="B20" i="13"/>
  <c r="C29" i="1"/>
  <c r="C28" i="1"/>
  <c r="B60" i="3"/>
  <c r="B44" i="3"/>
  <c r="B36" i="3"/>
  <c r="B20" i="3"/>
  <c r="B67" i="3"/>
  <c r="B43" i="3"/>
  <c r="B27" i="3"/>
  <c r="C5" i="3"/>
  <c r="B66" i="3"/>
  <c r="B58" i="3"/>
  <c r="B50" i="3"/>
  <c r="B42" i="3"/>
  <c r="B34" i="3"/>
  <c r="B26" i="3"/>
  <c r="B18" i="3"/>
  <c r="B12" i="3"/>
  <c r="B64" i="3"/>
  <c r="B56" i="3"/>
  <c r="B48" i="3"/>
  <c r="B40" i="3"/>
  <c r="B32" i="3"/>
  <c r="B24" i="3"/>
  <c r="B16" i="3"/>
  <c r="B71" i="3"/>
  <c r="B63" i="3"/>
  <c r="B55" i="3"/>
  <c r="B47" i="3"/>
  <c r="B39" i="3"/>
  <c r="B31" i="3"/>
  <c r="B23" i="3"/>
  <c r="B15" i="3"/>
  <c r="B68" i="3"/>
  <c r="B52" i="3"/>
  <c r="B28" i="3"/>
  <c r="C27" i="1"/>
  <c r="C4" i="3"/>
  <c r="B59" i="3"/>
  <c r="B51" i="3"/>
  <c r="B35" i="3"/>
  <c r="B19" i="3"/>
  <c r="B11" i="3"/>
  <c r="B65" i="3"/>
  <c r="B57" i="3"/>
  <c r="B49" i="3"/>
  <c r="B41" i="3"/>
  <c r="B33" i="3"/>
  <c r="B25" i="3"/>
  <c r="B17" i="3"/>
  <c r="B70" i="3"/>
  <c r="B62" i="3"/>
  <c r="B54" i="3"/>
  <c r="B46" i="3"/>
  <c r="B38" i="3"/>
  <c r="B30" i="3"/>
  <c r="B22" i="3"/>
  <c r="B14" i="3"/>
  <c r="B69" i="3"/>
  <c r="B61" i="3"/>
  <c r="B53" i="3"/>
  <c r="B45" i="3"/>
  <c r="B37" i="3"/>
  <c r="B29" i="3"/>
  <c r="B21" i="3"/>
  <c r="B13" i="3"/>
  <c r="C21" i="1"/>
  <c r="B60" i="10"/>
  <c r="B44" i="10"/>
  <c r="B28" i="10"/>
  <c r="C4" i="10"/>
  <c r="B59" i="10"/>
  <c r="B43" i="10"/>
  <c r="B35" i="10"/>
  <c r="B19" i="10"/>
  <c r="C5" i="10"/>
  <c r="B66" i="10"/>
  <c r="B58" i="10"/>
  <c r="B50" i="10"/>
  <c r="B42" i="10"/>
  <c r="B34" i="10"/>
  <c r="B26" i="10"/>
  <c r="B18" i="10"/>
  <c r="B11" i="10"/>
  <c r="B65" i="10"/>
  <c r="B57" i="10"/>
  <c r="B49" i="10"/>
  <c r="B41" i="10"/>
  <c r="B33" i="10"/>
  <c r="B25" i="10"/>
  <c r="B17" i="10"/>
  <c r="B64" i="10"/>
  <c r="B56" i="10"/>
  <c r="B40" i="10"/>
  <c r="B24" i="10"/>
  <c r="B63" i="10"/>
  <c r="B47" i="10"/>
  <c r="B31" i="10"/>
  <c r="B15" i="10"/>
  <c r="C20" i="1"/>
  <c r="B70" i="10"/>
  <c r="B62" i="10"/>
  <c r="B54" i="10"/>
  <c r="B46" i="10"/>
  <c r="B38" i="10"/>
  <c r="B30" i="10"/>
  <c r="B22" i="10"/>
  <c r="B14" i="10"/>
  <c r="B68" i="10"/>
  <c r="B52" i="10"/>
  <c r="B36" i="10"/>
  <c r="B20" i="10"/>
  <c r="B67" i="10"/>
  <c r="B51" i="10"/>
  <c r="B27" i="10"/>
  <c r="B12" i="10"/>
  <c r="B48" i="10"/>
  <c r="B32" i="10"/>
  <c r="B16" i="10"/>
  <c r="B71" i="10"/>
  <c r="B55" i="10"/>
  <c r="B39" i="10"/>
  <c r="B23" i="10"/>
  <c r="E20" i="1"/>
  <c r="B69" i="10"/>
  <c r="B61" i="10"/>
  <c r="B53" i="10"/>
  <c r="B45" i="10"/>
  <c r="B37" i="10"/>
  <c r="B29" i="10"/>
  <c r="B21" i="10"/>
  <c r="C17" i="1"/>
  <c r="E19" i="1"/>
  <c r="C18" i="1"/>
  <c r="E17" i="1"/>
  <c r="E18" i="1"/>
  <c r="C19" i="1"/>
  <c r="C16" i="1"/>
  <c r="E16" i="1"/>
  <c r="C14" i="1"/>
  <c r="E14" i="1"/>
  <c r="C15" i="1"/>
  <c r="E15" i="1"/>
  <c r="C12" i="1"/>
  <c r="E12" i="1"/>
  <c r="C13" i="1"/>
  <c r="C4" i="7"/>
  <c r="C5" i="7"/>
  <c r="E11" i="1"/>
  <c r="C26" i="1"/>
  <c r="E13" i="1"/>
  <c r="C11" i="1"/>
  <c r="B64" i="7"/>
  <c r="B40" i="7"/>
  <c r="B16" i="7"/>
  <c r="B55" i="7"/>
  <c r="B31" i="7"/>
  <c r="B15" i="7"/>
  <c r="B62" i="7"/>
  <c r="B38" i="7"/>
  <c r="B68" i="7"/>
  <c r="B60" i="7"/>
  <c r="B52" i="7"/>
  <c r="B44" i="7"/>
  <c r="B36" i="7"/>
  <c r="B28" i="7"/>
  <c r="B20" i="7"/>
  <c r="B12" i="7"/>
  <c r="B67" i="7"/>
  <c r="B59" i="7"/>
  <c r="B51" i="7"/>
  <c r="B43" i="7"/>
  <c r="B35" i="7"/>
  <c r="B27" i="7"/>
  <c r="B19" i="7"/>
  <c r="B66" i="7"/>
  <c r="B58" i="7"/>
  <c r="B50" i="7"/>
  <c r="B42" i="7"/>
  <c r="B34" i="7"/>
  <c r="B26" i="7"/>
  <c r="B18" i="7"/>
  <c r="B65" i="7"/>
  <c r="B57" i="7"/>
  <c r="B49" i="7"/>
  <c r="B41" i="7"/>
  <c r="B33" i="7"/>
  <c r="B25" i="7"/>
  <c r="B17" i="7"/>
  <c r="B11" i="7"/>
  <c r="B48" i="7"/>
  <c r="B32" i="7"/>
  <c r="B63" i="7"/>
  <c r="B39" i="7"/>
  <c r="B46" i="7"/>
  <c r="B22" i="7"/>
  <c r="B56" i="7"/>
  <c r="B24" i="7"/>
  <c r="B71" i="7"/>
  <c r="B47" i="7"/>
  <c r="B23" i="7"/>
  <c r="B70" i="7"/>
  <c r="B54" i="7"/>
  <c r="B30" i="7"/>
  <c r="B14" i="7"/>
  <c r="B69" i="7"/>
  <c r="B61" i="7"/>
  <c r="B53" i="7"/>
  <c r="B45" i="7"/>
  <c r="B37" i="7"/>
  <c r="B29" i="7"/>
  <c r="B21" i="7"/>
  <c r="B13" i="7"/>
</calcChain>
</file>

<file path=xl/sharedStrings.xml><?xml version="1.0" encoding="utf-8"?>
<sst xmlns="http://schemas.openxmlformats.org/spreadsheetml/2006/main" count="825" uniqueCount="492">
  <si>
    <t>Parking Facility name</t>
  </si>
  <si>
    <t>Centrum</t>
  </si>
  <si>
    <t>Parking Facility short name</t>
  </si>
  <si>
    <t>BETOCE</t>
  </si>
  <si>
    <t>City</t>
  </si>
  <si>
    <t>Tongeren</t>
  </si>
  <si>
    <t>Parking Facility ID</t>
  </si>
  <si>
    <t>Site Subnet - network address</t>
  </si>
  <si>
    <t>10.136.82.0/23</t>
  </si>
  <si>
    <t>This should be the first address ( network address ) of the /23 subnet. i.e 10.23.64.0</t>
  </si>
  <si>
    <t>Subnet / VLAN name</t>
  </si>
  <si>
    <t>Subnet network address</t>
  </si>
  <si>
    <t>Subnet mask</t>
  </si>
  <si>
    <t>Default Gateway address</t>
  </si>
  <si>
    <t>Subnet short form</t>
  </si>
  <si>
    <t>Subnet size</t>
  </si>
  <si>
    <t>VLAN</t>
  </si>
  <si>
    <t>PaSS</t>
  </si>
  <si>
    <t>255.255.255.192</t>
  </si>
  <si>
    <t>/26</t>
  </si>
  <si>
    <t>PMS</t>
  </si>
  <si>
    <t>Intercoms</t>
  </si>
  <si>
    <t>EMV</t>
  </si>
  <si>
    <t>255.255.255.224</t>
  </si>
  <si>
    <t>/27</t>
  </si>
  <si>
    <t>Office Automation</t>
  </si>
  <si>
    <t>255.255.255.240</t>
  </si>
  <si>
    <t>/28</t>
  </si>
  <si>
    <t>Guest WiFi</t>
  </si>
  <si>
    <t>CCTV</t>
  </si>
  <si>
    <t>255.255.255.128</t>
  </si>
  <si>
    <t>/25</t>
  </si>
  <si>
    <t>EV Charging</t>
  </si>
  <si>
    <t>Building technical alarms</t>
  </si>
  <si>
    <t>Internal door security</t>
  </si>
  <si>
    <t>Spare</t>
  </si>
  <si>
    <t>Reservations for service engineers</t>
  </si>
  <si>
    <t>Reserved IP address</t>
  </si>
  <si>
    <t>Subnet Mask</t>
  </si>
  <si>
    <t>N/A</t>
  </si>
  <si>
    <t>Save the sheet with the site short name and the text "IP address schema"</t>
  </si>
  <si>
    <t xml:space="preserve">Once the short name is populated, this Excel file name should be: </t>
  </si>
  <si>
    <t>Switch</t>
  </si>
  <si>
    <t>Port</t>
  </si>
  <si>
    <t>Device</t>
  </si>
  <si>
    <t>Notes</t>
  </si>
  <si>
    <t>BETOCE-SW-WAN</t>
  </si>
  <si>
    <t>Reserved for Engineer</t>
  </si>
  <si>
    <t>EV</t>
  </si>
  <si>
    <t>Trunk</t>
  </si>
  <si>
    <t>Cato Socket</t>
  </si>
  <si>
    <t>Office Outomation</t>
  </si>
  <si>
    <t>BETOCE-SW-1</t>
  </si>
  <si>
    <t>Cato Socket - WAN</t>
  </si>
  <si>
    <t>Microtik router - WAN</t>
  </si>
  <si>
    <t>Cisco router - WAN</t>
  </si>
  <si>
    <t>Salto IQ</t>
  </si>
  <si>
    <t>Skidata Gate-1</t>
  </si>
  <si>
    <t>Intercom</t>
  </si>
  <si>
    <t>CCTV Camera</t>
  </si>
  <si>
    <t>IDIS DVR</t>
  </si>
  <si>
    <t xml:space="preserve">uplink </t>
  </si>
  <si>
    <t>PGW</t>
  </si>
  <si>
    <t>Technical alarms I/O</t>
  </si>
  <si>
    <t>Skidata DAU</t>
  </si>
  <si>
    <t>UPS</t>
  </si>
  <si>
    <t>Intercom centrale</t>
  </si>
  <si>
    <t>Apex UPS</t>
  </si>
  <si>
    <t>BETOCE-WAN</t>
  </si>
  <si>
    <t>BETOCE-SW2</t>
  </si>
  <si>
    <t>fiber</t>
  </si>
  <si>
    <t>BETOCE-SW-2</t>
  </si>
  <si>
    <t>CCV PAY-1</t>
  </si>
  <si>
    <t>Skidata PAY-1</t>
  </si>
  <si>
    <t>WuT</t>
  </si>
  <si>
    <t>PQR</t>
  </si>
  <si>
    <t>Survision Camera</t>
  </si>
  <si>
    <t>BETOCE-SW-O1</t>
  </si>
  <si>
    <t>BETOCE-SW-E1</t>
  </si>
  <si>
    <t>BETOCE-SW1</t>
  </si>
  <si>
    <t>Name</t>
  </si>
  <si>
    <t>VLAN:</t>
  </si>
  <si>
    <t>Subnet:</t>
  </si>
  <si>
    <t>Default gateway</t>
  </si>
  <si>
    <t>Usable IP addresses</t>
  </si>
  <si>
    <t>Equipment allocated</t>
  </si>
  <si>
    <t>Network switch</t>
  </si>
  <si>
    <t>Network switch port</t>
  </si>
  <si>
    <t>PGW-1</t>
  </si>
  <si>
    <t>PGW-2</t>
  </si>
  <si>
    <t>DHCP</t>
  </si>
  <si>
    <t>ENT-1</t>
  </si>
  <si>
    <t>WUT-1</t>
  </si>
  <si>
    <t>OUT-1</t>
  </si>
  <si>
    <t>WUT-2</t>
  </si>
  <si>
    <t>WUT-3</t>
  </si>
  <si>
    <t>WUT-4</t>
  </si>
  <si>
    <t>WUT-5</t>
  </si>
  <si>
    <t>WUT-6</t>
  </si>
  <si>
    <t>WUT-7</t>
  </si>
  <si>
    <t>WUT-8</t>
  </si>
  <si>
    <t>WUT-9</t>
  </si>
  <si>
    <t>WUT-10</t>
  </si>
  <si>
    <t>DOR-1</t>
  </si>
  <si>
    <t>WUT-101</t>
  </si>
  <si>
    <t>WUT-102</t>
  </si>
  <si>
    <t>WUT-103</t>
  </si>
  <si>
    <t>WUT-104</t>
  </si>
  <si>
    <t>WUT-105</t>
  </si>
  <si>
    <t>WUT-106</t>
  </si>
  <si>
    <t>PCC-1</t>
  </si>
  <si>
    <t>PCC-2</t>
  </si>
  <si>
    <t>PCC-3</t>
  </si>
  <si>
    <t>PCC-4</t>
  </si>
  <si>
    <t>PCC-5</t>
  </si>
  <si>
    <t>PCC-6</t>
  </si>
  <si>
    <t>PCC-7</t>
  </si>
  <si>
    <t>PCC-8</t>
  </si>
  <si>
    <t>PCC-9</t>
  </si>
  <si>
    <t>PCC-10</t>
  </si>
  <si>
    <t>PCC-101</t>
  </si>
  <si>
    <t>PCC-102</t>
  </si>
  <si>
    <t>PCC-103</t>
  </si>
  <si>
    <t>PCC-104</t>
  </si>
  <si>
    <t>PCC-105</t>
  </si>
  <si>
    <t>PCC-106</t>
  </si>
  <si>
    <t>LPR-1</t>
  </si>
  <si>
    <t>LPR-2</t>
  </si>
  <si>
    <t>LPR-3</t>
  </si>
  <si>
    <t>LPR-4</t>
  </si>
  <si>
    <t>LPR-5</t>
  </si>
  <si>
    <t>LPR-6</t>
  </si>
  <si>
    <t>LPR-7</t>
  </si>
  <si>
    <t>LPR-8</t>
  </si>
  <si>
    <t>LPR-9</t>
  </si>
  <si>
    <t>LPR-10</t>
  </si>
  <si>
    <t>LPR-11</t>
  </si>
  <si>
    <t>LPR-12</t>
  </si>
  <si>
    <t>LPR-13</t>
  </si>
  <si>
    <t>LPR-14</t>
  </si>
  <si>
    <t>Reserved for service engineer</t>
  </si>
  <si>
    <t>PMS Server</t>
  </si>
  <si>
    <t>GAT-1</t>
  </si>
  <si>
    <t>PAY-1</t>
  </si>
  <si>
    <t>LIS-1</t>
  </si>
  <si>
    <t>GEP-1</t>
  </si>
  <si>
    <t>Guest Wifi</t>
  </si>
  <si>
    <t>IDIS recorder</t>
  </si>
  <si>
    <t>EPTS I/O</t>
  </si>
  <si>
    <t>.1</t>
  </si>
  <si>
    <t>First and second Octet</t>
  </si>
  <si>
    <t>Third Octet</t>
  </si>
  <si>
    <t>/32</t>
  </si>
  <si>
    <t>Protected:</t>
  </si>
  <si>
    <t>textinwhite</t>
  </si>
  <si>
    <t>Document version control</t>
  </si>
  <si>
    <t>.2</t>
  </si>
  <si>
    <t>/31</t>
  </si>
  <si>
    <t>04/23</t>
  </si>
  <si>
    <t>Base document</t>
  </si>
  <si>
    <t>.3</t>
  </si>
  <si>
    <t>/30</t>
  </si>
  <si>
    <t>Added service engineer reservations</t>
  </si>
  <si>
    <t>.4</t>
  </si>
  <si>
    <t>/29</t>
  </si>
  <si>
    <t>PaSS and Intercom subnets switched</t>
  </si>
  <si>
    <t>.5</t>
  </si>
  <si>
    <t>05/23</t>
  </si>
  <si>
    <t>International formulas</t>
  </si>
  <si>
    <t>.6</t>
  </si>
  <si>
    <t>05/24</t>
  </si>
  <si>
    <t>International decimal seperators</t>
  </si>
  <si>
    <t>.7</t>
  </si>
  <si>
    <t>07/23</t>
  </si>
  <si>
    <t>Update typo - defaut to default</t>
  </si>
  <si>
    <t>.8</t>
  </si>
  <si>
    <t>Add short form subnets to tabs</t>
  </si>
  <si>
    <t>.9</t>
  </si>
  <si>
    <t>/24</t>
  </si>
  <si>
    <t>.10</t>
  </si>
  <si>
    <t>.11</t>
  </si>
  <si>
    <t>.12</t>
  </si>
  <si>
    <t>Addresses in block</t>
  </si>
  <si>
    <t>usable addresses</t>
  </si>
  <si>
    <t>.13</t>
  </si>
  <si>
    <t>255.255.255.255</t>
  </si>
  <si>
    <t>.14</t>
  </si>
  <si>
    <t>255.255.255.254</t>
  </si>
  <si>
    <t>.15</t>
  </si>
  <si>
    <t>255.255.255.252</t>
  </si>
  <si>
    <t>.16</t>
  </si>
  <si>
    <t>255.255.255.248</t>
  </si>
  <si>
    <t>.17</t>
  </si>
  <si>
    <t>.18</t>
  </si>
  <si>
    <t>.19</t>
  </si>
  <si>
    <t>.20</t>
  </si>
  <si>
    <t>.21</t>
  </si>
  <si>
    <t>255.255.255.0</t>
  </si>
  <si>
    <t>.22</t>
  </si>
  <si>
    <t>255.255.254.0</t>
  </si>
  <si>
    <t>/23</t>
  </si>
  <si>
    <t>.23</t>
  </si>
  <si>
    <t>255.255.252.0</t>
  </si>
  <si>
    <t>/22</t>
  </si>
  <si>
    <t>.24</t>
  </si>
  <si>
    <t>255.255.248.0</t>
  </si>
  <si>
    <t>/21</t>
  </si>
  <si>
    <t>.25</t>
  </si>
  <si>
    <t>255.255.240.0</t>
  </si>
  <si>
    <t>/20</t>
  </si>
  <si>
    <t>.26</t>
  </si>
  <si>
    <t>255.255.224.0</t>
  </si>
  <si>
    <t>/19</t>
  </si>
  <si>
    <t>.27</t>
  </si>
  <si>
    <t>255.255.192.0</t>
  </si>
  <si>
    <t>/18</t>
  </si>
  <si>
    <t>.28</t>
  </si>
  <si>
    <t>255.255.128.0</t>
  </si>
  <si>
    <t>/17</t>
  </si>
  <si>
    <t>.29</t>
  </si>
  <si>
    <t>255.255.0.0</t>
  </si>
  <si>
    <t>/16</t>
  </si>
  <si>
    <t>.30</t>
  </si>
  <si>
    <t>255.254.0.0</t>
  </si>
  <si>
    <t>/15</t>
  </si>
  <si>
    <t>.31</t>
  </si>
  <si>
    <t>255.252.0.0</t>
  </si>
  <si>
    <t>/14</t>
  </si>
  <si>
    <t>.32</t>
  </si>
  <si>
    <t>255.248.0.0</t>
  </si>
  <si>
    <t>/13</t>
  </si>
  <si>
    <t>.33</t>
  </si>
  <si>
    <t>255.240.0.0</t>
  </si>
  <si>
    <t>/12</t>
  </si>
  <si>
    <t>.34</t>
  </si>
  <si>
    <t>255.224.0.0</t>
  </si>
  <si>
    <t>/11</t>
  </si>
  <si>
    <t>.35</t>
  </si>
  <si>
    <t>255.192.0.0</t>
  </si>
  <si>
    <t>/10</t>
  </si>
  <si>
    <t>.36</t>
  </si>
  <si>
    <t>255.128.0.0</t>
  </si>
  <si>
    <t>/9</t>
  </si>
  <si>
    <t>.37</t>
  </si>
  <si>
    <t>255.0.0.0</t>
  </si>
  <si>
    <t>/8</t>
  </si>
  <si>
    <t>.38</t>
  </si>
  <si>
    <t>.39</t>
  </si>
  <si>
    <t>.40</t>
  </si>
  <si>
    <t>.41</t>
  </si>
  <si>
    <t>.42</t>
  </si>
  <si>
    <t>.43</t>
  </si>
  <si>
    <t>.44</t>
  </si>
  <si>
    <t>.45</t>
  </si>
  <si>
    <t>.46</t>
  </si>
  <si>
    <t>.47</t>
  </si>
  <si>
    <t>.48</t>
  </si>
  <si>
    <t>.49</t>
  </si>
  <si>
    <t>.50</t>
  </si>
  <si>
    <t>.51</t>
  </si>
  <si>
    <t>.52</t>
  </si>
  <si>
    <t>.53</t>
  </si>
  <si>
    <t>.54</t>
  </si>
  <si>
    <t>.55</t>
  </si>
  <si>
    <t>.56</t>
  </si>
  <si>
    <t>.57</t>
  </si>
  <si>
    <t>.58</t>
  </si>
  <si>
    <t>.59</t>
  </si>
  <si>
    <t>.60</t>
  </si>
  <si>
    <t>.61</t>
  </si>
  <si>
    <t>.62</t>
  </si>
  <si>
    <t>.63</t>
  </si>
  <si>
    <t>.64</t>
  </si>
  <si>
    <t>.65</t>
  </si>
  <si>
    <t>.66</t>
  </si>
  <si>
    <t>.67</t>
  </si>
  <si>
    <t>.68</t>
  </si>
  <si>
    <t>.69</t>
  </si>
  <si>
    <t>.70</t>
  </si>
  <si>
    <t>.71</t>
  </si>
  <si>
    <t>.72</t>
  </si>
  <si>
    <t>.73</t>
  </si>
  <si>
    <t>.74</t>
  </si>
  <si>
    <t>.75</t>
  </si>
  <si>
    <t>.76</t>
  </si>
  <si>
    <t>.77</t>
  </si>
  <si>
    <t>.78</t>
  </si>
  <si>
    <t>.79</t>
  </si>
  <si>
    <t>.80</t>
  </si>
  <si>
    <t>.81</t>
  </si>
  <si>
    <t>.82</t>
  </si>
  <si>
    <t>.83</t>
  </si>
  <si>
    <t>.84</t>
  </si>
  <si>
    <t>.85</t>
  </si>
  <si>
    <t>.86</t>
  </si>
  <si>
    <t>.87</t>
  </si>
  <si>
    <t>.88</t>
  </si>
  <si>
    <t>.89</t>
  </si>
  <si>
    <t>.90</t>
  </si>
  <si>
    <t>.91</t>
  </si>
  <si>
    <t>.92</t>
  </si>
  <si>
    <t>.93</t>
  </si>
  <si>
    <t>.94</t>
  </si>
  <si>
    <t>.95</t>
  </si>
  <si>
    <t>.96</t>
  </si>
  <si>
    <t>.97</t>
  </si>
  <si>
    <t>.98</t>
  </si>
  <si>
    <t>.99</t>
  </si>
  <si>
    <t>.100</t>
  </si>
  <si>
    <t>.101</t>
  </si>
  <si>
    <t>.102</t>
  </si>
  <si>
    <t>.103</t>
  </si>
  <si>
    <t>.104</t>
  </si>
  <si>
    <t>.105</t>
  </si>
  <si>
    <t>.106</t>
  </si>
  <si>
    <t>.107</t>
  </si>
  <si>
    <t>.108</t>
  </si>
  <si>
    <t>.109</t>
  </si>
  <si>
    <t>.110</t>
  </si>
  <si>
    <t>.111</t>
  </si>
  <si>
    <t>.112</t>
  </si>
  <si>
    <t>.113</t>
  </si>
  <si>
    <t>.114</t>
  </si>
  <si>
    <t>.115</t>
  </si>
  <si>
    <t>.116</t>
  </si>
  <si>
    <t>.117</t>
  </si>
  <si>
    <t>.118</t>
  </si>
  <si>
    <t>.119</t>
  </si>
  <si>
    <t>.120</t>
  </si>
  <si>
    <t>.121</t>
  </si>
  <si>
    <t>.122</t>
  </si>
  <si>
    <t>.123</t>
  </si>
  <si>
    <t>.124</t>
  </si>
  <si>
    <t>.125</t>
  </si>
  <si>
    <t>.126</t>
  </si>
  <si>
    <t>.127</t>
  </si>
  <si>
    <t>.128</t>
  </si>
  <si>
    <t>.129</t>
  </si>
  <si>
    <t>.130</t>
  </si>
  <si>
    <t>.131</t>
  </si>
  <si>
    <t>.132</t>
  </si>
  <si>
    <t>.133</t>
  </si>
  <si>
    <t>.134</t>
  </si>
  <si>
    <t>.135</t>
  </si>
  <si>
    <t>.136</t>
  </si>
  <si>
    <t>.137</t>
  </si>
  <si>
    <t>.138</t>
  </si>
  <si>
    <t>.139</t>
  </si>
  <si>
    <t>.140</t>
  </si>
  <si>
    <t>.141</t>
  </si>
  <si>
    <t>.142</t>
  </si>
  <si>
    <t>.143</t>
  </si>
  <si>
    <t>.144</t>
  </si>
  <si>
    <t>.145</t>
  </si>
  <si>
    <t>.146</t>
  </si>
  <si>
    <t>.147</t>
  </si>
  <si>
    <t>.148</t>
  </si>
  <si>
    <t>.149</t>
  </si>
  <si>
    <t>.150</t>
  </si>
  <si>
    <t>.151</t>
  </si>
  <si>
    <t>.152</t>
  </si>
  <si>
    <t>.153</t>
  </si>
  <si>
    <t>.154</t>
  </si>
  <si>
    <t>.155</t>
  </si>
  <si>
    <t>.156</t>
  </si>
  <si>
    <t>.157</t>
  </si>
  <si>
    <t>.158</t>
  </si>
  <si>
    <t>.159</t>
  </si>
  <si>
    <t>.160</t>
  </si>
  <si>
    <t>.161</t>
  </si>
  <si>
    <t>.162</t>
  </si>
  <si>
    <t>.163</t>
  </si>
  <si>
    <t>.164</t>
  </si>
  <si>
    <t>.165</t>
  </si>
  <si>
    <t>.166</t>
  </si>
  <si>
    <t>.167</t>
  </si>
  <si>
    <t>.168</t>
  </si>
  <si>
    <t>.169</t>
  </si>
  <si>
    <t>.170</t>
  </si>
  <si>
    <t>.171</t>
  </si>
  <si>
    <t>.172</t>
  </si>
  <si>
    <t>.173</t>
  </si>
  <si>
    <t>.174</t>
  </si>
  <si>
    <t>.175</t>
  </si>
  <si>
    <t>.176</t>
  </si>
  <si>
    <t>.177</t>
  </si>
  <si>
    <t>.178</t>
  </si>
  <si>
    <t>.179</t>
  </si>
  <si>
    <t>.180</t>
  </si>
  <si>
    <t>.181</t>
  </si>
  <si>
    <t>.182</t>
  </si>
  <si>
    <t>.183</t>
  </si>
  <si>
    <t>.184</t>
  </si>
  <si>
    <t>.185</t>
  </si>
  <si>
    <t>.186</t>
  </si>
  <si>
    <t>.187</t>
  </si>
  <si>
    <t>.188</t>
  </si>
  <si>
    <t>.189</t>
  </si>
  <si>
    <t>.190</t>
  </si>
  <si>
    <t>.191</t>
  </si>
  <si>
    <t>.192</t>
  </si>
  <si>
    <t>.193</t>
  </si>
  <si>
    <t>.194</t>
  </si>
  <si>
    <t>.195</t>
  </si>
  <si>
    <t>.196</t>
  </si>
  <si>
    <t>.197</t>
  </si>
  <si>
    <t>.198</t>
  </si>
  <si>
    <t>.199</t>
  </si>
  <si>
    <t>.200</t>
  </si>
  <si>
    <t>.201</t>
  </si>
  <si>
    <t>.202</t>
  </si>
  <si>
    <t>.203</t>
  </si>
  <si>
    <t>.204</t>
  </si>
  <si>
    <t>.205</t>
  </si>
  <si>
    <t>.206</t>
  </si>
  <si>
    <t>.207</t>
  </si>
  <si>
    <t>.208</t>
  </si>
  <si>
    <t>.209</t>
  </si>
  <si>
    <t>.210</t>
  </si>
  <si>
    <t>.211</t>
  </si>
  <si>
    <t>.212</t>
  </si>
  <si>
    <t>.213</t>
  </si>
  <si>
    <t>.214</t>
  </si>
  <si>
    <t>.215</t>
  </si>
  <si>
    <t>.216</t>
  </si>
  <si>
    <t>.217</t>
  </si>
  <si>
    <t>.218</t>
  </si>
  <si>
    <t>.219</t>
  </si>
  <si>
    <t>.220</t>
  </si>
  <si>
    <t>.221</t>
  </si>
  <si>
    <t>.222</t>
  </si>
  <si>
    <t>.223</t>
  </si>
  <si>
    <t>.224</t>
  </si>
  <si>
    <t>.225</t>
  </si>
  <si>
    <t>.226</t>
  </si>
  <si>
    <t>.227</t>
  </si>
  <si>
    <t>.228</t>
  </si>
  <si>
    <t>.229</t>
  </si>
  <si>
    <t>.230</t>
  </si>
  <si>
    <t>.231</t>
  </si>
  <si>
    <t>.232</t>
  </si>
  <si>
    <t>.233</t>
  </si>
  <si>
    <t>.234</t>
  </si>
  <si>
    <t>.235</t>
  </si>
  <si>
    <t>.236</t>
  </si>
  <si>
    <t>.237</t>
  </si>
  <si>
    <t>.238</t>
  </si>
  <si>
    <t>.239</t>
  </si>
  <si>
    <t>.240</t>
  </si>
  <si>
    <t>.241</t>
  </si>
  <si>
    <t>.242</t>
  </si>
  <si>
    <t>.243</t>
  </si>
  <si>
    <t>.244</t>
  </si>
  <si>
    <t>.245</t>
  </si>
  <si>
    <t>.246</t>
  </si>
  <si>
    <t>.247</t>
  </si>
  <si>
    <t>.248</t>
  </si>
  <si>
    <t>.249</t>
  </si>
  <si>
    <t>.250</t>
  </si>
  <si>
    <t>.251</t>
  </si>
  <si>
    <t>.252</t>
  </si>
  <si>
    <t>.253</t>
  </si>
  <si>
    <t>.254</t>
  </si>
  <si>
    <t>.255</t>
  </si>
  <si>
    <t>.256</t>
  </si>
  <si>
    <t>Sheet</t>
  </si>
  <si>
    <t>Cell</t>
  </si>
  <si>
    <t>English formula</t>
  </si>
  <si>
    <t>Dutch formula</t>
  </si>
  <si>
    <t>German formula</t>
  </si>
  <si>
    <t>French formula</t>
  </si>
  <si>
    <t>Danish formula</t>
  </si>
  <si>
    <t>Calcs</t>
  </si>
  <si>
    <t>B2</t>
  </si>
  <si>
    <t>LEFT(Summary!C7,FIND(".",Summary!C7,FIND(".",Summary!C7)+1))</t>
  </si>
  <si>
    <t>LINKS(Summary!C7;VIND.ALLES(".";Summary!C7;VIND.ALLES(".";Summary!C7)+1))</t>
  </si>
  <si>
    <t>LINKS(Summary!C7;FINDEN(".";Summary!C7;FINDEN(".";Summary!C7)+1))</t>
  </si>
  <si>
    <t>GAUCHE(Summary!C7;TROUVE(".";Summary!C7;TROUVE(".";Summary!C7)+1))</t>
  </si>
  <si>
    <t>VENSTRE(Summary!C7;FIND(".";Summary!C7;FIND(".";Summary!C7)+1))</t>
  </si>
  <si>
    <t>C2</t>
  </si>
  <si>
    <t>MID(Summary!$C$7,FIND(".",Summary!$C$7,FIND(".",Summary!$C$7)+1)+1,FIND(".",Summary!$C$7,FIND(".",Summary!$C$7,FIND(".",Summary!$C$7)+1)+1)-(FIND(".",Summary!$C$7,FIND(".",Summary!$C$7)+1))-1)</t>
  </si>
  <si>
    <t>DEEL(Summary!$C$7;VIND.ALLES(".";Summary!$C$7;VIND.ALLES(".";Summary!$C$7)+1)+1;VIND.ALLES(".";Summary!$C$7;VIND.ALLES(".";Summary!$C$7;VIND.ALLES(".";Summary!$C$7)+1)+1)-(VIND.ALLES(".";Summary!$C$7;VIND.ALLES(".";Summary!$C$7)+1))-1)</t>
  </si>
  <si>
    <t>TEIL(Summary!$C$7;FINDEN(".";Summary!$C$7;FINDEN(".";Summary!$C$7)+1)+1;FINDEN(".";Summary!$C$7;FINDEN(".";Summary!$C$7;FINDEN(".";Summary!$C$7)+1)+1)-(FINDEN(".";Summary!$C$7;FINDEN(".";Summary!$C$7)+1))-1)</t>
  </si>
  <si>
    <t>STXT(Summary!$C$7;TROUVE(".";Summary!$C$7;TROUVE(".";Summary!$C$7)+1)+1;TROUVE(".";Summary!$C$7;TROUVE(".";Summary!$C$7;TROUVE(".";Summary!$C$7)+1)+1)-(TROUVE(".";Summary!$C$7;TROUVE(".";Summary!$C$7)+1))-1)</t>
  </si>
  <si>
    <t>MIDT(Summary!$C$7;FIND(".";Summary!$C$7;FIND(".";Summary!$C$7)+1)+1;FIND(".";Summary!$C$7;FIND(".";Summary!$C$7;FIND(".";Summary!$C$7)+1)+1)-(FIND(".";Summary!$C$7;FIND(".";Summary!$C$7)+1))-1)</t>
  </si>
  <si>
    <t>Summary</t>
  </si>
  <si>
    <t>D39</t>
  </si>
  <si>
    <t>IF(LEN(C3)=0,"",SUBSTITUTE(C3,"/","")&amp;" - IP address schema.xlsx")</t>
  </si>
  <si>
    <t>ALS(LENGTE(C3)=0;"";SUBSTITUEREN(C3;"/";"")&amp;" - IP address schema.xlsx")</t>
  </si>
  <si>
    <t>WENN(LÄNGE(C3)=0;"";WECHSELN(C3;"/";"")&amp;" - IP address schema.xlsx")</t>
  </si>
  <si>
    <t>SI(NBCAR(C3)=0;"";SUBSTITUE(C3;"/";"")&amp;" - IP address schema.xlsx")</t>
  </si>
  <si>
    <t>HVIS(LÆNGDE(C3)=0;"";UDSKIFT(C3;"/";"")&amp;" - IP address schema.xlsx")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</si>
</sst>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theme="1"/>
      <name val="FuturaT"/>
      <family val="2"/>
    </font>
    <font>
      <sz val="8"/>
      <name val="Calibri"/>
      <family val="2"/>
      <scheme val="minor"/>
    </font>
    <font>
      <sz val="11"/>
      <color rgb="FFFF0000"/>
      <name val="FuturaT"/>
      <family val="2"/>
    </font>
    <font>
      <sz val="11"/>
      <color theme="1"/>
      <name val="FuturaTDem"/>
      <family val="2"/>
    </font>
    <font>
      <sz val="11"/>
      <color rgb="FF000000"/>
      <name val="FuturaT"/>
      <family val="2"/>
    </font>
    <font>
      <sz val="11"/>
      <color rgb="FF000000"/>
      <name val="FuturaTDem"/>
      <family val="2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E8E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0" borderId="0" xfId="0" quotePrefix="1" applyFont="1"/>
    <xf numFmtId="0" fontId="3" fillId="0" borderId="0" xfId="0" applyFont="1"/>
    <xf numFmtId="0" fontId="1" fillId="0" borderId="1" xfId="0" applyFont="1" applyBorder="1"/>
    <xf numFmtId="0" fontId="1" fillId="0" borderId="22" xfId="0" applyFont="1" applyBorder="1"/>
    <xf numFmtId="0" fontId="1" fillId="0" borderId="19" xfId="0" applyFont="1" applyBorder="1"/>
    <xf numFmtId="0" fontId="1" fillId="0" borderId="20" xfId="0" applyFont="1" applyBorder="1"/>
    <xf numFmtId="0" fontId="4" fillId="0" borderId="2" xfId="0" applyFont="1" applyBorder="1"/>
    <xf numFmtId="0" fontId="4" fillId="0" borderId="22" xfId="0" applyFont="1" applyBorder="1"/>
    <xf numFmtId="0" fontId="4" fillId="0" borderId="19" xfId="0" applyFont="1" applyBorder="1"/>
    <xf numFmtId="0" fontId="4" fillId="0" borderId="20" xfId="0" applyFont="1" applyBorder="1"/>
    <xf numFmtId="0" fontId="1" fillId="0" borderId="4" xfId="0" applyFont="1" applyBorder="1"/>
    <xf numFmtId="0" fontId="1" fillId="0" borderId="7" xfId="0" applyFont="1" applyBorder="1"/>
    <xf numFmtId="0" fontId="1" fillId="0" borderId="5" xfId="0" applyFont="1" applyBorder="1"/>
    <xf numFmtId="0" fontId="1" fillId="0" borderId="16" xfId="0" applyFont="1" applyBorder="1"/>
    <xf numFmtId="0" fontId="4" fillId="0" borderId="18" xfId="0" applyFont="1" applyBorder="1"/>
    <xf numFmtId="0" fontId="1" fillId="0" borderId="15" xfId="0" applyFont="1" applyBorder="1"/>
    <xf numFmtId="0" fontId="1" fillId="0" borderId="8" xfId="0" applyFont="1" applyBorder="1"/>
    <xf numFmtId="0" fontId="1" fillId="0" borderId="9" xfId="0" applyFont="1" applyBorder="1"/>
    <xf numFmtId="0" fontId="4" fillId="0" borderId="14" xfId="0" applyFont="1" applyBorder="1"/>
    <xf numFmtId="0" fontId="4" fillId="0" borderId="10" xfId="0" applyFont="1" applyBorder="1"/>
    <xf numFmtId="0" fontId="4" fillId="0" borderId="11" xfId="0" applyFont="1" applyBorder="1"/>
    <xf numFmtId="0" fontId="5" fillId="0" borderId="25" xfId="0" applyFont="1" applyBorder="1"/>
    <xf numFmtId="0" fontId="5" fillId="0" borderId="26" xfId="0" applyFont="1" applyBorder="1" applyAlignment="1">
      <alignment horizontal="left"/>
    </xf>
    <xf numFmtId="0" fontId="5" fillId="0" borderId="26" xfId="0" applyFont="1" applyBorder="1"/>
    <xf numFmtId="0" fontId="5" fillId="0" borderId="27" xfId="0" applyFont="1" applyBorder="1" applyAlignment="1">
      <alignment horizontal="left"/>
    </xf>
    <xf numFmtId="0" fontId="5" fillId="2" borderId="0" xfId="0" applyFont="1" applyFill="1"/>
    <xf numFmtId="0" fontId="1" fillId="0" borderId="18" xfId="0" applyFont="1" applyBorder="1"/>
    <xf numFmtId="0" fontId="6" fillId="0" borderId="22" xfId="0" applyFont="1" applyBorder="1"/>
    <xf numFmtId="0" fontId="6" fillId="0" borderId="19" xfId="0" applyFont="1" applyBorder="1"/>
    <xf numFmtId="0" fontId="6" fillId="0" borderId="20" xfId="0" applyFont="1" applyBorder="1"/>
    <xf numFmtId="0" fontId="6" fillId="0" borderId="2" xfId="0" applyFont="1" applyBorder="1"/>
    <xf numFmtId="0" fontId="6" fillId="0" borderId="14" xfId="0" applyFont="1" applyBorder="1"/>
    <xf numFmtId="0" fontId="6" fillId="0" borderId="23" xfId="0" applyFont="1" applyBorder="1"/>
    <xf numFmtId="0" fontId="6" fillId="0" borderId="28" xfId="0" applyFont="1" applyBorder="1"/>
    <xf numFmtId="0" fontId="4" fillId="0" borderId="12" xfId="0" applyFont="1" applyBorder="1"/>
    <xf numFmtId="0" fontId="4" fillId="0" borderId="13" xfId="0" applyFont="1" applyBorder="1"/>
    <xf numFmtId="0" fontId="7" fillId="0" borderId="0" xfId="0" applyFont="1"/>
    <xf numFmtId="0" fontId="1" fillId="3" borderId="24" xfId="0" applyFont="1" applyFill="1" applyBorder="1" applyProtection="1">
      <protection locked="0"/>
    </xf>
    <xf numFmtId="0" fontId="1" fillId="3" borderId="15" xfId="0" applyFont="1" applyFill="1" applyBorder="1" applyProtection="1">
      <protection locked="0"/>
    </xf>
    <xf numFmtId="0" fontId="1" fillId="3" borderId="8" xfId="0" applyFont="1" applyFill="1" applyBorder="1" applyProtection="1">
      <protection locked="0"/>
    </xf>
    <xf numFmtId="0" fontId="1" fillId="3" borderId="9" xfId="0" applyFont="1" applyFill="1" applyBorder="1" applyProtection="1">
      <protection locked="0"/>
    </xf>
    <xf numFmtId="0" fontId="1" fillId="3" borderId="16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4" xfId="0" applyFont="1" applyFill="1" applyBorder="1" applyProtection="1">
      <protection locked="0"/>
    </xf>
    <xf numFmtId="0" fontId="1" fillId="3" borderId="17" xfId="0" applyFont="1" applyFill="1" applyBorder="1" applyProtection="1">
      <protection locked="0"/>
    </xf>
    <xf numFmtId="0" fontId="1" fillId="3" borderId="7" xfId="0" applyFont="1" applyFill="1" applyBorder="1" applyProtection="1">
      <protection locked="0"/>
    </xf>
    <xf numFmtId="0" fontId="1" fillId="3" borderId="5" xfId="0" applyFont="1" applyFill="1" applyBorder="1" applyProtection="1">
      <protection locked="0"/>
    </xf>
    <xf numFmtId="0" fontId="1" fillId="3" borderId="21" xfId="0" applyFont="1" applyFill="1" applyBorder="1" applyProtection="1">
      <protection locked="0"/>
    </xf>
    <xf numFmtId="0" fontId="1" fillId="3" borderId="6" xfId="0" applyFont="1" applyFill="1" applyBorder="1" applyProtection="1">
      <protection locked="0"/>
    </xf>
    <xf numFmtId="0" fontId="1" fillId="3" borderId="3" xfId="0" applyFont="1" applyFill="1" applyBorder="1" applyProtection="1">
      <protection locked="0"/>
    </xf>
    <xf numFmtId="0" fontId="1" fillId="0" borderId="29" xfId="0" applyFont="1" applyBorder="1"/>
    <xf numFmtId="0" fontId="1" fillId="0" borderId="6" xfId="0" applyFont="1" applyBorder="1"/>
    <xf numFmtId="0" fontId="1" fillId="0" borderId="3" xfId="0" applyFont="1" applyBorder="1"/>
    <xf numFmtId="0" fontId="1" fillId="0" borderId="30" xfId="0" applyFont="1" applyBorder="1"/>
    <xf numFmtId="0" fontId="1" fillId="0" borderId="31" xfId="0" applyFont="1" applyBorder="1"/>
    <xf numFmtId="0" fontId="0" fillId="0" borderId="1" xfId="0" applyBorder="1"/>
    <xf numFmtId="17" fontId="0" fillId="0" borderId="1" xfId="0" quotePrefix="1" applyNumberFormat="1" applyBorder="1"/>
    <xf numFmtId="0" fontId="0" fillId="0" borderId="29" xfId="0" applyBorder="1"/>
    <xf numFmtId="0" fontId="0" fillId="0" borderId="6" xfId="0" quotePrefix="1" applyBorder="1"/>
    <xf numFmtId="0" fontId="0" fillId="0" borderId="3" xfId="0" applyBorder="1"/>
    <xf numFmtId="0" fontId="0" fillId="0" borderId="30" xfId="0" applyBorder="1"/>
    <xf numFmtId="0" fontId="0" fillId="0" borderId="4" xfId="0" applyBorder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0" borderId="1" xfId="0" quotePrefix="1" applyBorder="1"/>
    <xf numFmtId="0" fontId="8" fillId="0" borderId="0" xfId="0" applyFont="1"/>
    <xf numFmtId="0" fontId="8" fillId="0" borderId="23" xfId="0" applyFont="1" applyBorder="1"/>
    <xf numFmtId="0" fontId="8" fillId="0" borderId="34" xfId="0" applyFont="1" applyBorder="1"/>
    <xf numFmtId="0" fontId="8" fillId="0" borderId="35" xfId="0" applyFont="1" applyBorder="1"/>
    <xf numFmtId="0" fontId="8" fillId="0" borderId="36" xfId="0" applyFont="1" applyBorder="1"/>
    <xf numFmtId="0" fontId="8" fillId="0" borderId="37" xfId="0" applyFont="1" applyBorder="1"/>
    <xf numFmtId="0" fontId="8" fillId="0" borderId="38" xfId="0" applyFont="1" applyBorder="1"/>
    <xf numFmtId="0" fontId="8" fillId="0" borderId="39" xfId="0" applyFont="1" applyBorder="1"/>
    <xf numFmtId="0" fontId="8" fillId="0" borderId="40" xfId="0" applyFont="1" applyBorder="1"/>
    <xf numFmtId="0" fontId="1" fillId="0" borderId="41" xfId="0" applyFont="1" applyBorder="1"/>
    <xf numFmtId="0" fontId="1" fillId="0" borderId="42" xfId="0" applyFont="1" applyBorder="1"/>
    <xf numFmtId="0" fontId="1" fillId="0" borderId="43" xfId="0" applyFont="1" applyBorder="1"/>
    <xf numFmtId="0" fontId="1" fillId="0" borderId="8" xfId="0" quotePrefix="1" applyFont="1" applyBorder="1"/>
    <xf numFmtId="0" fontId="1" fillId="0" borderId="1" xfId="0" quotePrefix="1" applyFont="1" applyBorder="1"/>
    <xf numFmtId="0" fontId="1" fillId="2" borderId="0" xfId="0" applyFont="1" applyFill="1" applyAlignment="1" applyProtection="1">
      <alignment horizontal="left"/>
      <protection locked="0"/>
    </xf>
    <xf numFmtId="0" fontId="6" fillId="0" borderId="44" xfId="0" applyFont="1" applyBorder="1"/>
    <xf numFmtId="0" fontId="5" fillId="0" borderId="45" xfId="0" applyFont="1" applyBorder="1"/>
    <xf numFmtId="0" fontId="7" fillId="4" borderId="0" xfId="0" applyFont="1" applyFill="1"/>
    <xf numFmtId="0" fontId="7" fillId="5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7" fillId="10" borderId="0" xfId="0" applyFont="1" applyFill="1"/>
    <xf numFmtId="0" fontId="0" fillId="11" borderId="0" xfId="0" applyFill="1"/>
    <xf numFmtId="0" fontId="0" fillId="12" borderId="0" xfId="0" applyFill="1"/>
    <xf numFmtId="0" fontId="1" fillId="3" borderId="21" xfId="0" quotePrefix="1" applyFont="1" applyFill="1" applyBorder="1" applyAlignment="1" applyProtection="1">
      <alignment horizontal="left"/>
      <protection locked="0"/>
    </xf>
    <xf numFmtId="0" fontId="1" fillId="3" borderId="6" xfId="0" applyFont="1" applyFill="1" applyBorder="1" applyAlignment="1" applyProtection="1">
      <alignment horizontal="left"/>
      <protection locked="0"/>
    </xf>
    <xf numFmtId="0" fontId="1" fillId="3" borderId="3" xfId="0" applyFont="1" applyFill="1" applyBorder="1" applyAlignment="1" applyProtection="1">
      <alignment horizontal="left"/>
      <protection locked="0"/>
    </xf>
    <xf numFmtId="0" fontId="1" fillId="3" borderId="16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  <protection locked="0"/>
    </xf>
    <xf numFmtId="0" fontId="1" fillId="3" borderId="4" xfId="0" applyFont="1" applyFill="1" applyBorder="1" applyAlignment="1" applyProtection="1">
      <alignment horizontal="left"/>
      <protection locked="0"/>
    </xf>
    <xf numFmtId="0" fontId="1" fillId="3" borderId="17" xfId="0" applyFont="1" applyFill="1" applyBorder="1" applyAlignment="1" applyProtection="1">
      <alignment horizontal="left"/>
      <protection locked="0"/>
    </xf>
    <xf numFmtId="0" fontId="1" fillId="3" borderId="7" xfId="0" applyFont="1" applyFill="1" applyBorder="1" applyAlignment="1" applyProtection="1">
      <alignment horizontal="left"/>
      <protection locked="0"/>
    </xf>
    <xf numFmtId="0" fontId="1" fillId="3" borderId="5" xfId="0" applyFont="1" applyFill="1" applyBorder="1" applyAlignment="1" applyProtection="1">
      <alignment horizontal="left"/>
      <protection locked="0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8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065DCC8B-4180-4611-AA8D-6C6ED8585381}">
  <we:reference id="wa104381504" version="1.0.0.0" store="en-US" storeType="OMEX"/>
  <we:alternateReferences>
    <we:reference id="wa104381504" version="1.0.0.0" store="WA104381504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DFCA6-0002-451B-A16D-5B0D90C871E6}">
  <dimension ref="A1:I41"/>
  <sheetViews>
    <sheetView workbookViewId="0">
      <selection activeCell="L12" sqref="L12"/>
    </sheetView>
  </sheetViews>
  <sheetFormatPr defaultColWidth="8.7109375" defaultRowHeight="15"/>
  <cols>
    <col min="1" max="1" width="8.7109375" style="1"/>
    <col min="2" max="2" width="32.42578125" style="2" customWidth="1"/>
    <col min="3" max="3" width="25.85546875" style="2" customWidth="1"/>
    <col min="4" max="4" width="18.85546875" style="2" customWidth="1"/>
    <col min="5" max="5" width="24.5703125" style="2" bestFit="1" customWidth="1"/>
    <col min="6" max="8" width="17" style="2" customWidth="1"/>
    <col min="9" max="16384" width="8.7109375" style="2"/>
  </cols>
  <sheetData>
    <row r="1" spans="2:9" ht="15.75" thickBot="1">
      <c r="B1" s="1"/>
      <c r="C1" s="1"/>
      <c r="D1" s="1"/>
      <c r="E1" s="1"/>
      <c r="F1" s="1"/>
      <c r="G1" s="1"/>
      <c r="H1" s="1"/>
      <c r="I1" s="1"/>
    </row>
    <row r="2" spans="2:9">
      <c r="B2" s="10" t="s">
        <v>0</v>
      </c>
      <c r="C2" s="96" t="s">
        <v>1</v>
      </c>
      <c r="D2" s="97"/>
      <c r="E2" s="98"/>
      <c r="F2" s="84"/>
      <c r="G2" s="1"/>
      <c r="H2" s="1"/>
      <c r="I2" s="1"/>
    </row>
    <row r="3" spans="2:9">
      <c r="B3" s="11" t="s">
        <v>2</v>
      </c>
      <c r="C3" s="99" t="s">
        <v>3</v>
      </c>
      <c r="D3" s="100"/>
      <c r="E3" s="101"/>
      <c r="F3" s="84"/>
      <c r="G3" s="1"/>
      <c r="H3" s="1"/>
      <c r="I3" s="1"/>
    </row>
    <row r="4" spans="2:9">
      <c r="B4" s="11" t="s">
        <v>4</v>
      </c>
      <c r="C4" s="99" t="s">
        <v>5</v>
      </c>
      <c r="D4" s="100"/>
      <c r="E4" s="101"/>
      <c r="F4" s="84"/>
      <c r="G4" s="1"/>
      <c r="H4" s="1"/>
      <c r="I4" s="1"/>
    </row>
    <row r="5" spans="2:9" ht="15.75" thickBot="1">
      <c r="B5" s="12" t="s">
        <v>6</v>
      </c>
      <c r="C5" s="102"/>
      <c r="D5" s="103"/>
      <c r="E5" s="104"/>
      <c r="F5" s="84"/>
      <c r="G5" s="1"/>
      <c r="H5" s="1"/>
      <c r="I5" s="1"/>
    </row>
    <row r="6" spans="2:9" ht="15.75" thickBot="1">
      <c r="B6" s="1"/>
      <c r="C6" s="1"/>
      <c r="D6" s="1"/>
      <c r="E6" s="1"/>
      <c r="F6" s="1"/>
      <c r="G6" s="1"/>
      <c r="H6" s="1"/>
      <c r="I6" s="1"/>
    </row>
    <row r="7" spans="2:9" ht="15.75" thickBot="1">
      <c r="B7" s="9" t="s">
        <v>7</v>
      </c>
      <c r="C7" s="40" t="s">
        <v>8</v>
      </c>
      <c r="D7" s="4" t="s">
        <v>9</v>
      </c>
      <c r="I7" s="1"/>
    </row>
    <row r="8" spans="2:9">
      <c r="B8" s="1"/>
      <c r="C8" s="1"/>
      <c r="D8" s="1"/>
      <c r="E8" s="1"/>
      <c r="F8" s="1"/>
      <c r="G8" s="1"/>
      <c r="H8" s="1"/>
      <c r="I8" s="1"/>
    </row>
    <row r="9" spans="2:9" ht="15.75" thickBot="1">
      <c r="B9" s="1"/>
      <c r="C9" s="1"/>
      <c r="D9" s="1"/>
      <c r="E9" s="1"/>
      <c r="F9" s="1"/>
      <c r="G9" s="1"/>
      <c r="H9" s="1"/>
      <c r="I9" s="1"/>
    </row>
    <row r="10" spans="2:9" ht="15.75" thickBot="1">
      <c r="B10" s="9" t="s">
        <v>10</v>
      </c>
      <c r="C10" s="21" t="s">
        <v>11</v>
      </c>
      <c r="D10" s="22" t="s">
        <v>12</v>
      </c>
      <c r="E10" s="22" t="s">
        <v>13</v>
      </c>
      <c r="F10" s="22" t="s">
        <v>14</v>
      </c>
      <c r="G10" s="22" t="s">
        <v>15</v>
      </c>
      <c r="H10" s="23" t="s">
        <v>16</v>
      </c>
      <c r="I10" s="1"/>
    </row>
    <row r="11" spans="2:9">
      <c r="B11" s="17" t="s">
        <v>17</v>
      </c>
      <c r="C11" s="18" t="str">
        <f>Calcs!$B$2&amp;Calcs!$C$2&amp;".0"</f>
        <v>10.136.82.0</v>
      </c>
      <c r="D11" s="19" t="s">
        <v>18</v>
      </c>
      <c r="E11" s="19" t="str">
        <f>Calcs!$B$2&amp;Calcs!$C$2&amp;".1"</f>
        <v>10.136.82.1</v>
      </c>
      <c r="F11" s="82" t="s">
        <v>19</v>
      </c>
      <c r="G11" s="19">
        <v>64</v>
      </c>
      <c r="H11" s="20">
        <v>101</v>
      </c>
      <c r="I11" s="1"/>
    </row>
    <row r="12" spans="2:9">
      <c r="B12" s="17" t="s">
        <v>20</v>
      </c>
      <c r="C12" s="16" t="str">
        <f>Calcs!$B$2&amp;Calcs!$C$2&amp;".64"</f>
        <v>10.136.82.64</v>
      </c>
      <c r="D12" s="19" t="s">
        <v>18</v>
      </c>
      <c r="E12" s="5" t="str">
        <f>Calcs!$B$2&amp;Calcs!$C$2&amp;".65"</f>
        <v>10.136.82.65</v>
      </c>
      <c r="F12" s="82" t="s">
        <v>19</v>
      </c>
      <c r="G12" s="19">
        <v>64</v>
      </c>
      <c r="H12" s="13">
        <v>102</v>
      </c>
      <c r="I12" s="1"/>
    </row>
    <row r="13" spans="2:9">
      <c r="B13" s="11" t="s">
        <v>21</v>
      </c>
      <c r="C13" s="16" t="str">
        <f>Calcs!$B$2&amp;Calcs!$C$2&amp;".128"</f>
        <v>10.136.82.128</v>
      </c>
      <c r="D13" s="5" t="s">
        <v>18</v>
      </c>
      <c r="E13" s="5" t="str">
        <f>Calcs!$B$2&amp;Calcs!$C$2&amp;".129"</f>
        <v>10.136.82.129</v>
      </c>
      <c r="F13" s="82" t="s">
        <v>19</v>
      </c>
      <c r="G13" s="5">
        <v>64</v>
      </c>
      <c r="H13" s="13">
        <v>103</v>
      </c>
      <c r="I13" s="1"/>
    </row>
    <row r="14" spans="2:9">
      <c r="B14" s="11" t="s">
        <v>22</v>
      </c>
      <c r="C14" s="16" t="str">
        <f>Calcs!$B$2&amp;Calcs!$C$2&amp;".192"</f>
        <v>10.136.82.192</v>
      </c>
      <c r="D14" s="5" t="s">
        <v>23</v>
      </c>
      <c r="E14" s="5" t="str">
        <f>Calcs!$B$2&amp;Calcs!$C$2&amp;".193"</f>
        <v>10.136.82.193</v>
      </c>
      <c r="F14" s="83" t="s">
        <v>24</v>
      </c>
      <c r="G14" s="5">
        <v>32</v>
      </c>
      <c r="H14" s="13">
        <v>104</v>
      </c>
      <c r="I14" s="1"/>
    </row>
    <row r="15" spans="2:9">
      <c r="B15" s="11" t="s">
        <v>25</v>
      </c>
      <c r="C15" s="16" t="str">
        <f>Calcs!$B$2&amp;Calcs!$C$2&amp;".224"</f>
        <v>10.136.82.224</v>
      </c>
      <c r="D15" s="5" t="s">
        <v>26</v>
      </c>
      <c r="E15" s="5" t="str">
        <f>Calcs!$B$2&amp;Calcs!$C$2&amp;".225"</f>
        <v>10.136.82.225</v>
      </c>
      <c r="F15" s="83" t="s">
        <v>27</v>
      </c>
      <c r="G15" s="5">
        <v>16</v>
      </c>
      <c r="H15" s="13">
        <v>105</v>
      </c>
      <c r="I15" s="1"/>
    </row>
    <row r="16" spans="2:9">
      <c r="B16" s="11" t="s">
        <v>28</v>
      </c>
      <c r="C16" s="16" t="str">
        <f>Calcs!$B$2&amp;Calcs!$C$2&amp;".240"</f>
        <v>10.136.82.240</v>
      </c>
      <c r="D16" s="5" t="s">
        <v>26</v>
      </c>
      <c r="E16" s="5" t="str">
        <f>Calcs!$B$2&amp;Calcs!$C$2&amp;".241"</f>
        <v>10.136.82.241</v>
      </c>
      <c r="F16" s="83" t="s">
        <v>27</v>
      </c>
      <c r="G16" s="5">
        <v>16</v>
      </c>
      <c r="H16" s="13">
        <v>201</v>
      </c>
      <c r="I16" s="1"/>
    </row>
    <row r="17" spans="2:9">
      <c r="B17" s="11" t="s">
        <v>29</v>
      </c>
      <c r="C17" s="16" t="str">
        <f>Calcs!$B$2&amp;Calcs!$C$2+1&amp;".0"</f>
        <v>10.136.83.0</v>
      </c>
      <c r="D17" s="5" t="s">
        <v>30</v>
      </c>
      <c r="E17" s="5" t="str">
        <f>Calcs!$B$2&amp;Calcs!$C$2+1&amp;".1"</f>
        <v>10.136.83.1</v>
      </c>
      <c r="F17" s="83" t="s">
        <v>31</v>
      </c>
      <c r="G17" s="5">
        <v>128</v>
      </c>
      <c r="H17" s="13">
        <v>106</v>
      </c>
      <c r="I17" s="1"/>
    </row>
    <row r="18" spans="2:9">
      <c r="B18" s="11" t="s">
        <v>32</v>
      </c>
      <c r="C18" s="16" t="str">
        <f>Calcs!$B$2&amp;Calcs!$C$2+1&amp;".128"</f>
        <v>10.136.83.128</v>
      </c>
      <c r="D18" s="5" t="s">
        <v>18</v>
      </c>
      <c r="E18" s="5" t="str">
        <f>Calcs!$B$2&amp;Calcs!$C$2+1&amp;".129"</f>
        <v>10.136.83.129</v>
      </c>
      <c r="F18" s="82" t="s">
        <v>19</v>
      </c>
      <c r="G18" s="5">
        <v>64</v>
      </c>
      <c r="H18" s="13">
        <v>107</v>
      </c>
      <c r="I18" s="1"/>
    </row>
    <row r="19" spans="2:9">
      <c r="B19" s="11" t="s">
        <v>33</v>
      </c>
      <c r="C19" s="16" t="str">
        <f>Calcs!$B$2&amp;Calcs!$C$2+1&amp;".192"</f>
        <v>10.136.83.192</v>
      </c>
      <c r="D19" s="5" t="s">
        <v>23</v>
      </c>
      <c r="E19" s="5" t="str">
        <f>Calcs!$B$2&amp;Calcs!$C$2+1&amp;".193"</f>
        <v>10.136.83.193</v>
      </c>
      <c r="F19" s="83" t="s">
        <v>24</v>
      </c>
      <c r="G19" s="5">
        <v>32</v>
      </c>
      <c r="H19" s="13">
        <v>108</v>
      </c>
      <c r="I19" s="1"/>
    </row>
    <row r="20" spans="2:9">
      <c r="B20" s="11" t="s">
        <v>34</v>
      </c>
      <c r="C20" s="16" t="str">
        <f>Calcs!$B$2&amp;Calcs!$C$2+1&amp;".224"</f>
        <v>10.136.83.224</v>
      </c>
      <c r="D20" s="5" t="s">
        <v>26</v>
      </c>
      <c r="E20" s="5" t="str">
        <f>Calcs!$B$2&amp;Calcs!$C$2+1&amp;".225"</f>
        <v>10.136.83.225</v>
      </c>
      <c r="F20" s="83" t="s">
        <v>27</v>
      </c>
      <c r="G20" s="5">
        <v>16</v>
      </c>
      <c r="H20" s="13">
        <v>109</v>
      </c>
      <c r="I20" s="1"/>
    </row>
    <row r="21" spans="2:9">
      <c r="B21" s="7" t="s">
        <v>35</v>
      </c>
      <c r="C21" s="16" t="str">
        <f>Calcs!$B$2&amp;Calcs!$C$2+1&amp;".240"</f>
        <v>10.136.83.240</v>
      </c>
      <c r="D21" s="5" t="s">
        <v>26</v>
      </c>
      <c r="E21" s="5"/>
      <c r="F21" s="83" t="s">
        <v>27</v>
      </c>
      <c r="G21" s="5">
        <v>16</v>
      </c>
      <c r="H21" s="13"/>
      <c r="I21" s="1"/>
    </row>
    <row r="22" spans="2:9">
      <c r="B22" s="1"/>
      <c r="C22" s="1"/>
      <c r="D22" s="1"/>
      <c r="E22" s="1"/>
      <c r="F22" s="1"/>
      <c r="G22" s="1"/>
      <c r="H22" s="1"/>
      <c r="I22" s="1"/>
    </row>
    <row r="23" spans="2:9" ht="15.75" thickBot="1">
      <c r="B23" s="1"/>
      <c r="C23" s="1"/>
      <c r="D23" s="1"/>
      <c r="E23" s="1"/>
      <c r="F23" s="1"/>
      <c r="G23" s="1"/>
      <c r="H23" s="1"/>
      <c r="I23" s="1"/>
    </row>
    <row r="24" spans="2:9" ht="15.75" thickBot="1">
      <c r="B24" s="9" t="s">
        <v>36</v>
      </c>
      <c r="C24" s="1"/>
      <c r="D24" s="1"/>
      <c r="E24" s="1"/>
      <c r="F24" s="1"/>
      <c r="G24" s="1"/>
      <c r="H24" s="1"/>
      <c r="I24" s="1"/>
    </row>
    <row r="25" spans="2:9" ht="15.75" thickBot="1">
      <c r="B25" s="9" t="s">
        <v>10</v>
      </c>
      <c r="C25" s="9" t="s">
        <v>37</v>
      </c>
      <c r="D25" s="9" t="s">
        <v>38</v>
      </c>
      <c r="E25" s="9" t="s">
        <v>13</v>
      </c>
      <c r="F25" s="9"/>
      <c r="G25" s="9"/>
      <c r="H25" s="1"/>
      <c r="I25" s="1"/>
    </row>
    <row r="26" spans="2:9">
      <c r="B26" s="10" t="s">
        <v>17</v>
      </c>
      <c r="C26" s="53" t="str">
        <f>Calcs!$B$2&amp;Calcs!$C$2&amp;".62"</f>
        <v>10.136.82.62</v>
      </c>
      <c r="D26" s="54" t="s">
        <v>18</v>
      </c>
      <c r="E26" s="54" t="s">
        <v>18</v>
      </c>
      <c r="F26" s="79"/>
      <c r="G26" s="55"/>
      <c r="H26" s="1"/>
      <c r="I26" s="1"/>
    </row>
    <row r="27" spans="2:9">
      <c r="B27" s="11" t="s">
        <v>20</v>
      </c>
      <c r="C27" s="56" t="str">
        <f>Calcs!$B$2&amp;Calcs!$C$2&amp;".126"</f>
        <v>10.136.82.126</v>
      </c>
      <c r="D27" s="5" t="s">
        <v>18</v>
      </c>
      <c r="E27" s="5" t="s">
        <v>18</v>
      </c>
      <c r="F27" s="80"/>
      <c r="G27" s="13"/>
      <c r="H27" s="1"/>
      <c r="I27" s="1"/>
    </row>
    <row r="28" spans="2:9">
      <c r="B28" s="11" t="s">
        <v>21</v>
      </c>
      <c r="C28" s="56" t="str">
        <f>Calcs!$B$2&amp;Calcs!$C$2&amp;".190"</f>
        <v>10.136.82.190</v>
      </c>
      <c r="D28" s="5" t="s">
        <v>18</v>
      </c>
      <c r="E28" s="5" t="s">
        <v>18</v>
      </c>
      <c r="F28" s="80"/>
      <c r="G28" s="13"/>
      <c r="H28" s="1"/>
      <c r="I28" s="1"/>
    </row>
    <row r="29" spans="2:9">
      <c r="B29" s="11" t="s">
        <v>22</v>
      </c>
      <c r="C29" s="56" t="str">
        <f>Calcs!$B$2&amp;Calcs!$C$2&amp;".222"</f>
        <v>10.136.82.222</v>
      </c>
      <c r="D29" s="5" t="s">
        <v>23</v>
      </c>
      <c r="E29" s="5" t="s">
        <v>23</v>
      </c>
      <c r="F29" s="80"/>
      <c r="G29" s="13"/>
      <c r="H29" s="1"/>
      <c r="I29" s="1"/>
    </row>
    <row r="30" spans="2:9">
      <c r="B30" s="11" t="s">
        <v>25</v>
      </c>
      <c r="C30" s="56" t="s">
        <v>39</v>
      </c>
      <c r="D30" s="5" t="s">
        <v>39</v>
      </c>
      <c r="E30" s="5" t="s">
        <v>39</v>
      </c>
      <c r="F30" s="80"/>
      <c r="G30" s="13"/>
      <c r="H30" s="1"/>
      <c r="I30" s="1"/>
    </row>
    <row r="31" spans="2:9">
      <c r="B31" s="11" t="s">
        <v>28</v>
      </c>
      <c r="C31" s="56" t="s">
        <v>39</v>
      </c>
      <c r="D31" s="5" t="s">
        <v>39</v>
      </c>
      <c r="E31" s="5" t="s">
        <v>39</v>
      </c>
      <c r="F31" s="80"/>
      <c r="G31" s="13"/>
      <c r="H31" s="1"/>
      <c r="I31" s="1"/>
    </row>
    <row r="32" spans="2:9">
      <c r="B32" s="11" t="s">
        <v>29</v>
      </c>
      <c r="C32" s="56" t="str">
        <f>Calcs!$B$2&amp;Calcs!$C$2+1&amp;".126"</f>
        <v>10.136.83.126</v>
      </c>
      <c r="D32" s="5" t="s">
        <v>30</v>
      </c>
      <c r="E32" s="5" t="s">
        <v>30</v>
      </c>
      <c r="F32" s="80"/>
      <c r="G32" s="13"/>
      <c r="H32" s="1"/>
      <c r="I32" s="1"/>
    </row>
    <row r="33" spans="2:9">
      <c r="B33" s="11" t="s">
        <v>32</v>
      </c>
      <c r="C33" s="56" t="str">
        <f>Calcs!$B$2&amp;Calcs!$C$2+1&amp;".190"</f>
        <v>10.136.83.190</v>
      </c>
      <c r="D33" s="5" t="s">
        <v>18</v>
      </c>
      <c r="E33" s="5" t="s">
        <v>18</v>
      </c>
      <c r="F33" s="80"/>
      <c r="G33" s="13"/>
      <c r="H33" s="1"/>
      <c r="I33" s="1"/>
    </row>
    <row r="34" spans="2:9">
      <c r="B34" s="11" t="s">
        <v>33</v>
      </c>
      <c r="C34" s="56" t="str">
        <f>Calcs!$B$2&amp;Calcs!$C$2+1&amp;".222"</f>
        <v>10.136.83.222</v>
      </c>
      <c r="D34" s="5" t="s">
        <v>23</v>
      </c>
      <c r="E34" s="5" t="s">
        <v>23</v>
      </c>
      <c r="F34" s="80"/>
      <c r="G34" s="13"/>
      <c r="H34" s="1"/>
      <c r="I34" s="1"/>
    </row>
    <row r="35" spans="2:9" ht="15.75" thickBot="1">
      <c r="B35" s="12" t="s">
        <v>34</v>
      </c>
      <c r="C35" s="57" t="str">
        <f>Calcs!$B$2&amp;Calcs!$C$2+1&amp;".238"</f>
        <v>10.136.83.238</v>
      </c>
      <c r="D35" s="14" t="s">
        <v>26</v>
      </c>
      <c r="E35" s="14" t="s">
        <v>26</v>
      </c>
      <c r="F35" s="81"/>
      <c r="G35" s="15"/>
      <c r="H35" s="1"/>
      <c r="I35" s="1"/>
    </row>
    <row r="36" spans="2:9">
      <c r="B36" s="1"/>
      <c r="C36" s="1"/>
      <c r="D36" s="1"/>
      <c r="E36" s="1"/>
      <c r="F36" s="1"/>
      <c r="G36" s="1"/>
      <c r="H36" s="1"/>
      <c r="I36" s="1"/>
    </row>
    <row r="37" spans="2:9">
      <c r="B37" s="1"/>
      <c r="C37" s="1"/>
      <c r="D37" s="1"/>
      <c r="E37" s="1"/>
      <c r="F37" s="1"/>
      <c r="G37" s="1"/>
      <c r="H37" s="1"/>
      <c r="I37" s="1"/>
    </row>
    <row r="38" spans="2:9">
      <c r="B38" s="105" t="s">
        <v>40</v>
      </c>
      <c r="C38" s="105"/>
      <c r="D38" s="105"/>
      <c r="E38" s="105"/>
      <c r="F38" s="105"/>
      <c r="G38" s="105"/>
      <c r="H38" s="105"/>
      <c r="I38" s="1"/>
    </row>
    <row r="39" spans="2:9">
      <c r="B39" s="105" t="s">
        <v>41</v>
      </c>
      <c r="C39" s="105"/>
      <c r="D39" s="106" t="str">
        <f>IF(LEN(C3)=0,"",SUBSTITUTE(C3,"/","")&amp;" - IP address schema.xlsx")</f>
        <v>BETOCE - IP address schema.xlsx</v>
      </c>
      <c r="E39" s="106"/>
      <c r="F39" s="106"/>
      <c r="G39" s="106"/>
      <c r="H39" s="106"/>
      <c r="I39" s="1"/>
    </row>
    <row r="40" spans="2:9">
      <c r="B40" s="1"/>
      <c r="C40" s="1"/>
      <c r="D40" s="1"/>
      <c r="E40" s="1"/>
      <c r="F40" s="1"/>
      <c r="G40" s="1"/>
      <c r="H40" s="1"/>
      <c r="I40" s="1"/>
    </row>
    <row r="41" spans="2:9">
      <c r="B41" s="1"/>
      <c r="C41" s="1"/>
      <c r="D41" s="1"/>
      <c r="E41" s="1"/>
      <c r="F41" s="1"/>
      <c r="G41" s="1"/>
      <c r="H41" s="1"/>
      <c r="I41" s="1"/>
    </row>
  </sheetData>
  <sheetProtection algorithmName="SHA-512" hashValue="ABev2q7vBKXCIBN2z4ITJeNLFHpo3N/N6W1HZgqR1qmxP/ZAYnccZHz6fPs+2oQrvSga9dvPafAqf973gqGSPw==" saltValue="OvEYygtvtfZdGwRCIaTbCw==" spinCount="100000" sheet="1" objects="1" scenarios="1"/>
  <protectedRanges>
    <protectedRange sqref="C7" name="Range2"/>
    <protectedRange sqref="C2:F5" name="Range1"/>
  </protectedRanges>
  <mergeCells count="7">
    <mergeCell ref="C2:E2"/>
    <mergeCell ref="C3:E3"/>
    <mergeCell ref="C4:E4"/>
    <mergeCell ref="C5:E5"/>
    <mergeCell ref="B39:C39"/>
    <mergeCell ref="B38:H38"/>
    <mergeCell ref="D39:H39"/>
  </mergeCells>
  <phoneticPr fontId="2" type="noConversion"/>
  <pageMargins left="0.7" right="0.7" top="0.75" bottom="0.75" header="0.3" footer="0.3"/>
  <pageSetup paperSize="9" orientation="portrait" r:id="rId1"/>
  <ignoredErrors>
    <ignoredError sqref="C33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2B9FB-5B6B-4BEE-A171-2FD95B9EDC58}">
  <dimension ref="A1:F72"/>
  <sheetViews>
    <sheetView workbookViewId="0">
      <selection activeCell="B11" sqref="B11"/>
    </sheetView>
  </sheetViews>
  <sheetFormatPr defaultColWidth="8.7109375" defaultRowHeight="15"/>
  <cols>
    <col min="1" max="1" width="8.7109375" style="1"/>
    <col min="2" max="2" width="21.7109375" style="2" customWidth="1"/>
    <col min="3" max="3" width="28.85546875" style="2" customWidth="1"/>
    <col min="4" max="4" width="17.7109375" style="2" customWidth="1"/>
    <col min="5" max="5" width="25.140625" style="2" customWidth="1"/>
    <col min="6" max="6" width="49" style="2" customWidth="1"/>
    <col min="7" max="16384" width="8.7109375" style="2"/>
  </cols>
  <sheetData>
    <row r="1" spans="2:6" ht="15.75" thickBot="1">
      <c r="B1" s="1"/>
      <c r="C1" s="1"/>
      <c r="D1" s="1"/>
      <c r="E1" s="1"/>
      <c r="F1" s="1"/>
    </row>
    <row r="2" spans="2:6">
      <c r="B2" s="30" t="s">
        <v>80</v>
      </c>
      <c r="C2" s="24" t="s">
        <v>32</v>
      </c>
      <c r="D2" s="1"/>
      <c r="E2" s="1"/>
      <c r="F2" s="1"/>
    </row>
    <row r="3" spans="2:6">
      <c r="B3" s="31" t="s">
        <v>81</v>
      </c>
      <c r="C3" s="25">
        <f>Summary!H18</f>
        <v>107</v>
      </c>
      <c r="D3" s="1"/>
      <c r="E3" s="1"/>
      <c r="F3" s="1"/>
    </row>
    <row r="4" spans="2:6">
      <c r="B4" s="31" t="s">
        <v>82</v>
      </c>
      <c r="C4" s="26" t="str">
        <f>Calcs!$B$2&amp;Calcs!$C$2+1&amp;".128"</f>
        <v>10.136.83.128</v>
      </c>
      <c r="D4" s="1"/>
      <c r="E4" s="1"/>
      <c r="F4" s="1"/>
    </row>
    <row r="5" spans="2:6">
      <c r="B5" s="31" t="s">
        <v>83</v>
      </c>
      <c r="C5" s="26" t="str">
        <f>Calcs!$B$2&amp;Calcs!$C$2+1&amp;".129"</f>
        <v>10.136.83.129</v>
      </c>
      <c r="D5" s="1"/>
      <c r="E5" s="1"/>
      <c r="F5" s="1"/>
    </row>
    <row r="6" spans="2:6">
      <c r="B6" s="31" t="s">
        <v>12</v>
      </c>
      <c r="C6" s="26" t="str">
        <f>Summary!D18</f>
        <v>255.255.255.192</v>
      </c>
      <c r="D6" s="1"/>
      <c r="E6" s="1"/>
      <c r="F6" s="1"/>
    </row>
    <row r="7" spans="2:6">
      <c r="B7" s="85" t="s">
        <v>14</v>
      </c>
      <c r="C7" s="86" t="str">
        <f>Summary!F18</f>
        <v>/26</v>
      </c>
      <c r="D7" s="1"/>
      <c r="E7" s="1"/>
      <c r="F7" s="1"/>
    </row>
    <row r="8" spans="2:6" ht="15.75" thickBot="1">
      <c r="B8" s="32" t="s">
        <v>84</v>
      </c>
      <c r="C8" s="27">
        <f>Summary!G18-3</f>
        <v>61</v>
      </c>
      <c r="D8" s="1"/>
      <c r="E8" s="1"/>
      <c r="F8" s="1"/>
    </row>
    <row r="9" spans="2:6" ht="15.75" thickBot="1">
      <c r="B9" s="28"/>
      <c r="C9" s="28"/>
      <c r="D9" s="1"/>
      <c r="E9" s="1"/>
      <c r="F9" s="1"/>
    </row>
    <row r="10" spans="2:6" ht="15.75" thickBot="1">
      <c r="B10" s="35" t="s">
        <v>84</v>
      </c>
      <c r="C10" s="34" t="s">
        <v>85</v>
      </c>
      <c r="D10" s="22" t="s">
        <v>86</v>
      </c>
      <c r="E10" s="22" t="s">
        <v>87</v>
      </c>
      <c r="F10" s="23" t="s">
        <v>45</v>
      </c>
    </row>
    <row r="11" spans="2:6">
      <c r="B11" s="6" t="str">
        <f>Calcs!$B$2&amp;Calcs!$C$2+1&amp;Calcs!$A130</f>
        <v>10.136.83.130</v>
      </c>
      <c r="C11" s="50"/>
      <c r="D11" s="51"/>
      <c r="E11" s="51"/>
      <c r="F11" s="52"/>
    </row>
    <row r="12" spans="2:6" ht="14.25">
      <c r="B12" s="7" t="str">
        <f>Calcs!$B$2&amp;Calcs!$C$2+1&amp;Calcs!$A131</f>
        <v>10.136.83.131</v>
      </c>
      <c r="C12" s="44"/>
      <c r="D12" s="45"/>
      <c r="E12" s="45"/>
      <c r="F12" s="46"/>
    </row>
    <row r="13" spans="2:6" ht="14.25">
      <c r="B13" s="7" t="str">
        <f>Calcs!$B$2&amp;Calcs!$C$2+1&amp;Calcs!$A132</f>
        <v>10.136.83.132</v>
      </c>
      <c r="C13" s="44"/>
      <c r="D13" s="45"/>
      <c r="E13" s="45"/>
      <c r="F13" s="46"/>
    </row>
    <row r="14" spans="2:6" ht="14.25">
      <c r="B14" s="7" t="str">
        <f>Calcs!$B$2&amp;Calcs!$C$2+1&amp;Calcs!$A133</f>
        <v>10.136.83.133</v>
      </c>
      <c r="C14" s="44"/>
      <c r="D14" s="45"/>
      <c r="E14" s="45"/>
      <c r="F14" s="46"/>
    </row>
    <row r="15" spans="2:6" ht="14.25">
      <c r="B15" s="7" t="str">
        <f>Calcs!$B$2&amp;Calcs!$C$2+1&amp;Calcs!$A134</f>
        <v>10.136.83.134</v>
      </c>
      <c r="C15" s="44"/>
      <c r="D15" s="45"/>
      <c r="E15" s="45"/>
      <c r="F15" s="46"/>
    </row>
    <row r="16" spans="2:6" ht="14.25">
      <c r="B16" s="7" t="str">
        <f>Calcs!$B$2&amp;Calcs!$C$2+1&amp;Calcs!$A135</f>
        <v>10.136.83.135</v>
      </c>
      <c r="C16" s="44"/>
      <c r="D16" s="45"/>
      <c r="E16" s="45"/>
      <c r="F16" s="46"/>
    </row>
    <row r="17" spans="2:6" ht="14.25">
      <c r="B17" s="7" t="str">
        <f>Calcs!$B$2&amp;Calcs!$C$2+1&amp;Calcs!$A136</f>
        <v>10.136.83.136</v>
      </c>
      <c r="C17" s="44"/>
      <c r="D17" s="45"/>
      <c r="E17" s="45"/>
      <c r="F17" s="46"/>
    </row>
    <row r="18" spans="2:6" ht="14.25">
      <c r="B18" s="7" t="str">
        <f>Calcs!$B$2&amp;Calcs!$C$2+1&amp;Calcs!$A137</f>
        <v>10.136.83.137</v>
      </c>
      <c r="C18" s="44"/>
      <c r="D18" s="45"/>
      <c r="E18" s="45"/>
      <c r="F18" s="46"/>
    </row>
    <row r="19" spans="2:6" ht="14.25">
      <c r="B19" s="7" t="str">
        <f>Calcs!$B$2&amp;Calcs!$C$2+1&amp;Calcs!$A138</f>
        <v>10.136.83.138</v>
      </c>
      <c r="C19" s="44"/>
      <c r="D19" s="45"/>
      <c r="E19" s="45"/>
      <c r="F19" s="46"/>
    </row>
    <row r="20" spans="2:6" ht="14.25">
      <c r="B20" s="7" t="str">
        <f>Calcs!$B$2&amp;Calcs!$C$2+1&amp;Calcs!$A139</f>
        <v>10.136.83.139</v>
      </c>
      <c r="C20" s="44"/>
      <c r="D20" s="45"/>
      <c r="E20" s="45"/>
      <c r="F20" s="46"/>
    </row>
    <row r="21" spans="2:6" ht="14.25">
      <c r="B21" s="7" t="str">
        <f>Calcs!$B$2&amp;Calcs!$C$2+1&amp;Calcs!$A140</f>
        <v>10.136.83.140</v>
      </c>
      <c r="C21" s="44"/>
      <c r="D21" s="45"/>
      <c r="E21" s="45"/>
      <c r="F21" s="46"/>
    </row>
    <row r="22" spans="2:6" ht="14.25">
      <c r="B22" s="7" t="str">
        <f>Calcs!$B$2&amp;Calcs!$C$2+1&amp;Calcs!$A141</f>
        <v>10.136.83.141</v>
      </c>
      <c r="C22" s="44"/>
      <c r="D22" s="45"/>
      <c r="E22" s="45"/>
      <c r="F22" s="46"/>
    </row>
    <row r="23" spans="2:6" ht="14.25">
      <c r="B23" s="7" t="str">
        <f>Calcs!$B$2&amp;Calcs!$C$2+1&amp;Calcs!$A142</f>
        <v>10.136.83.142</v>
      </c>
      <c r="C23" s="44"/>
      <c r="D23" s="45"/>
      <c r="E23" s="45"/>
      <c r="F23" s="46"/>
    </row>
    <row r="24" spans="2:6" ht="14.25">
      <c r="B24" s="7" t="str">
        <f>Calcs!$B$2&amp;Calcs!$C$2+1&amp;Calcs!$A143</f>
        <v>10.136.83.143</v>
      </c>
      <c r="C24" s="44"/>
      <c r="D24" s="45"/>
      <c r="E24" s="45"/>
      <c r="F24" s="46"/>
    </row>
    <row r="25" spans="2:6" ht="14.25">
      <c r="B25" s="7" t="str">
        <f>Calcs!$B$2&amp;Calcs!$C$2+1&amp;Calcs!$A144</f>
        <v>10.136.83.144</v>
      </c>
      <c r="C25" s="44"/>
      <c r="D25" s="45"/>
      <c r="E25" s="45"/>
      <c r="F25" s="46"/>
    </row>
    <row r="26" spans="2:6" ht="14.25">
      <c r="B26" s="7" t="str">
        <f>Calcs!$B$2&amp;Calcs!$C$2+1&amp;Calcs!$A145</f>
        <v>10.136.83.145</v>
      </c>
      <c r="C26" s="44"/>
      <c r="D26" s="45"/>
      <c r="E26" s="45"/>
      <c r="F26" s="46"/>
    </row>
    <row r="27" spans="2:6" ht="14.25">
      <c r="B27" s="7" t="str">
        <f>Calcs!$B$2&amp;Calcs!$C$2+1&amp;Calcs!$A146</f>
        <v>10.136.83.146</v>
      </c>
      <c r="C27" s="44"/>
      <c r="D27" s="45"/>
      <c r="E27" s="45"/>
      <c r="F27" s="46"/>
    </row>
    <row r="28" spans="2:6" ht="14.25">
      <c r="B28" s="7" t="str">
        <f>Calcs!$B$2&amp;Calcs!$C$2+1&amp;Calcs!$A147</f>
        <v>10.136.83.147</v>
      </c>
      <c r="C28" s="44"/>
      <c r="D28" s="45"/>
      <c r="E28" s="45"/>
      <c r="F28" s="46"/>
    </row>
    <row r="29" spans="2:6" ht="14.25">
      <c r="B29" s="7" t="str">
        <f>Calcs!$B$2&amp;Calcs!$C$2+1&amp;Calcs!$A148</f>
        <v>10.136.83.148</v>
      </c>
      <c r="C29" s="44"/>
      <c r="D29" s="45"/>
      <c r="E29" s="45"/>
      <c r="F29" s="46"/>
    </row>
    <row r="30" spans="2:6" ht="14.25">
      <c r="B30" s="7" t="str">
        <f>Calcs!$B$2&amp;Calcs!$C$2+1&amp;Calcs!$A149</f>
        <v>10.136.83.149</v>
      </c>
      <c r="C30" s="44"/>
      <c r="D30" s="45"/>
      <c r="E30" s="45"/>
      <c r="F30" s="46"/>
    </row>
    <row r="31" spans="2:6" ht="14.25">
      <c r="B31" s="7" t="str">
        <f>Calcs!$B$2&amp;Calcs!$C$2+1&amp;Calcs!$A150</f>
        <v>10.136.83.150</v>
      </c>
      <c r="C31" s="44"/>
      <c r="D31" s="45"/>
      <c r="E31" s="45"/>
      <c r="F31" s="46"/>
    </row>
    <row r="32" spans="2:6" ht="14.25">
      <c r="B32" s="7" t="str">
        <f>Calcs!$B$2&amp;Calcs!$C$2+1&amp;Calcs!$A151</f>
        <v>10.136.83.151</v>
      </c>
      <c r="C32" s="44"/>
      <c r="D32" s="45"/>
      <c r="E32" s="45"/>
      <c r="F32" s="46"/>
    </row>
    <row r="33" spans="2:6" ht="14.25">
      <c r="B33" s="7" t="str">
        <f>Calcs!$B$2&amp;Calcs!$C$2+1&amp;Calcs!$A152</f>
        <v>10.136.83.152</v>
      </c>
      <c r="C33" s="44"/>
      <c r="D33" s="45"/>
      <c r="E33" s="45"/>
      <c r="F33" s="46"/>
    </row>
    <row r="34" spans="2:6" ht="14.25">
      <c r="B34" s="7" t="str">
        <f>Calcs!$B$2&amp;Calcs!$C$2+1&amp;Calcs!$A153</f>
        <v>10.136.83.153</v>
      </c>
      <c r="C34" s="44"/>
      <c r="D34" s="45"/>
      <c r="E34" s="45"/>
      <c r="F34" s="46"/>
    </row>
    <row r="35" spans="2:6" ht="14.25">
      <c r="B35" s="7" t="str">
        <f>Calcs!$B$2&amp;Calcs!$C$2+1&amp;Calcs!$A154</f>
        <v>10.136.83.154</v>
      </c>
      <c r="C35" s="44"/>
      <c r="D35" s="45"/>
      <c r="E35" s="45"/>
      <c r="F35" s="46"/>
    </row>
    <row r="36" spans="2:6" ht="14.25">
      <c r="B36" s="7" t="str">
        <f>Calcs!$B$2&amp;Calcs!$C$2+1&amp;Calcs!$A155</f>
        <v>10.136.83.155</v>
      </c>
      <c r="C36" s="44"/>
      <c r="D36" s="45"/>
      <c r="E36" s="45"/>
      <c r="F36" s="46"/>
    </row>
    <row r="37" spans="2:6" ht="14.25">
      <c r="B37" s="7" t="str">
        <f>Calcs!$B$2&amp;Calcs!$C$2+1&amp;Calcs!$A156</f>
        <v>10.136.83.156</v>
      </c>
      <c r="C37" s="44"/>
      <c r="D37" s="45"/>
      <c r="E37" s="45"/>
      <c r="F37" s="46"/>
    </row>
    <row r="38" spans="2:6" ht="14.25">
      <c r="B38" s="7" t="str">
        <f>Calcs!$B$2&amp;Calcs!$C$2+1&amp;Calcs!$A157</f>
        <v>10.136.83.157</v>
      </c>
      <c r="C38" s="44"/>
      <c r="D38" s="45"/>
      <c r="E38" s="45"/>
      <c r="F38" s="46"/>
    </row>
    <row r="39" spans="2:6" ht="14.25">
      <c r="B39" s="7" t="str">
        <f>Calcs!$B$2&amp;Calcs!$C$2+1&amp;Calcs!$A158</f>
        <v>10.136.83.158</v>
      </c>
      <c r="C39" s="44"/>
      <c r="D39" s="45"/>
      <c r="E39" s="45"/>
      <c r="F39" s="46"/>
    </row>
    <row r="40" spans="2:6" ht="14.25">
      <c r="B40" s="7" t="str">
        <f>Calcs!$B$2&amp;Calcs!$C$2+1&amp;Calcs!$A159</f>
        <v>10.136.83.159</v>
      </c>
      <c r="C40" s="44"/>
      <c r="D40" s="45"/>
      <c r="E40" s="45"/>
      <c r="F40" s="46"/>
    </row>
    <row r="41" spans="2:6" ht="14.25">
      <c r="B41" s="7" t="str">
        <f>Calcs!$B$2&amp;Calcs!$C$2+1&amp;Calcs!$A160</f>
        <v>10.136.83.160</v>
      </c>
      <c r="C41" s="44"/>
      <c r="D41" s="45"/>
      <c r="E41" s="45"/>
      <c r="F41" s="46"/>
    </row>
    <row r="42" spans="2:6" ht="14.25">
      <c r="B42" s="7" t="str">
        <f>Calcs!$B$2&amp;Calcs!$C$2+1&amp;Calcs!$A161</f>
        <v>10.136.83.161</v>
      </c>
      <c r="C42" s="44"/>
      <c r="D42" s="45"/>
      <c r="E42" s="45"/>
      <c r="F42" s="46"/>
    </row>
    <row r="43" spans="2:6" ht="14.25">
      <c r="B43" s="7" t="str">
        <f>Calcs!$B$2&amp;Calcs!$C$2+1&amp;Calcs!$A162</f>
        <v>10.136.83.162</v>
      </c>
      <c r="C43" s="44"/>
      <c r="D43" s="45"/>
      <c r="E43" s="45"/>
      <c r="F43" s="46"/>
    </row>
    <row r="44" spans="2:6" ht="14.25">
      <c r="B44" s="7" t="str">
        <f>Calcs!$B$2&amp;Calcs!$C$2+1&amp;Calcs!$A163</f>
        <v>10.136.83.163</v>
      </c>
      <c r="C44" s="44"/>
      <c r="D44" s="45"/>
      <c r="E44" s="45"/>
      <c r="F44" s="46"/>
    </row>
    <row r="45" spans="2:6" ht="14.25">
      <c r="B45" s="7" t="str">
        <f>Calcs!$B$2&amp;Calcs!$C$2+1&amp;Calcs!$A164</f>
        <v>10.136.83.164</v>
      </c>
      <c r="C45" s="44"/>
      <c r="D45" s="45"/>
      <c r="E45" s="45"/>
      <c r="F45" s="46"/>
    </row>
    <row r="46" spans="2:6" ht="14.25">
      <c r="B46" s="7" t="str">
        <f>Calcs!$B$2&amp;Calcs!$C$2+1&amp;Calcs!$A165</f>
        <v>10.136.83.165</v>
      </c>
      <c r="C46" s="44"/>
      <c r="D46" s="45"/>
      <c r="E46" s="45"/>
      <c r="F46" s="46"/>
    </row>
    <row r="47" spans="2:6" ht="14.25">
      <c r="B47" s="7" t="str">
        <f>Calcs!$B$2&amp;Calcs!$C$2+1&amp;Calcs!$A166</f>
        <v>10.136.83.166</v>
      </c>
      <c r="C47" s="44"/>
      <c r="D47" s="45"/>
      <c r="E47" s="45"/>
      <c r="F47" s="46"/>
    </row>
    <row r="48" spans="2:6" ht="14.25">
      <c r="B48" s="7" t="str">
        <f>Calcs!$B$2&amp;Calcs!$C$2+1&amp;Calcs!$A167</f>
        <v>10.136.83.167</v>
      </c>
      <c r="C48" s="44"/>
      <c r="D48" s="45"/>
      <c r="E48" s="45"/>
      <c r="F48" s="46"/>
    </row>
    <row r="49" spans="2:6" ht="14.25">
      <c r="B49" s="7" t="str">
        <f>Calcs!$B$2&amp;Calcs!$C$2+1&amp;Calcs!$A168</f>
        <v>10.136.83.168</v>
      </c>
      <c r="C49" s="44"/>
      <c r="D49" s="45"/>
      <c r="E49" s="45"/>
      <c r="F49" s="46"/>
    </row>
    <row r="50" spans="2:6" ht="14.25">
      <c r="B50" s="7" t="str">
        <f>Calcs!$B$2&amp;Calcs!$C$2+1&amp;Calcs!$A169</f>
        <v>10.136.83.169</v>
      </c>
      <c r="C50" s="44"/>
      <c r="D50" s="45"/>
      <c r="E50" s="45"/>
      <c r="F50" s="46"/>
    </row>
    <row r="51" spans="2:6" ht="14.25">
      <c r="B51" s="7" t="str">
        <f>Calcs!$B$2&amp;Calcs!$C$2+1&amp;Calcs!$A170</f>
        <v>10.136.83.170</v>
      </c>
      <c r="C51" s="44"/>
      <c r="D51" s="45"/>
      <c r="E51" s="45"/>
      <c r="F51" s="46"/>
    </row>
    <row r="52" spans="2:6" ht="14.25">
      <c r="B52" s="7" t="str">
        <f>Calcs!$B$2&amp;Calcs!$C$2+1&amp;Calcs!$A171</f>
        <v>10.136.83.171</v>
      </c>
      <c r="C52" s="44"/>
      <c r="D52" s="45"/>
      <c r="E52" s="45"/>
      <c r="F52" s="46"/>
    </row>
    <row r="53" spans="2:6" ht="14.25">
      <c r="B53" s="7" t="str">
        <f>Calcs!$B$2&amp;Calcs!$C$2+1&amp;Calcs!$A172</f>
        <v>10.136.83.172</v>
      </c>
      <c r="C53" s="44"/>
      <c r="D53" s="45"/>
      <c r="E53" s="45"/>
      <c r="F53" s="46"/>
    </row>
    <row r="54" spans="2:6" ht="14.25">
      <c r="B54" s="7" t="str">
        <f>Calcs!$B$2&amp;Calcs!$C$2+1&amp;Calcs!$A173</f>
        <v>10.136.83.173</v>
      </c>
      <c r="C54" s="44"/>
      <c r="D54" s="45"/>
      <c r="E54" s="45"/>
      <c r="F54" s="46"/>
    </row>
    <row r="55" spans="2:6" ht="14.25">
      <c r="B55" s="7" t="str">
        <f>Calcs!$B$2&amp;Calcs!$C$2+1&amp;Calcs!$A174</f>
        <v>10.136.83.174</v>
      </c>
      <c r="C55" s="44"/>
      <c r="D55" s="45"/>
      <c r="E55" s="45"/>
      <c r="F55" s="46"/>
    </row>
    <row r="56" spans="2:6" ht="14.25">
      <c r="B56" s="7" t="str">
        <f>Calcs!$B$2&amp;Calcs!$C$2+1&amp;Calcs!$A175</f>
        <v>10.136.83.175</v>
      </c>
      <c r="C56" s="44"/>
      <c r="D56" s="45"/>
      <c r="E56" s="45"/>
      <c r="F56" s="46"/>
    </row>
    <row r="57" spans="2:6" ht="14.25">
      <c r="B57" s="7" t="str">
        <f>Calcs!$B$2&amp;Calcs!$C$2+1&amp;Calcs!$A176</f>
        <v>10.136.83.176</v>
      </c>
      <c r="C57" s="44"/>
      <c r="D57" s="45"/>
      <c r="E57" s="45"/>
      <c r="F57" s="46"/>
    </row>
    <row r="58" spans="2:6" ht="14.25">
      <c r="B58" s="7" t="str">
        <f>Calcs!$B$2&amp;Calcs!$C$2+1&amp;Calcs!$A177</f>
        <v>10.136.83.177</v>
      </c>
      <c r="C58" s="44"/>
      <c r="D58" s="45"/>
      <c r="E58" s="45"/>
      <c r="F58" s="46"/>
    </row>
    <row r="59" spans="2:6" ht="14.25">
      <c r="B59" s="7" t="str">
        <f>Calcs!$B$2&amp;Calcs!$C$2+1&amp;Calcs!$A178</f>
        <v>10.136.83.178</v>
      </c>
      <c r="C59" s="44"/>
      <c r="D59" s="45"/>
      <c r="E59" s="45"/>
      <c r="F59" s="46"/>
    </row>
    <row r="60" spans="2:6" ht="14.25">
      <c r="B60" s="7" t="str">
        <f>Calcs!$B$2&amp;Calcs!$C$2+1&amp;Calcs!$A179</f>
        <v>10.136.83.179</v>
      </c>
      <c r="C60" s="44"/>
      <c r="D60" s="45"/>
      <c r="E60" s="45"/>
      <c r="F60" s="46"/>
    </row>
    <row r="61" spans="2:6" ht="14.25">
      <c r="B61" s="7" t="str">
        <f>Calcs!$B$2&amp;Calcs!$C$2+1&amp;Calcs!$A180</f>
        <v>10.136.83.180</v>
      </c>
      <c r="C61" s="44"/>
      <c r="D61" s="45"/>
      <c r="E61" s="45"/>
      <c r="F61" s="46"/>
    </row>
    <row r="62" spans="2:6" ht="14.25">
      <c r="B62" s="7" t="str">
        <f>Calcs!$B$2&amp;Calcs!$C$2+1&amp;Calcs!$A181</f>
        <v>10.136.83.181</v>
      </c>
      <c r="C62" s="44"/>
      <c r="D62" s="45"/>
      <c r="E62" s="45"/>
      <c r="F62" s="46"/>
    </row>
    <row r="63" spans="2:6" ht="14.25">
      <c r="B63" s="7" t="str">
        <f>Calcs!$B$2&amp;Calcs!$C$2+1&amp;Calcs!$A182</f>
        <v>10.136.83.182</v>
      </c>
      <c r="C63" s="44"/>
      <c r="D63" s="45"/>
      <c r="E63" s="45"/>
      <c r="F63" s="46"/>
    </row>
    <row r="64" spans="2:6" ht="14.25">
      <c r="B64" s="7" t="str">
        <f>Calcs!$B$2&amp;Calcs!$C$2+1&amp;Calcs!$A183</f>
        <v>10.136.83.183</v>
      </c>
      <c r="C64" s="44"/>
      <c r="D64" s="45"/>
      <c r="E64" s="45"/>
      <c r="F64" s="46"/>
    </row>
    <row r="65" spans="2:6" ht="14.25">
      <c r="B65" s="7" t="str">
        <f>Calcs!$B$2&amp;Calcs!$C$2+1&amp;Calcs!$A184</f>
        <v>10.136.83.184</v>
      </c>
      <c r="C65" s="44"/>
      <c r="D65" s="45"/>
      <c r="E65" s="45"/>
      <c r="F65" s="46"/>
    </row>
    <row r="66" spans="2:6" ht="14.25">
      <c r="B66" s="7" t="str">
        <f>Calcs!$B$2&amp;Calcs!$C$2+1&amp;Calcs!$A185</f>
        <v>10.136.83.185</v>
      </c>
      <c r="C66" s="44"/>
      <c r="D66" s="45"/>
      <c r="E66" s="45"/>
      <c r="F66" s="46"/>
    </row>
    <row r="67" spans="2:6" ht="14.25">
      <c r="B67" s="7" t="str">
        <f>Calcs!$B$2&amp;Calcs!$C$2+1&amp;Calcs!$A186</f>
        <v>10.136.83.186</v>
      </c>
      <c r="C67" s="44"/>
      <c r="D67" s="45"/>
      <c r="E67" s="45"/>
      <c r="F67" s="46"/>
    </row>
    <row r="68" spans="2:6" ht="14.25">
      <c r="B68" s="7" t="str">
        <f>Calcs!$B$2&amp;Calcs!$C$2+1&amp;Calcs!$A187</f>
        <v>10.136.83.187</v>
      </c>
      <c r="C68" s="44"/>
      <c r="D68" s="45"/>
      <c r="E68" s="45"/>
      <c r="F68" s="46"/>
    </row>
    <row r="69" spans="2:6" ht="14.25">
      <c r="B69" s="7" t="str">
        <f>Calcs!$B$2&amp;Calcs!$C$2+1&amp;Calcs!$A188</f>
        <v>10.136.83.188</v>
      </c>
      <c r="C69" s="44"/>
      <c r="D69" s="45"/>
      <c r="E69" s="45"/>
      <c r="F69" s="46"/>
    </row>
    <row r="70" spans="2:6" ht="14.25">
      <c r="B70" s="7" t="str">
        <f>Calcs!$B$2&amp;Calcs!$C$2+1&amp;Calcs!$A189</f>
        <v>10.136.83.189</v>
      </c>
      <c r="C70" s="44"/>
      <c r="D70" s="45"/>
      <c r="E70" s="45"/>
      <c r="F70" s="46"/>
    </row>
    <row r="71" spans="2:6" ht="14.25">
      <c r="B71" s="7" t="str">
        <f>Calcs!$B$2&amp;Calcs!$C$2+1&amp;Calcs!$A190</f>
        <v>10.136.83.190</v>
      </c>
      <c r="C71" s="47"/>
      <c r="D71" s="48"/>
      <c r="E71" s="48"/>
      <c r="F71" s="49" t="s">
        <v>140</v>
      </c>
    </row>
    <row r="72" spans="2:6" ht="14.25"/>
  </sheetData>
  <sheetProtection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CC339-F12A-4EC3-A728-B87074D63EC3}">
  <dimension ref="A1:F39"/>
  <sheetViews>
    <sheetView workbookViewId="0">
      <selection activeCell="C4" sqref="C4"/>
    </sheetView>
  </sheetViews>
  <sheetFormatPr defaultColWidth="8.7109375" defaultRowHeight="15"/>
  <cols>
    <col min="1" max="1" width="8.7109375" style="1"/>
    <col min="2" max="2" width="21.7109375" style="2" customWidth="1"/>
    <col min="3" max="3" width="28.85546875" style="2" customWidth="1"/>
    <col min="4" max="4" width="17.7109375" style="2" customWidth="1"/>
    <col min="5" max="5" width="25.140625" style="2" customWidth="1"/>
    <col min="6" max="6" width="49" style="2" customWidth="1"/>
    <col min="7" max="16384" width="8.7109375" style="2"/>
  </cols>
  <sheetData>
    <row r="1" spans="2:6" ht="15.75" thickBot="1">
      <c r="B1" s="1"/>
      <c r="C1" s="1"/>
      <c r="D1" s="1"/>
      <c r="E1" s="1"/>
      <c r="F1" s="1"/>
    </row>
    <row r="2" spans="2:6">
      <c r="B2" s="30" t="s">
        <v>80</v>
      </c>
      <c r="C2" s="24" t="s">
        <v>33</v>
      </c>
      <c r="D2" s="1"/>
      <c r="E2" s="1"/>
      <c r="F2" s="1"/>
    </row>
    <row r="3" spans="2:6">
      <c r="B3" s="31" t="s">
        <v>81</v>
      </c>
      <c r="C3" s="25">
        <f>Summary!H19</f>
        <v>108</v>
      </c>
      <c r="D3" s="1"/>
      <c r="E3" s="1"/>
      <c r="F3" s="1"/>
    </row>
    <row r="4" spans="2:6">
      <c r="B4" s="31" t="s">
        <v>82</v>
      </c>
      <c r="C4" s="26" t="str">
        <f>Calcs!$B$2&amp;Calcs!$C$2+1&amp;".192"</f>
        <v>10.136.83.192</v>
      </c>
      <c r="D4" s="1"/>
      <c r="E4" s="1"/>
      <c r="F4" s="1"/>
    </row>
    <row r="5" spans="2:6">
      <c r="B5" s="31" t="s">
        <v>83</v>
      </c>
      <c r="C5" s="26" t="str">
        <f>Calcs!$B$2&amp;Calcs!$C$2+1&amp;".193"</f>
        <v>10.136.83.193</v>
      </c>
      <c r="D5" s="1"/>
      <c r="E5" s="1"/>
      <c r="F5" s="1"/>
    </row>
    <row r="6" spans="2:6">
      <c r="B6" s="31" t="s">
        <v>12</v>
      </c>
      <c r="C6" s="26" t="str">
        <f>Summary!D19</f>
        <v>255.255.255.224</v>
      </c>
      <c r="D6" s="1"/>
      <c r="E6" s="1"/>
      <c r="F6" s="1"/>
    </row>
    <row r="7" spans="2:6">
      <c r="B7" s="85" t="s">
        <v>14</v>
      </c>
      <c r="C7" s="86" t="str">
        <f>Summary!F19</f>
        <v>/27</v>
      </c>
      <c r="D7" s="1"/>
      <c r="E7" s="1"/>
      <c r="F7" s="1"/>
    </row>
    <row r="8" spans="2:6" ht="15.75" thickBot="1">
      <c r="B8" s="32" t="s">
        <v>84</v>
      </c>
      <c r="C8" s="27">
        <f>Summary!G19-3</f>
        <v>29</v>
      </c>
      <c r="D8" s="1"/>
      <c r="E8" s="1"/>
      <c r="F8" s="1"/>
    </row>
    <row r="9" spans="2:6" ht="15.75" thickBot="1">
      <c r="B9" s="28"/>
      <c r="C9" s="28"/>
      <c r="D9" s="1"/>
      <c r="E9" s="1"/>
      <c r="F9" s="1"/>
    </row>
    <row r="10" spans="2:6" ht="15.75" thickBot="1">
      <c r="B10" s="35" t="s">
        <v>84</v>
      </c>
      <c r="C10" s="34" t="s">
        <v>85</v>
      </c>
      <c r="D10" s="22" t="s">
        <v>86</v>
      </c>
      <c r="E10" s="22" t="s">
        <v>87</v>
      </c>
      <c r="F10" s="23" t="s">
        <v>45</v>
      </c>
    </row>
    <row r="11" spans="2:6">
      <c r="B11" s="6" t="str">
        <f>Calcs!$B$2&amp;Calcs!$C$2+1&amp;Calcs!$A194</f>
        <v>10.136.83.194</v>
      </c>
      <c r="C11" s="50" t="s">
        <v>148</v>
      </c>
      <c r="D11" s="51"/>
      <c r="E11" s="51"/>
      <c r="F11" s="52"/>
    </row>
    <row r="12" spans="2:6">
      <c r="B12" s="7" t="str">
        <f>Calcs!$B$2&amp;Calcs!$C$2+1&amp;Calcs!$A195</f>
        <v>10.136.83.195</v>
      </c>
      <c r="C12" s="44"/>
      <c r="D12" s="45"/>
      <c r="E12" s="45"/>
      <c r="F12" s="46"/>
    </row>
    <row r="13" spans="2:6">
      <c r="B13" s="7" t="str">
        <f>Calcs!$B$2&amp;Calcs!$C$2+1&amp;Calcs!$A196</f>
        <v>10.136.83.196</v>
      </c>
      <c r="C13" s="44"/>
      <c r="D13" s="45"/>
      <c r="E13" s="45"/>
      <c r="F13" s="46"/>
    </row>
    <row r="14" spans="2:6">
      <c r="B14" s="7" t="str">
        <f>Calcs!$B$2&amp;Calcs!$C$2+1&amp;Calcs!$A197</f>
        <v>10.136.83.197</v>
      </c>
      <c r="C14" s="44"/>
      <c r="D14" s="45"/>
      <c r="E14" s="45"/>
      <c r="F14" s="46"/>
    </row>
    <row r="15" spans="2:6">
      <c r="B15" s="7" t="str">
        <f>Calcs!$B$2&amp;Calcs!$C$2+1&amp;Calcs!$A198</f>
        <v>10.136.83.198</v>
      </c>
      <c r="C15" s="44"/>
      <c r="D15" s="45"/>
      <c r="E15" s="45"/>
      <c r="F15" s="46"/>
    </row>
    <row r="16" spans="2:6">
      <c r="B16" s="7" t="str">
        <f>Calcs!$B$2&amp;Calcs!$C$2+1&amp;Calcs!$A199</f>
        <v>10.136.83.199</v>
      </c>
      <c r="C16" s="44"/>
      <c r="D16" s="45"/>
      <c r="E16" s="45"/>
      <c r="F16" s="46"/>
    </row>
    <row r="17" spans="2:6">
      <c r="B17" s="7" t="str">
        <f>Calcs!$B$2&amp;Calcs!$C$2+1&amp;Calcs!$A200</f>
        <v>10.136.83.200</v>
      </c>
      <c r="C17" s="44"/>
      <c r="D17" s="45"/>
      <c r="E17" s="45"/>
      <c r="F17" s="46"/>
    </row>
    <row r="18" spans="2:6">
      <c r="B18" s="7" t="str">
        <f>Calcs!$B$2&amp;Calcs!$C$2+1&amp;Calcs!$A201</f>
        <v>10.136.83.201</v>
      </c>
      <c r="C18" s="44"/>
      <c r="D18" s="45"/>
      <c r="E18" s="45"/>
      <c r="F18" s="46"/>
    </row>
    <row r="19" spans="2:6">
      <c r="B19" s="7" t="str">
        <f>Calcs!$B$2&amp;Calcs!$C$2+1&amp;Calcs!$A202</f>
        <v>10.136.83.202</v>
      </c>
      <c r="C19" s="44"/>
      <c r="D19" s="45"/>
      <c r="E19" s="45"/>
      <c r="F19" s="46"/>
    </row>
    <row r="20" spans="2:6">
      <c r="B20" s="7" t="str">
        <f>Calcs!$B$2&amp;Calcs!$C$2+1&amp;Calcs!$A203</f>
        <v>10.136.83.203</v>
      </c>
      <c r="C20" s="44"/>
      <c r="D20" s="45"/>
      <c r="E20" s="45"/>
      <c r="F20" s="46"/>
    </row>
    <row r="21" spans="2:6">
      <c r="B21" s="7" t="str">
        <f>Calcs!$B$2&amp;Calcs!$C$2+1&amp;Calcs!$A204</f>
        <v>10.136.83.204</v>
      </c>
      <c r="C21" s="44"/>
      <c r="D21" s="45"/>
      <c r="E21" s="45"/>
      <c r="F21" s="46"/>
    </row>
    <row r="22" spans="2:6">
      <c r="B22" s="7" t="str">
        <f>Calcs!$B$2&amp;Calcs!$C$2+1&amp;Calcs!$A205</f>
        <v>10.136.83.205</v>
      </c>
      <c r="C22" s="44"/>
      <c r="D22" s="45"/>
      <c r="E22" s="45"/>
      <c r="F22" s="46"/>
    </row>
    <row r="23" spans="2:6">
      <c r="B23" s="7" t="str">
        <f>Calcs!$B$2&amp;Calcs!$C$2+1&amp;Calcs!$A206</f>
        <v>10.136.83.206</v>
      </c>
      <c r="C23" s="44"/>
      <c r="D23" s="45"/>
      <c r="E23" s="45"/>
      <c r="F23" s="46"/>
    </row>
    <row r="24" spans="2:6">
      <c r="B24" s="7" t="str">
        <f>Calcs!$B$2&amp;Calcs!$C$2+1&amp;Calcs!$A207</f>
        <v>10.136.83.207</v>
      </c>
      <c r="C24" s="44"/>
      <c r="D24" s="45"/>
      <c r="E24" s="45"/>
      <c r="F24" s="46"/>
    </row>
    <row r="25" spans="2:6">
      <c r="B25" s="7" t="str">
        <f>Calcs!$B$2&amp;Calcs!$C$2+1&amp;Calcs!$A208</f>
        <v>10.136.83.208</v>
      </c>
      <c r="C25" s="44"/>
      <c r="D25" s="45"/>
      <c r="E25" s="45"/>
      <c r="F25" s="46"/>
    </row>
    <row r="26" spans="2:6">
      <c r="B26" s="7" t="str">
        <f>Calcs!$B$2&amp;Calcs!$C$2+1&amp;Calcs!$A209</f>
        <v>10.136.83.209</v>
      </c>
      <c r="C26" s="44"/>
      <c r="D26" s="45"/>
      <c r="E26" s="45"/>
      <c r="F26" s="46"/>
    </row>
    <row r="27" spans="2:6">
      <c r="B27" s="7" t="str">
        <f>Calcs!$B$2&amp;Calcs!$C$2+1&amp;Calcs!$A210</f>
        <v>10.136.83.210</v>
      </c>
      <c r="C27" s="44"/>
      <c r="D27" s="45"/>
      <c r="E27" s="45"/>
      <c r="F27" s="46"/>
    </row>
    <row r="28" spans="2:6">
      <c r="B28" s="7" t="str">
        <f>Calcs!$B$2&amp;Calcs!$C$2+1&amp;Calcs!$A211</f>
        <v>10.136.83.211</v>
      </c>
      <c r="C28" s="44"/>
      <c r="D28" s="45"/>
      <c r="E28" s="45"/>
      <c r="F28" s="46"/>
    </row>
    <row r="29" spans="2:6">
      <c r="B29" s="7" t="str">
        <f>Calcs!$B$2&amp;Calcs!$C$2+1&amp;Calcs!$A212</f>
        <v>10.136.83.212</v>
      </c>
      <c r="C29" s="44"/>
      <c r="D29" s="45"/>
      <c r="E29" s="45"/>
      <c r="F29" s="46"/>
    </row>
    <row r="30" spans="2:6">
      <c r="B30" s="7" t="str">
        <f>Calcs!$B$2&amp;Calcs!$C$2+1&amp;Calcs!$A213</f>
        <v>10.136.83.213</v>
      </c>
      <c r="C30" s="44"/>
      <c r="D30" s="45"/>
      <c r="E30" s="45"/>
      <c r="F30" s="46"/>
    </row>
    <row r="31" spans="2:6">
      <c r="B31" s="7" t="str">
        <f>Calcs!$B$2&amp;Calcs!$C$2+1&amp;Calcs!$A214</f>
        <v>10.136.83.214</v>
      </c>
      <c r="C31" s="44"/>
      <c r="D31" s="45"/>
      <c r="E31" s="45"/>
      <c r="F31" s="46"/>
    </row>
    <row r="32" spans="2:6">
      <c r="B32" s="7" t="str">
        <f>Calcs!$B$2&amp;Calcs!$C$2+1&amp;Calcs!$A215</f>
        <v>10.136.83.215</v>
      </c>
      <c r="C32" s="44"/>
      <c r="D32" s="45"/>
      <c r="E32" s="45"/>
      <c r="F32" s="46"/>
    </row>
    <row r="33" spans="2:6">
      <c r="B33" s="7" t="str">
        <f>Calcs!$B$2&amp;Calcs!$C$2+1&amp;Calcs!$A216</f>
        <v>10.136.83.216</v>
      </c>
      <c r="C33" s="44"/>
      <c r="D33" s="45"/>
      <c r="E33" s="45"/>
      <c r="F33" s="46"/>
    </row>
    <row r="34" spans="2:6">
      <c r="B34" s="7" t="str">
        <f>Calcs!$B$2&amp;Calcs!$C$2+1&amp;Calcs!$A217</f>
        <v>10.136.83.217</v>
      </c>
      <c r="C34" s="44"/>
      <c r="D34" s="45"/>
      <c r="E34" s="45"/>
      <c r="F34" s="46"/>
    </row>
    <row r="35" spans="2:6">
      <c r="B35" s="7" t="str">
        <f>Calcs!$B$2&amp;Calcs!$C$2+1&amp;Calcs!$A218</f>
        <v>10.136.83.218</v>
      </c>
      <c r="C35" s="44"/>
      <c r="D35" s="45"/>
      <c r="E35" s="45"/>
      <c r="F35" s="46"/>
    </row>
    <row r="36" spans="2:6">
      <c r="B36" s="7" t="str">
        <f>Calcs!$B$2&amp;Calcs!$C$2+1&amp;Calcs!$A219</f>
        <v>10.136.83.219</v>
      </c>
      <c r="C36" s="44"/>
      <c r="D36" s="45"/>
      <c r="E36" s="45"/>
      <c r="F36" s="46"/>
    </row>
    <row r="37" spans="2:6">
      <c r="B37" s="7" t="str">
        <f>Calcs!$B$2&amp;Calcs!$C$2+1&amp;Calcs!$A220</f>
        <v>10.136.83.220</v>
      </c>
      <c r="C37" s="44"/>
      <c r="D37" s="45"/>
      <c r="E37" s="45"/>
      <c r="F37" s="46"/>
    </row>
    <row r="38" spans="2:6">
      <c r="B38" s="7" t="str">
        <f>Calcs!$B$2&amp;Calcs!$C$2+1&amp;Calcs!$A221</f>
        <v>10.136.83.221</v>
      </c>
      <c r="C38" s="44"/>
      <c r="D38" s="45"/>
      <c r="E38" s="45"/>
      <c r="F38" s="46"/>
    </row>
    <row r="39" spans="2:6" ht="15.75" thickBot="1">
      <c r="B39" s="8" t="str">
        <f>Calcs!$B$2&amp;Calcs!$C$2+1&amp;Calcs!$A222</f>
        <v>10.136.83.222</v>
      </c>
      <c r="C39" s="47"/>
      <c r="D39" s="48"/>
      <c r="E39" s="48"/>
      <c r="F39" s="49" t="s">
        <v>140</v>
      </c>
    </row>
  </sheetData>
  <sheetProtection algorithmName="SHA-512" hashValue="MnX5L54DGQZ9+FNFwP6WATUXUzd7acS/VF2xrJJsDmm2Kv1Xd+lRwsEVGHjJDgXKmq/NBx7XtqPJDZvu7rEWNA==" saltValue="0HbedDIF5Jn4fChca979N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51759-E3BE-473F-B621-7CC7045CB0DC}">
  <dimension ref="A1:F23"/>
  <sheetViews>
    <sheetView workbookViewId="0">
      <selection activeCell="L15" sqref="L15"/>
    </sheetView>
  </sheetViews>
  <sheetFormatPr defaultColWidth="8.7109375" defaultRowHeight="15"/>
  <cols>
    <col min="1" max="1" width="8.7109375" style="1"/>
    <col min="2" max="2" width="21.7109375" style="2" customWidth="1"/>
    <col min="3" max="3" width="28.85546875" style="2" customWidth="1"/>
    <col min="4" max="4" width="17.7109375" style="2" customWidth="1"/>
    <col min="5" max="5" width="25.140625" style="2" customWidth="1"/>
    <col min="6" max="6" width="49" style="2" customWidth="1"/>
    <col min="7" max="16384" width="8.7109375" style="2"/>
  </cols>
  <sheetData>
    <row r="1" spans="2:6" ht="15.75" thickBot="1">
      <c r="B1" s="1"/>
      <c r="C1" s="1"/>
      <c r="D1" s="1"/>
      <c r="E1" s="1"/>
      <c r="F1" s="1"/>
    </row>
    <row r="2" spans="2:6">
      <c r="B2" s="30" t="s">
        <v>80</v>
      </c>
      <c r="C2" s="24" t="s">
        <v>34</v>
      </c>
      <c r="D2" s="1"/>
      <c r="E2" s="1"/>
      <c r="F2" s="1"/>
    </row>
    <row r="3" spans="2:6">
      <c r="B3" s="31" t="s">
        <v>81</v>
      </c>
      <c r="C3" s="25">
        <f>Summary!H20</f>
        <v>109</v>
      </c>
      <c r="D3" s="1"/>
      <c r="E3" s="1"/>
      <c r="F3" s="1"/>
    </row>
    <row r="4" spans="2:6">
      <c r="B4" s="31" t="s">
        <v>82</v>
      </c>
      <c r="C4" s="26" t="str">
        <f>Calcs!$B$2&amp;Calcs!$C$2+1&amp;".224"</f>
        <v>10.136.83.224</v>
      </c>
      <c r="D4" s="1"/>
      <c r="E4" s="1"/>
      <c r="F4" s="1"/>
    </row>
    <row r="5" spans="2:6">
      <c r="B5" s="31" t="s">
        <v>83</v>
      </c>
      <c r="C5" s="26" t="str">
        <f>Calcs!$B$2&amp;Calcs!$C$2+1&amp;".225"</f>
        <v>10.136.83.225</v>
      </c>
      <c r="D5" s="1"/>
      <c r="E5" s="1"/>
      <c r="F5" s="1"/>
    </row>
    <row r="6" spans="2:6">
      <c r="B6" s="31" t="s">
        <v>12</v>
      </c>
      <c r="C6" s="26" t="str">
        <f>Summary!D20</f>
        <v>255.255.255.240</v>
      </c>
      <c r="D6" s="1"/>
      <c r="E6" s="1"/>
      <c r="F6" s="1"/>
    </row>
    <row r="7" spans="2:6">
      <c r="B7" s="85" t="s">
        <v>14</v>
      </c>
      <c r="C7" s="86" t="str">
        <f>Summary!F20</f>
        <v>/28</v>
      </c>
      <c r="D7" s="1"/>
      <c r="E7" s="1"/>
      <c r="F7" s="1"/>
    </row>
    <row r="8" spans="2:6" ht="15.75" thickBot="1">
      <c r="B8" s="32" t="s">
        <v>84</v>
      </c>
      <c r="C8" s="27">
        <f>Summary!G20-3</f>
        <v>13</v>
      </c>
      <c r="D8" s="1"/>
      <c r="E8" s="1"/>
      <c r="F8" s="1"/>
    </row>
    <row r="9" spans="2:6" ht="15.75" thickBot="1">
      <c r="B9" s="28"/>
      <c r="C9" s="28"/>
      <c r="D9" s="1"/>
      <c r="E9" s="1"/>
      <c r="F9" s="1"/>
    </row>
    <row r="10" spans="2:6" ht="15.75" thickBot="1">
      <c r="B10" s="35" t="s">
        <v>84</v>
      </c>
      <c r="C10" s="34" t="s">
        <v>85</v>
      </c>
      <c r="D10" s="22" t="s">
        <v>86</v>
      </c>
      <c r="E10" s="22" t="s">
        <v>87</v>
      </c>
      <c r="F10" s="23" t="s">
        <v>45</v>
      </c>
    </row>
    <row r="11" spans="2:6">
      <c r="B11" s="6" t="str">
        <f>Calcs!$B$2&amp;Calcs!$C$2+1&amp;Calcs!$A226</f>
        <v>10.136.83.226</v>
      </c>
      <c r="C11" s="50"/>
      <c r="D11" s="51"/>
      <c r="E11" s="51"/>
      <c r="F11" s="52"/>
    </row>
    <row r="12" spans="2:6">
      <c r="B12" s="7" t="str">
        <f>Calcs!$B$2&amp;Calcs!$C$2+1&amp;Calcs!$A227</f>
        <v>10.136.83.227</v>
      </c>
      <c r="C12" s="44"/>
      <c r="D12" s="45"/>
      <c r="E12" s="45"/>
      <c r="F12" s="46"/>
    </row>
    <row r="13" spans="2:6">
      <c r="B13" s="7" t="str">
        <f>Calcs!$B$2&amp;Calcs!$C$2+1&amp;Calcs!$A228</f>
        <v>10.136.83.228</v>
      </c>
      <c r="C13" s="44"/>
      <c r="D13" s="45"/>
      <c r="E13" s="45"/>
      <c r="F13" s="46"/>
    </row>
    <row r="14" spans="2:6">
      <c r="B14" s="7" t="str">
        <f>Calcs!$B$2&amp;Calcs!$C$2+1&amp;Calcs!$A229</f>
        <v>10.136.83.229</v>
      </c>
      <c r="C14" s="44"/>
      <c r="D14" s="45"/>
      <c r="E14" s="45"/>
      <c r="F14" s="46"/>
    </row>
    <row r="15" spans="2:6">
      <c r="B15" s="7" t="str">
        <f>Calcs!$B$2&amp;Calcs!$C$2+1&amp;Calcs!$A230</f>
        <v>10.136.83.230</v>
      </c>
      <c r="C15" s="44"/>
      <c r="D15" s="45"/>
      <c r="E15" s="45"/>
      <c r="F15" s="46"/>
    </row>
    <row r="16" spans="2:6">
      <c r="B16" s="7" t="str">
        <f>Calcs!$B$2&amp;Calcs!$C$2+1&amp;Calcs!$A231</f>
        <v>10.136.83.231</v>
      </c>
      <c r="C16" s="44"/>
      <c r="D16" s="45"/>
      <c r="E16" s="45"/>
      <c r="F16" s="46"/>
    </row>
    <row r="17" spans="2:6">
      <c r="B17" s="7" t="str">
        <f>Calcs!$B$2&amp;Calcs!$C$2+1&amp;Calcs!$A232</f>
        <v>10.136.83.232</v>
      </c>
      <c r="C17" s="44"/>
      <c r="D17" s="45"/>
      <c r="E17" s="45"/>
      <c r="F17" s="46"/>
    </row>
    <row r="18" spans="2:6">
      <c r="B18" s="7" t="str">
        <f>Calcs!$B$2&amp;Calcs!$C$2+1&amp;Calcs!$A233</f>
        <v>10.136.83.233</v>
      </c>
      <c r="C18" s="44"/>
      <c r="D18" s="45"/>
      <c r="E18" s="45"/>
      <c r="F18" s="46"/>
    </row>
    <row r="19" spans="2:6">
      <c r="B19" s="7" t="str">
        <f>Calcs!$B$2&amp;Calcs!$C$2+1&amp;Calcs!$A234</f>
        <v>10.136.83.234</v>
      </c>
      <c r="C19" s="44"/>
      <c r="D19" s="45"/>
      <c r="E19" s="45"/>
      <c r="F19" s="46"/>
    </row>
    <row r="20" spans="2:6">
      <c r="B20" s="7" t="str">
        <f>Calcs!$B$2&amp;Calcs!$C$2+1&amp;Calcs!$A235</f>
        <v>10.136.83.235</v>
      </c>
      <c r="C20" s="44"/>
      <c r="D20" s="45"/>
      <c r="E20" s="45"/>
      <c r="F20" s="46"/>
    </row>
    <row r="21" spans="2:6">
      <c r="B21" s="7" t="str">
        <f>Calcs!$B$2&amp;Calcs!$C$2+1&amp;Calcs!$A236</f>
        <v>10.136.83.236</v>
      </c>
      <c r="C21" s="44"/>
      <c r="D21" s="45"/>
      <c r="E21" s="45"/>
      <c r="F21" s="46"/>
    </row>
    <row r="22" spans="2:6">
      <c r="B22" s="7" t="str">
        <f>Calcs!$B$2&amp;Calcs!$C$2+1&amp;Calcs!$A237</f>
        <v>10.136.83.237</v>
      </c>
      <c r="C22" s="44"/>
      <c r="D22" s="45"/>
      <c r="E22" s="45"/>
      <c r="F22" s="46"/>
    </row>
    <row r="23" spans="2:6" ht="15.75" thickBot="1">
      <c r="B23" s="8" t="str">
        <f>Calcs!$B$2&amp;Calcs!$C$2+1&amp;Calcs!$A238</f>
        <v>10.136.83.238</v>
      </c>
      <c r="C23" s="47"/>
      <c r="D23" s="48"/>
      <c r="E23" s="48"/>
      <c r="F23" s="49" t="s">
        <v>140</v>
      </c>
    </row>
  </sheetData>
  <sheetProtection algorithmName="SHA-512" hashValue="ZW2V1JkLMYceV9cWC96dyMG78aOlyJJSQmXYp7bylM7P1B93P1Ej8/YZxyBORu1fsy9rBNykbUFN/d6zFy4BhA==" saltValue="vG9KtWCFzzJ+Cce9MeQz5w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4C2B9-0D00-4F8B-BE4B-238477B4AD2A}">
  <dimension ref="A1:O256"/>
  <sheetViews>
    <sheetView workbookViewId="0">
      <selection activeCell="N34" sqref="N34"/>
    </sheetView>
  </sheetViews>
  <sheetFormatPr defaultRowHeight="15"/>
  <cols>
    <col min="2" max="2" width="19.5703125" customWidth="1"/>
    <col min="3" max="3" width="14.5703125" bestFit="1" customWidth="1"/>
    <col min="5" max="5" width="14.5703125" bestFit="1" customWidth="1"/>
    <col min="7" max="7" width="16.28515625" bestFit="1" customWidth="1"/>
    <col min="8" max="8" width="15.140625" bestFit="1" customWidth="1"/>
    <col min="11" max="12" width="4.140625" customWidth="1"/>
    <col min="15" max="15" width="32.7109375" bestFit="1" customWidth="1"/>
  </cols>
  <sheetData>
    <row r="1" spans="1:15" ht="15.75" thickBot="1">
      <c r="A1" s="67" t="s">
        <v>149</v>
      </c>
      <c r="B1" s="2" t="s">
        <v>150</v>
      </c>
      <c r="C1" s="2" t="s">
        <v>151</v>
      </c>
      <c r="E1" s="3" t="s">
        <v>152</v>
      </c>
      <c r="F1" s="2">
        <v>255</v>
      </c>
      <c r="G1" s="2">
        <v>1</v>
      </c>
      <c r="I1" t="s">
        <v>153</v>
      </c>
      <c r="J1" s="39" t="s">
        <v>154</v>
      </c>
      <c r="M1" s="107" t="s">
        <v>155</v>
      </c>
      <c r="N1" s="108"/>
      <c r="O1" s="109"/>
    </row>
    <row r="2" spans="1:15">
      <c r="A2" s="67" t="s">
        <v>156</v>
      </c>
      <c r="B2" s="2" t="str">
        <f>LEFT(Summary!C7,FIND(".",Summary!C7,FIND(".",Summary!C7)+1))</f>
        <v>10.136.</v>
      </c>
      <c r="C2" s="2" t="str">
        <f>MID(Summary!$C$7,FIND(".",Summary!$C$7,FIND(".",Summary!$C$7)+1)+1,FIND(".",Summary!$C$7,FIND(".",Summary!$C$7,FIND(".",Summary!$C$7)+1)+1)-(FIND(".",Summary!$C$7,FIND(".",Summary!$C$7)+1))-1)</f>
        <v>82</v>
      </c>
      <c r="E2" s="3" t="s">
        <v>157</v>
      </c>
      <c r="F2" s="2">
        <v>254</v>
      </c>
      <c r="G2" s="2">
        <v>2</v>
      </c>
      <c r="M2" s="60">
        <v>0.1</v>
      </c>
      <c r="N2" s="61" t="s">
        <v>158</v>
      </c>
      <c r="O2" s="62" t="s">
        <v>159</v>
      </c>
    </row>
    <row r="3" spans="1:15">
      <c r="A3" s="67" t="s">
        <v>160</v>
      </c>
      <c r="E3" s="3" t="s">
        <v>161</v>
      </c>
      <c r="F3" s="2">
        <v>252</v>
      </c>
      <c r="G3" s="2">
        <v>4</v>
      </c>
      <c r="M3" s="63">
        <v>0.2</v>
      </c>
      <c r="N3" s="59" t="s">
        <v>158</v>
      </c>
      <c r="O3" s="64" t="s">
        <v>162</v>
      </c>
    </row>
    <row r="4" spans="1:15">
      <c r="A4" s="67" t="s">
        <v>163</v>
      </c>
      <c r="E4" s="3" t="s">
        <v>164</v>
      </c>
      <c r="F4" s="2">
        <v>248</v>
      </c>
      <c r="G4" s="2">
        <v>8</v>
      </c>
      <c r="M4" s="63">
        <v>0.3</v>
      </c>
      <c r="N4" s="59" t="s">
        <v>158</v>
      </c>
      <c r="O4" s="64" t="s">
        <v>165</v>
      </c>
    </row>
    <row r="5" spans="1:15">
      <c r="A5" s="67" t="s">
        <v>166</v>
      </c>
      <c r="E5" s="3" t="s">
        <v>27</v>
      </c>
      <c r="F5" s="2">
        <v>240</v>
      </c>
      <c r="G5" s="2">
        <v>16</v>
      </c>
      <c r="M5" s="63">
        <v>0.4</v>
      </c>
      <c r="N5" s="59" t="s">
        <v>167</v>
      </c>
      <c r="O5" s="64" t="s">
        <v>168</v>
      </c>
    </row>
    <row r="6" spans="1:15">
      <c r="A6" s="67" t="s">
        <v>169</v>
      </c>
      <c r="E6" s="3" t="s">
        <v>24</v>
      </c>
      <c r="F6" s="2">
        <v>224</v>
      </c>
      <c r="G6" s="2">
        <v>32</v>
      </c>
      <c r="M6" s="63">
        <v>0.5</v>
      </c>
      <c r="N6" s="59" t="s">
        <v>170</v>
      </c>
      <c r="O6" s="64" t="s">
        <v>171</v>
      </c>
    </row>
    <row r="7" spans="1:15">
      <c r="A7" s="67" t="s">
        <v>172</v>
      </c>
      <c r="E7" s="3" t="s">
        <v>19</v>
      </c>
      <c r="F7" s="2">
        <v>192</v>
      </c>
      <c r="G7" s="2">
        <v>64</v>
      </c>
      <c r="M7" s="63">
        <v>0.6</v>
      </c>
      <c r="N7" s="69" t="s">
        <v>173</v>
      </c>
      <c r="O7" s="64" t="s">
        <v>174</v>
      </c>
    </row>
    <row r="8" spans="1:15">
      <c r="A8" s="67" t="s">
        <v>175</v>
      </c>
      <c r="E8" s="3" t="s">
        <v>31</v>
      </c>
      <c r="F8" s="2">
        <v>128</v>
      </c>
      <c r="G8" s="2">
        <v>128</v>
      </c>
      <c r="M8" s="63">
        <v>3</v>
      </c>
      <c r="N8" s="59" t="s">
        <v>173</v>
      </c>
      <c r="O8" s="64" t="s">
        <v>176</v>
      </c>
    </row>
    <row r="9" spans="1:15">
      <c r="A9" s="67" t="s">
        <v>177</v>
      </c>
      <c r="E9" s="3" t="s">
        <v>178</v>
      </c>
      <c r="F9" s="2">
        <v>0</v>
      </c>
      <c r="G9" s="2">
        <v>256</v>
      </c>
      <c r="M9" s="63"/>
      <c r="N9" s="58"/>
      <c r="O9" s="64"/>
    </row>
    <row r="10" spans="1:15" ht="15.75" thickBot="1">
      <c r="A10" s="67" t="s">
        <v>179</v>
      </c>
      <c r="M10" s="63"/>
      <c r="N10" s="58"/>
      <c r="O10" s="64"/>
    </row>
    <row r="11" spans="1:15">
      <c r="A11" s="67" t="s">
        <v>180</v>
      </c>
      <c r="E11" s="71"/>
      <c r="F11" s="71"/>
      <c r="G11" s="72"/>
      <c r="H11" s="73"/>
    </row>
    <row r="12" spans="1:15" ht="15.75" thickBot="1">
      <c r="A12" s="67" t="s">
        <v>181</v>
      </c>
      <c r="E12" s="74" t="s">
        <v>12</v>
      </c>
      <c r="F12" s="74"/>
      <c r="G12" s="75" t="s">
        <v>182</v>
      </c>
      <c r="H12" s="76" t="s">
        <v>183</v>
      </c>
    </row>
    <row r="13" spans="1:15">
      <c r="A13" s="67" t="s">
        <v>184</v>
      </c>
      <c r="E13" s="77" t="s">
        <v>185</v>
      </c>
      <c r="F13" s="77" t="s">
        <v>152</v>
      </c>
      <c r="G13" s="70">
        <v>1</v>
      </c>
      <c r="H13" s="78">
        <v>0</v>
      </c>
    </row>
    <row r="14" spans="1:15">
      <c r="A14" s="67" t="s">
        <v>186</v>
      </c>
      <c r="E14" s="77" t="s">
        <v>187</v>
      </c>
      <c r="F14" s="77" t="s">
        <v>157</v>
      </c>
      <c r="G14" s="70">
        <v>2</v>
      </c>
      <c r="H14" s="78">
        <v>0</v>
      </c>
    </row>
    <row r="15" spans="1:15">
      <c r="A15" s="67" t="s">
        <v>188</v>
      </c>
      <c r="E15" s="77" t="s">
        <v>189</v>
      </c>
      <c r="F15" s="77" t="s">
        <v>161</v>
      </c>
      <c r="G15" s="70">
        <v>4</v>
      </c>
      <c r="H15" s="78">
        <v>1</v>
      </c>
    </row>
    <row r="16" spans="1:15">
      <c r="A16" s="67" t="s">
        <v>190</v>
      </c>
      <c r="E16" s="77" t="s">
        <v>191</v>
      </c>
      <c r="F16" s="77" t="s">
        <v>164</v>
      </c>
      <c r="G16" s="70">
        <v>8</v>
      </c>
      <c r="H16" s="78">
        <v>5</v>
      </c>
    </row>
    <row r="17" spans="1:8">
      <c r="A17" s="67" t="s">
        <v>192</v>
      </c>
      <c r="E17" s="77" t="s">
        <v>26</v>
      </c>
      <c r="F17" s="77" t="s">
        <v>27</v>
      </c>
      <c r="G17" s="70">
        <v>16</v>
      </c>
      <c r="H17" s="78">
        <v>13</v>
      </c>
    </row>
    <row r="18" spans="1:8">
      <c r="A18" s="67" t="s">
        <v>193</v>
      </c>
      <c r="E18" s="77" t="s">
        <v>23</v>
      </c>
      <c r="F18" s="77" t="s">
        <v>24</v>
      </c>
      <c r="G18" s="70">
        <v>32</v>
      </c>
      <c r="H18" s="78">
        <v>29</v>
      </c>
    </row>
    <row r="19" spans="1:8">
      <c r="A19" s="67" t="s">
        <v>194</v>
      </c>
      <c r="E19" s="77" t="s">
        <v>18</v>
      </c>
      <c r="F19" s="77" t="s">
        <v>19</v>
      </c>
      <c r="G19" s="70">
        <v>64</v>
      </c>
      <c r="H19" s="78">
        <v>61</v>
      </c>
    </row>
    <row r="20" spans="1:8">
      <c r="A20" s="67" t="s">
        <v>195</v>
      </c>
      <c r="E20" s="77" t="s">
        <v>30</v>
      </c>
      <c r="F20" s="77" t="s">
        <v>31</v>
      </c>
      <c r="G20" s="70">
        <v>128</v>
      </c>
      <c r="H20" s="78">
        <v>125</v>
      </c>
    </row>
    <row r="21" spans="1:8">
      <c r="A21" s="67" t="s">
        <v>196</v>
      </c>
      <c r="E21" s="77" t="s">
        <v>197</v>
      </c>
      <c r="F21" s="77" t="s">
        <v>178</v>
      </c>
      <c r="G21" s="70">
        <v>256</v>
      </c>
      <c r="H21" s="78">
        <v>253</v>
      </c>
    </row>
    <row r="22" spans="1:8">
      <c r="A22" s="67" t="s">
        <v>198</v>
      </c>
      <c r="E22" s="77" t="s">
        <v>199</v>
      </c>
      <c r="F22" s="77" t="s">
        <v>200</v>
      </c>
      <c r="G22" s="70">
        <v>512</v>
      </c>
      <c r="H22" s="78">
        <v>509</v>
      </c>
    </row>
    <row r="23" spans="1:8">
      <c r="A23" s="67" t="s">
        <v>201</v>
      </c>
      <c r="E23" s="77" t="s">
        <v>202</v>
      </c>
      <c r="F23" s="77" t="s">
        <v>203</v>
      </c>
      <c r="G23" s="70">
        <v>1024</v>
      </c>
      <c r="H23" s="78">
        <v>1021</v>
      </c>
    </row>
    <row r="24" spans="1:8">
      <c r="A24" s="67" t="s">
        <v>204</v>
      </c>
      <c r="E24" s="77" t="s">
        <v>205</v>
      </c>
      <c r="F24" s="77" t="s">
        <v>206</v>
      </c>
      <c r="G24" s="70">
        <v>2048</v>
      </c>
      <c r="H24" s="78">
        <v>2045</v>
      </c>
    </row>
    <row r="25" spans="1:8">
      <c r="A25" s="67" t="s">
        <v>207</v>
      </c>
      <c r="E25" s="77" t="s">
        <v>208</v>
      </c>
      <c r="F25" s="77" t="s">
        <v>209</v>
      </c>
      <c r="G25" s="70">
        <v>4096</v>
      </c>
      <c r="H25" s="78">
        <v>4093</v>
      </c>
    </row>
    <row r="26" spans="1:8">
      <c r="A26" s="67" t="s">
        <v>210</v>
      </c>
      <c r="E26" s="77" t="s">
        <v>211</v>
      </c>
      <c r="F26" s="77" t="s">
        <v>212</v>
      </c>
      <c r="G26" s="70">
        <v>8192</v>
      </c>
      <c r="H26" s="78">
        <v>8189</v>
      </c>
    </row>
    <row r="27" spans="1:8">
      <c r="A27" s="67" t="s">
        <v>213</v>
      </c>
      <c r="E27" s="77" t="s">
        <v>214</v>
      </c>
      <c r="F27" s="77" t="s">
        <v>215</v>
      </c>
      <c r="G27" s="70">
        <v>16384</v>
      </c>
      <c r="H27" s="78">
        <v>16381</v>
      </c>
    </row>
    <row r="28" spans="1:8">
      <c r="A28" s="67" t="s">
        <v>216</v>
      </c>
      <c r="E28" s="77" t="s">
        <v>217</v>
      </c>
      <c r="F28" s="77" t="s">
        <v>218</v>
      </c>
      <c r="G28" s="70">
        <v>32768</v>
      </c>
      <c r="H28" s="78">
        <v>32765</v>
      </c>
    </row>
    <row r="29" spans="1:8">
      <c r="A29" s="67" t="s">
        <v>219</v>
      </c>
      <c r="E29" s="77" t="s">
        <v>220</v>
      </c>
      <c r="F29" s="77" t="s">
        <v>221</v>
      </c>
      <c r="G29" s="70">
        <v>65536</v>
      </c>
      <c r="H29" s="78">
        <v>65533</v>
      </c>
    </row>
    <row r="30" spans="1:8">
      <c r="A30" s="67" t="s">
        <v>222</v>
      </c>
      <c r="E30" s="77" t="s">
        <v>223</v>
      </c>
      <c r="F30" s="77" t="s">
        <v>224</v>
      </c>
      <c r="G30" s="70">
        <v>131072</v>
      </c>
      <c r="H30" s="78">
        <v>131069</v>
      </c>
    </row>
    <row r="31" spans="1:8">
      <c r="A31" s="67" t="s">
        <v>225</v>
      </c>
      <c r="E31" s="77" t="s">
        <v>226</v>
      </c>
      <c r="F31" s="77" t="s">
        <v>227</v>
      </c>
      <c r="G31" s="70">
        <v>262144</v>
      </c>
      <c r="H31" s="78">
        <v>262141</v>
      </c>
    </row>
    <row r="32" spans="1:8">
      <c r="A32" s="67" t="s">
        <v>228</v>
      </c>
      <c r="E32" s="77" t="s">
        <v>229</v>
      </c>
      <c r="F32" s="77" t="s">
        <v>230</v>
      </c>
      <c r="G32" s="70">
        <v>524288</v>
      </c>
      <c r="H32" s="78">
        <v>524285</v>
      </c>
    </row>
    <row r="33" spans="1:8">
      <c r="A33" s="67" t="s">
        <v>231</v>
      </c>
      <c r="E33" s="77" t="s">
        <v>232</v>
      </c>
      <c r="F33" s="77" t="s">
        <v>233</v>
      </c>
      <c r="G33" s="70">
        <v>1048576</v>
      </c>
      <c r="H33" s="78">
        <v>1048573</v>
      </c>
    </row>
    <row r="34" spans="1:8">
      <c r="A34" s="67" t="s">
        <v>234</v>
      </c>
      <c r="E34" s="77" t="s">
        <v>235</v>
      </c>
      <c r="F34" s="77" t="s">
        <v>236</v>
      </c>
      <c r="G34" s="70">
        <v>2097152</v>
      </c>
      <c r="H34" s="78">
        <v>2097149</v>
      </c>
    </row>
    <row r="35" spans="1:8">
      <c r="A35" s="67" t="s">
        <v>237</v>
      </c>
      <c r="E35" s="77" t="s">
        <v>238</v>
      </c>
      <c r="F35" s="77" t="s">
        <v>239</v>
      </c>
      <c r="G35" s="70">
        <v>4194304</v>
      </c>
      <c r="H35" s="78">
        <v>4194301</v>
      </c>
    </row>
    <row r="36" spans="1:8">
      <c r="A36" s="67" t="s">
        <v>240</v>
      </c>
      <c r="E36" s="77" t="s">
        <v>241</v>
      </c>
      <c r="F36" s="77" t="s">
        <v>242</v>
      </c>
      <c r="G36" s="70">
        <v>8388608</v>
      </c>
      <c r="H36" s="78">
        <v>8388605</v>
      </c>
    </row>
    <row r="37" spans="1:8" ht="15.75" thickBot="1">
      <c r="A37" s="67" t="s">
        <v>243</v>
      </c>
      <c r="E37" s="74" t="s">
        <v>244</v>
      </c>
      <c r="F37" s="74" t="s">
        <v>245</v>
      </c>
      <c r="G37" s="75">
        <v>16777216</v>
      </c>
      <c r="H37" s="76">
        <v>16777213</v>
      </c>
    </row>
    <row r="38" spans="1:8">
      <c r="A38" s="67" t="s">
        <v>246</v>
      </c>
    </row>
    <row r="39" spans="1:8">
      <c r="A39" s="67" t="s">
        <v>247</v>
      </c>
    </row>
    <row r="40" spans="1:8">
      <c r="A40" s="67" t="s">
        <v>248</v>
      </c>
    </row>
    <row r="41" spans="1:8">
      <c r="A41" s="67" t="s">
        <v>249</v>
      </c>
    </row>
    <row r="42" spans="1:8">
      <c r="A42" s="67" t="s">
        <v>250</v>
      </c>
    </row>
    <row r="43" spans="1:8">
      <c r="A43" s="67" t="s">
        <v>251</v>
      </c>
    </row>
    <row r="44" spans="1:8">
      <c r="A44" s="67" t="s">
        <v>252</v>
      </c>
    </row>
    <row r="45" spans="1:8">
      <c r="A45" s="67" t="s">
        <v>253</v>
      </c>
    </row>
    <row r="46" spans="1:8">
      <c r="A46" s="67" t="s">
        <v>254</v>
      </c>
    </row>
    <row r="47" spans="1:8">
      <c r="A47" s="67" t="s">
        <v>255</v>
      </c>
    </row>
    <row r="48" spans="1:8">
      <c r="A48" s="67" t="s">
        <v>256</v>
      </c>
    </row>
    <row r="49" spans="1:1">
      <c r="A49" s="67" t="s">
        <v>257</v>
      </c>
    </row>
    <row r="50" spans="1:1">
      <c r="A50" s="67" t="s">
        <v>258</v>
      </c>
    </row>
    <row r="51" spans="1:1">
      <c r="A51" s="67" t="s">
        <v>259</v>
      </c>
    </row>
    <row r="52" spans="1:1">
      <c r="A52" s="67" t="s">
        <v>260</v>
      </c>
    </row>
    <row r="53" spans="1:1">
      <c r="A53" s="67" t="s">
        <v>261</v>
      </c>
    </row>
    <row r="54" spans="1:1">
      <c r="A54" s="67" t="s">
        <v>262</v>
      </c>
    </row>
    <row r="55" spans="1:1">
      <c r="A55" s="67" t="s">
        <v>263</v>
      </c>
    </row>
    <row r="56" spans="1:1">
      <c r="A56" s="67" t="s">
        <v>264</v>
      </c>
    </row>
    <row r="57" spans="1:1">
      <c r="A57" s="67" t="s">
        <v>265</v>
      </c>
    </row>
    <row r="58" spans="1:1">
      <c r="A58" s="67" t="s">
        <v>266</v>
      </c>
    </row>
    <row r="59" spans="1:1">
      <c r="A59" s="67" t="s">
        <v>267</v>
      </c>
    </row>
    <row r="60" spans="1:1">
      <c r="A60" s="67" t="s">
        <v>268</v>
      </c>
    </row>
    <row r="61" spans="1:1">
      <c r="A61" s="67" t="s">
        <v>269</v>
      </c>
    </row>
    <row r="62" spans="1:1">
      <c r="A62" s="67" t="s">
        <v>270</v>
      </c>
    </row>
    <row r="63" spans="1:1">
      <c r="A63" s="67" t="s">
        <v>271</v>
      </c>
    </row>
    <row r="64" spans="1:1">
      <c r="A64" s="67" t="s">
        <v>272</v>
      </c>
    </row>
    <row r="65" spans="1:1">
      <c r="A65" s="67" t="s">
        <v>273</v>
      </c>
    </row>
    <row r="66" spans="1:1">
      <c r="A66" s="67" t="s">
        <v>274</v>
      </c>
    </row>
    <row r="67" spans="1:1">
      <c r="A67" s="67" t="s">
        <v>275</v>
      </c>
    </row>
    <row r="68" spans="1:1">
      <c r="A68" s="67" t="s">
        <v>276</v>
      </c>
    </row>
    <row r="69" spans="1:1">
      <c r="A69" s="67" t="s">
        <v>277</v>
      </c>
    </row>
    <row r="70" spans="1:1">
      <c r="A70" s="67" t="s">
        <v>278</v>
      </c>
    </row>
    <row r="71" spans="1:1">
      <c r="A71" s="67" t="s">
        <v>279</v>
      </c>
    </row>
    <row r="72" spans="1:1">
      <c r="A72" s="67" t="s">
        <v>280</v>
      </c>
    </row>
    <row r="73" spans="1:1">
      <c r="A73" s="67" t="s">
        <v>281</v>
      </c>
    </row>
    <row r="74" spans="1:1">
      <c r="A74" s="67" t="s">
        <v>282</v>
      </c>
    </row>
    <row r="75" spans="1:1">
      <c r="A75" s="67" t="s">
        <v>283</v>
      </c>
    </row>
    <row r="76" spans="1:1">
      <c r="A76" s="67" t="s">
        <v>284</v>
      </c>
    </row>
    <row r="77" spans="1:1">
      <c r="A77" s="67" t="s">
        <v>285</v>
      </c>
    </row>
    <row r="78" spans="1:1">
      <c r="A78" s="67" t="s">
        <v>286</v>
      </c>
    </row>
    <row r="79" spans="1:1">
      <c r="A79" s="67" t="s">
        <v>287</v>
      </c>
    </row>
    <row r="80" spans="1:1">
      <c r="A80" s="67" t="s">
        <v>288</v>
      </c>
    </row>
    <row r="81" spans="1:1">
      <c r="A81" s="67" t="s">
        <v>289</v>
      </c>
    </row>
    <row r="82" spans="1:1">
      <c r="A82" s="67" t="s">
        <v>290</v>
      </c>
    </row>
    <row r="83" spans="1:1">
      <c r="A83" s="67" t="s">
        <v>291</v>
      </c>
    </row>
    <row r="84" spans="1:1">
      <c r="A84" s="67" t="s">
        <v>292</v>
      </c>
    </row>
    <row r="85" spans="1:1">
      <c r="A85" s="67" t="s">
        <v>293</v>
      </c>
    </row>
    <row r="86" spans="1:1">
      <c r="A86" s="67" t="s">
        <v>294</v>
      </c>
    </row>
    <row r="87" spans="1:1">
      <c r="A87" s="67" t="s">
        <v>295</v>
      </c>
    </row>
    <row r="88" spans="1:1">
      <c r="A88" s="67" t="s">
        <v>296</v>
      </c>
    </row>
    <row r="89" spans="1:1">
      <c r="A89" s="67" t="s">
        <v>297</v>
      </c>
    </row>
    <row r="90" spans="1:1">
      <c r="A90" s="67" t="s">
        <v>298</v>
      </c>
    </row>
    <row r="91" spans="1:1">
      <c r="A91" s="67" t="s">
        <v>299</v>
      </c>
    </row>
    <row r="92" spans="1:1">
      <c r="A92" s="67" t="s">
        <v>300</v>
      </c>
    </row>
    <row r="93" spans="1:1">
      <c r="A93" s="67" t="s">
        <v>301</v>
      </c>
    </row>
    <row r="94" spans="1:1">
      <c r="A94" s="67" t="s">
        <v>302</v>
      </c>
    </row>
    <row r="95" spans="1:1">
      <c r="A95" s="67" t="s">
        <v>303</v>
      </c>
    </row>
    <row r="96" spans="1:1">
      <c r="A96" s="67" t="s">
        <v>304</v>
      </c>
    </row>
    <row r="97" spans="1:1">
      <c r="A97" s="67" t="s">
        <v>305</v>
      </c>
    </row>
    <row r="98" spans="1:1">
      <c r="A98" s="67" t="s">
        <v>306</v>
      </c>
    </row>
    <row r="99" spans="1:1">
      <c r="A99" s="67" t="s">
        <v>307</v>
      </c>
    </row>
    <row r="100" spans="1:1">
      <c r="A100" s="67" t="s">
        <v>308</v>
      </c>
    </row>
    <row r="101" spans="1:1">
      <c r="A101" s="67" t="s">
        <v>309</v>
      </c>
    </row>
    <row r="102" spans="1:1">
      <c r="A102" s="67" t="s">
        <v>310</v>
      </c>
    </row>
    <row r="103" spans="1:1">
      <c r="A103" s="67" t="s">
        <v>311</v>
      </c>
    </row>
    <row r="104" spans="1:1">
      <c r="A104" s="67" t="s">
        <v>312</v>
      </c>
    </row>
    <row r="105" spans="1:1">
      <c r="A105" s="67" t="s">
        <v>313</v>
      </c>
    </row>
    <row r="106" spans="1:1">
      <c r="A106" s="67" t="s">
        <v>314</v>
      </c>
    </row>
    <row r="107" spans="1:1">
      <c r="A107" s="67" t="s">
        <v>315</v>
      </c>
    </row>
    <row r="108" spans="1:1">
      <c r="A108" s="67" t="s">
        <v>316</v>
      </c>
    </row>
    <row r="109" spans="1:1">
      <c r="A109" s="67" t="s">
        <v>317</v>
      </c>
    </row>
    <row r="110" spans="1:1">
      <c r="A110" s="67" t="s">
        <v>318</v>
      </c>
    </row>
    <row r="111" spans="1:1">
      <c r="A111" s="67" t="s">
        <v>319</v>
      </c>
    </row>
    <row r="112" spans="1:1">
      <c r="A112" s="67" t="s">
        <v>320</v>
      </c>
    </row>
    <row r="113" spans="1:1">
      <c r="A113" s="67" t="s">
        <v>321</v>
      </c>
    </row>
    <row r="114" spans="1:1">
      <c r="A114" s="67" t="s">
        <v>322</v>
      </c>
    </row>
    <row r="115" spans="1:1">
      <c r="A115" s="67" t="s">
        <v>323</v>
      </c>
    </row>
    <row r="116" spans="1:1">
      <c r="A116" s="67" t="s">
        <v>324</v>
      </c>
    </row>
    <row r="117" spans="1:1">
      <c r="A117" s="67" t="s">
        <v>325</v>
      </c>
    </row>
    <row r="118" spans="1:1">
      <c r="A118" s="67" t="s">
        <v>326</v>
      </c>
    </row>
    <row r="119" spans="1:1">
      <c r="A119" s="67" t="s">
        <v>327</v>
      </c>
    </row>
    <row r="120" spans="1:1">
      <c r="A120" s="67" t="s">
        <v>328</v>
      </c>
    </row>
    <row r="121" spans="1:1">
      <c r="A121" s="67" t="s">
        <v>329</v>
      </c>
    </row>
    <row r="122" spans="1:1">
      <c r="A122" s="67" t="s">
        <v>330</v>
      </c>
    </row>
    <row r="123" spans="1:1">
      <c r="A123" s="67" t="s">
        <v>331</v>
      </c>
    </row>
    <row r="124" spans="1:1">
      <c r="A124" s="67" t="s">
        <v>332</v>
      </c>
    </row>
    <row r="125" spans="1:1">
      <c r="A125" s="67" t="s">
        <v>333</v>
      </c>
    </row>
    <row r="126" spans="1:1">
      <c r="A126" s="67" t="s">
        <v>334</v>
      </c>
    </row>
    <row r="127" spans="1:1">
      <c r="A127" s="67" t="s">
        <v>335</v>
      </c>
    </row>
    <row r="128" spans="1:1">
      <c r="A128" s="67" t="s">
        <v>336</v>
      </c>
    </row>
    <row r="129" spans="1:1">
      <c r="A129" s="67" t="s">
        <v>337</v>
      </c>
    </row>
    <row r="130" spans="1:1">
      <c r="A130" s="67" t="s">
        <v>338</v>
      </c>
    </row>
    <row r="131" spans="1:1">
      <c r="A131" s="67" t="s">
        <v>339</v>
      </c>
    </row>
    <row r="132" spans="1:1">
      <c r="A132" s="67" t="s">
        <v>340</v>
      </c>
    </row>
    <row r="133" spans="1:1">
      <c r="A133" s="67" t="s">
        <v>341</v>
      </c>
    </row>
    <row r="134" spans="1:1">
      <c r="A134" s="67" t="s">
        <v>342</v>
      </c>
    </row>
    <row r="135" spans="1:1">
      <c r="A135" s="67" t="s">
        <v>343</v>
      </c>
    </row>
    <row r="136" spans="1:1">
      <c r="A136" s="67" t="s">
        <v>344</v>
      </c>
    </row>
    <row r="137" spans="1:1">
      <c r="A137" s="67" t="s">
        <v>345</v>
      </c>
    </row>
    <row r="138" spans="1:1">
      <c r="A138" s="67" t="s">
        <v>346</v>
      </c>
    </row>
    <row r="139" spans="1:1">
      <c r="A139" s="67" t="s">
        <v>347</v>
      </c>
    </row>
    <row r="140" spans="1:1">
      <c r="A140" s="67" t="s">
        <v>348</v>
      </c>
    </row>
    <row r="141" spans="1:1">
      <c r="A141" s="67" t="s">
        <v>349</v>
      </c>
    </row>
    <row r="142" spans="1:1">
      <c r="A142" s="67" t="s">
        <v>350</v>
      </c>
    </row>
    <row r="143" spans="1:1">
      <c r="A143" s="67" t="s">
        <v>351</v>
      </c>
    </row>
    <row r="144" spans="1:1">
      <c r="A144" s="67" t="s">
        <v>352</v>
      </c>
    </row>
    <row r="145" spans="1:1">
      <c r="A145" s="67" t="s">
        <v>353</v>
      </c>
    </row>
    <row r="146" spans="1:1">
      <c r="A146" s="67" t="s">
        <v>354</v>
      </c>
    </row>
    <row r="147" spans="1:1">
      <c r="A147" s="67" t="s">
        <v>355</v>
      </c>
    </row>
    <row r="148" spans="1:1">
      <c r="A148" s="67" t="s">
        <v>356</v>
      </c>
    </row>
    <row r="149" spans="1:1">
      <c r="A149" s="67" t="s">
        <v>357</v>
      </c>
    </row>
    <row r="150" spans="1:1">
      <c r="A150" s="67" t="s">
        <v>358</v>
      </c>
    </row>
    <row r="151" spans="1:1">
      <c r="A151" s="67" t="s">
        <v>359</v>
      </c>
    </row>
    <row r="152" spans="1:1">
      <c r="A152" s="67" t="s">
        <v>360</v>
      </c>
    </row>
    <row r="153" spans="1:1">
      <c r="A153" s="67" t="s">
        <v>361</v>
      </c>
    </row>
    <row r="154" spans="1:1">
      <c r="A154" s="67" t="s">
        <v>362</v>
      </c>
    </row>
    <row r="155" spans="1:1">
      <c r="A155" s="67" t="s">
        <v>363</v>
      </c>
    </row>
    <row r="156" spans="1:1">
      <c r="A156" s="67" t="s">
        <v>364</v>
      </c>
    </row>
    <row r="157" spans="1:1">
      <c r="A157" s="67" t="s">
        <v>365</v>
      </c>
    </row>
    <row r="158" spans="1:1">
      <c r="A158" s="67" t="s">
        <v>366</v>
      </c>
    </row>
    <row r="159" spans="1:1">
      <c r="A159" s="67" t="s">
        <v>367</v>
      </c>
    </row>
    <row r="160" spans="1:1">
      <c r="A160" s="67" t="s">
        <v>368</v>
      </c>
    </row>
    <row r="161" spans="1:1">
      <c r="A161" s="67" t="s">
        <v>369</v>
      </c>
    </row>
    <row r="162" spans="1:1">
      <c r="A162" s="67" t="s">
        <v>370</v>
      </c>
    </row>
    <row r="163" spans="1:1">
      <c r="A163" s="67" t="s">
        <v>371</v>
      </c>
    </row>
    <row r="164" spans="1:1">
      <c r="A164" s="67" t="s">
        <v>372</v>
      </c>
    </row>
    <row r="165" spans="1:1">
      <c r="A165" s="67" t="s">
        <v>373</v>
      </c>
    </row>
    <row r="166" spans="1:1">
      <c r="A166" s="67" t="s">
        <v>374</v>
      </c>
    </row>
    <row r="167" spans="1:1">
      <c r="A167" s="67" t="s">
        <v>375</v>
      </c>
    </row>
    <row r="168" spans="1:1">
      <c r="A168" s="67" t="s">
        <v>376</v>
      </c>
    </row>
    <row r="169" spans="1:1">
      <c r="A169" s="67" t="s">
        <v>377</v>
      </c>
    </row>
    <row r="170" spans="1:1">
      <c r="A170" s="67" t="s">
        <v>378</v>
      </c>
    </row>
    <row r="171" spans="1:1">
      <c r="A171" s="67" t="s">
        <v>379</v>
      </c>
    </row>
    <row r="172" spans="1:1">
      <c r="A172" s="67" t="s">
        <v>380</v>
      </c>
    </row>
    <row r="173" spans="1:1">
      <c r="A173" s="67" t="s">
        <v>381</v>
      </c>
    </row>
    <row r="174" spans="1:1">
      <c r="A174" s="67" t="s">
        <v>382</v>
      </c>
    </row>
    <row r="175" spans="1:1">
      <c r="A175" s="67" t="s">
        <v>383</v>
      </c>
    </row>
    <row r="176" spans="1:1">
      <c r="A176" s="67" t="s">
        <v>384</v>
      </c>
    </row>
    <row r="177" spans="1:1">
      <c r="A177" s="67" t="s">
        <v>385</v>
      </c>
    </row>
    <row r="178" spans="1:1">
      <c r="A178" s="67" t="s">
        <v>386</v>
      </c>
    </row>
    <row r="179" spans="1:1">
      <c r="A179" s="67" t="s">
        <v>387</v>
      </c>
    </row>
    <row r="180" spans="1:1">
      <c r="A180" s="67" t="s">
        <v>388</v>
      </c>
    </row>
    <row r="181" spans="1:1">
      <c r="A181" s="67" t="s">
        <v>389</v>
      </c>
    </row>
    <row r="182" spans="1:1">
      <c r="A182" s="67" t="s">
        <v>390</v>
      </c>
    </row>
    <row r="183" spans="1:1">
      <c r="A183" s="67" t="s">
        <v>391</v>
      </c>
    </row>
    <row r="184" spans="1:1">
      <c r="A184" s="67" t="s">
        <v>392</v>
      </c>
    </row>
    <row r="185" spans="1:1">
      <c r="A185" s="67" t="s">
        <v>393</v>
      </c>
    </row>
    <row r="186" spans="1:1">
      <c r="A186" s="67" t="s">
        <v>394</v>
      </c>
    </row>
    <row r="187" spans="1:1">
      <c r="A187" s="67" t="s">
        <v>395</v>
      </c>
    </row>
    <row r="188" spans="1:1">
      <c r="A188" s="67" t="s">
        <v>396</v>
      </c>
    </row>
    <row r="189" spans="1:1">
      <c r="A189" s="67" t="s">
        <v>397</v>
      </c>
    </row>
    <row r="190" spans="1:1">
      <c r="A190" s="67" t="s">
        <v>398</v>
      </c>
    </row>
    <row r="191" spans="1:1">
      <c r="A191" s="67" t="s">
        <v>399</v>
      </c>
    </row>
    <row r="192" spans="1:1">
      <c r="A192" s="67" t="s">
        <v>400</v>
      </c>
    </row>
    <row r="193" spans="1:1">
      <c r="A193" s="67" t="s">
        <v>401</v>
      </c>
    </row>
    <row r="194" spans="1:1">
      <c r="A194" s="67" t="s">
        <v>402</v>
      </c>
    </row>
    <row r="195" spans="1:1">
      <c r="A195" s="67" t="s">
        <v>403</v>
      </c>
    </row>
    <row r="196" spans="1:1">
      <c r="A196" s="67" t="s">
        <v>404</v>
      </c>
    </row>
    <row r="197" spans="1:1">
      <c r="A197" s="67" t="s">
        <v>405</v>
      </c>
    </row>
    <row r="198" spans="1:1">
      <c r="A198" s="67" t="s">
        <v>406</v>
      </c>
    </row>
    <row r="199" spans="1:1">
      <c r="A199" s="67" t="s">
        <v>407</v>
      </c>
    </row>
    <row r="200" spans="1:1">
      <c r="A200" s="67" t="s">
        <v>408</v>
      </c>
    </row>
    <row r="201" spans="1:1">
      <c r="A201" s="67" t="s">
        <v>409</v>
      </c>
    </row>
    <row r="202" spans="1:1">
      <c r="A202" s="67" t="s">
        <v>410</v>
      </c>
    </row>
    <row r="203" spans="1:1">
      <c r="A203" s="67" t="s">
        <v>411</v>
      </c>
    </row>
    <row r="204" spans="1:1">
      <c r="A204" s="67" t="s">
        <v>412</v>
      </c>
    </row>
    <row r="205" spans="1:1">
      <c r="A205" s="67" t="s">
        <v>413</v>
      </c>
    </row>
    <row r="206" spans="1:1">
      <c r="A206" s="67" t="s">
        <v>414</v>
      </c>
    </row>
    <row r="207" spans="1:1">
      <c r="A207" s="67" t="s">
        <v>415</v>
      </c>
    </row>
    <row r="208" spans="1:1">
      <c r="A208" s="67" t="s">
        <v>416</v>
      </c>
    </row>
    <row r="209" spans="1:1">
      <c r="A209" s="67" t="s">
        <v>417</v>
      </c>
    </row>
    <row r="210" spans="1:1">
      <c r="A210" s="67" t="s">
        <v>418</v>
      </c>
    </row>
    <row r="211" spans="1:1">
      <c r="A211" s="67" t="s">
        <v>419</v>
      </c>
    </row>
    <row r="212" spans="1:1">
      <c r="A212" s="67" t="s">
        <v>420</v>
      </c>
    </row>
    <row r="213" spans="1:1">
      <c r="A213" s="67" t="s">
        <v>421</v>
      </c>
    </row>
    <row r="214" spans="1:1">
      <c r="A214" s="67" t="s">
        <v>422</v>
      </c>
    </row>
    <row r="215" spans="1:1">
      <c r="A215" s="67" t="s">
        <v>423</v>
      </c>
    </row>
    <row r="216" spans="1:1">
      <c r="A216" s="67" t="s">
        <v>424</v>
      </c>
    </row>
    <row r="217" spans="1:1">
      <c r="A217" s="67" t="s">
        <v>425</v>
      </c>
    </row>
    <row r="218" spans="1:1">
      <c r="A218" s="67" t="s">
        <v>426</v>
      </c>
    </row>
    <row r="219" spans="1:1">
      <c r="A219" s="67" t="s">
        <v>427</v>
      </c>
    </row>
    <row r="220" spans="1:1">
      <c r="A220" s="67" t="s">
        <v>428</v>
      </c>
    </row>
    <row r="221" spans="1:1">
      <c r="A221" s="67" t="s">
        <v>429</v>
      </c>
    </row>
    <row r="222" spans="1:1">
      <c r="A222" s="67" t="s">
        <v>430</v>
      </c>
    </row>
    <row r="223" spans="1:1">
      <c r="A223" s="67" t="s">
        <v>431</v>
      </c>
    </row>
    <row r="224" spans="1:1">
      <c r="A224" s="67" t="s">
        <v>432</v>
      </c>
    </row>
    <row r="225" spans="1:1">
      <c r="A225" s="67" t="s">
        <v>433</v>
      </c>
    </row>
    <row r="226" spans="1:1">
      <c r="A226" s="67" t="s">
        <v>434</v>
      </c>
    </row>
    <row r="227" spans="1:1">
      <c r="A227" s="67" t="s">
        <v>435</v>
      </c>
    </row>
    <row r="228" spans="1:1">
      <c r="A228" s="67" t="s">
        <v>436</v>
      </c>
    </row>
    <row r="229" spans="1:1">
      <c r="A229" s="67" t="s">
        <v>437</v>
      </c>
    </row>
    <row r="230" spans="1:1">
      <c r="A230" s="67" t="s">
        <v>438</v>
      </c>
    </row>
    <row r="231" spans="1:1">
      <c r="A231" s="67" t="s">
        <v>439</v>
      </c>
    </row>
    <row r="232" spans="1:1">
      <c r="A232" s="67" t="s">
        <v>440</v>
      </c>
    </row>
    <row r="233" spans="1:1">
      <c r="A233" s="67" t="s">
        <v>441</v>
      </c>
    </row>
    <row r="234" spans="1:1">
      <c r="A234" s="67" t="s">
        <v>442</v>
      </c>
    </row>
    <row r="235" spans="1:1">
      <c r="A235" s="67" t="s">
        <v>443</v>
      </c>
    </row>
    <row r="236" spans="1:1">
      <c r="A236" s="67" t="s">
        <v>444</v>
      </c>
    </row>
    <row r="237" spans="1:1">
      <c r="A237" s="67" t="s">
        <v>445</v>
      </c>
    </row>
    <row r="238" spans="1:1">
      <c r="A238" s="67" t="s">
        <v>446</v>
      </c>
    </row>
    <row r="239" spans="1:1">
      <c r="A239" s="67" t="s">
        <v>447</v>
      </c>
    </row>
    <row r="240" spans="1:1">
      <c r="A240" s="67" t="s">
        <v>448</v>
      </c>
    </row>
    <row r="241" spans="1:1">
      <c r="A241" s="67" t="s">
        <v>449</v>
      </c>
    </row>
    <row r="242" spans="1:1">
      <c r="A242" s="67" t="s">
        <v>450</v>
      </c>
    </row>
    <row r="243" spans="1:1">
      <c r="A243" s="67" t="s">
        <v>451</v>
      </c>
    </row>
    <row r="244" spans="1:1">
      <c r="A244" s="67" t="s">
        <v>452</v>
      </c>
    </row>
    <row r="245" spans="1:1">
      <c r="A245" s="67" t="s">
        <v>453</v>
      </c>
    </row>
    <row r="246" spans="1:1">
      <c r="A246" s="67" t="s">
        <v>454</v>
      </c>
    </row>
    <row r="247" spans="1:1">
      <c r="A247" s="67" t="s">
        <v>455</v>
      </c>
    </row>
    <row r="248" spans="1:1">
      <c r="A248" s="67" t="s">
        <v>456</v>
      </c>
    </row>
    <row r="249" spans="1:1">
      <c r="A249" s="67" t="s">
        <v>457</v>
      </c>
    </row>
    <row r="250" spans="1:1">
      <c r="A250" s="67" t="s">
        <v>458</v>
      </c>
    </row>
    <row r="251" spans="1:1">
      <c r="A251" s="67" t="s">
        <v>459</v>
      </c>
    </row>
    <row r="252" spans="1:1">
      <c r="A252" s="67" t="s">
        <v>460</v>
      </c>
    </row>
    <row r="253" spans="1:1">
      <c r="A253" s="67" t="s">
        <v>461</v>
      </c>
    </row>
    <row r="254" spans="1:1">
      <c r="A254" s="67" t="s">
        <v>462</v>
      </c>
    </row>
    <row r="255" spans="1:1">
      <c r="A255" s="67" t="s">
        <v>463</v>
      </c>
    </row>
    <row r="256" spans="1:1">
      <c r="A256" s="67" t="s">
        <v>464</v>
      </c>
    </row>
  </sheetData>
  <sheetProtection algorithmName="SHA-512" hashValue="80/0wngJvsDqwujAcnY5Ws84q5uk0noCVPRcaJCeF+jPHobj5zS/0gfpUyEToDlJ3Aol5uvIW0rESW7EBM0Rkw==" saltValue="m8p++VhzUGuPkt/POmRV5w==" spinCount="100000" sheet="1" objects="1" scenarios="1"/>
  <mergeCells count="1">
    <mergeCell ref="M1:O1"/>
  </mergeCells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89F43-2B44-43E7-864A-24E92E88491B}">
  <dimension ref="A1:G4"/>
  <sheetViews>
    <sheetView workbookViewId="0">
      <selection activeCell="C8" sqref="C8"/>
    </sheetView>
  </sheetViews>
  <sheetFormatPr defaultRowHeight="15"/>
  <cols>
    <col min="3" max="7" width="36.42578125" customWidth="1"/>
  </cols>
  <sheetData>
    <row r="1" spans="1:7">
      <c r="A1" t="s">
        <v>465</v>
      </c>
      <c r="B1" t="s">
        <v>466</v>
      </c>
      <c r="C1" t="s">
        <v>467</v>
      </c>
      <c r="D1" t="s">
        <v>468</v>
      </c>
      <c r="E1" t="s">
        <v>469</v>
      </c>
      <c r="F1" t="s">
        <v>470</v>
      </c>
      <c r="G1" t="s">
        <v>471</v>
      </c>
    </row>
    <row r="2" spans="1:7" s="65" customFormat="1" ht="123.95" customHeight="1">
      <c r="A2" s="65" t="s">
        <v>472</v>
      </c>
      <c r="B2" s="65" t="s">
        <v>473</v>
      </c>
      <c r="C2" s="66" t="s">
        <v>474</v>
      </c>
      <c r="D2" s="66" t="s">
        <v>475</v>
      </c>
      <c r="E2" s="66" t="s">
        <v>476</v>
      </c>
      <c r="F2" s="66" t="s">
        <v>477</v>
      </c>
      <c r="G2" s="66" t="s">
        <v>478</v>
      </c>
    </row>
    <row r="3" spans="1:7" s="65" customFormat="1" ht="123.95" customHeight="1">
      <c r="A3" s="65" t="s">
        <v>472</v>
      </c>
      <c r="B3" s="65" t="s">
        <v>479</v>
      </c>
      <c r="C3" s="66" t="s">
        <v>480</v>
      </c>
      <c r="D3" s="66" t="s">
        <v>481</v>
      </c>
      <c r="E3" s="66" t="s">
        <v>482</v>
      </c>
      <c r="F3" s="66" t="s">
        <v>483</v>
      </c>
      <c r="G3" s="66" t="s">
        <v>484</v>
      </c>
    </row>
    <row r="4" spans="1:7" ht="80.099999999999994" customHeight="1">
      <c r="A4" s="65" t="s">
        <v>485</v>
      </c>
      <c r="B4" s="65" t="s">
        <v>486</v>
      </c>
      <c r="C4" s="68" t="s">
        <v>487</v>
      </c>
      <c r="D4" s="68" t="s">
        <v>488</v>
      </c>
      <c r="E4" s="68" t="s">
        <v>489</v>
      </c>
      <c r="F4" s="68" t="s">
        <v>490</v>
      </c>
      <c r="G4" s="68" t="s">
        <v>491</v>
      </c>
    </row>
  </sheetData>
  <sheetProtection algorithmName="SHA-512" hashValue="VdGQw08jkzasvLIZ0pXpfd41gFmflX4lkhb/WFHiIN5rG0Ab8lOcltROrJLQjUWJss98tkJSqFVn5MdrZnrgsQ==" saltValue="INI+59s2VGSMO63nav4L0Q==" spinCount="100000" sheet="1" objects="1" scenario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613DE-A558-445F-86DF-05159DF1396A}">
  <sheetPr>
    <pageSetUpPr fitToPage="1"/>
  </sheetPr>
  <dimension ref="A1:E79"/>
  <sheetViews>
    <sheetView tabSelected="1" workbookViewId="0">
      <pane ySplit="1" topLeftCell="A61" activePane="bottomLeft" state="frozen"/>
      <selection pane="bottomLeft" activeCell="C69" sqref="C69:D69"/>
    </sheetView>
  </sheetViews>
  <sheetFormatPr defaultColWidth="7.7109375" defaultRowHeight="15"/>
  <cols>
    <col min="1" max="1" width="18.140625" customWidth="1"/>
    <col min="4" max="4" width="30" customWidth="1"/>
    <col min="5" max="5" width="24.140625" customWidth="1"/>
  </cols>
  <sheetData>
    <row r="1" spans="1:5">
      <c r="A1" s="87" t="s">
        <v>42</v>
      </c>
      <c r="B1" s="87" t="s">
        <v>43</v>
      </c>
      <c r="C1" s="87" t="s">
        <v>16</v>
      </c>
      <c r="D1" s="87" t="s">
        <v>44</v>
      </c>
      <c r="E1" s="87" t="s">
        <v>45</v>
      </c>
    </row>
    <row r="2" spans="1:5">
      <c r="A2" t="s">
        <v>46</v>
      </c>
      <c r="B2">
        <v>1</v>
      </c>
      <c r="C2" s="87">
        <v>101</v>
      </c>
      <c r="D2" t="s">
        <v>47</v>
      </c>
      <c r="E2" t="s">
        <v>17</v>
      </c>
    </row>
    <row r="3" spans="1:5">
      <c r="A3" t="s">
        <v>46</v>
      </c>
      <c r="B3">
        <v>2</v>
      </c>
      <c r="C3" s="88">
        <v>102</v>
      </c>
      <c r="D3" t="s">
        <v>47</v>
      </c>
      <c r="E3" t="s">
        <v>20</v>
      </c>
    </row>
    <row r="4" spans="1:5">
      <c r="A4" t="s">
        <v>46</v>
      </c>
      <c r="B4">
        <v>3</v>
      </c>
      <c r="C4" s="89">
        <v>103</v>
      </c>
      <c r="D4" t="s">
        <v>47</v>
      </c>
      <c r="E4" t="s">
        <v>21</v>
      </c>
    </row>
    <row r="5" spans="1:5">
      <c r="A5" t="s">
        <v>46</v>
      </c>
      <c r="B5">
        <v>4</v>
      </c>
      <c r="C5" s="90">
        <v>104</v>
      </c>
      <c r="D5" t="s">
        <v>47</v>
      </c>
      <c r="E5" t="s">
        <v>22</v>
      </c>
    </row>
    <row r="6" spans="1:5">
      <c r="A6" t="s">
        <v>46</v>
      </c>
      <c r="B6">
        <v>5</v>
      </c>
      <c r="C6" s="91">
        <v>106</v>
      </c>
      <c r="D6" t="s">
        <v>47</v>
      </c>
      <c r="E6" t="s">
        <v>29</v>
      </c>
    </row>
    <row r="7" spans="1:5">
      <c r="A7" t="s">
        <v>46</v>
      </c>
      <c r="B7">
        <v>6</v>
      </c>
      <c r="C7">
        <v>107</v>
      </c>
      <c r="D7" t="s">
        <v>47</v>
      </c>
      <c r="E7" t="s">
        <v>48</v>
      </c>
    </row>
    <row r="8" spans="1:5">
      <c r="A8" t="s">
        <v>46</v>
      </c>
      <c r="B8">
        <v>7</v>
      </c>
      <c r="C8">
        <v>108</v>
      </c>
      <c r="D8" t="s">
        <v>47</v>
      </c>
      <c r="E8" t="s">
        <v>33</v>
      </c>
    </row>
    <row r="9" spans="1:5">
      <c r="A9" t="s">
        <v>46</v>
      </c>
      <c r="B9">
        <v>8</v>
      </c>
      <c r="C9">
        <v>109</v>
      </c>
      <c r="D9" t="s">
        <v>47</v>
      </c>
      <c r="E9" t="s">
        <v>34</v>
      </c>
    </row>
    <row r="10" spans="1:5">
      <c r="A10" t="s">
        <v>46</v>
      </c>
      <c r="B10">
        <v>9</v>
      </c>
      <c r="C10" s="92" t="s">
        <v>49</v>
      </c>
      <c r="D10" s="92" t="s">
        <v>50</v>
      </c>
    </row>
    <row r="11" spans="1:5">
      <c r="A11" t="s">
        <v>46</v>
      </c>
      <c r="B11">
        <v>10</v>
      </c>
      <c r="C11" s="92" t="s">
        <v>49</v>
      </c>
      <c r="D11" s="92" t="s">
        <v>50</v>
      </c>
    </row>
    <row r="12" spans="1:5">
      <c r="A12" t="s">
        <v>46</v>
      </c>
      <c r="B12">
        <v>11</v>
      </c>
      <c r="C12" s="93">
        <v>105</v>
      </c>
      <c r="D12" s="93" t="s">
        <v>51</v>
      </c>
    </row>
    <row r="13" spans="1:5">
      <c r="A13" t="s">
        <v>46</v>
      </c>
      <c r="B13">
        <v>12</v>
      </c>
    </row>
    <row r="14" spans="1:5">
      <c r="A14" t="s">
        <v>46</v>
      </c>
      <c r="B14">
        <v>13</v>
      </c>
    </row>
    <row r="15" spans="1:5">
      <c r="A15" t="s">
        <v>46</v>
      </c>
      <c r="B15">
        <v>14</v>
      </c>
    </row>
    <row r="16" spans="1:5">
      <c r="A16" t="s">
        <v>46</v>
      </c>
      <c r="B16">
        <v>15</v>
      </c>
    </row>
    <row r="17" spans="1:5">
      <c r="A17" t="s">
        <v>46</v>
      </c>
      <c r="B17">
        <v>16</v>
      </c>
    </row>
    <row r="18" spans="1:5">
      <c r="A18" t="s">
        <v>46</v>
      </c>
      <c r="B18">
        <v>17</v>
      </c>
    </row>
    <row r="19" spans="1:5">
      <c r="A19" t="s">
        <v>46</v>
      </c>
      <c r="B19">
        <v>18</v>
      </c>
      <c r="C19" s="92" t="s">
        <v>49</v>
      </c>
      <c r="D19" s="92" t="s">
        <v>52</v>
      </c>
    </row>
    <row r="20" spans="1:5">
      <c r="A20" t="s">
        <v>46</v>
      </c>
      <c r="B20">
        <v>19</v>
      </c>
      <c r="C20" s="94">
        <v>501</v>
      </c>
      <c r="D20" s="94" t="s">
        <v>53</v>
      </c>
    </row>
    <row r="21" spans="1:5">
      <c r="A21" t="s">
        <v>46</v>
      </c>
      <c r="B21">
        <v>20</v>
      </c>
      <c r="C21" s="94">
        <v>502</v>
      </c>
      <c r="D21" s="94" t="s">
        <v>53</v>
      </c>
    </row>
    <row r="22" spans="1:5">
      <c r="A22" t="s">
        <v>46</v>
      </c>
      <c r="B22">
        <v>21</v>
      </c>
      <c r="C22" s="94">
        <v>501</v>
      </c>
      <c r="D22" s="94" t="s">
        <v>54</v>
      </c>
    </row>
    <row r="23" spans="1:5">
      <c r="A23" t="s">
        <v>46</v>
      </c>
      <c r="B23">
        <v>22</v>
      </c>
      <c r="C23" s="94">
        <v>502</v>
      </c>
      <c r="D23" s="94" t="s">
        <v>53</v>
      </c>
    </row>
    <row r="24" spans="1:5">
      <c r="A24" t="s">
        <v>46</v>
      </c>
      <c r="B24">
        <v>23</v>
      </c>
      <c r="C24" s="94">
        <v>501</v>
      </c>
      <c r="D24" s="94" t="s">
        <v>53</v>
      </c>
    </row>
    <row r="25" spans="1:5">
      <c r="A25" t="s">
        <v>46</v>
      </c>
      <c r="B25">
        <v>24</v>
      </c>
      <c r="C25" s="94">
        <v>502</v>
      </c>
      <c r="D25" s="94" t="s">
        <v>55</v>
      </c>
    </row>
    <row r="28" spans="1:5">
      <c r="A28" t="s">
        <v>52</v>
      </c>
      <c r="B28">
        <v>1</v>
      </c>
      <c r="C28">
        <v>109</v>
      </c>
      <c r="D28" t="s">
        <v>56</v>
      </c>
      <c r="E28" t="s">
        <v>34</v>
      </c>
    </row>
    <row r="29" spans="1:5">
      <c r="A29" t="s">
        <v>52</v>
      </c>
      <c r="B29">
        <v>2</v>
      </c>
    </row>
    <row r="30" spans="1:5">
      <c r="A30" t="s">
        <v>52</v>
      </c>
      <c r="B30">
        <v>3</v>
      </c>
    </row>
    <row r="31" spans="1:5">
      <c r="A31" t="s">
        <v>52</v>
      </c>
      <c r="B31">
        <v>4</v>
      </c>
      <c r="C31" s="88">
        <v>102</v>
      </c>
      <c r="D31" s="88" t="s">
        <v>57</v>
      </c>
    </row>
    <row r="32" spans="1:5">
      <c r="A32" t="s">
        <v>52</v>
      </c>
      <c r="B32">
        <v>5</v>
      </c>
    </row>
    <row r="33" spans="1:5">
      <c r="A33" t="s">
        <v>52</v>
      </c>
      <c r="B33">
        <v>6</v>
      </c>
      <c r="C33" s="89">
        <v>103</v>
      </c>
      <c r="D33" s="89" t="s">
        <v>58</v>
      </c>
    </row>
    <row r="34" spans="1:5">
      <c r="A34" t="s">
        <v>52</v>
      </c>
      <c r="B34">
        <v>7</v>
      </c>
    </row>
    <row r="35" spans="1:5">
      <c r="A35" t="s">
        <v>52</v>
      </c>
      <c r="B35">
        <v>8</v>
      </c>
      <c r="C35" s="91">
        <v>106</v>
      </c>
      <c r="D35" s="91" t="s">
        <v>59</v>
      </c>
    </row>
    <row r="36" spans="1:5">
      <c r="A36" t="s">
        <v>52</v>
      </c>
      <c r="B36">
        <v>9</v>
      </c>
    </row>
    <row r="37" spans="1:5">
      <c r="A37" t="s">
        <v>52</v>
      </c>
      <c r="B37">
        <v>10</v>
      </c>
      <c r="C37" s="91">
        <v>106</v>
      </c>
      <c r="D37" s="91" t="s">
        <v>60</v>
      </c>
    </row>
    <row r="38" spans="1:5">
      <c r="A38" t="s">
        <v>52</v>
      </c>
      <c r="B38">
        <v>11</v>
      </c>
      <c r="C38" s="91">
        <v>106</v>
      </c>
      <c r="D38" s="91" t="s">
        <v>59</v>
      </c>
    </row>
    <row r="39" spans="1:5">
      <c r="A39" t="s">
        <v>52</v>
      </c>
      <c r="B39">
        <v>12</v>
      </c>
      <c r="C39" s="89">
        <v>103</v>
      </c>
      <c r="D39" s="89" t="s">
        <v>58</v>
      </c>
      <c r="E39" t="s">
        <v>61</v>
      </c>
    </row>
    <row r="40" spans="1:5">
      <c r="A40" t="s">
        <v>52</v>
      </c>
      <c r="B40">
        <v>13</v>
      </c>
    </row>
    <row r="41" spans="1:5">
      <c r="A41" t="s">
        <v>52</v>
      </c>
      <c r="B41">
        <v>14</v>
      </c>
    </row>
    <row r="42" spans="1:5">
      <c r="A42" t="s">
        <v>52</v>
      </c>
      <c r="B42">
        <v>15</v>
      </c>
    </row>
    <row r="43" spans="1:5">
      <c r="A43" t="s">
        <v>52</v>
      </c>
      <c r="B43">
        <v>16</v>
      </c>
      <c r="C43" s="87">
        <v>101</v>
      </c>
      <c r="D43" s="87" t="s">
        <v>62</v>
      </c>
    </row>
    <row r="44" spans="1:5">
      <c r="A44" t="s">
        <v>52</v>
      </c>
      <c r="B44">
        <v>17</v>
      </c>
      <c r="C44" s="95">
        <v>108</v>
      </c>
      <c r="D44" s="95" t="s">
        <v>63</v>
      </c>
    </row>
    <row r="45" spans="1:5">
      <c r="A45" t="s">
        <v>52</v>
      </c>
      <c r="B45">
        <v>18</v>
      </c>
    </row>
    <row r="46" spans="1:5">
      <c r="A46" t="s">
        <v>52</v>
      </c>
      <c r="B46">
        <v>19</v>
      </c>
      <c r="C46" s="88">
        <v>102</v>
      </c>
      <c r="D46" s="88" t="s">
        <v>64</v>
      </c>
    </row>
    <row r="47" spans="1:5">
      <c r="A47" t="s">
        <v>52</v>
      </c>
      <c r="B47">
        <v>20</v>
      </c>
      <c r="C47" s="92">
        <v>10</v>
      </c>
      <c r="D47" s="92" t="s">
        <v>65</v>
      </c>
    </row>
    <row r="48" spans="1:5">
      <c r="A48" t="s">
        <v>52</v>
      </c>
      <c r="B48">
        <v>21</v>
      </c>
      <c r="C48" s="89">
        <v>103</v>
      </c>
      <c r="D48" s="89" t="s">
        <v>66</v>
      </c>
    </row>
    <row r="49" spans="1:5">
      <c r="A49" t="s">
        <v>52</v>
      </c>
      <c r="B49">
        <v>22</v>
      </c>
      <c r="C49" s="92">
        <v>10</v>
      </c>
      <c r="D49" s="92" t="s">
        <v>67</v>
      </c>
    </row>
    <row r="50" spans="1:5">
      <c r="A50" t="s">
        <v>52</v>
      </c>
      <c r="B50">
        <v>23</v>
      </c>
    </row>
    <row r="51" spans="1:5">
      <c r="A51" t="s">
        <v>52</v>
      </c>
      <c r="B51">
        <v>24</v>
      </c>
      <c r="C51" s="92" t="s">
        <v>49</v>
      </c>
      <c r="D51" s="92" t="s">
        <v>68</v>
      </c>
    </row>
    <row r="52" spans="1:5">
      <c r="A52" t="s">
        <v>52</v>
      </c>
      <c r="B52">
        <v>25</v>
      </c>
      <c r="C52" s="92" t="s">
        <v>49</v>
      </c>
      <c r="D52" s="92" t="s">
        <v>69</v>
      </c>
      <c r="E52" t="s">
        <v>70</v>
      </c>
    </row>
    <row r="55" spans="1:5">
      <c r="A55" t="s">
        <v>71</v>
      </c>
      <c r="B55">
        <v>1</v>
      </c>
      <c r="C55" s="89">
        <v>103</v>
      </c>
      <c r="D55" s="89" t="s">
        <v>58</v>
      </c>
    </row>
    <row r="56" spans="1:5">
      <c r="A56" t="s">
        <v>71</v>
      </c>
      <c r="B56">
        <v>2</v>
      </c>
    </row>
    <row r="57" spans="1:5">
      <c r="A57" t="s">
        <v>71</v>
      </c>
      <c r="B57">
        <v>3</v>
      </c>
      <c r="C57" s="90">
        <v>104</v>
      </c>
      <c r="D57" s="90" t="s">
        <v>72</v>
      </c>
    </row>
    <row r="58" spans="1:5">
      <c r="A58" t="s">
        <v>71</v>
      </c>
      <c r="B58">
        <v>4</v>
      </c>
      <c r="C58" s="88">
        <v>102</v>
      </c>
      <c r="D58" s="88" t="s">
        <v>73</v>
      </c>
    </row>
    <row r="59" spans="1:5">
      <c r="A59" t="s">
        <v>71</v>
      </c>
      <c r="B59">
        <v>5</v>
      </c>
    </row>
    <row r="60" spans="1:5">
      <c r="A60" t="s">
        <v>71</v>
      </c>
      <c r="B60">
        <v>6</v>
      </c>
    </row>
    <row r="61" spans="1:5">
      <c r="A61" t="s">
        <v>71</v>
      </c>
      <c r="B61">
        <v>7</v>
      </c>
    </row>
    <row r="62" spans="1:5">
      <c r="A62" t="s">
        <v>71</v>
      </c>
      <c r="B62">
        <v>8</v>
      </c>
    </row>
    <row r="63" spans="1:5">
      <c r="A63" t="s">
        <v>71</v>
      </c>
      <c r="B63">
        <v>9</v>
      </c>
      <c r="C63" s="87">
        <v>101</v>
      </c>
      <c r="D63" s="87" t="s">
        <v>74</v>
      </c>
    </row>
    <row r="64" spans="1:5">
      <c r="A64" t="s">
        <v>71</v>
      </c>
      <c r="B64">
        <v>10</v>
      </c>
      <c r="C64" s="87">
        <v>101</v>
      </c>
      <c r="D64" s="87" t="s">
        <v>75</v>
      </c>
    </row>
    <row r="65" spans="1:5">
      <c r="A65" t="s">
        <v>71</v>
      </c>
      <c r="B65">
        <v>11</v>
      </c>
      <c r="C65" s="89">
        <v>103</v>
      </c>
      <c r="D65" s="89" t="s">
        <v>58</v>
      </c>
    </row>
    <row r="66" spans="1:5">
      <c r="A66" t="s">
        <v>71</v>
      </c>
      <c r="B66">
        <v>12</v>
      </c>
    </row>
    <row r="67" spans="1:5">
      <c r="A67" t="s">
        <v>71</v>
      </c>
      <c r="B67">
        <v>13</v>
      </c>
    </row>
    <row r="68" spans="1:5">
      <c r="A68" t="s">
        <v>71</v>
      </c>
      <c r="B68">
        <v>14</v>
      </c>
    </row>
    <row r="69" spans="1:5">
      <c r="A69" t="s">
        <v>71</v>
      </c>
      <c r="B69">
        <v>15</v>
      </c>
      <c r="C69" s="91">
        <v>106</v>
      </c>
      <c r="D69" s="91" t="s">
        <v>59</v>
      </c>
    </row>
    <row r="70" spans="1:5">
      <c r="A70" t="s">
        <v>71</v>
      </c>
      <c r="B70">
        <v>16</v>
      </c>
      <c r="C70" s="91">
        <v>106</v>
      </c>
      <c r="D70" s="91" t="s">
        <v>59</v>
      </c>
    </row>
    <row r="71" spans="1:5">
      <c r="A71" t="s">
        <v>71</v>
      </c>
      <c r="B71">
        <v>17</v>
      </c>
      <c r="C71" s="91">
        <v>106</v>
      </c>
      <c r="D71" s="91" t="s">
        <v>59</v>
      </c>
    </row>
    <row r="72" spans="1:5">
      <c r="A72" t="s">
        <v>71</v>
      </c>
      <c r="B72">
        <v>18</v>
      </c>
      <c r="C72" s="91">
        <v>106</v>
      </c>
      <c r="D72" s="91" t="s">
        <v>59</v>
      </c>
    </row>
    <row r="73" spans="1:5">
      <c r="A73" t="s">
        <v>71</v>
      </c>
      <c r="B73">
        <v>19</v>
      </c>
      <c r="C73" s="89">
        <v>103</v>
      </c>
      <c r="D73" s="89" t="s">
        <v>58</v>
      </c>
    </row>
    <row r="74" spans="1:5">
      <c r="A74" t="s">
        <v>71</v>
      </c>
      <c r="B74">
        <v>20</v>
      </c>
    </row>
    <row r="75" spans="1:5">
      <c r="A75" t="s">
        <v>71</v>
      </c>
      <c r="B75">
        <v>21</v>
      </c>
      <c r="C75" s="87">
        <v>101</v>
      </c>
      <c r="D75" s="87" t="s">
        <v>76</v>
      </c>
    </row>
    <row r="76" spans="1:5">
      <c r="A76" t="s">
        <v>71</v>
      </c>
      <c r="B76">
        <v>22</v>
      </c>
      <c r="C76" s="87">
        <v>101</v>
      </c>
      <c r="D76" s="87" t="s">
        <v>76</v>
      </c>
    </row>
    <row r="77" spans="1:5">
      <c r="A77" t="s">
        <v>71</v>
      </c>
      <c r="B77">
        <v>23</v>
      </c>
      <c r="C77" s="92" t="s">
        <v>49</v>
      </c>
      <c r="D77" s="92" t="s">
        <v>77</v>
      </c>
    </row>
    <row r="78" spans="1:5">
      <c r="A78" t="s">
        <v>71</v>
      </c>
      <c r="B78">
        <v>24</v>
      </c>
      <c r="C78" s="92" t="s">
        <v>49</v>
      </c>
      <c r="D78" s="92" t="s">
        <v>78</v>
      </c>
    </row>
    <row r="79" spans="1:5">
      <c r="A79" t="s">
        <v>71</v>
      </c>
      <c r="B79">
        <v>25</v>
      </c>
      <c r="C79" s="92" t="s">
        <v>49</v>
      </c>
      <c r="D79" s="92" t="s">
        <v>79</v>
      </c>
      <c r="E79" t="s">
        <v>70</v>
      </c>
    </row>
  </sheetData>
  <pageMargins left="0.7" right="0.7" top="0.75" bottom="0.75" header="0.3" footer="0.3"/>
  <pageSetup paperSize="9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18EB6-5DBC-4E0B-B8FA-3BA896B95770}">
  <dimension ref="A1:F71"/>
  <sheetViews>
    <sheetView topLeftCell="A36" workbookViewId="0">
      <selection activeCell="B35" sqref="B35"/>
    </sheetView>
  </sheetViews>
  <sheetFormatPr defaultColWidth="8.7109375" defaultRowHeight="15"/>
  <cols>
    <col min="1" max="1" width="8.7109375" style="1"/>
    <col min="2" max="2" width="21.7109375" style="2" customWidth="1"/>
    <col min="3" max="3" width="28.85546875" style="2" customWidth="1"/>
    <col min="4" max="4" width="17.7109375" style="2" customWidth="1"/>
    <col min="5" max="5" width="25.140625" style="2" customWidth="1"/>
    <col min="6" max="6" width="49" style="2" customWidth="1"/>
    <col min="7" max="16384" width="8.7109375" style="2"/>
  </cols>
  <sheetData>
    <row r="1" spans="2:6" ht="15.75" thickBot="1">
      <c r="B1" s="1"/>
      <c r="C1" s="1"/>
      <c r="D1" s="1"/>
      <c r="E1" s="1"/>
      <c r="F1" s="1"/>
    </row>
    <row r="2" spans="2:6">
      <c r="B2" s="30" t="s">
        <v>80</v>
      </c>
      <c r="C2" s="24" t="s">
        <v>17</v>
      </c>
      <c r="D2" s="1"/>
      <c r="E2" s="1"/>
      <c r="F2" s="1"/>
    </row>
    <row r="3" spans="2:6">
      <c r="B3" s="31" t="s">
        <v>81</v>
      </c>
      <c r="C3" s="25">
        <f>Summary!H11</f>
        <v>101</v>
      </c>
      <c r="D3" s="1"/>
      <c r="E3" s="1"/>
      <c r="F3" s="1"/>
    </row>
    <row r="4" spans="2:6">
      <c r="B4" s="31" t="s">
        <v>82</v>
      </c>
      <c r="C4" s="26" t="str">
        <f>Calcs!$B$2&amp;Calcs!$C$2&amp;".0"</f>
        <v>10.136.82.0</v>
      </c>
      <c r="D4" s="1"/>
      <c r="E4" s="1"/>
      <c r="F4" s="1"/>
    </row>
    <row r="5" spans="2:6">
      <c r="B5" s="31" t="s">
        <v>83</v>
      </c>
      <c r="C5" s="26" t="str">
        <f>Calcs!$B$2&amp;Calcs!$C$2&amp;".1"</f>
        <v>10.136.82.1</v>
      </c>
      <c r="D5" s="1"/>
      <c r="E5" s="1"/>
      <c r="F5" s="1"/>
    </row>
    <row r="6" spans="2:6">
      <c r="B6" s="31" t="s">
        <v>12</v>
      </c>
      <c r="C6" s="26" t="str">
        <f>Summary!D11</f>
        <v>255.255.255.192</v>
      </c>
      <c r="D6" s="1"/>
      <c r="E6" s="1"/>
      <c r="F6" s="1"/>
    </row>
    <row r="7" spans="2:6">
      <c r="B7" s="85" t="s">
        <v>14</v>
      </c>
      <c r="C7" s="86" t="str">
        <f>Summary!F11</f>
        <v>/26</v>
      </c>
      <c r="D7" s="1"/>
      <c r="E7" s="1"/>
      <c r="F7" s="1"/>
    </row>
    <row r="8" spans="2:6" ht="15.75" thickBot="1">
      <c r="B8" s="32" t="s">
        <v>84</v>
      </c>
      <c r="C8" s="27">
        <f>Summary!G11-3</f>
        <v>61</v>
      </c>
      <c r="D8" s="1"/>
      <c r="E8" s="1"/>
      <c r="F8" s="1"/>
    </row>
    <row r="9" spans="2:6" ht="15.75" thickBot="1">
      <c r="B9" s="28"/>
      <c r="C9" s="28"/>
      <c r="D9" s="1"/>
      <c r="E9" s="1"/>
      <c r="F9" s="1"/>
    </row>
    <row r="10" spans="2:6" ht="15.75" thickBot="1">
      <c r="B10" s="35" t="s">
        <v>84</v>
      </c>
      <c r="C10" s="36" t="s">
        <v>85</v>
      </c>
      <c r="D10" s="37" t="s">
        <v>86</v>
      </c>
      <c r="E10" s="37" t="s">
        <v>87</v>
      </c>
      <c r="F10" s="38" t="s">
        <v>45</v>
      </c>
    </row>
    <row r="11" spans="2:6">
      <c r="B11" s="6" t="str">
        <f>Calcs!$B$2&amp;Calcs!$C$2&amp;Calcs!$A2</f>
        <v>10.136.82.2</v>
      </c>
      <c r="C11" s="50" t="s">
        <v>88</v>
      </c>
      <c r="D11" s="51"/>
      <c r="E11" s="51"/>
      <c r="F11" s="52" t="s">
        <v>88</v>
      </c>
    </row>
    <row r="12" spans="2:6">
      <c r="B12" s="7" t="str">
        <f>Calcs!$B$2&amp;Calcs!$C$2&amp;Calcs!$A3</f>
        <v>10.136.82.3</v>
      </c>
      <c r="C12" s="44"/>
      <c r="D12" s="45"/>
      <c r="E12" s="45"/>
      <c r="F12" s="46" t="s">
        <v>89</v>
      </c>
    </row>
    <row r="13" spans="2:6">
      <c r="B13" s="7" t="str">
        <f>Calcs!$B$2&amp;Calcs!$C$2&amp;Calcs!$A4</f>
        <v>10.136.82.4</v>
      </c>
      <c r="C13" s="44"/>
      <c r="D13" s="45"/>
      <c r="E13" s="45"/>
      <c r="F13" s="46" t="s">
        <v>90</v>
      </c>
    </row>
    <row r="14" spans="2:6">
      <c r="B14" s="7" t="str">
        <f>Calcs!$B$2&amp;Calcs!$C$2&amp;Calcs!$A5</f>
        <v>10.136.82.5</v>
      </c>
      <c r="C14" s="44"/>
      <c r="D14" s="45"/>
      <c r="E14" s="45"/>
      <c r="F14" s="46" t="s">
        <v>90</v>
      </c>
    </row>
    <row r="15" spans="2:6">
      <c r="B15" s="7" t="str">
        <f>Calcs!$B$2&amp;Calcs!$C$2&amp;Calcs!$A6</f>
        <v>10.136.82.6</v>
      </c>
      <c r="C15" s="44"/>
      <c r="D15" s="45"/>
      <c r="E15" s="45"/>
      <c r="F15" s="46" t="s">
        <v>90</v>
      </c>
    </row>
    <row r="16" spans="2:6">
      <c r="B16" s="7" t="str">
        <f>Calcs!$B$2&amp;Calcs!$C$2&amp;Calcs!$A7</f>
        <v>10.136.82.7</v>
      </c>
      <c r="C16" s="44"/>
      <c r="D16" s="45"/>
      <c r="E16" s="45"/>
      <c r="F16" s="46" t="s">
        <v>90</v>
      </c>
    </row>
    <row r="17" spans="2:6">
      <c r="B17" s="7" t="str">
        <f>Calcs!$B$2&amp;Calcs!$C$2&amp;Calcs!$A8</f>
        <v>10.136.82.8</v>
      </c>
      <c r="C17" s="44"/>
      <c r="D17" s="45"/>
      <c r="E17" s="45"/>
      <c r="F17" s="46" t="s">
        <v>90</v>
      </c>
    </row>
    <row r="18" spans="2:6">
      <c r="B18" s="7" t="str">
        <f>Calcs!$B$2&amp;Calcs!$C$2&amp;Calcs!$A9</f>
        <v>10.136.82.9</v>
      </c>
      <c r="C18" s="44"/>
      <c r="D18" s="45"/>
      <c r="E18" s="45"/>
      <c r="F18" s="46" t="s">
        <v>90</v>
      </c>
    </row>
    <row r="19" spans="2:6">
      <c r="B19" s="7" t="str">
        <f>Calcs!$B$2&amp;Calcs!$C$2&amp;Calcs!$A10</f>
        <v>10.136.82.10</v>
      </c>
      <c r="C19" s="44"/>
      <c r="D19" s="45"/>
      <c r="E19" s="45"/>
      <c r="F19" s="46" t="s">
        <v>90</v>
      </c>
    </row>
    <row r="20" spans="2:6">
      <c r="B20" s="7" t="str">
        <f>Calcs!$B$2&amp;Calcs!$C$2&amp;Calcs!$A11</f>
        <v>10.136.82.11</v>
      </c>
      <c r="C20" s="44"/>
      <c r="D20" s="45"/>
      <c r="E20" s="45"/>
      <c r="F20" s="46" t="s">
        <v>90</v>
      </c>
    </row>
    <row r="21" spans="2:6">
      <c r="B21" s="7" t="str">
        <f>Calcs!$B$2&amp;Calcs!$C$2&amp;Calcs!$A12</f>
        <v>10.136.82.12</v>
      </c>
      <c r="C21" s="44"/>
      <c r="D21" s="45"/>
      <c r="E21" s="45"/>
      <c r="F21" s="46" t="s">
        <v>90</v>
      </c>
    </row>
    <row r="22" spans="2:6">
      <c r="B22" s="7" t="str">
        <f>Calcs!$B$2&amp;Calcs!$C$2&amp;Calcs!$A13</f>
        <v>10.136.82.13</v>
      </c>
      <c r="C22" s="44"/>
      <c r="D22" s="45"/>
      <c r="E22" s="45"/>
      <c r="F22" s="46" t="s">
        <v>90</v>
      </c>
    </row>
    <row r="23" spans="2:6">
      <c r="B23" s="7" t="str">
        <f>Calcs!$B$2&amp;Calcs!$C$2&amp;Calcs!$A14</f>
        <v>10.136.82.14</v>
      </c>
      <c r="C23" s="44"/>
      <c r="D23" s="45"/>
      <c r="E23" s="45"/>
      <c r="F23" s="46" t="s">
        <v>90</v>
      </c>
    </row>
    <row r="24" spans="2:6">
      <c r="B24" s="7" t="str">
        <f>Calcs!$B$2&amp;Calcs!$C$2&amp;Calcs!$A15</f>
        <v>10.136.82.15</v>
      </c>
      <c r="C24" s="44"/>
      <c r="D24" s="45"/>
      <c r="E24" s="45"/>
      <c r="F24" s="46" t="s">
        <v>90</v>
      </c>
    </row>
    <row r="25" spans="2:6">
      <c r="B25" s="7" t="str">
        <f>Calcs!$B$2&amp;Calcs!$C$2&amp;Calcs!$A16</f>
        <v>10.136.82.16</v>
      </c>
      <c r="C25" s="44" t="s">
        <v>91</v>
      </c>
      <c r="D25" s="45"/>
      <c r="E25" s="45"/>
      <c r="F25" s="46" t="s">
        <v>92</v>
      </c>
    </row>
    <row r="26" spans="2:6">
      <c r="B26" s="7" t="str">
        <f>Calcs!$B$2&amp;Calcs!$C$2&amp;Calcs!$A17</f>
        <v>10.136.82.17</v>
      </c>
      <c r="C26" s="44" t="s">
        <v>93</v>
      </c>
      <c r="D26" s="45"/>
      <c r="E26" s="45"/>
      <c r="F26" s="46" t="s">
        <v>94</v>
      </c>
    </row>
    <row r="27" spans="2:6">
      <c r="B27" s="7" t="str">
        <f>Calcs!$B$2&amp;Calcs!$C$2&amp;Calcs!$A18</f>
        <v>10.136.82.18</v>
      </c>
      <c r="C27" s="44"/>
      <c r="D27" s="45"/>
      <c r="E27" s="45"/>
      <c r="F27" s="46" t="s">
        <v>95</v>
      </c>
    </row>
    <row r="28" spans="2:6">
      <c r="B28" s="7" t="str">
        <f>Calcs!$B$2&amp;Calcs!$C$2&amp;Calcs!$A19</f>
        <v>10.136.82.19</v>
      </c>
      <c r="C28" s="44"/>
      <c r="D28" s="45"/>
      <c r="E28" s="45"/>
      <c r="F28" s="46" t="s">
        <v>96</v>
      </c>
    </row>
    <row r="29" spans="2:6">
      <c r="B29" s="7" t="str">
        <f>Calcs!$B$2&amp;Calcs!$C$2&amp;Calcs!$A20</f>
        <v>10.136.82.20</v>
      </c>
      <c r="C29" s="44"/>
      <c r="D29" s="45"/>
      <c r="E29" s="45"/>
      <c r="F29" s="46" t="s">
        <v>97</v>
      </c>
    </row>
    <row r="30" spans="2:6">
      <c r="B30" s="7" t="str">
        <f>Calcs!$B$2&amp;Calcs!$C$2&amp;Calcs!$A21</f>
        <v>10.136.82.21</v>
      </c>
      <c r="C30" s="44"/>
      <c r="D30" s="45"/>
      <c r="E30" s="45"/>
      <c r="F30" s="46" t="s">
        <v>98</v>
      </c>
    </row>
    <row r="31" spans="2:6">
      <c r="B31" s="7" t="str">
        <f>Calcs!$B$2&amp;Calcs!$C$2&amp;Calcs!$A22</f>
        <v>10.136.82.22</v>
      </c>
      <c r="C31" s="44"/>
      <c r="D31" s="45"/>
      <c r="E31" s="45"/>
      <c r="F31" s="46" t="s">
        <v>99</v>
      </c>
    </row>
    <row r="32" spans="2:6">
      <c r="B32" s="7" t="str">
        <f>Calcs!$B$2&amp;Calcs!$C$2&amp;Calcs!$A23</f>
        <v>10.136.82.23</v>
      </c>
      <c r="C32" s="44"/>
      <c r="D32" s="45"/>
      <c r="E32" s="45"/>
      <c r="F32" s="46" t="s">
        <v>100</v>
      </c>
    </row>
    <row r="33" spans="2:6">
      <c r="B33" s="7" t="str">
        <f>Calcs!$B$2&amp;Calcs!$C$2&amp;Calcs!$A24</f>
        <v>10.136.82.24</v>
      </c>
      <c r="C33" s="44"/>
      <c r="D33" s="45"/>
      <c r="E33" s="45"/>
      <c r="F33" s="46" t="s">
        <v>101</v>
      </c>
    </row>
    <row r="34" spans="2:6">
      <c r="B34" s="7" t="str">
        <f>Calcs!$B$2&amp;Calcs!$C$2&amp;Calcs!$A25</f>
        <v>10.136.82.25</v>
      </c>
      <c r="C34" s="44"/>
      <c r="D34" s="45"/>
      <c r="E34" s="45"/>
      <c r="F34" s="46" t="s">
        <v>102</v>
      </c>
    </row>
    <row r="35" spans="2:6">
      <c r="B35" s="7" t="str">
        <f>Calcs!$B$2&amp;Calcs!$C$2&amp;Calcs!$A26</f>
        <v>10.136.82.26</v>
      </c>
      <c r="C35" s="44" t="s">
        <v>103</v>
      </c>
      <c r="D35" s="45"/>
      <c r="E35" s="45"/>
      <c r="F35" s="46" t="s">
        <v>104</v>
      </c>
    </row>
    <row r="36" spans="2:6">
      <c r="B36" s="7" t="str">
        <f>Calcs!$B$2&amp;Calcs!$C$2&amp;Calcs!$A27</f>
        <v>10.136.82.27</v>
      </c>
      <c r="C36" s="44"/>
      <c r="D36" s="45"/>
      <c r="E36" s="45"/>
      <c r="F36" s="46" t="s">
        <v>105</v>
      </c>
    </row>
    <row r="37" spans="2:6">
      <c r="B37" s="7" t="str">
        <f>Calcs!$B$2&amp;Calcs!$C$2&amp;Calcs!$A28</f>
        <v>10.136.82.28</v>
      </c>
      <c r="C37" s="44"/>
      <c r="D37" s="45"/>
      <c r="E37" s="45"/>
      <c r="F37" s="46" t="s">
        <v>106</v>
      </c>
    </row>
    <row r="38" spans="2:6">
      <c r="B38" s="7" t="str">
        <f>Calcs!$B$2&amp;Calcs!$C$2&amp;Calcs!$A29</f>
        <v>10.136.82.29</v>
      </c>
      <c r="C38" s="44"/>
      <c r="D38" s="45"/>
      <c r="E38" s="45"/>
      <c r="F38" s="46" t="s">
        <v>107</v>
      </c>
    </row>
    <row r="39" spans="2:6">
      <c r="B39" s="7" t="str">
        <f>Calcs!$B$2&amp;Calcs!$C$2&amp;Calcs!$A30</f>
        <v>10.136.82.30</v>
      </c>
      <c r="C39" s="44"/>
      <c r="D39" s="45"/>
      <c r="E39" s="45"/>
      <c r="F39" s="46" t="s">
        <v>108</v>
      </c>
    </row>
    <row r="40" spans="2:6">
      <c r="B40" s="7" t="str">
        <f>Calcs!$B$2&amp;Calcs!$C$2&amp;Calcs!$A31</f>
        <v>10.136.82.31</v>
      </c>
      <c r="C40" s="44"/>
      <c r="D40" s="45"/>
      <c r="E40" s="45"/>
      <c r="F40" s="46" t="s">
        <v>109</v>
      </c>
    </row>
    <row r="41" spans="2:6">
      <c r="B41" s="7" t="str">
        <f>Calcs!$B$2&amp;Calcs!$C$2&amp;Calcs!$A32</f>
        <v>10.136.82.32</v>
      </c>
      <c r="C41" s="44" t="s">
        <v>91</v>
      </c>
      <c r="D41" s="45"/>
      <c r="E41" s="45"/>
      <c r="F41" s="46" t="s">
        <v>110</v>
      </c>
    </row>
    <row r="42" spans="2:6">
      <c r="B42" s="7" t="str">
        <f>Calcs!$B$2&amp;Calcs!$C$2&amp;Calcs!$A33</f>
        <v>10.136.82.33</v>
      </c>
      <c r="C42" s="44" t="s">
        <v>93</v>
      </c>
      <c r="D42" s="45"/>
      <c r="E42" s="45"/>
      <c r="F42" s="46" t="s">
        <v>111</v>
      </c>
    </row>
    <row r="43" spans="2:6">
      <c r="B43" s="7" t="str">
        <f>Calcs!$B$2&amp;Calcs!$C$2&amp;Calcs!$A34</f>
        <v>10.136.82.34</v>
      </c>
      <c r="C43" s="44"/>
      <c r="D43" s="45"/>
      <c r="E43" s="45"/>
      <c r="F43" s="46" t="s">
        <v>112</v>
      </c>
    </row>
    <row r="44" spans="2:6">
      <c r="B44" s="7" t="str">
        <f>Calcs!$B$2&amp;Calcs!$C$2&amp;Calcs!$A35</f>
        <v>10.136.82.35</v>
      </c>
      <c r="C44" s="44"/>
      <c r="D44" s="45"/>
      <c r="E44" s="45"/>
      <c r="F44" s="46" t="s">
        <v>113</v>
      </c>
    </row>
    <row r="45" spans="2:6">
      <c r="B45" s="7" t="str">
        <f>Calcs!$B$2&amp;Calcs!$C$2&amp;Calcs!$A36</f>
        <v>10.136.82.36</v>
      </c>
      <c r="C45" s="44"/>
      <c r="D45" s="45"/>
      <c r="E45" s="45"/>
      <c r="F45" s="46" t="s">
        <v>114</v>
      </c>
    </row>
    <row r="46" spans="2:6">
      <c r="B46" s="7" t="str">
        <f>Calcs!$B$2&amp;Calcs!$C$2&amp;Calcs!$A37</f>
        <v>10.136.82.37</v>
      </c>
      <c r="C46" s="44"/>
      <c r="D46" s="45"/>
      <c r="E46" s="45"/>
      <c r="F46" s="46" t="s">
        <v>115</v>
      </c>
    </row>
    <row r="47" spans="2:6">
      <c r="B47" s="7" t="str">
        <f>Calcs!$B$2&amp;Calcs!$C$2&amp;Calcs!$A38</f>
        <v>10.136.82.38</v>
      </c>
      <c r="C47" s="44"/>
      <c r="D47" s="45"/>
      <c r="E47" s="45"/>
      <c r="F47" s="46" t="s">
        <v>116</v>
      </c>
    </row>
    <row r="48" spans="2:6">
      <c r="B48" s="7" t="str">
        <f>Calcs!$B$2&amp;Calcs!$C$2&amp;Calcs!$A39</f>
        <v>10.136.82.39</v>
      </c>
      <c r="C48" s="44"/>
      <c r="D48" s="45"/>
      <c r="E48" s="45"/>
      <c r="F48" s="46" t="s">
        <v>117</v>
      </c>
    </row>
    <row r="49" spans="2:6">
      <c r="B49" s="7" t="str">
        <f>Calcs!$B$2&amp;Calcs!$C$2&amp;Calcs!$A40</f>
        <v>10.136.82.40</v>
      </c>
      <c r="C49" s="44"/>
      <c r="D49" s="45"/>
      <c r="E49" s="45"/>
      <c r="F49" s="46" t="s">
        <v>118</v>
      </c>
    </row>
    <row r="50" spans="2:6">
      <c r="B50" s="7" t="str">
        <f>Calcs!$B$2&amp;Calcs!$C$2&amp;Calcs!$A41</f>
        <v>10.136.82.41</v>
      </c>
      <c r="C50" s="44"/>
      <c r="D50" s="45"/>
      <c r="E50" s="45"/>
      <c r="F50" s="46" t="s">
        <v>119</v>
      </c>
    </row>
    <row r="51" spans="2:6">
      <c r="B51" s="7" t="str">
        <f>Calcs!$B$2&amp;Calcs!$C$2&amp;Calcs!$A42</f>
        <v>10.136.82.42</v>
      </c>
      <c r="C51" s="44" t="s">
        <v>103</v>
      </c>
      <c r="D51" s="45"/>
      <c r="E51" s="45"/>
      <c r="F51" s="46" t="s">
        <v>120</v>
      </c>
    </row>
    <row r="52" spans="2:6">
      <c r="B52" s="7" t="str">
        <f>Calcs!$B$2&amp;Calcs!$C$2&amp;Calcs!$A43</f>
        <v>10.136.82.43</v>
      </c>
      <c r="C52" s="44"/>
      <c r="D52" s="45"/>
      <c r="E52" s="45"/>
      <c r="F52" s="46" t="s">
        <v>121</v>
      </c>
    </row>
    <row r="53" spans="2:6">
      <c r="B53" s="7" t="str">
        <f>Calcs!$B$2&amp;Calcs!$C$2&amp;Calcs!$A44</f>
        <v>10.136.82.44</v>
      </c>
      <c r="C53" s="44"/>
      <c r="D53" s="45"/>
      <c r="E53" s="45"/>
      <c r="F53" s="46" t="s">
        <v>122</v>
      </c>
    </row>
    <row r="54" spans="2:6">
      <c r="B54" s="7" t="str">
        <f>Calcs!$B$2&amp;Calcs!$C$2&amp;Calcs!$A45</f>
        <v>10.136.82.45</v>
      </c>
      <c r="C54" s="44"/>
      <c r="D54" s="45"/>
      <c r="E54" s="45"/>
      <c r="F54" s="46" t="s">
        <v>123</v>
      </c>
    </row>
    <row r="55" spans="2:6">
      <c r="B55" s="7" t="str">
        <f>Calcs!$B$2&amp;Calcs!$C$2&amp;Calcs!$A46</f>
        <v>10.136.82.46</v>
      </c>
      <c r="C55" s="44"/>
      <c r="D55" s="45"/>
      <c r="E55" s="45"/>
      <c r="F55" s="46" t="s">
        <v>124</v>
      </c>
    </row>
    <row r="56" spans="2:6">
      <c r="B56" s="7" t="str">
        <f>Calcs!$B$2&amp;Calcs!$C$2&amp;Calcs!$A47</f>
        <v>10.136.82.47</v>
      </c>
      <c r="C56" s="44"/>
      <c r="D56" s="45"/>
      <c r="E56" s="45"/>
      <c r="F56" s="46" t="s">
        <v>125</v>
      </c>
    </row>
    <row r="57" spans="2:6">
      <c r="B57" s="7" t="str">
        <f>Calcs!$B$2&amp;Calcs!$C$2&amp;Calcs!$A48</f>
        <v>10.136.82.48</v>
      </c>
      <c r="C57" s="44" t="s">
        <v>91</v>
      </c>
      <c r="D57" s="45"/>
      <c r="E57" s="45"/>
      <c r="F57" s="46" t="s">
        <v>126</v>
      </c>
    </row>
    <row r="58" spans="2:6">
      <c r="B58" s="7" t="str">
        <f>Calcs!$B$2&amp;Calcs!$C$2&amp;Calcs!$A49</f>
        <v>10.136.82.49</v>
      </c>
      <c r="C58" s="44" t="s">
        <v>93</v>
      </c>
      <c r="D58" s="45"/>
      <c r="E58" s="45"/>
      <c r="F58" s="46" t="s">
        <v>127</v>
      </c>
    </row>
    <row r="59" spans="2:6">
      <c r="B59" s="7" t="str">
        <f>Calcs!$B$2&amp;Calcs!$C$2&amp;Calcs!$A50</f>
        <v>10.136.82.50</v>
      </c>
      <c r="C59" s="44"/>
      <c r="D59" s="45"/>
      <c r="E59" s="45"/>
      <c r="F59" s="46" t="s">
        <v>128</v>
      </c>
    </row>
    <row r="60" spans="2:6">
      <c r="B60" s="7" t="str">
        <f>Calcs!$B$2&amp;Calcs!$C$2&amp;Calcs!$A51</f>
        <v>10.136.82.51</v>
      </c>
      <c r="C60" s="44"/>
      <c r="D60" s="45"/>
      <c r="E60" s="45"/>
      <c r="F60" s="46" t="s">
        <v>129</v>
      </c>
    </row>
    <row r="61" spans="2:6">
      <c r="B61" s="7" t="str">
        <f>Calcs!$B$2&amp;Calcs!$C$2&amp;Calcs!$A52</f>
        <v>10.136.82.52</v>
      </c>
      <c r="C61" s="44"/>
      <c r="D61" s="45"/>
      <c r="E61" s="45"/>
      <c r="F61" s="46" t="s">
        <v>130</v>
      </c>
    </row>
    <row r="62" spans="2:6">
      <c r="B62" s="7" t="str">
        <f>Calcs!$B$2&amp;Calcs!$C$2&amp;Calcs!$A53</f>
        <v>10.136.82.53</v>
      </c>
      <c r="C62" s="44"/>
      <c r="D62" s="45"/>
      <c r="E62" s="45"/>
      <c r="F62" s="46" t="s">
        <v>131</v>
      </c>
    </row>
    <row r="63" spans="2:6">
      <c r="B63" s="7" t="str">
        <f>Calcs!$B$2&amp;Calcs!$C$2&amp;Calcs!$A54</f>
        <v>10.136.82.54</v>
      </c>
      <c r="C63" s="44"/>
      <c r="D63" s="45"/>
      <c r="E63" s="45"/>
      <c r="F63" s="46" t="s">
        <v>132</v>
      </c>
    </row>
    <row r="64" spans="2:6">
      <c r="B64" s="7" t="str">
        <f>Calcs!$B$2&amp;Calcs!$C$2&amp;Calcs!$A55</f>
        <v>10.136.82.55</v>
      </c>
      <c r="C64" s="44"/>
      <c r="D64" s="45"/>
      <c r="E64" s="45"/>
      <c r="F64" s="46" t="s">
        <v>133</v>
      </c>
    </row>
    <row r="65" spans="2:6">
      <c r="B65" s="7" t="str">
        <f>Calcs!$B$2&amp;Calcs!$C$2&amp;Calcs!$A56</f>
        <v>10.136.82.56</v>
      </c>
      <c r="C65" s="44"/>
      <c r="D65" s="45"/>
      <c r="E65" s="45"/>
      <c r="F65" s="46" t="s">
        <v>134</v>
      </c>
    </row>
    <row r="66" spans="2:6">
      <c r="B66" s="7" t="str">
        <f>Calcs!$B$2&amp;Calcs!$C$2&amp;Calcs!$A57</f>
        <v>10.136.82.57</v>
      </c>
      <c r="C66" s="44"/>
      <c r="D66" s="45"/>
      <c r="E66" s="45"/>
      <c r="F66" s="46" t="s">
        <v>135</v>
      </c>
    </row>
    <row r="67" spans="2:6">
      <c r="B67" s="7" t="str">
        <f>Calcs!$B$2&amp;Calcs!$C$2&amp;Calcs!$A58</f>
        <v>10.136.82.58</v>
      </c>
      <c r="C67" s="44"/>
      <c r="D67" s="45"/>
      <c r="E67" s="45"/>
      <c r="F67" s="46" t="s">
        <v>136</v>
      </c>
    </row>
    <row r="68" spans="2:6">
      <c r="B68" s="7" t="str">
        <f>Calcs!$B$2&amp;Calcs!$C$2&amp;Calcs!$A59</f>
        <v>10.136.82.59</v>
      </c>
      <c r="C68" s="44"/>
      <c r="D68" s="45"/>
      <c r="E68" s="45"/>
      <c r="F68" s="46" t="s">
        <v>137</v>
      </c>
    </row>
    <row r="69" spans="2:6">
      <c r="B69" s="7" t="str">
        <f>Calcs!$B$2&amp;Calcs!$C$2&amp;Calcs!$A60</f>
        <v>10.136.82.60</v>
      </c>
      <c r="C69" s="44"/>
      <c r="D69" s="45"/>
      <c r="E69" s="45"/>
      <c r="F69" s="46" t="s">
        <v>138</v>
      </c>
    </row>
    <row r="70" spans="2:6">
      <c r="B70" s="7" t="str">
        <f>Calcs!$B$2&amp;Calcs!$C$2&amp;Calcs!$A61</f>
        <v>10.136.82.61</v>
      </c>
      <c r="C70" s="44"/>
      <c r="D70" s="45"/>
      <c r="E70" s="45"/>
      <c r="F70" s="46" t="s">
        <v>139</v>
      </c>
    </row>
    <row r="71" spans="2:6" ht="15.75" thickBot="1">
      <c r="B71" s="8" t="str">
        <f>Calcs!$B$2&amp;Calcs!$C$2&amp;Calcs!$A62</f>
        <v>10.136.82.62</v>
      </c>
      <c r="C71" s="47"/>
      <c r="D71" s="48"/>
      <c r="E71" s="48"/>
      <c r="F71" s="49" t="s">
        <v>140</v>
      </c>
    </row>
  </sheetData>
  <sheetProtection algorithmName="SHA-512" hashValue="F3PKyB56Arpy7rcXoHNjkOhPGNAnlpc/sh0BL9sQf7wELN+KbuPeuItO3lHVyr4IrkKv0y6622nSCU6Q0U+gkQ==" saltValue="rv6BN+gCnFNlQ3w2KCBUiw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1418B-7D50-4234-AB28-0B77A4585D0A}">
  <dimension ref="A1:F71"/>
  <sheetViews>
    <sheetView topLeftCell="A28" workbookViewId="0">
      <selection activeCell="B47" sqref="B47"/>
    </sheetView>
  </sheetViews>
  <sheetFormatPr defaultColWidth="8.7109375" defaultRowHeight="15"/>
  <cols>
    <col min="1" max="1" width="8.7109375" style="1"/>
    <col min="2" max="2" width="21.7109375" style="2" customWidth="1"/>
    <col min="3" max="3" width="28.85546875" style="2" customWidth="1"/>
    <col min="4" max="4" width="17.7109375" style="2" customWidth="1"/>
    <col min="5" max="5" width="25.140625" style="2" customWidth="1"/>
    <col min="6" max="6" width="49" style="2" customWidth="1"/>
    <col min="7" max="16384" width="8.7109375" style="2"/>
  </cols>
  <sheetData>
    <row r="1" spans="2:6" ht="15.75" thickBot="1">
      <c r="B1" s="1"/>
      <c r="C1" s="1"/>
      <c r="D1" s="1"/>
      <c r="E1" s="1"/>
      <c r="F1" s="1"/>
    </row>
    <row r="2" spans="2:6">
      <c r="B2" s="30" t="s">
        <v>80</v>
      </c>
      <c r="C2" s="24" t="s">
        <v>20</v>
      </c>
      <c r="D2" s="1"/>
      <c r="E2" s="1"/>
      <c r="F2" s="1"/>
    </row>
    <row r="3" spans="2:6">
      <c r="B3" s="31" t="s">
        <v>81</v>
      </c>
      <c r="C3" s="25">
        <f>Summary!H12</f>
        <v>102</v>
      </c>
      <c r="D3" s="1"/>
      <c r="E3" s="1"/>
      <c r="F3" s="1"/>
    </row>
    <row r="4" spans="2:6">
      <c r="B4" s="31" t="s">
        <v>82</v>
      </c>
      <c r="C4" s="26" t="str">
        <f>Calcs!$B$2&amp;Calcs!$C$2&amp;".64"</f>
        <v>10.136.82.64</v>
      </c>
      <c r="D4" s="1"/>
      <c r="E4" s="1"/>
      <c r="F4" s="1"/>
    </row>
    <row r="5" spans="2:6">
      <c r="B5" s="31" t="s">
        <v>83</v>
      </c>
      <c r="C5" s="26" t="str">
        <f>Calcs!$B$2&amp;Calcs!$C$2&amp;".65"</f>
        <v>10.136.82.65</v>
      </c>
      <c r="D5" s="1"/>
      <c r="E5" s="1"/>
      <c r="F5" s="1"/>
    </row>
    <row r="6" spans="2:6">
      <c r="B6" s="31" t="s">
        <v>12</v>
      </c>
      <c r="C6" s="26" t="str">
        <f>Summary!D12</f>
        <v>255.255.255.192</v>
      </c>
      <c r="D6" s="1"/>
      <c r="E6" s="1"/>
      <c r="F6" s="1"/>
    </row>
    <row r="7" spans="2:6">
      <c r="B7" s="85" t="s">
        <v>14</v>
      </c>
      <c r="C7" s="86" t="str">
        <f>Summary!F12</f>
        <v>/26</v>
      </c>
      <c r="D7" s="1"/>
      <c r="E7" s="1"/>
      <c r="F7" s="1"/>
    </row>
    <row r="8" spans="2:6" ht="15.75" thickBot="1">
      <c r="B8" s="32" t="s">
        <v>84</v>
      </c>
      <c r="C8" s="27">
        <v>61</v>
      </c>
      <c r="D8" s="1"/>
      <c r="E8" s="1"/>
      <c r="F8" s="1"/>
    </row>
    <row r="9" spans="2:6" ht="15.75" thickBot="1">
      <c r="B9" s="28"/>
      <c r="C9" s="28"/>
      <c r="D9" s="1"/>
      <c r="E9" s="1"/>
      <c r="F9" s="1"/>
    </row>
    <row r="10" spans="2:6" ht="15.75" thickBot="1">
      <c r="B10" s="33" t="s">
        <v>84</v>
      </c>
      <c r="C10" s="34" t="s">
        <v>85</v>
      </c>
      <c r="D10" s="22" t="s">
        <v>86</v>
      </c>
      <c r="E10" s="22" t="s">
        <v>87</v>
      </c>
      <c r="F10" s="23" t="s">
        <v>45</v>
      </c>
    </row>
    <row r="11" spans="2:6">
      <c r="B11" s="6" t="str">
        <f>Calcs!$B$2&amp;Calcs!$C$2&amp;Calcs!$A66</f>
        <v>10.136.82.66</v>
      </c>
      <c r="C11" s="41" t="s">
        <v>141</v>
      </c>
      <c r="D11" s="42"/>
      <c r="E11" s="42"/>
      <c r="F11" s="43"/>
    </row>
    <row r="12" spans="2:6">
      <c r="B12" s="29" t="str">
        <f>Calcs!$B$2&amp;Calcs!$C$2&amp;Calcs!$A67</f>
        <v>10.136.82.67</v>
      </c>
      <c r="C12" s="44" t="s">
        <v>91</v>
      </c>
      <c r="D12" s="45"/>
      <c r="E12" s="45"/>
      <c r="F12" s="46"/>
    </row>
    <row r="13" spans="2:6">
      <c r="B13" s="29" t="str">
        <f>Calcs!$B$2&amp;Calcs!$C$2&amp;Calcs!$A68</f>
        <v>10.136.82.68</v>
      </c>
      <c r="C13" s="44" t="s">
        <v>93</v>
      </c>
      <c r="D13" s="45"/>
      <c r="E13" s="45"/>
      <c r="F13" s="46"/>
    </row>
    <row r="14" spans="2:6">
      <c r="B14" s="29" t="str">
        <f>Calcs!$B$2&amp;Calcs!$C$2&amp;Calcs!$A69</f>
        <v>10.136.82.69</v>
      </c>
      <c r="C14" s="44" t="s">
        <v>142</v>
      </c>
      <c r="D14" s="45"/>
      <c r="E14" s="45"/>
      <c r="F14" s="46"/>
    </row>
    <row r="15" spans="2:6">
      <c r="B15" s="29" t="str">
        <f>Calcs!$B$2&amp;Calcs!$C$2&amp;Calcs!$A70</f>
        <v>10.136.82.70</v>
      </c>
      <c r="C15" s="44"/>
      <c r="D15" s="45"/>
      <c r="E15" s="45"/>
      <c r="F15" s="46"/>
    </row>
    <row r="16" spans="2:6">
      <c r="B16" s="29" t="str">
        <f>Calcs!$B$2&amp;Calcs!$C$2&amp;Calcs!$A71</f>
        <v>10.136.82.71</v>
      </c>
      <c r="C16" s="44"/>
      <c r="D16" s="45"/>
      <c r="E16" s="45"/>
      <c r="F16" s="46"/>
    </row>
    <row r="17" spans="2:6">
      <c r="B17" s="29" t="str">
        <f>Calcs!$B$2&amp;Calcs!$C$2&amp;Calcs!$A72</f>
        <v>10.136.82.72</v>
      </c>
      <c r="C17" s="44"/>
      <c r="D17" s="45"/>
      <c r="E17" s="45"/>
      <c r="F17" s="46"/>
    </row>
    <row r="18" spans="2:6">
      <c r="B18" s="29" t="str">
        <f>Calcs!$B$2&amp;Calcs!$C$2&amp;Calcs!$A73</f>
        <v>10.136.82.73</v>
      </c>
      <c r="C18" s="44"/>
      <c r="D18" s="45"/>
      <c r="E18" s="45"/>
      <c r="F18" s="46"/>
    </row>
    <row r="19" spans="2:6">
      <c r="B19" s="29" t="str">
        <f>Calcs!$B$2&amp;Calcs!$C$2&amp;Calcs!$A74</f>
        <v>10.136.82.74</v>
      </c>
      <c r="C19" s="44"/>
      <c r="D19" s="45"/>
      <c r="E19" s="45"/>
      <c r="F19" s="46"/>
    </row>
    <row r="20" spans="2:6">
      <c r="B20" s="29" t="str">
        <f>Calcs!$B$2&amp;Calcs!$C$2&amp;Calcs!$A75</f>
        <v>10.136.82.75</v>
      </c>
      <c r="C20" s="44"/>
      <c r="D20" s="45"/>
      <c r="E20" s="45"/>
      <c r="F20" s="46"/>
    </row>
    <row r="21" spans="2:6">
      <c r="B21" s="29" t="str">
        <f>Calcs!$B$2&amp;Calcs!$C$2&amp;Calcs!$A76</f>
        <v>10.136.82.76</v>
      </c>
      <c r="C21" s="44"/>
      <c r="D21" s="45"/>
      <c r="E21" s="45"/>
      <c r="F21" s="46"/>
    </row>
    <row r="22" spans="2:6">
      <c r="B22" s="29" t="str">
        <f>Calcs!$B$2&amp;Calcs!$C$2&amp;Calcs!$A77</f>
        <v>10.136.82.77</v>
      </c>
      <c r="C22" s="44"/>
      <c r="D22" s="45"/>
      <c r="E22" s="45"/>
      <c r="F22" s="46"/>
    </row>
    <row r="23" spans="2:6">
      <c r="B23" s="29" t="str">
        <f>Calcs!$B$2&amp;Calcs!$C$2&amp;Calcs!$A78</f>
        <v>10.136.82.78</v>
      </c>
      <c r="C23" s="44"/>
      <c r="D23" s="45"/>
      <c r="E23" s="45"/>
      <c r="F23" s="46"/>
    </row>
    <row r="24" spans="2:6">
      <c r="B24" s="29" t="str">
        <f>Calcs!$B$2&amp;Calcs!$C$2&amp;Calcs!$A79</f>
        <v>10.136.82.79</v>
      </c>
      <c r="C24" s="44"/>
      <c r="D24" s="45"/>
      <c r="E24" s="45"/>
      <c r="F24" s="46"/>
    </row>
    <row r="25" spans="2:6">
      <c r="B25" s="29" t="str">
        <f>Calcs!$B$2&amp;Calcs!$C$2&amp;Calcs!$A80</f>
        <v>10.136.82.80</v>
      </c>
      <c r="C25" s="44"/>
      <c r="D25" s="45"/>
      <c r="E25" s="45"/>
      <c r="F25" s="46"/>
    </row>
    <row r="26" spans="2:6">
      <c r="B26" s="29" t="str">
        <f>Calcs!$B$2&amp;Calcs!$C$2&amp;Calcs!$A81</f>
        <v>10.136.82.81</v>
      </c>
      <c r="C26" s="44"/>
      <c r="D26" s="45"/>
      <c r="E26" s="45"/>
      <c r="F26" s="46"/>
    </row>
    <row r="27" spans="2:6">
      <c r="B27" s="29" t="str">
        <f>Calcs!$B$2&amp;Calcs!$C$2&amp;Calcs!$A82</f>
        <v>10.136.82.82</v>
      </c>
      <c r="C27" s="44"/>
      <c r="D27" s="45"/>
      <c r="E27" s="45"/>
      <c r="F27" s="46"/>
    </row>
    <row r="28" spans="2:6">
      <c r="B28" s="29" t="str">
        <f>Calcs!$B$2&amp;Calcs!$C$2&amp;Calcs!$A83</f>
        <v>10.136.82.83</v>
      </c>
      <c r="C28" s="44"/>
      <c r="D28" s="45"/>
      <c r="E28" s="45"/>
      <c r="F28" s="46"/>
    </row>
    <row r="29" spans="2:6">
      <c r="B29" s="29" t="str">
        <f>Calcs!$B$2&amp;Calcs!$C$2&amp;Calcs!$A84</f>
        <v>10.136.82.84</v>
      </c>
      <c r="C29" s="44"/>
      <c r="D29" s="45"/>
      <c r="E29" s="45"/>
      <c r="F29" s="46"/>
    </row>
    <row r="30" spans="2:6">
      <c r="B30" s="29" t="str">
        <f>Calcs!$B$2&amp;Calcs!$C$2&amp;Calcs!$A85</f>
        <v>10.136.82.85</v>
      </c>
      <c r="C30" s="44"/>
      <c r="D30" s="45"/>
      <c r="E30" s="45"/>
      <c r="F30" s="46"/>
    </row>
    <row r="31" spans="2:6">
      <c r="B31" s="29" t="str">
        <f>Calcs!$B$2&amp;Calcs!$C$2&amp;Calcs!$A86</f>
        <v>10.136.82.86</v>
      </c>
      <c r="C31" s="44"/>
      <c r="D31" s="45"/>
      <c r="E31" s="45"/>
      <c r="F31" s="46"/>
    </row>
    <row r="32" spans="2:6">
      <c r="B32" s="29" t="str">
        <f>Calcs!$B$2&amp;Calcs!$C$2&amp;Calcs!$A87</f>
        <v>10.136.82.87</v>
      </c>
      <c r="C32" s="44"/>
      <c r="D32" s="45"/>
      <c r="E32" s="45"/>
      <c r="F32" s="46"/>
    </row>
    <row r="33" spans="2:6">
      <c r="B33" s="29" t="str">
        <f>Calcs!$B$2&amp;Calcs!$C$2&amp;Calcs!$A88</f>
        <v>10.136.82.88</v>
      </c>
      <c r="C33" s="44"/>
      <c r="D33" s="45"/>
      <c r="E33" s="45"/>
      <c r="F33" s="46"/>
    </row>
    <row r="34" spans="2:6">
      <c r="B34" s="29" t="str">
        <f>Calcs!$B$2&amp;Calcs!$C$2&amp;Calcs!$A89</f>
        <v>10.136.82.89</v>
      </c>
      <c r="C34" s="44"/>
      <c r="D34" s="45"/>
      <c r="E34" s="45"/>
      <c r="F34" s="46"/>
    </row>
    <row r="35" spans="2:6">
      <c r="B35" s="29" t="str">
        <f>Calcs!$B$2&amp;Calcs!$C$2&amp;Calcs!$A90</f>
        <v>10.136.82.90</v>
      </c>
      <c r="C35" s="44"/>
      <c r="D35" s="45"/>
      <c r="E35" s="45"/>
      <c r="F35" s="46"/>
    </row>
    <row r="36" spans="2:6">
      <c r="B36" s="29" t="str">
        <f>Calcs!$B$2&amp;Calcs!$C$2&amp;Calcs!$A91</f>
        <v>10.136.82.91</v>
      </c>
      <c r="C36" s="44"/>
      <c r="D36" s="45"/>
      <c r="E36" s="45"/>
      <c r="F36" s="46"/>
    </row>
    <row r="37" spans="2:6">
      <c r="B37" s="29" t="str">
        <f>Calcs!$B$2&amp;Calcs!$C$2&amp;Calcs!$A92</f>
        <v>10.136.82.92</v>
      </c>
      <c r="C37" s="44"/>
      <c r="D37" s="45"/>
      <c r="E37" s="45"/>
      <c r="F37" s="46"/>
    </row>
    <row r="38" spans="2:6">
      <c r="B38" s="29" t="str">
        <f>Calcs!$B$2&amp;Calcs!$C$2&amp;Calcs!$A93</f>
        <v>10.136.82.93</v>
      </c>
      <c r="C38" s="44"/>
      <c r="D38" s="45"/>
      <c r="E38" s="45"/>
      <c r="F38" s="46"/>
    </row>
    <row r="39" spans="2:6">
      <c r="B39" s="29" t="str">
        <f>Calcs!$B$2&amp;Calcs!$C$2&amp;Calcs!$A94</f>
        <v>10.136.82.94</v>
      </c>
      <c r="C39" s="44"/>
      <c r="D39" s="45"/>
      <c r="E39" s="45"/>
      <c r="F39" s="46"/>
    </row>
    <row r="40" spans="2:6">
      <c r="B40" s="29" t="str">
        <f>Calcs!$B$2&amp;Calcs!$C$2&amp;Calcs!$A95</f>
        <v>10.136.82.95</v>
      </c>
      <c r="C40" s="44"/>
      <c r="D40" s="45"/>
      <c r="E40" s="45"/>
      <c r="F40" s="46"/>
    </row>
    <row r="41" spans="2:6">
      <c r="B41" s="29" t="str">
        <f>Calcs!$B$2&amp;Calcs!$C$2&amp;Calcs!$A96</f>
        <v>10.136.82.96</v>
      </c>
      <c r="C41" s="44"/>
      <c r="D41" s="45"/>
      <c r="E41" s="45"/>
      <c r="F41" s="46"/>
    </row>
    <row r="42" spans="2:6">
      <c r="B42" s="29" t="str">
        <f>Calcs!$B$2&amp;Calcs!$C$2&amp;Calcs!$A97</f>
        <v>10.136.82.97</v>
      </c>
      <c r="C42" s="44"/>
      <c r="D42" s="45"/>
      <c r="E42" s="45"/>
      <c r="F42" s="46"/>
    </row>
    <row r="43" spans="2:6">
      <c r="B43" s="29" t="str">
        <f>Calcs!$B$2&amp;Calcs!$C$2&amp;Calcs!$A98</f>
        <v>10.136.82.98</v>
      </c>
      <c r="C43" s="44"/>
      <c r="D43" s="45"/>
      <c r="E43" s="45"/>
      <c r="F43" s="46"/>
    </row>
    <row r="44" spans="2:6">
      <c r="B44" s="29" t="str">
        <f>Calcs!$B$2&amp;Calcs!$C$2&amp;Calcs!$A99</f>
        <v>10.136.82.99</v>
      </c>
      <c r="C44" s="44"/>
      <c r="D44" s="45"/>
      <c r="E44" s="45"/>
      <c r="F44" s="46"/>
    </row>
    <row r="45" spans="2:6">
      <c r="B45" s="29" t="str">
        <f>Calcs!$B$2&amp;Calcs!$C$2&amp;Calcs!$A100</f>
        <v>10.136.82.100</v>
      </c>
      <c r="C45" s="44" t="s">
        <v>143</v>
      </c>
      <c r="D45" s="45"/>
      <c r="E45" s="45"/>
      <c r="F45" s="46"/>
    </row>
    <row r="46" spans="2:6">
      <c r="B46" s="29" t="str">
        <f>Calcs!$B$2&amp;Calcs!$C$2&amp;Calcs!$A101</f>
        <v>10.136.82.101</v>
      </c>
      <c r="C46" s="44"/>
      <c r="D46" s="45"/>
      <c r="E46" s="45"/>
      <c r="F46" s="46"/>
    </row>
    <row r="47" spans="2:6">
      <c r="B47" s="29" t="str">
        <f>Calcs!$B$2&amp;Calcs!$C$2&amp;Calcs!$A102</f>
        <v>10.136.82.102</v>
      </c>
      <c r="C47" s="44"/>
      <c r="D47" s="45"/>
      <c r="E47" s="45"/>
      <c r="F47" s="46"/>
    </row>
    <row r="48" spans="2:6">
      <c r="B48" s="29" t="str">
        <f>Calcs!$B$2&amp;Calcs!$C$2&amp;Calcs!$A103</f>
        <v>10.136.82.103</v>
      </c>
      <c r="C48" s="44"/>
      <c r="D48" s="45"/>
      <c r="E48" s="45"/>
      <c r="F48" s="46"/>
    </row>
    <row r="49" spans="2:6">
      <c r="B49" s="29" t="str">
        <f>Calcs!$B$2&amp;Calcs!$C$2&amp;Calcs!$A104</f>
        <v>10.136.82.104</v>
      </c>
      <c r="C49" s="44"/>
      <c r="D49" s="45"/>
      <c r="E49" s="45"/>
      <c r="F49" s="46"/>
    </row>
    <row r="50" spans="2:6">
      <c r="B50" s="29" t="str">
        <f>Calcs!$B$2&amp;Calcs!$C$2&amp;Calcs!$A105</f>
        <v>10.136.82.105</v>
      </c>
      <c r="C50" s="44"/>
      <c r="D50" s="45"/>
      <c r="E50" s="45"/>
      <c r="F50" s="46"/>
    </row>
    <row r="51" spans="2:6">
      <c r="B51" s="29" t="str">
        <f>Calcs!$B$2&amp;Calcs!$C$2&amp;Calcs!$A106</f>
        <v>10.136.82.106</v>
      </c>
      <c r="C51" s="44"/>
      <c r="D51" s="45"/>
      <c r="E51" s="45"/>
      <c r="F51" s="46"/>
    </row>
    <row r="52" spans="2:6">
      <c r="B52" s="29" t="str">
        <f>Calcs!$B$2&amp;Calcs!$C$2&amp;Calcs!$A107</f>
        <v>10.136.82.107</v>
      </c>
      <c r="C52" s="44"/>
      <c r="D52" s="45"/>
      <c r="E52" s="45"/>
      <c r="F52" s="46"/>
    </row>
    <row r="53" spans="2:6">
      <c r="B53" s="29" t="str">
        <f>Calcs!$B$2&amp;Calcs!$C$2&amp;Calcs!$A108</f>
        <v>10.136.82.108</v>
      </c>
      <c r="C53" s="44"/>
      <c r="D53" s="45"/>
      <c r="E53" s="45"/>
      <c r="F53" s="46"/>
    </row>
    <row r="54" spans="2:6">
      <c r="B54" s="29" t="str">
        <f>Calcs!$B$2&amp;Calcs!$C$2&amp;Calcs!$A109</f>
        <v>10.136.82.109</v>
      </c>
      <c r="C54" s="44"/>
      <c r="D54" s="45"/>
      <c r="E54" s="45"/>
      <c r="F54" s="46"/>
    </row>
    <row r="55" spans="2:6">
      <c r="B55" s="29" t="str">
        <f>Calcs!$B$2&amp;Calcs!$C$2&amp;Calcs!$A110</f>
        <v>10.136.82.110</v>
      </c>
      <c r="C55" s="44"/>
      <c r="D55" s="45"/>
      <c r="E55" s="45"/>
      <c r="F55" s="46"/>
    </row>
    <row r="56" spans="2:6">
      <c r="B56" s="29" t="str">
        <f>Calcs!$B$2&amp;Calcs!$C$2&amp;Calcs!$A111</f>
        <v>10.136.82.111</v>
      </c>
      <c r="C56" s="44"/>
      <c r="D56" s="45"/>
      <c r="E56" s="45"/>
      <c r="F56" s="46"/>
    </row>
    <row r="57" spans="2:6">
      <c r="B57" s="29" t="str">
        <f>Calcs!$B$2&amp;Calcs!$C$2&amp;Calcs!$A112</f>
        <v>10.136.82.112</v>
      </c>
      <c r="C57" s="44"/>
      <c r="D57" s="45"/>
      <c r="E57" s="45"/>
      <c r="F57" s="46"/>
    </row>
    <row r="58" spans="2:6">
      <c r="B58" s="29" t="str">
        <f>Calcs!$B$2&amp;Calcs!$C$2&amp;Calcs!$A113</f>
        <v>10.136.82.113</v>
      </c>
      <c r="C58" s="44"/>
      <c r="D58" s="45"/>
      <c r="E58" s="45"/>
      <c r="F58" s="46"/>
    </row>
    <row r="59" spans="2:6">
      <c r="B59" s="29" t="str">
        <f>Calcs!$B$2&amp;Calcs!$C$2&amp;Calcs!$A114</f>
        <v>10.136.82.114</v>
      </c>
      <c r="C59" s="44"/>
      <c r="D59" s="45"/>
      <c r="E59" s="45"/>
      <c r="F59" s="46"/>
    </row>
    <row r="60" spans="2:6">
      <c r="B60" s="29" t="str">
        <f>Calcs!$B$2&amp;Calcs!$C$2&amp;Calcs!$A115</f>
        <v>10.136.82.115</v>
      </c>
      <c r="C60" s="44"/>
      <c r="D60" s="45"/>
      <c r="E60" s="45"/>
      <c r="F60" s="46"/>
    </row>
    <row r="61" spans="2:6">
      <c r="B61" s="29" t="str">
        <f>Calcs!$B$2&amp;Calcs!$C$2&amp;Calcs!$A116</f>
        <v>10.136.82.116</v>
      </c>
      <c r="C61" s="44"/>
      <c r="D61" s="45"/>
      <c r="E61" s="45"/>
      <c r="F61" s="46"/>
    </row>
    <row r="62" spans="2:6">
      <c r="B62" s="29" t="str">
        <f>Calcs!$B$2&amp;Calcs!$C$2&amp;Calcs!$A117</f>
        <v>10.136.82.117</v>
      </c>
      <c r="C62" s="44"/>
      <c r="D62" s="45"/>
      <c r="E62" s="45"/>
      <c r="F62" s="46"/>
    </row>
    <row r="63" spans="2:6">
      <c r="B63" s="29" t="str">
        <f>Calcs!$B$2&amp;Calcs!$C$2&amp;Calcs!$A118</f>
        <v>10.136.82.118</v>
      </c>
      <c r="C63" s="44"/>
      <c r="D63" s="45"/>
      <c r="E63" s="45"/>
      <c r="F63" s="46"/>
    </row>
    <row r="64" spans="2:6">
      <c r="B64" s="29" t="str">
        <f>Calcs!$B$2&amp;Calcs!$C$2&amp;Calcs!$A119</f>
        <v>10.136.82.119</v>
      </c>
      <c r="C64" s="44"/>
      <c r="D64" s="45"/>
      <c r="E64" s="45"/>
      <c r="F64" s="46"/>
    </row>
    <row r="65" spans="2:6">
      <c r="B65" s="29" t="str">
        <f>Calcs!$B$2&amp;Calcs!$C$2&amp;Calcs!$A120</f>
        <v>10.136.82.120</v>
      </c>
      <c r="C65" s="44"/>
      <c r="D65" s="45"/>
      <c r="E65" s="45"/>
      <c r="F65" s="46"/>
    </row>
    <row r="66" spans="2:6">
      <c r="B66" s="29" t="str">
        <f>Calcs!$B$2&amp;Calcs!$C$2&amp;Calcs!$A121</f>
        <v>10.136.82.121</v>
      </c>
      <c r="C66" s="44"/>
      <c r="D66" s="45"/>
      <c r="E66" s="45"/>
      <c r="F66" s="46"/>
    </row>
    <row r="67" spans="2:6">
      <c r="B67" s="29" t="str">
        <f>Calcs!$B$2&amp;Calcs!$C$2&amp;Calcs!$A122</f>
        <v>10.136.82.122</v>
      </c>
      <c r="C67" s="44"/>
      <c r="D67" s="45"/>
      <c r="E67" s="45"/>
      <c r="F67" s="46"/>
    </row>
    <row r="68" spans="2:6">
      <c r="B68" s="29" t="str">
        <f>Calcs!$B$2&amp;Calcs!$C$2&amp;Calcs!$A123</f>
        <v>10.136.82.123</v>
      </c>
      <c r="C68" s="44"/>
      <c r="D68" s="45"/>
      <c r="E68" s="45"/>
      <c r="F68" s="46"/>
    </row>
    <row r="69" spans="2:6">
      <c r="B69" s="29" t="str">
        <f>Calcs!$B$2&amp;Calcs!$C$2&amp;Calcs!$A124</f>
        <v>10.136.82.124</v>
      </c>
      <c r="C69" s="44"/>
      <c r="D69" s="45"/>
      <c r="E69" s="45"/>
      <c r="F69" s="46"/>
    </row>
    <row r="70" spans="2:6">
      <c r="B70" s="29" t="str">
        <f>Calcs!$B$2&amp;Calcs!$C$2&amp;Calcs!$A125</f>
        <v>10.136.82.125</v>
      </c>
      <c r="C70" s="44"/>
      <c r="D70" s="45"/>
      <c r="E70" s="45"/>
      <c r="F70" s="46"/>
    </row>
    <row r="71" spans="2:6" ht="15.75" thickBot="1">
      <c r="B71" s="8" t="str">
        <f>Calcs!$B$2&amp;Calcs!$C$2&amp;Calcs!$A126</f>
        <v>10.136.82.126</v>
      </c>
      <c r="C71" s="47"/>
      <c r="D71" s="48"/>
      <c r="E71" s="48"/>
      <c r="F71" s="49" t="s">
        <v>140</v>
      </c>
    </row>
  </sheetData>
  <sheetProtection algorithmName="SHA-512" hashValue="5E/n5PVBS92NEjsjvsLL4C+MyFI2pRMwRKQZ115byayXERFT26ts/yxdy9bg0Wt96t2EmH9ry6XtWmKiaIY+Mw==" saltValue="koejpmKzjeqKmd6AuIeZb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0A838-1B07-44AB-9A32-BC2CD909455A}">
  <dimension ref="A1:F71"/>
  <sheetViews>
    <sheetView workbookViewId="0">
      <selection activeCell="C13" sqref="C13"/>
    </sheetView>
  </sheetViews>
  <sheetFormatPr defaultColWidth="8.7109375" defaultRowHeight="15"/>
  <cols>
    <col min="1" max="1" width="8.7109375" style="1"/>
    <col min="2" max="2" width="21.7109375" style="2" customWidth="1"/>
    <col min="3" max="3" width="28.85546875" style="2" customWidth="1"/>
    <col min="4" max="4" width="17.7109375" style="2" customWidth="1"/>
    <col min="5" max="5" width="25.140625" style="2" customWidth="1"/>
    <col min="6" max="6" width="49" style="2" customWidth="1"/>
    <col min="7" max="16384" width="8.7109375" style="2"/>
  </cols>
  <sheetData>
    <row r="1" spans="2:6" ht="15.75" thickBot="1">
      <c r="B1" s="1"/>
      <c r="C1" s="1"/>
      <c r="D1" s="1"/>
      <c r="E1" s="1"/>
      <c r="F1" s="1"/>
    </row>
    <row r="2" spans="2:6">
      <c r="B2" s="30" t="s">
        <v>80</v>
      </c>
      <c r="C2" s="24" t="s">
        <v>21</v>
      </c>
      <c r="D2" s="1"/>
      <c r="E2" s="1"/>
      <c r="F2" s="1"/>
    </row>
    <row r="3" spans="2:6">
      <c r="B3" s="31" t="s">
        <v>81</v>
      </c>
      <c r="C3" s="25">
        <f>Summary!H13</f>
        <v>103</v>
      </c>
      <c r="D3" s="1"/>
      <c r="E3" s="1"/>
      <c r="F3" s="1"/>
    </row>
    <row r="4" spans="2:6">
      <c r="B4" s="31" t="s">
        <v>82</v>
      </c>
      <c r="C4" s="26" t="str">
        <f>Calcs!$B$2&amp;Calcs!$C$2&amp;".128"</f>
        <v>10.136.82.128</v>
      </c>
      <c r="D4" s="1"/>
      <c r="E4" s="1"/>
      <c r="F4" s="1"/>
    </row>
    <row r="5" spans="2:6">
      <c r="B5" s="31" t="s">
        <v>83</v>
      </c>
      <c r="C5" s="26" t="str">
        <f>Calcs!$B$2&amp;Calcs!$C$2&amp;".129"</f>
        <v>10.136.82.129</v>
      </c>
      <c r="D5" s="1"/>
      <c r="E5" s="1"/>
      <c r="F5" s="1"/>
    </row>
    <row r="6" spans="2:6">
      <c r="B6" s="31" t="s">
        <v>12</v>
      </c>
      <c r="C6" s="26" t="str">
        <f>Summary!D13</f>
        <v>255.255.255.192</v>
      </c>
      <c r="D6" s="1"/>
      <c r="E6" s="1"/>
      <c r="F6" s="1"/>
    </row>
    <row r="7" spans="2:6">
      <c r="B7" s="85" t="s">
        <v>14</v>
      </c>
      <c r="C7" s="86" t="str">
        <f>Summary!F13</f>
        <v>/26</v>
      </c>
      <c r="D7" s="1"/>
      <c r="E7" s="1"/>
      <c r="F7" s="1"/>
    </row>
    <row r="8" spans="2:6" ht="15.75" thickBot="1">
      <c r="B8" s="32" t="s">
        <v>84</v>
      </c>
      <c r="C8" s="27">
        <f>Summary!G13-3</f>
        <v>61</v>
      </c>
      <c r="D8" s="1"/>
      <c r="E8" s="1"/>
      <c r="F8" s="1"/>
    </row>
    <row r="9" spans="2:6" ht="15.75" thickBot="1">
      <c r="B9" s="28"/>
      <c r="C9" s="28"/>
      <c r="D9" s="1"/>
      <c r="E9" s="1"/>
      <c r="F9" s="1"/>
    </row>
    <row r="10" spans="2:6" ht="15.75" thickBot="1">
      <c r="B10" s="35" t="s">
        <v>84</v>
      </c>
      <c r="C10" s="34" t="s">
        <v>85</v>
      </c>
      <c r="D10" s="22" t="s">
        <v>86</v>
      </c>
      <c r="E10" s="22" t="s">
        <v>87</v>
      </c>
      <c r="F10" s="23" t="s">
        <v>45</v>
      </c>
    </row>
    <row r="11" spans="2:6">
      <c r="B11" s="6" t="str">
        <f>Calcs!$B$2&amp;Calcs!$C$2&amp;Calcs!$A130</f>
        <v>10.136.82.130</v>
      </c>
      <c r="C11" s="50" t="s">
        <v>144</v>
      </c>
      <c r="D11" s="51"/>
      <c r="E11" s="51"/>
      <c r="F11" s="52"/>
    </row>
    <row r="12" spans="2:6">
      <c r="B12" s="7" t="str">
        <f>Calcs!$B$2&amp;Calcs!$C$2&amp;Calcs!$A131</f>
        <v>10.136.82.131</v>
      </c>
      <c r="C12" s="44" t="s">
        <v>145</v>
      </c>
      <c r="D12" s="45"/>
      <c r="E12" s="45"/>
      <c r="F12" s="46"/>
    </row>
    <row r="13" spans="2:6">
      <c r="B13" s="7" t="str">
        <f>Calcs!$B$2&amp;Calcs!$C$2&amp;Calcs!$A132</f>
        <v>10.136.82.132</v>
      </c>
      <c r="C13" s="44"/>
      <c r="D13" s="45"/>
      <c r="E13" s="45"/>
      <c r="F13" s="46"/>
    </row>
    <row r="14" spans="2:6">
      <c r="B14" s="7" t="str">
        <f>Calcs!$B$2&amp;Calcs!$C$2&amp;Calcs!$A133</f>
        <v>10.136.82.133</v>
      </c>
      <c r="C14" s="44"/>
      <c r="D14" s="45"/>
      <c r="E14" s="45"/>
      <c r="F14" s="46"/>
    </row>
    <row r="15" spans="2:6">
      <c r="B15" s="7" t="str">
        <f>Calcs!$B$2&amp;Calcs!$C$2&amp;Calcs!$A134</f>
        <v>10.136.82.134</v>
      </c>
      <c r="C15" s="44"/>
      <c r="D15" s="45"/>
      <c r="E15" s="45"/>
      <c r="F15" s="46"/>
    </row>
    <row r="16" spans="2:6">
      <c r="B16" s="7" t="str">
        <f>Calcs!$B$2&amp;Calcs!$C$2&amp;Calcs!$A135</f>
        <v>10.136.82.135</v>
      </c>
      <c r="C16" s="44"/>
      <c r="D16" s="45"/>
      <c r="E16" s="45"/>
      <c r="F16" s="46"/>
    </row>
    <row r="17" spans="2:6">
      <c r="B17" s="7" t="str">
        <f>Calcs!$B$2&amp;Calcs!$C$2&amp;Calcs!$A136</f>
        <v>10.136.82.136</v>
      </c>
      <c r="C17" s="44"/>
      <c r="D17" s="45"/>
      <c r="E17" s="45"/>
      <c r="F17" s="46"/>
    </row>
    <row r="18" spans="2:6">
      <c r="B18" s="7" t="str">
        <f>Calcs!$B$2&amp;Calcs!$C$2&amp;Calcs!$A137</f>
        <v>10.136.82.137</v>
      </c>
      <c r="C18" s="44" t="s">
        <v>91</v>
      </c>
      <c r="D18" s="45"/>
      <c r="E18" s="45"/>
      <c r="F18" s="46"/>
    </row>
    <row r="19" spans="2:6">
      <c r="B19" s="7" t="str">
        <f>Calcs!$B$2&amp;Calcs!$C$2&amp;Calcs!$A138</f>
        <v>10.136.82.138</v>
      </c>
      <c r="C19" s="44" t="s">
        <v>93</v>
      </c>
      <c r="D19" s="45"/>
      <c r="E19" s="45"/>
      <c r="F19" s="46"/>
    </row>
    <row r="20" spans="2:6">
      <c r="B20" s="7" t="str">
        <f>Calcs!$B$2&amp;Calcs!$C$2&amp;Calcs!$A139</f>
        <v>10.136.82.139</v>
      </c>
      <c r="C20" s="44" t="s">
        <v>143</v>
      </c>
      <c r="D20" s="45"/>
      <c r="E20" s="45"/>
      <c r="F20" s="46"/>
    </row>
    <row r="21" spans="2:6">
      <c r="B21" s="7" t="str">
        <f>Calcs!$B$2&amp;Calcs!$C$2&amp;Calcs!$A140</f>
        <v>10.136.82.140</v>
      </c>
      <c r="C21" s="44" t="s">
        <v>103</v>
      </c>
      <c r="D21" s="45"/>
      <c r="E21" s="45"/>
      <c r="F21" s="46"/>
    </row>
    <row r="22" spans="2:6">
      <c r="B22" s="7" t="str">
        <f>Calcs!$B$2&amp;Calcs!$C$2&amp;Calcs!$A141</f>
        <v>10.136.82.141</v>
      </c>
      <c r="C22" s="44" t="s">
        <v>142</v>
      </c>
      <c r="D22" s="45"/>
      <c r="E22" s="45"/>
      <c r="F22" s="46"/>
    </row>
    <row r="23" spans="2:6">
      <c r="B23" s="7" t="str">
        <f>Calcs!$B$2&amp;Calcs!$C$2&amp;Calcs!$A142</f>
        <v>10.136.82.142</v>
      </c>
      <c r="C23" s="44"/>
      <c r="D23" s="45"/>
      <c r="E23" s="45"/>
      <c r="F23" s="46"/>
    </row>
    <row r="24" spans="2:6">
      <c r="B24" s="7" t="str">
        <f>Calcs!$B$2&amp;Calcs!$C$2&amp;Calcs!$A143</f>
        <v>10.136.82.143</v>
      </c>
      <c r="C24" s="44"/>
      <c r="D24" s="45"/>
      <c r="E24" s="45"/>
      <c r="F24" s="46"/>
    </row>
    <row r="25" spans="2:6">
      <c r="B25" s="7" t="str">
        <f>Calcs!$B$2&amp;Calcs!$C$2&amp;Calcs!$A144</f>
        <v>10.136.82.144</v>
      </c>
      <c r="C25" s="44"/>
      <c r="D25" s="45"/>
      <c r="E25" s="45"/>
      <c r="F25" s="46"/>
    </row>
    <row r="26" spans="2:6">
      <c r="B26" s="7" t="str">
        <f>Calcs!$B$2&amp;Calcs!$C$2&amp;Calcs!$A145</f>
        <v>10.136.82.145</v>
      </c>
      <c r="C26" s="44"/>
      <c r="D26" s="45"/>
      <c r="E26" s="45"/>
      <c r="F26" s="46"/>
    </row>
    <row r="27" spans="2:6">
      <c r="B27" s="7" t="str">
        <f>Calcs!$B$2&amp;Calcs!$C$2&amp;Calcs!$A146</f>
        <v>10.136.82.146</v>
      </c>
      <c r="C27" s="44"/>
      <c r="D27" s="45"/>
      <c r="E27" s="45"/>
      <c r="F27" s="46"/>
    </row>
    <row r="28" spans="2:6">
      <c r="B28" s="7" t="str">
        <f>Calcs!$B$2&amp;Calcs!$C$2&amp;Calcs!$A147</f>
        <v>10.136.82.147</v>
      </c>
      <c r="C28" s="44"/>
      <c r="D28" s="45"/>
      <c r="E28" s="45"/>
      <c r="F28" s="46"/>
    </row>
    <row r="29" spans="2:6">
      <c r="B29" s="7" t="str">
        <f>Calcs!$B$2&amp;Calcs!$C$2&amp;Calcs!$A148</f>
        <v>10.136.82.148</v>
      </c>
      <c r="C29" s="44"/>
      <c r="D29" s="45"/>
      <c r="E29" s="45"/>
      <c r="F29" s="46"/>
    </row>
    <row r="30" spans="2:6">
      <c r="B30" s="7" t="str">
        <f>Calcs!$B$2&amp;Calcs!$C$2&amp;Calcs!$A149</f>
        <v>10.136.82.149</v>
      </c>
      <c r="C30" s="44"/>
      <c r="D30" s="45"/>
      <c r="E30" s="45"/>
      <c r="F30" s="46"/>
    </row>
    <row r="31" spans="2:6">
      <c r="B31" s="7" t="str">
        <f>Calcs!$B$2&amp;Calcs!$C$2&amp;Calcs!$A150</f>
        <v>10.136.82.150</v>
      </c>
      <c r="C31" s="44"/>
      <c r="D31" s="45"/>
      <c r="E31" s="45"/>
      <c r="F31" s="46"/>
    </row>
    <row r="32" spans="2:6">
      <c r="B32" s="7" t="str">
        <f>Calcs!$B$2&amp;Calcs!$C$2&amp;Calcs!$A151</f>
        <v>10.136.82.151</v>
      </c>
      <c r="C32" s="44"/>
      <c r="D32" s="45"/>
      <c r="E32" s="45"/>
      <c r="F32" s="46"/>
    </row>
    <row r="33" spans="2:6">
      <c r="B33" s="7" t="str">
        <f>Calcs!$B$2&amp;Calcs!$C$2&amp;Calcs!$A152</f>
        <v>10.136.82.152</v>
      </c>
      <c r="C33" s="44"/>
      <c r="D33" s="45"/>
      <c r="E33" s="45"/>
      <c r="F33" s="46"/>
    </row>
    <row r="34" spans="2:6">
      <c r="B34" s="7" t="str">
        <f>Calcs!$B$2&amp;Calcs!$C$2&amp;Calcs!$A153</f>
        <v>10.136.82.153</v>
      </c>
      <c r="C34" s="44"/>
      <c r="D34" s="45"/>
      <c r="E34" s="45"/>
      <c r="F34" s="46"/>
    </row>
    <row r="35" spans="2:6">
      <c r="B35" s="7" t="str">
        <f>Calcs!$B$2&amp;Calcs!$C$2&amp;Calcs!$A154</f>
        <v>10.136.82.154</v>
      </c>
      <c r="C35" s="44"/>
      <c r="D35" s="45"/>
      <c r="E35" s="45"/>
      <c r="F35" s="46"/>
    </row>
    <row r="36" spans="2:6">
      <c r="B36" s="7" t="str">
        <f>Calcs!$B$2&amp;Calcs!$C$2&amp;Calcs!$A155</f>
        <v>10.136.82.155</v>
      </c>
      <c r="C36" s="44"/>
      <c r="D36" s="45"/>
      <c r="E36" s="45"/>
      <c r="F36" s="46"/>
    </row>
    <row r="37" spans="2:6">
      <c r="B37" s="7" t="str">
        <f>Calcs!$B$2&amp;Calcs!$C$2&amp;Calcs!$A156</f>
        <v>10.136.82.156</v>
      </c>
      <c r="C37" s="44"/>
      <c r="D37" s="45"/>
      <c r="E37" s="45"/>
      <c r="F37" s="46"/>
    </row>
    <row r="38" spans="2:6">
      <c r="B38" s="7" t="str">
        <f>Calcs!$B$2&amp;Calcs!$C$2&amp;Calcs!$A157</f>
        <v>10.136.82.157</v>
      </c>
      <c r="C38" s="44"/>
      <c r="D38" s="45"/>
      <c r="E38" s="45"/>
      <c r="F38" s="46"/>
    </row>
    <row r="39" spans="2:6">
      <c r="B39" s="7" t="str">
        <f>Calcs!$B$2&amp;Calcs!$C$2&amp;Calcs!$A158</f>
        <v>10.136.82.158</v>
      </c>
      <c r="C39" s="44"/>
      <c r="D39" s="45"/>
      <c r="E39" s="45"/>
      <c r="F39" s="46"/>
    </row>
    <row r="40" spans="2:6">
      <c r="B40" s="7" t="str">
        <f>Calcs!$B$2&amp;Calcs!$C$2&amp;Calcs!$A159</f>
        <v>10.136.82.159</v>
      </c>
      <c r="C40" s="44"/>
      <c r="D40" s="45"/>
      <c r="E40" s="45"/>
      <c r="F40" s="46"/>
    </row>
    <row r="41" spans="2:6">
      <c r="B41" s="7" t="str">
        <f>Calcs!$B$2&amp;Calcs!$C$2&amp;Calcs!$A160</f>
        <v>10.136.82.160</v>
      </c>
      <c r="C41" s="44"/>
      <c r="D41" s="45"/>
      <c r="E41" s="45"/>
      <c r="F41" s="46"/>
    </row>
    <row r="42" spans="2:6">
      <c r="B42" s="7" t="str">
        <f>Calcs!$B$2&amp;Calcs!$C$2&amp;Calcs!$A161</f>
        <v>10.136.82.161</v>
      </c>
      <c r="C42" s="44"/>
      <c r="D42" s="45"/>
      <c r="E42" s="45"/>
      <c r="F42" s="46"/>
    </row>
    <row r="43" spans="2:6">
      <c r="B43" s="7" t="str">
        <f>Calcs!$B$2&amp;Calcs!$C$2&amp;Calcs!$A162</f>
        <v>10.136.82.162</v>
      </c>
      <c r="C43" s="44"/>
      <c r="D43" s="45"/>
      <c r="E43" s="45"/>
      <c r="F43" s="46"/>
    </row>
    <row r="44" spans="2:6">
      <c r="B44" s="7" t="str">
        <f>Calcs!$B$2&amp;Calcs!$C$2&amp;Calcs!$A163</f>
        <v>10.136.82.163</v>
      </c>
      <c r="C44" s="44"/>
      <c r="D44" s="45"/>
      <c r="E44" s="45"/>
      <c r="F44" s="46"/>
    </row>
    <row r="45" spans="2:6">
      <c r="B45" s="7" t="str">
        <f>Calcs!$B$2&amp;Calcs!$C$2&amp;Calcs!$A164</f>
        <v>10.136.82.164</v>
      </c>
      <c r="C45" s="44"/>
      <c r="D45" s="45"/>
      <c r="E45" s="45"/>
      <c r="F45" s="46"/>
    </row>
    <row r="46" spans="2:6">
      <c r="B46" s="7" t="str">
        <f>Calcs!$B$2&amp;Calcs!$C$2&amp;Calcs!$A165</f>
        <v>10.136.82.165</v>
      </c>
      <c r="C46" s="44"/>
      <c r="D46" s="45"/>
      <c r="E46" s="45"/>
      <c r="F46" s="46"/>
    </row>
    <row r="47" spans="2:6">
      <c r="B47" s="7" t="str">
        <f>Calcs!$B$2&amp;Calcs!$C$2&amp;Calcs!$A166</f>
        <v>10.136.82.166</v>
      </c>
      <c r="C47" s="44"/>
      <c r="D47" s="45"/>
      <c r="E47" s="45"/>
      <c r="F47" s="46"/>
    </row>
    <row r="48" spans="2:6">
      <c r="B48" s="7" t="str">
        <f>Calcs!$B$2&amp;Calcs!$C$2&amp;Calcs!$A167</f>
        <v>10.136.82.167</v>
      </c>
      <c r="C48" s="44"/>
      <c r="D48" s="45"/>
      <c r="E48" s="45"/>
      <c r="F48" s="46"/>
    </row>
    <row r="49" spans="2:6">
      <c r="B49" s="7" t="str">
        <f>Calcs!$B$2&amp;Calcs!$C$2&amp;Calcs!$A168</f>
        <v>10.136.82.168</v>
      </c>
      <c r="C49" s="44"/>
      <c r="D49" s="45"/>
      <c r="E49" s="45"/>
      <c r="F49" s="46"/>
    </row>
    <row r="50" spans="2:6">
      <c r="B50" s="7" t="str">
        <f>Calcs!$B$2&amp;Calcs!$C$2&amp;Calcs!$A169</f>
        <v>10.136.82.169</v>
      </c>
      <c r="C50" s="44"/>
      <c r="D50" s="45"/>
      <c r="E50" s="45"/>
      <c r="F50" s="46"/>
    </row>
    <row r="51" spans="2:6">
      <c r="B51" s="7" t="str">
        <f>Calcs!$B$2&amp;Calcs!$C$2&amp;Calcs!$A170</f>
        <v>10.136.82.170</v>
      </c>
      <c r="C51" s="44"/>
      <c r="D51" s="45"/>
      <c r="E51" s="45"/>
      <c r="F51" s="46"/>
    </row>
    <row r="52" spans="2:6">
      <c r="B52" s="7" t="str">
        <f>Calcs!$B$2&amp;Calcs!$C$2&amp;Calcs!$A171</f>
        <v>10.136.82.171</v>
      </c>
      <c r="C52" s="44"/>
      <c r="D52" s="45"/>
      <c r="E52" s="45"/>
      <c r="F52" s="46"/>
    </row>
    <row r="53" spans="2:6">
      <c r="B53" s="7" t="str">
        <f>Calcs!$B$2&amp;Calcs!$C$2&amp;Calcs!$A172</f>
        <v>10.136.82.172</v>
      </c>
      <c r="C53" s="44"/>
      <c r="D53" s="45"/>
      <c r="E53" s="45"/>
      <c r="F53" s="46"/>
    </row>
    <row r="54" spans="2:6">
      <c r="B54" s="7" t="str">
        <f>Calcs!$B$2&amp;Calcs!$C$2&amp;Calcs!$A173</f>
        <v>10.136.82.173</v>
      </c>
      <c r="C54" s="44"/>
      <c r="D54" s="45"/>
      <c r="E54" s="45"/>
      <c r="F54" s="46"/>
    </row>
    <row r="55" spans="2:6">
      <c r="B55" s="7" t="str">
        <f>Calcs!$B$2&amp;Calcs!$C$2&amp;Calcs!$A174</f>
        <v>10.136.82.174</v>
      </c>
      <c r="C55" s="44"/>
      <c r="D55" s="45"/>
      <c r="E55" s="45"/>
      <c r="F55" s="46"/>
    </row>
    <row r="56" spans="2:6">
      <c r="B56" s="7" t="str">
        <f>Calcs!$B$2&amp;Calcs!$C$2&amp;Calcs!$A175</f>
        <v>10.136.82.175</v>
      </c>
      <c r="C56" s="44"/>
      <c r="D56" s="45"/>
      <c r="E56" s="45"/>
      <c r="F56" s="46"/>
    </row>
    <row r="57" spans="2:6">
      <c r="B57" s="7" t="str">
        <f>Calcs!$B$2&amp;Calcs!$C$2&amp;Calcs!$A176</f>
        <v>10.136.82.176</v>
      </c>
      <c r="C57" s="44"/>
      <c r="D57" s="45"/>
      <c r="E57" s="45"/>
      <c r="F57" s="46"/>
    </row>
    <row r="58" spans="2:6">
      <c r="B58" s="7" t="str">
        <f>Calcs!$B$2&amp;Calcs!$C$2&amp;Calcs!$A177</f>
        <v>10.136.82.177</v>
      </c>
      <c r="C58" s="44"/>
      <c r="D58" s="45"/>
      <c r="E58" s="45"/>
      <c r="F58" s="46"/>
    </row>
    <row r="59" spans="2:6">
      <c r="B59" s="7" t="str">
        <f>Calcs!$B$2&amp;Calcs!$C$2&amp;Calcs!$A178</f>
        <v>10.136.82.178</v>
      </c>
      <c r="C59" s="44"/>
      <c r="D59" s="45"/>
      <c r="E59" s="45"/>
      <c r="F59" s="46"/>
    </row>
    <row r="60" spans="2:6">
      <c r="B60" s="7" t="str">
        <f>Calcs!$B$2&amp;Calcs!$C$2&amp;Calcs!$A179</f>
        <v>10.136.82.179</v>
      </c>
      <c r="C60" s="44"/>
      <c r="D60" s="45"/>
      <c r="E60" s="45"/>
      <c r="F60" s="46"/>
    </row>
    <row r="61" spans="2:6">
      <c r="B61" s="7" t="str">
        <f>Calcs!$B$2&amp;Calcs!$C$2&amp;Calcs!$A180</f>
        <v>10.136.82.180</v>
      </c>
      <c r="C61" s="44"/>
      <c r="D61" s="45"/>
      <c r="E61" s="45"/>
      <c r="F61" s="46"/>
    </row>
    <row r="62" spans="2:6">
      <c r="B62" s="7" t="str">
        <f>Calcs!$B$2&amp;Calcs!$C$2&amp;Calcs!$A181</f>
        <v>10.136.82.181</v>
      </c>
      <c r="C62" s="44"/>
      <c r="D62" s="45"/>
      <c r="E62" s="45"/>
      <c r="F62" s="46"/>
    </row>
    <row r="63" spans="2:6">
      <c r="B63" s="7" t="str">
        <f>Calcs!$B$2&amp;Calcs!$C$2&amp;Calcs!$A182</f>
        <v>10.136.82.182</v>
      </c>
      <c r="C63" s="44"/>
      <c r="D63" s="45"/>
      <c r="E63" s="45"/>
      <c r="F63" s="46"/>
    </row>
    <row r="64" spans="2:6">
      <c r="B64" s="7" t="str">
        <f>Calcs!$B$2&amp;Calcs!$C$2&amp;Calcs!$A183</f>
        <v>10.136.82.183</v>
      </c>
      <c r="C64" s="44"/>
      <c r="D64" s="45"/>
      <c r="E64" s="45"/>
      <c r="F64" s="46"/>
    </row>
    <row r="65" spans="2:6">
      <c r="B65" s="7" t="str">
        <f>Calcs!$B$2&amp;Calcs!$C$2&amp;Calcs!$A184</f>
        <v>10.136.82.184</v>
      </c>
      <c r="C65" s="44"/>
      <c r="D65" s="45"/>
      <c r="E65" s="45"/>
      <c r="F65" s="46"/>
    </row>
    <row r="66" spans="2:6">
      <c r="B66" s="7" t="str">
        <f>Calcs!$B$2&amp;Calcs!$C$2&amp;Calcs!$A185</f>
        <v>10.136.82.185</v>
      </c>
      <c r="C66" s="44"/>
      <c r="D66" s="45"/>
      <c r="E66" s="45"/>
      <c r="F66" s="46"/>
    </row>
    <row r="67" spans="2:6">
      <c r="B67" s="7" t="str">
        <f>Calcs!$B$2&amp;Calcs!$C$2&amp;Calcs!$A186</f>
        <v>10.136.82.186</v>
      </c>
      <c r="C67" s="44"/>
      <c r="D67" s="45"/>
      <c r="E67" s="45"/>
      <c r="F67" s="46"/>
    </row>
    <row r="68" spans="2:6">
      <c r="B68" s="7" t="str">
        <f>Calcs!$B$2&amp;Calcs!$C$2&amp;Calcs!$A187</f>
        <v>10.136.82.187</v>
      </c>
      <c r="C68" s="44"/>
      <c r="D68" s="45"/>
      <c r="E68" s="45"/>
      <c r="F68" s="46"/>
    </row>
    <row r="69" spans="2:6">
      <c r="B69" s="7" t="str">
        <f>Calcs!$B$2&amp;Calcs!$C$2&amp;Calcs!$A188</f>
        <v>10.136.82.188</v>
      </c>
      <c r="C69" s="44"/>
      <c r="D69" s="45"/>
      <c r="E69" s="45"/>
      <c r="F69" s="46"/>
    </row>
    <row r="70" spans="2:6">
      <c r="B70" s="7" t="str">
        <f>Calcs!$B$2&amp;Calcs!$C$2&amp;Calcs!$A189</f>
        <v>10.136.82.189</v>
      </c>
      <c r="C70" s="44"/>
      <c r="D70" s="45"/>
      <c r="E70" s="45"/>
      <c r="F70" s="46"/>
    </row>
    <row r="71" spans="2:6" ht="15.75" thickBot="1">
      <c r="B71" s="8" t="str">
        <f>Calcs!$B$2&amp;Calcs!$C$2&amp;Calcs!$A190</f>
        <v>10.136.82.190</v>
      </c>
      <c r="C71" s="47"/>
      <c r="D71" s="48"/>
      <c r="E71" s="48"/>
      <c r="F71" s="49" t="s">
        <v>140</v>
      </c>
    </row>
  </sheetData>
  <sheetProtection algorithmName="SHA-512" hashValue="pbfNBfMpj389PbBLSUnPos22eflqV6p4RUxXqA2uqFJlslj9sfOMiTQlwWyup+xHNco3z+hugPBno71Wyz0d/g==" saltValue="YvVS0IHPjUIqyjgnOMx+yg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EB2FE-0675-489C-B048-0FCEB5FFC193}">
  <dimension ref="A1:F39"/>
  <sheetViews>
    <sheetView workbookViewId="0">
      <selection activeCell="C4" sqref="C4"/>
    </sheetView>
  </sheetViews>
  <sheetFormatPr defaultColWidth="8.7109375" defaultRowHeight="15"/>
  <cols>
    <col min="1" max="1" width="8.7109375" style="1"/>
    <col min="2" max="2" width="21.7109375" style="2" customWidth="1"/>
    <col min="3" max="3" width="28.85546875" style="2" customWidth="1"/>
    <col min="4" max="4" width="17.7109375" style="2" customWidth="1"/>
    <col min="5" max="5" width="25.140625" style="2" customWidth="1"/>
    <col min="6" max="6" width="49" style="2" customWidth="1"/>
    <col min="7" max="16384" width="8.7109375" style="2"/>
  </cols>
  <sheetData>
    <row r="1" spans="2:6" ht="15.75" thickBot="1">
      <c r="B1" s="1"/>
      <c r="C1" s="1"/>
      <c r="D1" s="1"/>
      <c r="E1" s="1"/>
      <c r="F1" s="1"/>
    </row>
    <row r="2" spans="2:6">
      <c r="B2" s="30" t="s">
        <v>80</v>
      </c>
      <c r="C2" s="24" t="s">
        <v>22</v>
      </c>
      <c r="D2" s="1"/>
      <c r="E2" s="1"/>
      <c r="F2" s="1"/>
    </row>
    <row r="3" spans="2:6">
      <c r="B3" s="31" t="s">
        <v>81</v>
      </c>
      <c r="C3" s="25">
        <f>Summary!H14</f>
        <v>104</v>
      </c>
      <c r="D3" s="1"/>
      <c r="E3" s="1"/>
      <c r="F3" s="1"/>
    </row>
    <row r="4" spans="2:6">
      <c r="B4" s="31" t="s">
        <v>82</v>
      </c>
      <c r="C4" s="26" t="str">
        <f>Calcs!$B$2&amp;Calcs!$C$2&amp;".192"</f>
        <v>10.136.82.192</v>
      </c>
      <c r="D4" s="1"/>
      <c r="E4" s="1"/>
      <c r="F4" s="1"/>
    </row>
    <row r="5" spans="2:6">
      <c r="B5" s="31" t="s">
        <v>83</v>
      </c>
      <c r="C5" s="26" t="str">
        <f>Calcs!$B$2&amp;Calcs!$C$2&amp;".193"</f>
        <v>10.136.82.193</v>
      </c>
      <c r="D5" s="1"/>
      <c r="E5" s="1"/>
      <c r="F5" s="1"/>
    </row>
    <row r="6" spans="2:6">
      <c r="B6" s="31" t="s">
        <v>12</v>
      </c>
      <c r="C6" s="26" t="str">
        <f>Summary!D14</f>
        <v>255.255.255.224</v>
      </c>
      <c r="D6" s="1"/>
      <c r="E6" s="1"/>
      <c r="F6" s="1"/>
    </row>
    <row r="7" spans="2:6">
      <c r="B7" s="85" t="s">
        <v>14</v>
      </c>
      <c r="C7" s="86" t="str">
        <f>Summary!F14</f>
        <v>/27</v>
      </c>
      <c r="D7" s="1"/>
      <c r="E7" s="1"/>
      <c r="F7" s="1"/>
    </row>
    <row r="8" spans="2:6" ht="15.75" thickBot="1">
      <c r="B8" s="32" t="s">
        <v>84</v>
      </c>
      <c r="C8" s="27">
        <f>Summary!G14-3</f>
        <v>29</v>
      </c>
      <c r="D8" s="1"/>
      <c r="E8" s="1"/>
      <c r="F8" s="1"/>
    </row>
    <row r="9" spans="2:6" ht="15.75" thickBot="1">
      <c r="B9" s="28"/>
      <c r="C9" s="28"/>
      <c r="D9" s="1"/>
      <c r="E9" s="1"/>
      <c r="F9" s="1"/>
    </row>
    <row r="10" spans="2:6" ht="15.75" thickBot="1">
      <c r="B10" s="35" t="s">
        <v>84</v>
      </c>
      <c r="C10" s="34" t="s">
        <v>85</v>
      </c>
      <c r="D10" s="22" t="s">
        <v>86</v>
      </c>
      <c r="E10" s="22" t="s">
        <v>87</v>
      </c>
      <c r="F10" s="23" t="s">
        <v>45</v>
      </c>
    </row>
    <row r="11" spans="2:6">
      <c r="B11" s="6" t="str">
        <f>Calcs!$B$2&amp;Calcs!$C$2&amp;Calcs!$A194</f>
        <v>10.136.82.194</v>
      </c>
      <c r="C11" s="50" t="s">
        <v>93</v>
      </c>
      <c r="D11" s="51"/>
      <c r="E11" s="51"/>
      <c r="F11" s="52"/>
    </row>
    <row r="12" spans="2:6">
      <c r="B12" s="7" t="str">
        <f>Calcs!$B$2&amp;Calcs!$C$2&amp;Calcs!$A195</f>
        <v>10.136.82.195</v>
      </c>
      <c r="C12" s="44" t="s">
        <v>143</v>
      </c>
      <c r="D12" s="45"/>
      <c r="E12" s="45"/>
      <c r="F12" s="46"/>
    </row>
    <row r="13" spans="2:6">
      <c r="B13" s="7" t="str">
        <f>Calcs!$B$2&amp;Calcs!$C$2&amp;Calcs!$A196</f>
        <v>10.136.82.196</v>
      </c>
      <c r="C13" s="44"/>
      <c r="D13" s="45"/>
      <c r="E13" s="45"/>
      <c r="F13" s="46"/>
    </row>
    <row r="14" spans="2:6">
      <c r="B14" s="7" t="str">
        <f>Calcs!$B$2&amp;Calcs!$C$2&amp;Calcs!$A197</f>
        <v>10.136.82.197</v>
      </c>
      <c r="C14" s="44"/>
      <c r="D14" s="45"/>
      <c r="E14" s="45"/>
      <c r="F14" s="46"/>
    </row>
    <row r="15" spans="2:6">
      <c r="B15" s="7" t="str">
        <f>Calcs!$B$2&amp;Calcs!$C$2&amp;Calcs!$A198</f>
        <v>10.136.82.198</v>
      </c>
      <c r="C15" s="44"/>
      <c r="D15" s="45"/>
      <c r="E15" s="45"/>
      <c r="F15" s="46"/>
    </row>
    <row r="16" spans="2:6">
      <c r="B16" s="7" t="str">
        <f>Calcs!$B$2&amp;Calcs!$C$2&amp;Calcs!$A199</f>
        <v>10.136.82.199</v>
      </c>
      <c r="C16" s="44"/>
      <c r="D16" s="45"/>
      <c r="E16" s="45"/>
      <c r="F16" s="46"/>
    </row>
    <row r="17" spans="2:6">
      <c r="B17" s="7" t="str">
        <f>Calcs!$B$2&amp;Calcs!$C$2&amp;Calcs!$A200</f>
        <v>10.136.82.200</v>
      </c>
      <c r="C17" s="44"/>
      <c r="D17" s="45"/>
      <c r="E17" s="45"/>
      <c r="F17" s="46"/>
    </row>
    <row r="18" spans="2:6">
      <c r="B18" s="7" t="str">
        <f>Calcs!$B$2&amp;Calcs!$C$2&amp;Calcs!$A201</f>
        <v>10.136.82.201</v>
      </c>
      <c r="C18" s="44"/>
      <c r="D18" s="45"/>
      <c r="E18" s="45"/>
      <c r="F18" s="46"/>
    </row>
    <row r="19" spans="2:6">
      <c r="B19" s="7" t="str">
        <f>Calcs!$B$2&amp;Calcs!$C$2&amp;Calcs!$A202</f>
        <v>10.136.82.202</v>
      </c>
      <c r="C19" s="44"/>
      <c r="D19" s="45"/>
      <c r="E19" s="45"/>
      <c r="F19" s="46"/>
    </row>
    <row r="20" spans="2:6">
      <c r="B20" s="7" t="str">
        <f>Calcs!$B$2&amp;Calcs!$C$2&amp;Calcs!$A203</f>
        <v>10.136.82.203</v>
      </c>
      <c r="C20" s="44"/>
      <c r="D20" s="45"/>
      <c r="E20" s="45"/>
      <c r="F20" s="46"/>
    </row>
    <row r="21" spans="2:6">
      <c r="B21" s="7" t="str">
        <f>Calcs!$B$2&amp;Calcs!$C$2&amp;Calcs!$A204</f>
        <v>10.136.82.204</v>
      </c>
      <c r="C21" s="44"/>
      <c r="D21" s="45"/>
      <c r="E21" s="45"/>
      <c r="F21" s="46"/>
    </row>
    <row r="22" spans="2:6">
      <c r="B22" s="7" t="str">
        <f>Calcs!$B$2&amp;Calcs!$C$2&amp;Calcs!$A205</f>
        <v>10.136.82.205</v>
      </c>
      <c r="C22" s="44"/>
      <c r="D22" s="45"/>
      <c r="E22" s="45"/>
      <c r="F22" s="46"/>
    </row>
    <row r="23" spans="2:6">
      <c r="B23" s="7" t="str">
        <f>Calcs!$B$2&amp;Calcs!$C$2&amp;Calcs!$A206</f>
        <v>10.136.82.206</v>
      </c>
      <c r="C23" s="44"/>
      <c r="D23" s="45"/>
      <c r="E23" s="45"/>
      <c r="F23" s="46"/>
    </row>
    <row r="24" spans="2:6">
      <c r="B24" s="7" t="str">
        <f>Calcs!$B$2&amp;Calcs!$C$2&amp;Calcs!$A207</f>
        <v>10.136.82.207</v>
      </c>
      <c r="C24" s="44"/>
      <c r="D24" s="45"/>
      <c r="E24" s="45"/>
      <c r="F24" s="46"/>
    </row>
    <row r="25" spans="2:6">
      <c r="B25" s="7" t="str">
        <f>Calcs!$B$2&amp;Calcs!$C$2&amp;Calcs!$A208</f>
        <v>10.136.82.208</v>
      </c>
      <c r="C25" s="44"/>
      <c r="D25" s="45"/>
      <c r="E25" s="45"/>
      <c r="F25" s="46"/>
    </row>
    <row r="26" spans="2:6">
      <c r="B26" s="7" t="str">
        <f>Calcs!$B$2&amp;Calcs!$C$2&amp;Calcs!$A209</f>
        <v>10.136.82.209</v>
      </c>
      <c r="C26" s="44"/>
      <c r="D26" s="45"/>
      <c r="E26" s="45"/>
      <c r="F26" s="46"/>
    </row>
    <row r="27" spans="2:6">
      <c r="B27" s="7" t="str">
        <f>Calcs!$B$2&amp;Calcs!$C$2&amp;Calcs!$A210</f>
        <v>10.136.82.210</v>
      </c>
      <c r="C27" s="44"/>
      <c r="D27" s="45"/>
      <c r="E27" s="45"/>
      <c r="F27" s="46"/>
    </row>
    <row r="28" spans="2:6">
      <c r="B28" s="7" t="str">
        <f>Calcs!$B$2&amp;Calcs!$C$2&amp;Calcs!$A211</f>
        <v>10.136.82.211</v>
      </c>
      <c r="C28" s="44"/>
      <c r="D28" s="45"/>
      <c r="E28" s="45"/>
      <c r="F28" s="46"/>
    </row>
    <row r="29" spans="2:6">
      <c r="B29" s="7" t="str">
        <f>Calcs!$B$2&amp;Calcs!$C$2&amp;Calcs!$A212</f>
        <v>10.136.82.212</v>
      </c>
      <c r="C29" s="44"/>
      <c r="D29" s="45"/>
      <c r="E29" s="45"/>
      <c r="F29" s="46"/>
    </row>
    <row r="30" spans="2:6">
      <c r="B30" s="7" t="str">
        <f>Calcs!$B$2&amp;Calcs!$C$2&amp;Calcs!$A213</f>
        <v>10.136.82.213</v>
      </c>
      <c r="C30" s="44"/>
      <c r="D30" s="45"/>
      <c r="E30" s="45"/>
      <c r="F30" s="46"/>
    </row>
    <row r="31" spans="2:6">
      <c r="B31" s="7" t="str">
        <f>Calcs!$B$2&amp;Calcs!$C$2&amp;Calcs!$A214</f>
        <v>10.136.82.214</v>
      </c>
      <c r="C31" s="44"/>
      <c r="D31" s="45"/>
      <c r="E31" s="45"/>
      <c r="F31" s="46"/>
    </row>
    <row r="32" spans="2:6">
      <c r="B32" s="7" t="str">
        <f>Calcs!$B$2&amp;Calcs!$C$2&amp;Calcs!$A215</f>
        <v>10.136.82.215</v>
      </c>
      <c r="C32" s="44"/>
      <c r="D32" s="45"/>
      <c r="E32" s="45"/>
      <c r="F32" s="46"/>
    </row>
    <row r="33" spans="2:6">
      <c r="B33" s="7" t="str">
        <f>Calcs!$B$2&amp;Calcs!$C$2&amp;Calcs!$A216</f>
        <v>10.136.82.216</v>
      </c>
      <c r="C33" s="44"/>
      <c r="D33" s="45"/>
      <c r="E33" s="45"/>
      <c r="F33" s="46"/>
    </row>
    <row r="34" spans="2:6">
      <c r="B34" s="7" t="str">
        <f>Calcs!$B$2&amp;Calcs!$C$2&amp;Calcs!$A217</f>
        <v>10.136.82.217</v>
      </c>
      <c r="C34" s="44"/>
      <c r="D34" s="45"/>
      <c r="E34" s="45"/>
      <c r="F34" s="46"/>
    </row>
    <row r="35" spans="2:6">
      <c r="B35" s="7" t="str">
        <f>Calcs!$B$2&amp;Calcs!$C$2&amp;Calcs!$A218</f>
        <v>10.136.82.218</v>
      </c>
      <c r="C35" s="44"/>
      <c r="D35" s="45"/>
      <c r="E35" s="45"/>
      <c r="F35" s="46"/>
    </row>
    <row r="36" spans="2:6">
      <c r="B36" s="7" t="str">
        <f>Calcs!$B$2&amp;Calcs!$C$2&amp;Calcs!$A219</f>
        <v>10.136.82.219</v>
      </c>
      <c r="C36" s="44"/>
      <c r="D36" s="45"/>
      <c r="E36" s="45"/>
      <c r="F36" s="46"/>
    </row>
    <row r="37" spans="2:6">
      <c r="B37" s="7" t="str">
        <f>Calcs!$B$2&amp;Calcs!$C$2&amp;Calcs!$A220</f>
        <v>10.136.82.220</v>
      </c>
      <c r="C37" s="44"/>
      <c r="D37" s="45"/>
      <c r="E37" s="45"/>
      <c r="F37" s="46"/>
    </row>
    <row r="38" spans="2:6">
      <c r="B38" s="7" t="str">
        <f>Calcs!$B$2&amp;Calcs!$C$2&amp;Calcs!$A221</f>
        <v>10.136.82.221</v>
      </c>
      <c r="C38" s="44"/>
      <c r="D38" s="45"/>
      <c r="E38" s="45"/>
      <c r="F38" s="46"/>
    </row>
    <row r="39" spans="2:6" ht="15.75" thickBot="1">
      <c r="B39" s="8" t="str">
        <f>Calcs!$B$2&amp;Calcs!$C$2&amp;Calcs!$A222</f>
        <v>10.136.82.222</v>
      </c>
      <c r="C39" s="47"/>
      <c r="D39" s="48"/>
      <c r="E39" s="48"/>
      <c r="F39" s="49" t="s">
        <v>140</v>
      </c>
    </row>
  </sheetData>
  <sheetProtection algorithmName="SHA-512" hashValue="F/b2zY2IhbkaaiuLQTsT9RLPA9G43YAfJufn+YqtXvE+ZbD5BK5ndv+z5IAVzCSp//lWvH411E9yTSRr8km78w==" saltValue="cXcPqTNUS4ZsZXdNZvnZoA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A1CBD-5CA9-4BBB-9E49-FBFC64463E93}">
  <dimension ref="A1:F23"/>
  <sheetViews>
    <sheetView workbookViewId="0">
      <selection activeCell="C4" sqref="C4"/>
    </sheetView>
  </sheetViews>
  <sheetFormatPr defaultColWidth="8.7109375" defaultRowHeight="15"/>
  <cols>
    <col min="1" max="1" width="8.7109375" style="1"/>
    <col min="2" max="2" width="21.7109375" style="2" customWidth="1"/>
    <col min="3" max="3" width="28.85546875" style="2" customWidth="1"/>
    <col min="4" max="4" width="17.7109375" style="2" customWidth="1"/>
    <col min="5" max="5" width="25.140625" style="2" customWidth="1"/>
    <col min="6" max="6" width="49" style="2" customWidth="1"/>
    <col min="7" max="16384" width="8.7109375" style="2"/>
  </cols>
  <sheetData>
    <row r="1" spans="2:6" ht="15.75" thickBot="1">
      <c r="B1" s="1"/>
      <c r="C1" s="1"/>
      <c r="D1" s="1"/>
      <c r="E1" s="1"/>
      <c r="F1" s="1"/>
    </row>
    <row r="2" spans="2:6">
      <c r="B2" s="30" t="s">
        <v>80</v>
      </c>
      <c r="C2" s="24" t="s">
        <v>25</v>
      </c>
      <c r="D2" s="1"/>
      <c r="E2" s="1"/>
      <c r="F2" s="1"/>
    </row>
    <row r="3" spans="2:6">
      <c r="B3" s="31" t="s">
        <v>81</v>
      </c>
      <c r="C3" s="25">
        <f>Summary!H15</f>
        <v>105</v>
      </c>
      <c r="D3" s="1"/>
      <c r="E3" s="1"/>
      <c r="F3" s="1"/>
    </row>
    <row r="4" spans="2:6">
      <c r="B4" s="31" t="s">
        <v>82</v>
      </c>
      <c r="C4" s="26" t="str">
        <f>Calcs!$B$2&amp;Calcs!$C$2&amp;".224"</f>
        <v>10.136.82.224</v>
      </c>
      <c r="D4" s="1"/>
      <c r="E4" s="1"/>
      <c r="F4" s="1"/>
    </row>
    <row r="5" spans="2:6">
      <c r="B5" s="31" t="s">
        <v>83</v>
      </c>
      <c r="C5" s="26" t="str">
        <f>Calcs!$B$2&amp;Calcs!$C$2&amp;".225"</f>
        <v>10.136.82.225</v>
      </c>
      <c r="D5" s="1"/>
      <c r="E5" s="1"/>
      <c r="F5" s="1"/>
    </row>
    <row r="6" spans="2:6">
      <c r="B6" s="31" t="s">
        <v>12</v>
      </c>
      <c r="C6" s="26" t="str">
        <f>Summary!D15</f>
        <v>255.255.255.240</v>
      </c>
      <c r="D6" s="1"/>
      <c r="E6" s="1"/>
      <c r="F6" s="1"/>
    </row>
    <row r="7" spans="2:6">
      <c r="B7" s="85" t="s">
        <v>14</v>
      </c>
      <c r="C7" s="86" t="str">
        <f>Summary!F15</f>
        <v>/28</v>
      </c>
      <c r="D7" s="1"/>
      <c r="E7" s="1"/>
      <c r="F7" s="1"/>
    </row>
    <row r="8" spans="2:6" ht="15.75" thickBot="1">
      <c r="B8" s="32" t="s">
        <v>84</v>
      </c>
      <c r="C8" s="27">
        <f>Summary!G15-3</f>
        <v>13</v>
      </c>
      <c r="D8" s="1"/>
      <c r="E8" s="1"/>
      <c r="F8" s="1"/>
    </row>
    <row r="9" spans="2:6" ht="15.75" thickBot="1">
      <c r="B9" s="28"/>
      <c r="C9" s="28"/>
      <c r="D9" s="1"/>
      <c r="E9" s="1"/>
      <c r="F9" s="1"/>
    </row>
    <row r="10" spans="2:6" ht="15.75" thickBot="1">
      <c r="B10" s="35" t="s">
        <v>84</v>
      </c>
      <c r="C10" s="34" t="s">
        <v>85</v>
      </c>
      <c r="D10" s="22" t="s">
        <v>86</v>
      </c>
      <c r="E10" s="22" t="s">
        <v>87</v>
      </c>
      <c r="F10" s="23" t="s">
        <v>45</v>
      </c>
    </row>
    <row r="11" spans="2:6">
      <c r="B11" s="6" t="str">
        <f>Calcs!$B$2&amp;Calcs!$C$2&amp;Calcs!$A226</f>
        <v>10.136.82.226</v>
      </c>
      <c r="C11" s="50"/>
      <c r="D11" s="51"/>
      <c r="E11" s="51"/>
      <c r="F11" s="52"/>
    </row>
    <row r="12" spans="2:6">
      <c r="B12" s="7" t="str">
        <f>Calcs!$B$2&amp;Calcs!$C$2&amp;Calcs!$A227</f>
        <v>10.136.82.227</v>
      </c>
      <c r="C12" s="44"/>
      <c r="D12" s="45"/>
      <c r="E12" s="45"/>
      <c r="F12" s="46"/>
    </row>
    <row r="13" spans="2:6">
      <c r="B13" s="7" t="str">
        <f>Calcs!$B$2&amp;Calcs!$C$2&amp;Calcs!$A228</f>
        <v>10.136.82.228</v>
      </c>
      <c r="C13" s="44"/>
      <c r="D13" s="45"/>
      <c r="E13" s="45"/>
      <c r="F13" s="46"/>
    </row>
    <row r="14" spans="2:6">
      <c r="B14" s="7" t="str">
        <f>Calcs!$B$2&amp;Calcs!$C$2&amp;Calcs!$A229</f>
        <v>10.136.82.229</v>
      </c>
      <c r="C14" s="44"/>
      <c r="D14" s="45"/>
      <c r="E14" s="45"/>
      <c r="F14" s="46"/>
    </row>
    <row r="15" spans="2:6">
      <c r="B15" s="7" t="str">
        <f>Calcs!$B$2&amp;Calcs!$C$2&amp;Calcs!$A230</f>
        <v>10.136.82.230</v>
      </c>
      <c r="C15" s="44"/>
      <c r="D15" s="45"/>
      <c r="E15" s="45"/>
      <c r="F15" s="46"/>
    </row>
    <row r="16" spans="2:6">
      <c r="B16" s="7" t="str">
        <f>Calcs!$B$2&amp;Calcs!$C$2&amp;Calcs!$A231</f>
        <v>10.136.82.231</v>
      </c>
      <c r="C16" s="44"/>
      <c r="D16" s="45"/>
      <c r="E16" s="45"/>
      <c r="F16" s="46"/>
    </row>
    <row r="17" spans="2:6">
      <c r="B17" s="7" t="str">
        <f>Calcs!$B$2&amp;Calcs!$C$2&amp;Calcs!$A232</f>
        <v>10.136.82.232</v>
      </c>
      <c r="C17" s="44"/>
      <c r="D17" s="45"/>
      <c r="E17" s="45"/>
      <c r="F17" s="46"/>
    </row>
    <row r="18" spans="2:6">
      <c r="B18" s="7" t="str">
        <f>Calcs!$B$2&amp;Calcs!$C$2&amp;Calcs!$A233</f>
        <v>10.136.82.233</v>
      </c>
      <c r="C18" s="44"/>
      <c r="D18" s="45"/>
      <c r="E18" s="45"/>
      <c r="F18" s="46"/>
    </row>
    <row r="19" spans="2:6">
      <c r="B19" s="7" t="str">
        <f>Calcs!$B$2&amp;Calcs!$C$2&amp;Calcs!$A234</f>
        <v>10.136.82.234</v>
      </c>
      <c r="C19" s="44"/>
      <c r="D19" s="45"/>
      <c r="E19" s="45"/>
      <c r="F19" s="46"/>
    </row>
    <row r="20" spans="2:6">
      <c r="B20" s="7" t="str">
        <f>Calcs!$B$2&amp;Calcs!$C$2&amp;Calcs!$A235</f>
        <v>10.136.82.235</v>
      </c>
      <c r="C20" s="44"/>
      <c r="D20" s="45"/>
      <c r="E20" s="45"/>
      <c r="F20" s="46"/>
    </row>
    <row r="21" spans="2:6">
      <c r="B21" s="7" t="str">
        <f>Calcs!$B$2&amp;Calcs!$C$2&amp;Calcs!$A236</f>
        <v>10.136.82.236</v>
      </c>
      <c r="C21" s="44"/>
      <c r="D21" s="45"/>
      <c r="E21" s="45"/>
      <c r="F21" s="46"/>
    </row>
    <row r="22" spans="2:6">
      <c r="B22" s="7" t="str">
        <f>Calcs!$B$2&amp;Calcs!$C$2&amp;Calcs!$A237</f>
        <v>10.136.82.237</v>
      </c>
      <c r="C22" s="44"/>
      <c r="D22" s="45"/>
      <c r="E22" s="45"/>
      <c r="F22" s="46"/>
    </row>
    <row r="23" spans="2:6" ht="15.75" thickBot="1">
      <c r="B23" s="8" t="str">
        <f>Calcs!$B$2&amp;Calcs!$C$2&amp;Calcs!$A238</f>
        <v>10.136.82.238</v>
      </c>
      <c r="C23" s="47"/>
      <c r="D23" s="48"/>
      <c r="E23" s="48"/>
      <c r="F23" s="49"/>
    </row>
  </sheetData>
  <sheetProtection algorithmName="SHA-512" hashValue="3msXuGgPTiPkyizBOlCfHpEVnmPBOzPf4rTLRo7KB+JD5yGleKs8lmrMJoW6bIisE4gUTooXv8Uwo6TgBIHarQ==" saltValue="8c9+SPY/Ut//4oFV/QU9V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09613-5B73-4E96-B9D5-EA818279D2CE}">
  <dimension ref="A1:F23"/>
  <sheetViews>
    <sheetView topLeftCell="A7" workbookViewId="0">
      <selection activeCell="C9" sqref="C9"/>
    </sheetView>
  </sheetViews>
  <sheetFormatPr defaultColWidth="8.7109375" defaultRowHeight="15"/>
  <cols>
    <col min="1" max="1" width="8.7109375" style="1"/>
    <col min="2" max="2" width="21.7109375" style="2" customWidth="1"/>
    <col min="3" max="3" width="28.85546875" style="2" customWidth="1"/>
    <col min="4" max="4" width="17.7109375" style="2" customWidth="1"/>
    <col min="5" max="5" width="25.140625" style="2" customWidth="1"/>
    <col min="6" max="6" width="49" style="2" customWidth="1"/>
    <col min="7" max="16384" width="8.7109375" style="2"/>
  </cols>
  <sheetData>
    <row r="1" spans="2:6" ht="15.75" thickBot="1">
      <c r="B1" s="1"/>
      <c r="C1" s="1"/>
      <c r="D1" s="1"/>
      <c r="E1" s="1"/>
      <c r="F1" s="1"/>
    </row>
    <row r="2" spans="2:6">
      <c r="B2" s="30" t="s">
        <v>80</v>
      </c>
      <c r="C2" s="24" t="s">
        <v>146</v>
      </c>
      <c r="D2" s="1"/>
      <c r="E2" s="1"/>
      <c r="F2" s="1"/>
    </row>
    <row r="3" spans="2:6">
      <c r="B3" s="31" t="s">
        <v>81</v>
      </c>
      <c r="C3" s="25">
        <f>Summary!H16</f>
        <v>201</v>
      </c>
      <c r="D3" s="1"/>
      <c r="E3" s="1"/>
      <c r="F3" s="1"/>
    </row>
    <row r="4" spans="2:6">
      <c r="B4" s="31" t="s">
        <v>82</v>
      </c>
      <c r="C4" s="26" t="str">
        <f>Calcs!$B$2&amp;Calcs!$C$2&amp;".240"</f>
        <v>10.136.82.240</v>
      </c>
      <c r="D4" s="1"/>
      <c r="E4" s="1"/>
      <c r="F4" s="1"/>
    </row>
    <row r="5" spans="2:6">
      <c r="B5" s="31" t="s">
        <v>83</v>
      </c>
      <c r="C5" s="26" t="str">
        <f>Calcs!$B$2&amp;Calcs!$C$2&amp;".241"</f>
        <v>10.136.82.241</v>
      </c>
      <c r="D5" s="1"/>
      <c r="E5" s="1"/>
      <c r="F5" s="1"/>
    </row>
    <row r="6" spans="2:6">
      <c r="B6" s="31" t="s">
        <v>12</v>
      </c>
      <c r="C6" s="26" t="str">
        <f>Summary!D16</f>
        <v>255.255.255.240</v>
      </c>
      <c r="D6" s="1"/>
      <c r="E6" s="1"/>
      <c r="F6" s="1"/>
    </row>
    <row r="7" spans="2:6">
      <c r="B7" s="85" t="s">
        <v>14</v>
      </c>
      <c r="C7" s="86" t="str">
        <f>Summary!F16</f>
        <v>/28</v>
      </c>
      <c r="D7" s="1"/>
      <c r="E7" s="1"/>
      <c r="F7" s="1"/>
    </row>
    <row r="8" spans="2:6" ht="15.75" thickBot="1">
      <c r="B8" s="32" t="s">
        <v>84</v>
      </c>
      <c r="C8" s="27">
        <f>Summary!G16-3</f>
        <v>13</v>
      </c>
      <c r="D8" s="1"/>
      <c r="E8" s="1"/>
      <c r="F8" s="1"/>
    </row>
    <row r="9" spans="2:6" ht="15.75" thickBot="1">
      <c r="B9" s="28"/>
      <c r="C9" s="28"/>
      <c r="D9" s="1"/>
      <c r="E9" s="1"/>
      <c r="F9" s="1"/>
    </row>
    <row r="10" spans="2:6" ht="15.75" thickBot="1">
      <c r="B10" s="35" t="s">
        <v>84</v>
      </c>
      <c r="C10" s="34" t="s">
        <v>85</v>
      </c>
      <c r="D10" s="22" t="s">
        <v>86</v>
      </c>
      <c r="E10" s="22" t="s">
        <v>87</v>
      </c>
      <c r="F10" s="23" t="s">
        <v>45</v>
      </c>
    </row>
    <row r="11" spans="2:6">
      <c r="B11" s="6" t="str">
        <f>Calcs!$B$2&amp;Calcs!$C$2&amp;Calcs!$A242</f>
        <v>10.136.82.242</v>
      </c>
      <c r="C11" s="50"/>
      <c r="D11" s="51"/>
      <c r="E11" s="51"/>
      <c r="F11" s="52"/>
    </row>
    <row r="12" spans="2:6">
      <c r="B12" s="7" t="str">
        <f>Calcs!$B$2&amp;Calcs!$C$2&amp;Calcs!$A243</f>
        <v>10.136.82.243</v>
      </c>
      <c r="C12" s="44"/>
      <c r="D12" s="45"/>
      <c r="E12" s="45"/>
      <c r="F12" s="46"/>
    </row>
    <row r="13" spans="2:6">
      <c r="B13" s="7" t="str">
        <f>Calcs!$B$2&amp;Calcs!$C$2&amp;Calcs!$A244</f>
        <v>10.136.82.244</v>
      </c>
      <c r="C13" s="44"/>
      <c r="D13" s="45"/>
      <c r="E13" s="45"/>
      <c r="F13" s="46"/>
    </row>
    <row r="14" spans="2:6">
      <c r="B14" s="7" t="str">
        <f>Calcs!$B$2&amp;Calcs!$C$2&amp;Calcs!$A245</f>
        <v>10.136.82.245</v>
      </c>
      <c r="C14" s="44"/>
      <c r="D14" s="45"/>
      <c r="E14" s="45"/>
      <c r="F14" s="46"/>
    </row>
    <row r="15" spans="2:6">
      <c r="B15" s="7" t="str">
        <f>Calcs!$B$2&amp;Calcs!$C$2&amp;Calcs!$A246</f>
        <v>10.136.82.246</v>
      </c>
      <c r="C15" s="44"/>
      <c r="D15" s="45"/>
      <c r="E15" s="45"/>
      <c r="F15" s="46"/>
    </row>
    <row r="16" spans="2:6">
      <c r="B16" s="7" t="str">
        <f>Calcs!$B$2&amp;Calcs!$C$2&amp;Calcs!$A247</f>
        <v>10.136.82.247</v>
      </c>
      <c r="C16" s="44"/>
      <c r="D16" s="45"/>
      <c r="E16" s="45"/>
      <c r="F16" s="46"/>
    </row>
    <row r="17" spans="2:6">
      <c r="B17" s="7" t="str">
        <f>Calcs!$B$2&amp;Calcs!$C$2&amp;Calcs!$A248</f>
        <v>10.136.82.248</v>
      </c>
      <c r="C17" s="44"/>
      <c r="D17" s="45"/>
      <c r="E17" s="45"/>
      <c r="F17" s="46"/>
    </row>
    <row r="18" spans="2:6">
      <c r="B18" s="7" t="str">
        <f>Calcs!$B$2&amp;Calcs!$C$2&amp;Calcs!$A249</f>
        <v>10.136.82.249</v>
      </c>
      <c r="C18" s="44"/>
      <c r="D18" s="45"/>
      <c r="E18" s="45"/>
      <c r="F18" s="46"/>
    </row>
    <row r="19" spans="2:6">
      <c r="B19" s="7" t="str">
        <f>Calcs!$B$2&amp;Calcs!$C$2&amp;Calcs!$A250</f>
        <v>10.136.82.250</v>
      </c>
      <c r="C19" s="44"/>
      <c r="D19" s="45"/>
      <c r="E19" s="45"/>
      <c r="F19" s="46"/>
    </row>
    <row r="20" spans="2:6">
      <c r="B20" s="7" t="str">
        <f>Calcs!$B$2&amp;Calcs!$C$2&amp;Calcs!$A251</f>
        <v>10.136.82.251</v>
      </c>
      <c r="C20" s="44"/>
      <c r="D20" s="45"/>
      <c r="E20" s="45"/>
      <c r="F20" s="46"/>
    </row>
    <row r="21" spans="2:6">
      <c r="B21" s="7" t="str">
        <f>Calcs!$B$2&amp;Calcs!$C$2&amp;Calcs!$A252</f>
        <v>10.136.82.252</v>
      </c>
      <c r="C21" s="44"/>
      <c r="D21" s="45"/>
      <c r="E21" s="45"/>
      <c r="F21" s="46"/>
    </row>
    <row r="22" spans="2:6">
      <c r="B22" s="7" t="str">
        <f>Calcs!$B$2&amp;Calcs!$C$2&amp;Calcs!$A253</f>
        <v>10.136.82.253</v>
      </c>
      <c r="C22" s="44"/>
      <c r="D22" s="45"/>
      <c r="E22" s="45"/>
      <c r="F22" s="46"/>
    </row>
    <row r="23" spans="2:6" ht="15.75" thickBot="1">
      <c r="B23" s="8" t="str">
        <f>Calcs!$B$2&amp;Calcs!$C$2&amp;Calcs!$A254</f>
        <v>10.136.82.254</v>
      </c>
      <c r="C23" s="47"/>
      <c r="D23" s="48"/>
      <c r="E23" s="48"/>
      <c r="F23" s="49"/>
    </row>
  </sheetData>
  <sheetProtection algorithmName="SHA-512" hashValue="jUhdnepANAXYOC6ijaSHKuhHOCXJZlDnkrS10/TOIQP6HmDAGj3KJQPENYaZ8Vykhpx4jqkJTYj1Urai+vBd9w==" saltValue="MiKtrzzhT0RwBGOvT5xzZ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315A9-6C12-40E0-AE87-2AF57F3E34AA}">
  <dimension ref="A1:F135"/>
  <sheetViews>
    <sheetView workbookViewId="0">
      <selection activeCell="C12" sqref="C12"/>
    </sheetView>
  </sheetViews>
  <sheetFormatPr defaultColWidth="8.7109375" defaultRowHeight="15"/>
  <cols>
    <col min="1" max="1" width="8.7109375" style="1"/>
    <col min="2" max="2" width="21.7109375" style="2" customWidth="1"/>
    <col min="3" max="3" width="28.85546875" style="2" customWidth="1"/>
    <col min="4" max="4" width="17.7109375" style="2" customWidth="1"/>
    <col min="5" max="5" width="25.140625" style="2" customWidth="1"/>
    <col min="6" max="6" width="49" style="2" customWidth="1"/>
    <col min="7" max="16384" width="8.7109375" style="2"/>
  </cols>
  <sheetData>
    <row r="1" spans="2:6" ht="15.75" thickBot="1">
      <c r="B1" s="1"/>
      <c r="C1" s="1"/>
      <c r="D1" s="1"/>
      <c r="E1" s="1"/>
      <c r="F1" s="1"/>
    </row>
    <row r="2" spans="2:6">
      <c r="B2" s="30" t="s">
        <v>80</v>
      </c>
      <c r="C2" s="24" t="s">
        <v>29</v>
      </c>
      <c r="D2" s="1"/>
      <c r="E2" s="1"/>
      <c r="F2" s="1"/>
    </row>
    <row r="3" spans="2:6">
      <c r="B3" s="31" t="s">
        <v>81</v>
      </c>
      <c r="C3" s="25">
        <f>Summary!H17</f>
        <v>106</v>
      </c>
      <c r="D3" s="1"/>
      <c r="E3" s="1"/>
      <c r="F3" s="1"/>
    </row>
    <row r="4" spans="2:6">
      <c r="B4" s="31" t="s">
        <v>82</v>
      </c>
      <c r="C4" s="26" t="str">
        <f>Calcs!$B$2&amp;Calcs!$C$2+1&amp;".0"</f>
        <v>10.136.83.0</v>
      </c>
      <c r="D4" s="1"/>
      <c r="E4" s="1"/>
      <c r="F4" s="1"/>
    </row>
    <row r="5" spans="2:6">
      <c r="B5" s="31" t="s">
        <v>83</v>
      </c>
      <c r="C5" s="26" t="str">
        <f>Calcs!$B$2&amp;Calcs!$C$2+1&amp;".1"</f>
        <v>10.136.83.1</v>
      </c>
      <c r="D5" s="1"/>
      <c r="E5" s="1"/>
      <c r="F5" s="1"/>
    </row>
    <row r="6" spans="2:6">
      <c r="B6" s="31" t="s">
        <v>12</v>
      </c>
      <c r="C6" s="26" t="str">
        <f>Summary!D17</f>
        <v>255.255.255.128</v>
      </c>
      <c r="D6" s="1"/>
      <c r="E6" s="1"/>
      <c r="F6" s="1"/>
    </row>
    <row r="7" spans="2:6">
      <c r="B7" s="85" t="s">
        <v>14</v>
      </c>
      <c r="C7" s="86" t="str">
        <f>Summary!F17</f>
        <v>/25</v>
      </c>
      <c r="D7" s="1"/>
      <c r="E7" s="1"/>
      <c r="F7" s="1"/>
    </row>
    <row r="8" spans="2:6" ht="15.75" thickBot="1">
      <c r="B8" s="32" t="s">
        <v>84</v>
      </c>
      <c r="C8" s="27">
        <f>Summary!G17-3</f>
        <v>125</v>
      </c>
      <c r="D8" s="1"/>
      <c r="E8" s="1"/>
      <c r="F8" s="1"/>
    </row>
    <row r="9" spans="2:6" ht="15.75" thickBot="1">
      <c r="B9" s="28"/>
      <c r="C9" s="28"/>
      <c r="D9" s="1"/>
      <c r="E9" s="1"/>
      <c r="F9" s="1"/>
    </row>
    <row r="10" spans="2:6" ht="15.75" thickBot="1">
      <c r="B10" s="35" t="s">
        <v>84</v>
      </c>
      <c r="C10" s="36" t="s">
        <v>85</v>
      </c>
      <c r="D10" s="37" t="s">
        <v>86</v>
      </c>
      <c r="E10" s="37" t="s">
        <v>87</v>
      </c>
      <c r="F10" s="38" t="s">
        <v>45</v>
      </c>
    </row>
    <row r="11" spans="2:6">
      <c r="B11" s="6" t="str">
        <f>Calcs!$B$2&amp;Calcs!$C$2+1&amp;Calcs!A2</f>
        <v>10.136.83.2</v>
      </c>
      <c r="C11" s="50" t="s">
        <v>147</v>
      </c>
      <c r="D11" s="51"/>
      <c r="E11" s="51"/>
      <c r="F11" s="52"/>
    </row>
    <row r="12" spans="2:6">
      <c r="B12" s="7" t="str">
        <f>Calcs!$B$2&amp;Calcs!$C$2+1&amp;Calcs!A3</f>
        <v>10.136.83.3</v>
      </c>
      <c r="C12" s="44"/>
      <c r="D12" s="45"/>
      <c r="E12" s="45"/>
      <c r="F12" s="46"/>
    </row>
    <row r="13" spans="2:6">
      <c r="B13" s="7" t="str">
        <f>Calcs!$B$2&amp;Calcs!$C$2+1&amp;Calcs!A4</f>
        <v>10.136.83.4</v>
      </c>
      <c r="C13" s="44"/>
      <c r="D13" s="45"/>
      <c r="E13" s="45"/>
      <c r="F13" s="46"/>
    </row>
    <row r="14" spans="2:6">
      <c r="B14" s="7" t="str">
        <f>Calcs!$B$2&amp;Calcs!$C$2+1&amp;Calcs!A5</f>
        <v>10.136.83.5</v>
      </c>
      <c r="C14" s="44"/>
      <c r="D14" s="45"/>
      <c r="E14" s="45"/>
      <c r="F14" s="46"/>
    </row>
    <row r="15" spans="2:6">
      <c r="B15" s="7" t="str">
        <f>Calcs!$B$2&amp;Calcs!$C$2+1&amp;Calcs!A6</f>
        <v>10.136.83.6</v>
      </c>
      <c r="C15" s="44"/>
      <c r="D15" s="45"/>
      <c r="E15" s="45"/>
      <c r="F15" s="46"/>
    </row>
    <row r="16" spans="2:6">
      <c r="B16" s="7" t="str">
        <f>Calcs!$B$2&amp;Calcs!$C$2+1&amp;Calcs!A7</f>
        <v>10.136.83.7</v>
      </c>
      <c r="C16" s="44"/>
      <c r="D16" s="45"/>
      <c r="E16" s="45"/>
      <c r="F16" s="46"/>
    </row>
    <row r="17" spans="2:6">
      <c r="B17" s="7" t="str">
        <f>Calcs!$B$2&amp;Calcs!$C$2+1&amp;Calcs!A8</f>
        <v>10.136.83.8</v>
      </c>
      <c r="C17" s="44"/>
      <c r="D17" s="45"/>
      <c r="E17" s="45"/>
      <c r="F17" s="46"/>
    </row>
    <row r="18" spans="2:6">
      <c r="B18" s="7" t="str">
        <f>Calcs!$B$2&amp;Calcs!$C$2+1&amp;Calcs!A9</f>
        <v>10.136.83.9</v>
      </c>
      <c r="C18" s="44"/>
      <c r="D18" s="45"/>
      <c r="E18" s="45"/>
      <c r="F18" s="46"/>
    </row>
    <row r="19" spans="2:6">
      <c r="B19" s="7" t="str">
        <f>Calcs!$B$2&amp;Calcs!$C$2+1&amp;Calcs!A10</f>
        <v>10.136.83.10</v>
      </c>
      <c r="C19" s="44"/>
      <c r="D19" s="45"/>
      <c r="E19" s="45"/>
      <c r="F19" s="46"/>
    </row>
    <row r="20" spans="2:6">
      <c r="B20" s="7" t="str">
        <f>Calcs!$B$2&amp;Calcs!$C$2+1&amp;Calcs!A11</f>
        <v>10.136.83.11</v>
      </c>
      <c r="C20" s="44"/>
      <c r="D20" s="45"/>
      <c r="E20" s="45"/>
      <c r="F20" s="46"/>
    </row>
    <row r="21" spans="2:6">
      <c r="B21" s="7" t="str">
        <f>Calcs!$B$2&amp;Calcs!$C$2+1&amp;Calcs!A12</f>
        <v>10.136.83.12</v>
      </c>
      <c r="C21" s="44"/>
      <c r="D21" s="45"/>
      <c r="E21" s="45"/>
      <c r="F21" s="46"/>
    </row>
    <row r="22" spans="2:6">
      <c r="B22" s="7" t="str">
        <f>Calcs!$B$2&amp;Calcs!$C$2+1&amp;Calcs!A13</f>
        <v>10.136.83.13</v>
      </c>
      <c r="C22" s="44"/>
      <c r="D22" s="45"/>
      <c r="E22" s="45"/>
      <c r="F22" s="46"/>
    </row>
    <row r="23" spans="2:6">
      <c r="B23" s="7" t="str">
        <f>Calcs!$B$2&amp;Calcs!$C$2+1&amp;Calcs!A14</f>
        <v>10.136.83.14</v>
      </c>
      <c r="C23" s="44"/>
      <c r="D23" s="45"/>
      <c r="E23" s="45"/>
      <c r="F23" s="46"/>
    </row>
    <row r="24" spans="2:6">
      <c r="B24" s="7" t="str">
        <f>Calcs!$B$2&amp;Calcs!$C$2+1&amp;Calcs!A15</f>
        <v>10.136.83.15</v>
      </c>
      <c r="C24" s="44"/>
      <c r="D24" s="45"/>
      <c r="E24" s="45"/>
      <c r="F24" s="46"/>
    </row>
    <row r="25" spans="2:6">
      <c r="B25" s="7" t="str">
        <f>Calcs!$B$2&amp;Calcs!$C$2+1&amp;Calcs!A16</f>
        <v>10.136.83.16</v>
      </c>
      <c r="C25" s="44"/>
      <c r="D25" s="45"/>
      <c r="E25" s="45"/>
      <c r="F25" s="46"/>
    </row>
    <row r="26" spans="2:6">
      <c r="B26" s="7" t="str">
        <f>Calcs!$B$2&amp;Calcs!$C$2+1&amp;Calcs!A17</f>
        <v>10.136.83.17</v>
      </c>
      <c r="C26" s="44"/>
      <c r="D26" s="45"/>
      <c r="E26" s="45"/>
      <c r="F26" s="46"/>
    </row>
    <row r="27" spans="2:6">
      <c r="B27" s="7" t="str">
        <f>Calcs!$B$2&amp;Calcs!$C$2+1&amp;Calcs!A18</f>
        <v>10.136.83.18</v>
      </c>
      <c r="C27" s="44"/>
      <c r="D27" s="45"/>
      <c r="E27" s="45"/>
      <c r="F27" s="46"/>
    </row>
    <row r="28" spans="2:6">
      <c r="B28" s="7" t="str">
        <f>Calcs!$B$2&amp;Calcs!$C$2+1&amp;Calcs!A19</f>
        <v>10.136.83.19</v>
      </c>
      <c r="C28" s="44"/>
      <c r="D28" s="45"/>
      <c r="E28" s="45"/>
      <c r="F28" s="46"/>
    </row>
    <row r="29" spans="2:6">
      <c r="B29" s="7" t="str">
        <f>Calcs!$B$2&amp;Calcs!$C$2+1&amp;Calcs!A20</f>
        <v>10.136.83.20</v>
      </c>
      <c r="C29" s="44"/>
      <c r="D29" s="45"/>
      <c r="E29" s="45"/>
      <c r="F29" s="46"/>
    </row>
    <row r="30" spans="2:6">
      <c r="B30" s="7" t="str">
        <f>Calcs!$B$2&amp;Calcs!$C$2+1&amp;Calcs!A21</f>
        <v>10.136.83.21</v>
      </c>
      <c r="C30" s="44"/>
      <c r="D30" s="45"/>
      <c r="E30" s="45"/>
      <c r="F30" s="46"/>
    </row>
    <row r="31" spans="2:6">
      <c r="B31" s="7" t="str">
        <f>Calcs!$B$2&amp;Calcs!$C$2+1&amp;Calcs!A22</f>
        <v>10.136.83.22</v>
      </c>
      <c r="C31" s="44"/>
      <c r="D31" s="45"/>
      <c r="E31" s="45"/>
      <c r="F31" s="46"/>
    </row>
    <row r="32" spans="2:6">
      <c r="B32" s="7" t="str">
        <f>Calcs!$B$2&amp;Calcs!$C$2+1&amp;Calcs!A23</f>
        <v>10.136.83.23</v>
      </c>
      <c r="C32" s="44"/>
      <c r="D32" s="45"/>
      <c r="E32" s="45"/>
      <c r="F32" s="46"/>
    </row>
    <row r="33" spans="2:6">
      <c r="B33" s="7" t="str">
        <f>Calcs!$B$2&amp;Calcs!$C$2+1&amp;Calcs!A24</f>
        <v>10.136.83.24</v>
      </c>
      <c r="C33" s="44"/>
      <c r="D33" s="45"/>
      <c r="E33" s="45"/>
      <c r="F33" s="46"/>
    </row>
    <row r="34" spans="2:6">
      <c r="B34" s="7" t="str">
        <f>Calcs!$B$2&amp;Calcs!$C$2+1&amp;Calcs!A25</f>
        <v>10.136.83.25</v>
      </c>
      <c r="C34" s="44"/>
      <c r="D34" s="45"/>
      <c r="E34" s="45"/>
      <c r="F34" s="46"/>
    </row>
    <row r="35" spans="2:6">
      <c r="B35" s="7" t="str">
        <f>Calcs!$B$2&amp;Calcs!$C$2+1&amp;Calcs!A26</f>
        <v>10.136.83.26</v>
      </c>
      <c r="C35" s="44"/>
      <c r="D35" s="45"/>
      <c r="E35" s="45"/>
      <c r="F35" s="46"/>
    </row>
    <row r="36" spans="2:6">
      <c r="B36" s="7" t="str">
        <f>Calcs!$B$2&amp;Calcs!$C$2+1&amp;Calcs!A27</f>
        <v>10.136.83.27</v>
      </c>
      <c r="C36" s="44"/>
      <c r="D36" s="45"/>
      <c r="E36" s="45"/>
      <c r="F36" s="46"/>
    </row>
    <row r="37" spans="2:6">
      <c r="B37" s="7" t="str">
        <f>Calcs!$B$2&amp;Calcs!$C$2+1&amp;Calcs!A28</f>
        <v>10.136.83.28</v>
      </c>
      <c r="C37" s="44"/>
      <c r="D37" s="45"/>
      <c r="E37" s="45"/>
      <c r="F37" s="46"/>
    </row>
    <row r="38" spans="2:6">
      <c r="B38" s="7" t="str">
        <f>Calcs!$B$2&amp;Calcs!$C$2+1&amp;Calcs!A29</f>
        <v>10.136.83.29</v>
      </c>
      <c r="C38" s="44"/>
      <c r="D38" s="45"/>
      <c r="E38" s="45"/>
      <c r="F38" s="46"/>
    </row>
    <row r="39" spans="2:6">
      <c r="B39" s="7" t="str">
        <f>Calcs!$B$2&amp;Calcs!$C$2+1&amp;Calcs!A30</f>
        <v>10.136.83.30</v>
      </c>
      <c r="C39" s="44"/>
      <c r="D39" s="45"/>
      <c r="E39" s="45"/>
      <c r="F39" s="46"/>
    </row>
    <row r="40" spans="2:6">
      <c r="B40" s="7" t="str">
        <f>Calcs!$B$2&amp;Calcs!$C$2+1&amp;Calcs!A31</f>
        <v>10.136.83.31</v>
      </c>
      <c r="C40" s="44"/>
      <c r="D40" s="45"/>
      <c r="E40" s="45"/>
      <c r="F40" s="46"/>
    </row>
    <row r="41" spans="2:6">
      <c r="B41" s="7" t="str">
        <f>Calcs!$B$2&amp;Calcs!$C$2+1&amp;Calcs!A32</f>
        <v>10.136.83.32</v>
      </c>
      <c r="C41" s="44"/>
      <c r="D41" s="45"/>
      <c r="E41" s="45"/>
      <c r="F41" s="46"/>
    </row>
    <row r="42" spans="2:6">
      <c r="B42" s="7" t="str">
        <f>Calcs!$B$2&amp;Calcs!$C$2+1&amp;Calcs!A33</f>
        <v>10.136.83.33</v>
      </c>
      <c r="C42" s="44"/>
      <c r="D42" s="45"/>
      <c r="E42" s="45"/>
      <c r="F42" s="46"/>
    </row>
    <row r="43" spans="2:6">
      <c r="B43" s="7" t="str">
        <f>Calcs!$B$2&amp;Calcs!$C$2+1&amp;Calcs!A34</f>
        <v>10.136.83.34</v>
      </c>
      <c r="C43" s="44"/>
      <c r="D43" s="45"/>
      <c r="E43" s="45"/>
      <c r="F43" s="46"/>
    </row>
    <row r="44" spans="2:6">
      <c r="B44" s="7" t="str">
        <f>Calcs!$B$2&amp;Calcs!$C$2+1&amp;Calcs!A35</f>
        <v>10.136.83.35</v>
      </c>
      <c r="C44" s="44"/>
      <c r="D44" s="45"/>
      <c r="E44" s="45"/>
      <c r="F44" s="46"/>
    </row>
    <row r="45" spans="2:6">
      <c r="B45" s="7" t="str">
        <f>Calcs!$B$2&amp;Calcs!$C$2+1&amp;Calcs!A36</f>
        <v>10.136.83.36</v>
      </c>
      <c r="C45" s="44"/>
      <c r="D45" s="45"/>
      <c r="E45" s="45"/>
      <c r="F45" s="46"/>
    </row>
    <row r="46" spans="2:6">
      <c r="B46" s="7" t="str">
        <f>Calcs!$B$2&amp;Calcs!$C$2+1&amp;Calcs!A37</f>
        <v>10.136.83.37</v>
      </c>
      <c r="C46" s="44"/>
      <c r="D46" s="45"/>
      <c r="E46" s="45"/>
      <c r="F46" s="46"/>
    </row>
    <row r="47" spans="2:6">
      <c r="B47" s="7" t="str">
        <f>Calcs!$B$2&amp;Calcs!$C$2+1&amp;Calcs!A38</f>
        <v>10.136.83.38</v>
      </c>
      <c r="C47" s="44"/>
      <c r="D47" s="45"/>
      <c r="E47" s="45"/>
      <c r="F47" s="46"/>
    </row>
    <row r="48" spans="2:6">
      <c r="B48" s="7" t="str">
        <f>Calcs!$B$2&amp;Calcs!$C$2+1&amp;Calcs!A39</f>
        <v>10.136.83.39</v>
      </c>
      <c r="C48" s="44"/>
      <c r="D48" s="45"/>
      <c r="E48" s="45"/>
      <c r="F48" s="46"/>
    </row>
    <row r="49" spans="2:6">
      <c r="B49" s="7" t="str">
        <f>Calcs!$B$2&amp;Calcs!$C$2+1&amp;Calcs!A40</f>
        <v>10.136.83.40</v>
      </c>
      <c r="C49" s="44"/>
      <c r="D49" s="45"/>
      <c r="E49" s="45"/>
      <c r="F49" s="46"/>
    </row>
    <row r="50" spans="2:6">
      <c r="B50" s="7" t="str">
        <f>Calcs!$B$2&amp;Calcs!$C$2+1&amp;Calcs!A41</f>
        <v>10.136.83.41</v>
      </c>
      <c r="C50" s="44"/>
      <c r="D50" s="45"/>
      <c r="E50" s="45"/>
      <c r="F50" s="46"/>
    </row>
    <row r="51" spans="2:6">
      <c r="B51" s="7" t="str">
        <f>Calcs!$B$2&amp;Calcs!$C$2+1&amp;Calcs!A42</f>
        <v>10.136.83.42</v>
      </c>
      <c r="C51" s="44"/>
      <c r="D51" s="45"/>
      <c r="E51" s="45"/>
      <c r="F51" s="46"/>
    </row>
    <row r="52" spans="2:6">
      <c r="B52" s="7" t="str">
        <f>Calcs!$B$2&amp;Calcs!$C$2+1&amp;Calcs!A43</f>
        <v>10.136.83.43</v>
      </c>
      <c r="C52" s="44"/>
      <c r="D52" s="45"/>
      <c r="E52" s="45"/>
      <c r="F52" s="46"/>
    </row>
    <row r="53" spans="2:6">
      <c r="B53" s="7" t="str">
        <f>Calcs!$B$2&amp;Calcs!$C$2+1&amp;Calcs!A44</f>
        <v>10.136.83.44</v>
      </c>
      <c r="C53" s="44"/>
      <c r="D53" s="45"/>
      <c r="E53" s="45"/>
      <c r="F53" s="46"/>
    </row>
    <row r="54" spans="2:6">
      <c r="B54" s="7" t="str">
        <f>Calcs!$B$2&amp;Calcs!$C$2+1&amp;Calcs!A45</f>
        <v>10.136.83.45</v>
      </c>
      <c r="C54" s="44"/>
      <c r="D54" s="45"/>
      <c r="E54" s="45"/>
      <c r="F54" s="46"/>
    </row>
    <row r="55" spans="2:6">
      <c r="B55" s="7" t="str">
        <f>Calcs!$B$2&amp;Calcs!$C$2+1&amp;Calcs!A46</f>
        <v>10.136.83.46</v>
      </c>
      <c r="C55" s="44"/>
      <c r="D55" s="45"/>
      <c r="E55" s="45"/>
      <c r="F55" s="46"/>
    </row>
    <row r="56" spans="2:6">
      <c r="B56" s="7" t="str">
        <f>Calcs!$B$2&amp;Calcs!$C$2+1&amp;Calcs!A47</f>
        <v>10.136.83.47</v>
      </c>
      <c r="C56" s="44"/>
      <c r="D56" s="45"/>
      <c r="E56" s="45"/>
      <c r="F56" s="46"/>
    </row>
    <row r="57" spans="2:6">
      <c r="B57" s="7" t="str">
        <f>Calcs!$B$2&amp;Calcs!$C$2+1&amp;Calcs!A48</f>
        <v>10.136.83.48</v>
      </c>
      <c r="C57" s="44"/>
      <c r="D57" s="45"/>
      <c r="E57" s="45"/>
      <c r="F57" s="46"/>
    </row>
    <row r="58" spans="2:6">
      <c r="B58" s="7" t="str">
        <f>Calcs!$B$2&amp;Calcs!$C$2+1&amp;Calcs!A49</f>
        <v>10.136.83.49</v>
      </c>
      <c r="C58" s="44"/>
      <c r="D58" s="45"/>
      <c r="E58" s="45"/>
      <c r="F58" s="46"/>
    </row>
    <row r="59" spans="2:6">
      <c r="B59" s="7" t="str">
        <f>Calcs!$B$2&amp;Calcs!$C$2+1&amp;Calcs!A50</f>
        <v>10.136.83.50</v>
      </c>
      <c r="C59" s="44"/>
      <c r="D59" s="45"/>
      <c r="E59" s="45"/>
      <c r="F59" s="46"/>
    </row>
    <row r="60" spans="2:6">
      <c r="B60" s="7" t="str">
        <f>Calcs!$B$2&amp;Calcs!$C$2+1&amp;Calcs!A51</f>
        <v>10.136.83.51</v>
      </c>
      <c r="C60" s="44"/>
      <c r="D60" s="45"/>
      <c r="E60" s="45"/>
      <c r="F60" s="46"/>
    </row>
    <row r="61" spans="2:6">
      <c r="B61" s="7" t="str">
        <f>Calcs!$B$2&amp;Calcs!$C$2+1&amp;Calcs!A52</f>
        <v>10.136.83.52</v>
      </c>
      <c r="C61" s="44"/>
      <c r="D61" s="45"/>
      <c r="E61" s="45"/>
      <c r="F61" s="46"/>
    </row>
    <row r="62" spans="2:6">
      <c r="B62" s="7" t="str">
        <f>Calcs!$B$2&amp;Calcs!$C$2+1&amp;Calcs!A53</f>
        <v>10.136.83.53</v>
      </c>
      <c r="C62" s="44"/>
      <c r="D62" s="45"/>
      <c r="E62" s="45"/>
      <c r="F62" s="46"/>
    </row>
    <row r="63" spans="2:6">
      <c r="B63" s="7" t="str">
        <f>Calcs!$B$2&amp;Calcs!$C$2+1&amp;Calcs!A54</f>
        <v>10.136.83.54</v>
      </c>
      <c r="C63" s="44"/>
      <c r="D63" s="45"/>
      <c r="E63" s="45"/>
      <c r="F63" s="46"/>
    </row>
    <row r="64" spans="2:6">
      <c r="B64" s="7" t="str">
        <f>Calcs!$B$2&amp;Calcs!$C$2+1&amp;Calcs!A55</f>
        <v>10.136.83.55</v>
      </c>
      <c r="C64" s="44"/>
      <c r="D64" s="45"/>
      <c r="E64" s="45"/>
      <c r="F64" s="46"/>
    </row>
    <row r="65" spans="2:6">
      <c r="B65" s="7" t="str">
        <f>Calcs!$B$2&amp;Calcs!$C$2+1&amp;Calcs!A56</f>
        <v>10.136.83.56</v>
      </c>
      <c r="C65" s="44"/>
      <c r="D65" s="45"/>
      <c r="E65" s="45"/>
      <c r="F65" s="46"/>
    </row>
    <row r="66" spans="2:6">
      <c r="B66" s="7" t="str">
        <f>Calcs!$B$2&amp;Calcs!$C$2+1&amp;Calcs!A57</f>
        <v>10.136.83.57</v>
      </c>
      <c r="C66" s="44"/>
      <c r="D66" s="45"/>
      <c r="E66" s="45"/>
      <c r="F66" s="46"/>
    </row>
    <row r="67" spans="2:6">
      <c r="B67" s="7" t="str">
        <f>Calcs!$B$2&amp;Calcs!$C$2+1&amp;Calcs!A58</f>
        <v>10.136.83.58</v>
      </c>
      <c r="C67" s="44"/>
      <c r="D67" s="45"/>
      <c r="E67" s="45"/>
      <c r="F67" s="46"/>
    </row>
    <row r="68" spans="2:6">
      <c r="B68" s="7" t="str">
        <f>Calcs!$B$2&amp;Calcs!$C$2+1&amp;Calcs!A59</f>
        <v>10.136.83.59</v>
      </c>
      <c r="C68" s="44"/>
      <c r="D68" s="45"/>
      <c r="E68" s="45"/>
      <c r="F68" s="46"/>
    </row>
    <row r="69" spans="2:6">
      <c r="B69" s="7" t="str">
        <f>Calcs!$B$2&amp;Calcs!$C$2+1&amp;Calcs!A60</f>
        <v>10.136.83.60</v>
      </c>
      <c r="C69" s="44"/>
      <c r="D69" s="45"/>
      <c r="E69" s="45"/>
      <c r="F69" s="46"/>
    </row>
    <row r="70" spans="2:6">
      <c r="B70" s="7" t="str">
        <f>Calcs!$B$2&amp;Calcs!$C$2+1&amp;Calcs!A61</f>
        <v>10.136.83.61</v>
      </c>
      <c r="C70" s="44"/>
      <c r="D70" s="45"/>
      <c r="E70" s="45"/>
      <c r="F70" s="46"/>
    </row>
    <row r="71" spans="2:6">
      <c r="B71" s="7" t="str">
        <f>Calcs!$B$2&amp;Calcs!$C$2+1&amp;Calcs!A62</f>
        <v>10.136.83.62</v>
      </c>
      <c r="C71" s="44"/>
      <c r="D71" s="45"/>
      <c r="E71" s="45"/>
      <c r="F71" s="46"/>
    </row>
    <row r="72" spans="2:6">
      <c r="B72" s="7" t="str">
        <f>Calcs!$B$2&amp;Calcs!$C$2+1&amp;Calcs!A63</f>
        <v>10.136.83.63</v>
      </c>
      <c r="C72" s="44"/>
      <c r="D72" s="45"/>
      <c r="E72" s="45"/>
      <c r="F72" s="46"/>
    </row>
    <row r="73" spans="2:6">
      <c r="B73" s="7" t="str">
        <f>Calcs!$B$2&amp;Calcs!$C$2+1&amp;Calcs!A64</f>
        <v>10.136.83.64</v>
      </c>
      <c r="C73" s="44"/>
      <c r="D73" s="45"/>
      <c r="E73" s="45"/>
      <c r="F73" s="46"/>
    </row>
    <row r="74" spans="2:6">
      <c r="B74" s="7" t="str">
        <f>Calcs!$B$2&amp;Calcs!$C$2+1&amp;Calcs!A65</f>
        <v>10.136.83.65</v>
      </c>
      <c r="C74" s="44"/>
      <c r="D74" s="45"/>
      <c r="E74" s="45"/>
      <c r="F74" s="46"/>
    </row>
    <row r="75" spans="2:6">
      <c r="B75" s="7" t="str">
        <f>Calcs!$B$2&amp;Calcs!$C$2+1&amp;Calcs!A66</f>
        <v>10.136.83.66</v>
      </c>
      <c r="C75" s="44"/>
      <c r="D75" s="45"/>
      <c r="E75" s="45"/>
      <c r="F75" s="46"/>
    </row>
    <row r="76" spans="2:6">
      <c r="B76" s="7" t="str">
        <f>Calcs!$B$2&amp;Calcs!$C$2+1&amp;Calcs!A67</f>
        <v>10.136.83.67</v>
      </c>
      <c r="C76" s="44"/>
      <c r="D76" s="45"/>
      <c r="E76" s="45"/>
      <c r="F76" s="46"/>
    </row>
    <row r="77" spans="2:6">
      <c r="B77" s="7" t="str">
        <f>Calcs!$B$2&amp;Calcs!$C$2+1&amp;Calcs!A68</f>
        <v>10.136.83.68</v>
      </c>
      <c r="C77" s="44"/>
      <c r="D77" s="45"/>
      <c r="E77" s="45"/>
      <c r="F77" s="46"/>
    </row>
    <row r="78" spans="2:6">
      <c r="B78" s="7" t="str">
        <f>Calcs!$B$2&amp;Calcs!$C$2+1&amp;Calcs!A69</f>
        <v>10.136.83.69</v>
      </c>
      <c r="C78" s="44"/>
      <c r="D78" s="45"/>
      <c r="E78" s="45"/>
      <c r="F78" s="46"/>
    </row>
    <row r="79" spans="2:6">
      <c r="B79" s="7" t="str">
        <f>Calcs!$B$2&amp;Calcs!$C$2+1&amp;Calcs!A70</f>
        <v>10.136.83.70</v>
      </c>
      <c r="C79" s="44"/>
      <c r="D79" s="45"/>
      <c r="E79" s="45"/>
      <c r="F79" s="46"/>
    </row>
    <row r="80" spans="2:6">
      <c r="B80" s="7" t="str">
        <f>Calcs!$B$2&amp;Calcs!$C$2+1&amp;Calcs!A71</f>
        <v>10.136.83.71</v>
      </c>
      <c r="C80" s="44"/>
      <c r="D80" s="45"/>
      <c r="E80" s="45"/>
      <c r="F80" s="46"/>
    </row>
    <row r="81" spans="2:6">
      <c r="B81" s="7" t="str">
        <f>Calcs!$B$2&amp;Calcs!$C$2+1&amp;Calcs!A72</f>
        <v>10.136.83.72</v>
      </c>
      <c r="C81" s="44"/>
      <c r="D81" s="45"/>
      <c r="E81" s="45"/>
      <c r="F81" s="46"/>
    </row>
    <row r="82" spans="2:6">
      <c r="B82" s="7" t="str">
        <f>Calcs!$B$2&amp;Calcs!$C$2+1&amp;Calcs!A73</f>
        <v>10.136.83.73</v>
      </c>
      <c r="C82" s="44"/>
      <c r="D82" s="45"/>
      <c r="E82" s="45"/>
      <c r="F82" s="46"/>
    </row>
    <row r="83" spans="2:6">
      <c r="B83" s="7" t="str">
        <f>Calcs!$B$2&amp;Calcs!$C$2+1&amp;Calcs!A74</f>
        <v>10.136.83.74</v>
      </c>
      <c r="C83" s="44"/>
      <c r="D83" s="45"/>
      <c r="E83" s="45"/>
      <c r="F83" s="46"/>
    </row>
    <row r="84" spans="2:6">
      <c r="B84" s="7" t="str">
        <f>Calcs!$B$2&amp;Calcs!$C$2+1&amp;Calcs!A75</f>
        <v>10.136.83.75</v>
      </c>
      <c r="C84" s="44"/>
      <c r="D84" s="45"/>
      <c r="E84" s="45"/>
      <c r="F84" s="46"/>
    </row>
    <row r="85" spans="2:6">
      <c r="B85" s="7" t="str">
        <f>Calcs!$B$2&amp;Calcs!$C$2+1&amp;Calcs!A76</f>
        <v>10.136.83.76</v>
      </c>
      <c r="C85" s="44"/>
      <c r="D85" s="45"/>
      <c r="E85" s="45"/>
      <c r="F85" s="46"/>
    </row>
    <row r="86" spans="2:6">
      <c r="B86" s="7" t="str">
        <f>Calcs!$B$2&amp;Calcs!$C$2+1&amp;Calcs!A77</f>
        <v>10.136.83.77</v>
      </c>
      <c r="C86" s="44"/>
      <c r="D86" s="45"/>
      <c r="E86" s="45"/>
      <c r="F86" s="46"/>
    </row>
    <row r="87" spans="2:6">
      <c r="B87" s="7" t="str">
        <f>Calcs!$B$2&amp;Calcs!$C$2+1&amp;Calcs!A78</f>
        <v>10.136.83.78</v>
      </c>
      <c r="C87" s="44"/>
      <c r="D87" s="45"/>
      <c r="E87" s="45"/>
      <c r="F87" s="46"/>
    </row>
    <row r="88" spans="2:6">
      <c r="B88" s="7" t="str">
        <f>Calcs!$B$2&amp;Calcs!$C$2+1&amp;Calcs!A79</f>
        <v>10.136.83.79</v>
      </c>
      <c r="C88" s="44"/>
      <c r="D88" s="45"/>
      <c r="E88" s="45"/>
      <c r="F88" s="46"/>
    </row>
    <row r="89" spans="2:6">
      <c r="B89" s="7" t="str">
        <f>Calcs!$B$2&amp;Calcs!$C$2+1&amp;Calcs!A80</f>
        <v>10.136.83.80</v>
      </c>
      <c r="C89" s="44"/>
      <c r="D89" s="45"/>
      <c r="E89" s="45"/>
      <c r="F89" s="46"/>
    </row>
    <row r="90" spans="2:6">
      <c r="B90" s="7" t="str">
        <f>Calcs!$B$2&amp;Calcs!$C$2+1&amp;Calcs!A81</f>
        <v>10.136.83.81</v>
      </c>
      <c r="C90" s="44"/>
      <c r="D90" s="45"/>
      <c r="E90" s="45"/>
      <c r="F90" s="46"/>
    </row>
    <row r="91" spans="2:6">
      <c r="B91" s="7" t="str">
        <f>Calcs!$B$2&amp;Calcs!$C$2+1&amp;Calcs!A82</f>
        <v>10.136.83.82</v>
      </c>
      <c r="C91" s="44"/>
      <c r="D91" s="45"/>
      <c r="E91" s="45"/>
      <c r="F91" s="46"/>
    </row>
    <row r="92" spans="2:6">
      <c r="B92" s="7" t="str">
        <f>Calcs!$B$2&amp;Calcs!$C$2+1&amp;Calcs!A83</f>
        <v>10.136.83.83</v>
      </c>
      <c r="C92" s="44"/>
      <c r="D92" s="45"/>
      <c r="E92" s="45"/>
      <c r="F92" s="46"/>
    </row>
    <row r="93" spans="2:6">
      <c r="B93" s="7" t="str">
        <f>Calcs!$B$2&amp;Calcs!$C$2+1&amp;Calcs!A84</f>
        <v>10.136.83.84</v>
      </c>
      <c r="C93" s="44"/>
      <c r="D93" s="45"/>
      <c r="E93" s="45"/>
      <c r="F93" s="46"/>
    </row>
    <row r="94" spans="2:6">
      <c r="B94" s="7" t="str">
        <f>Calcs!$B$2&amp;Calcs!$C$2+1&amp;Calcs!A85</f>
        <v>10.136.83.85</v>
      </c>
      <c r="C94" s="44"/>
      <c r="D94" s="45"/>
      <c r="E94" s="45"/>
      <c r="F94" s="46"/>
    </row>
    <row r="95" spans="2:6">
      <c r="B95" s="7" t="str">
        <f>Calcs!$B$2&amp;Calcs!$C$2+1&amp;Calcs!A86</f>
        <v>10.136.83.86</v>
      </c>
      <c r="C95" s="44"/>
      <c r="D95" s="45"/>
      <c r="E95" s="45"/>
      <c r="F95" s="46"/>
    </row>
    <row r="96" spans="2:6">
      <c r="B96" s="7" t="str">
        <f>Calcs!$B$2&amp;Calcs!$C$2+1&amp;Calcs!A87</f>
        <v>10.136.83.87</v>
      </c>
      <c r="C96" s="44"/>
      <c r="D96" s="45"/>
      <c r="E96" s="45"/>
      <c r="F96" s="46"/>
    </row>
    <row r="97" spans="2:6">
      <c r="B97" s="7" t="str">
        <f>Calcs!$B$2&amp;Calcs!$C$2+1&amp;Calcs!A88</f>
        <v>10.136.83.88</v>
      </c>
      <c r="C97" s="44"/>
      <c r="D97" s="45"/>
      <c r="E97" s="45"/>
      <c r="F97" s="46"/>
    </row>
    <row r="98" spans="2:6">
      <c r="B98" s="7" t="str">
        <f>Calcs!$B$2&amp;Calcs!$C$2+1&amp;Calcs!A89</f>
        <v>10.136.83.89</v>
      </c>
      <c r="C98" s="44"/>
      <c r="D98" s="45"/>
      <c r="E98" s="45"/>
      <c r="F98" s="46"/>
    </row>
    <row r="99" spans="2:6">
      <c r="B99" s="7" t="str">
        <f>Calcs!$B$2&amp;Calcs!$C$2+1&amp;Calcs!A90</f>
        <v>10.136.83.90</v>
      </c>
      <c r="C99" s="44"/>
      <c r="D99" s="45"/>
      <c r="E99" s="45"/>
      <c r="F99" s="46"/>
    </row>
    <row r="100" spans="2:6">
      <c r="B100" s="7" t="str">
        <f>Calcs!$B$2&amp;Calcs!$C$2+1&amp;Calcs!A91</f>
        <v>10.136.83.91</v>
      </c>
      <c r="C100" s="44"/>
      <c r="D100" s="45"/>
      <c r="E100" s="45"/>
      <c r="F100" s="46"/>
    </row>
    <row r="101" spans="2:6">
      <c r="B101" s="7" t="str">
        <f>Calcs!$B$2&amp;Calcs!$C$2+1&amp;Calcs!A92</f>
        <v>10.136.83.92</v>
      </c>
      <c r="C101" s="44"/>
      <c r="D101" s="45"/>
      <c r="E101" s="45"/>
      <c r="F101" s="46"/>
    </row>
    <row r="102" spans="2:6">
      <c r="B102" s="7" t="str">
        <f>Calcs!$B$2&amp;Calcs!$C$2+1&amp;Calcs!A93</f>
        <v>10.136.83.93</v>
      </c>
      <c r="C102" s="44"/>
      <c r="D102" s="45"/>
      <c r="E102" s="45"/>
      <c r="F102" s="46"/>
    </row>
    <row r="103" spans="2:6">
      <c r="B103" s="7" t="str">
        <f>Calcs!$B$2&amp;Calcs!$C$2+1&amp;Calcs!A94</f>
        <v>10.136.83.94</v>
      </c>
      <c r="C103" s="44"/>
      <c r="D103" s="45"/>
      <c r="E103" s="45"/>
      <c r="F103" s="46"/>
    </row>
    <row r="104" spans="2:6">
      <c r="B104" s="7" t="str">
        <f>Calcs!$B$2&amp;Calcs!$C$2+1&amp;Calcs!A95</f>
        <v>10.136.83.95</v>
      </c>
      <c r="C104" s="44"/>
      <c r="D104" s="45"/>
      <c r="E104" s="45"/>
      <c r="F104" s="46"/>
    </row>
    <row r="105" spans="2:6">
      <c r="B105" s="7" t="str">
        <f>Calcs!$B$2&amp;Calcs!$C$2+1&amp;Calcs!A96</f>
        <v>10.136.83.96</v>
      </c>
      <c r="C105" s="44"/>
      <c r="D105" s="45"/>
      <c r="E105" s="45"/>
      <c r="F105" s="46"/>
    </row>
    <row r="106" spans="2:6">
      <c r="B106" s="7" t="str">
        <f>Calcs!$B$2&amp;Calcs!$C$2+1&amp;Calcs!A97</f>
        <v>10.136.83.97</v>
      </c>
      <c r="C106" s="44"/>
      <c r="D106" s="45"/>
      <c r="E106" s="45"/>
      <c r="F106" s="46"/>
    </row>
    <row r="107" spans="2:6">
      <c r="B107" s="7" t="str">
        <f>Calcs!$B$2&amp;Calcs!$C$2+1&amp;Calcs!A98</f>
        <v>10.136.83.98</v>
      </c>
      <c r="C107" s="44"/>
      <c r="D107" s="45"/>
      <c r="E107" s="45"/>
      <c r="F107" s="46"/>
    </row>
    <row r="108" spans="2:6">
      <c r="B108" s="7" t="str">
        <f>Calcs!$B$2&amp;Calcs!$C$2+1&amp;Calcs!A99</f>
        <v>10.136.83.99</v>
      </c>
      <c r="C108" s="44"/>
      <c r="D108" s="45"/>
      <c r="E108" s="45"/>
      <c r="F108" s="46"/>
    </row>
    <row r="109" spans="2:6">
      <c r="B109" s="7" t="str">
        <f>Calcs!$B$2&amp;Calcs!$C$2+1&amp;Calcs!A100</f>
        <v>10.136.83.100</v>
      </c>
      <c r="C109" s="44"/>
      <c r="D109" s="45"/>
      <c r="E109" s="45"/>
      <c r="F109" s="46"/>
    </row>
    <row r="110" spans="2:6">
      <c r="B110" s="7" t="str">
        <f>Calcs!$B$2&amp;Calcs!$C$2+1&amp;Calcs!A101</f>
        <v>10.136.83.101</v>
      </c>
      <c r="C110" s="44"/>
      <c r="D110" s="45"/>
      <c r="E110" s="45"/>
      <c r="F110" s="46"/>
    </row>
    <row r="111" spans="2:6">
      <c r="B111" s="7" t="str">
        <f>Calcs!$B$2&amp;Calcs!$C$2+1&amp;Calcs!A102</f>
        <v>10.136.83.102</v>
      </c>
      <c r="C111" s="44"/>
      <c r="D111" s="45"/>
      <c r="E111" s="45"/>
      <c r="F111" s="46"/>
    </row>
    <row r="112" spans="2:6">
      <c r="B112" s="7" t="str">
        <f>Calcs!$B$2&amp;Calcs!$C$2+1&amp;Calcs!A103</f>
        <v>10.136.83.103</v>
      </c>
      <c r="C112" s="44"/>
      <c r="D112" s="45"/>
      <c r="E112" s="45"/>
      <c r="F112" s="46"/>
    </row>
    <row r="113" spans="2:6">
      <c r="B113" s="7" t="str">
        <f>Calcs!$B$2&amp;Calcs!$C$2+1&amp;Calcs!A104</f>
        <v>10.136.83.104</v>
      </c>
      <c r="C113" s="44"/>
      <c r="D113" s="45"/>
      <c r="E113" s="45"/>
      <c r="F113" s="46"/>
    </row>
    <row r="114" spans="2:6">
      <c r="B114" s="7" t="str">
        <f>Calcs!$B$2&amp;Calcs!$C$2+1&amp;Calcs!A105</f>
        <v>10.136.83.105</v>
      </c>
      <c r="C114" s="44"/>
      <c r="D114" s="45"/>
      <c r="E114" s="45"/>
      <c r="F114" s="46"/>
    </row>
    <row r="115" spans="2:6">
      <c r="B115" s="7" t="str">
        <f>Calcs!$B$2&amp;Calcs!$C$2+1&amp;Calcs!A106</f>
        <v>10.136.83.106</v>
      </c>
      <c r="C115" s="44"/>
      <c r="D115" s="45"/>
      <c r="E115" s="45"/>
      <c r="F115" s="46"/>
    </row>
    <row r="116" spans="2:6">
      <c r="B116" s="7" t="str">
        <f>Calcs!$B$2&amp;Calcs!$C$2+1&amp;Calcs!A107</f>
        <v>10.136.83.107</v>
      </c>
      <c r="C116" s="44"/>
      <c r="D116" s="45"/>
      <c r="E116" s="45"/>
      <c r="F116" s="46"/>
    </row>
    <row r="117" spans="2:6">
      <c r="B117" s="7" t="str">
        <f>Calcs!$B$2&amp;Calcs!$C$2+1&amp;Calcs!A108</f>
        <v>10.136.83.108</v>
      </c>
      <c r="C117" s="44"/>
      <c r="D117" s="45"/>
      <c r="E117" s="45"/>
      <c r="F117" s="46"/>
    </row>
    <row r="118" spans="2:6">
      <c r="B118" s="7" t="str">
        <f>Calcs!$B$2&amp;Calcs!$C$2+1&amp;Calcs!A109</f>
        <v>10.136.83.109</v>
      </c>
      <c r="C118" s="44"/>
      <c r="D118" s="45"/>
      <c r="E118" s="45"/>
      <c r="F118" s="46"/>
    </row>
    <row r="119" spans="2:6">
      <c r="B119" s="7" t="str">
        <f>Calcs!$B$2&amp;Calcs!$C$2+1&amp;Calcs!A110</f>
        <v>10.136.83.110</v>
      </c>
      <c r="C119" s="44"/>
      <c r="D119" s="45"/>
      <c r="E119" s="45"/>
      <c r="F119" s="46"/>
    </row>
    <row r="120" spans="2:6">
      <c r="B120" s="7" t="str">
        <f>Calcs!$B$2&amp;Calcs!$C$2+1&amp;Calcs!A111</f>
        <v>10.136.83.111</v>
      </c>
      <c r="C120" s="44"/>
      <c r="D120" s="45"/>
      <c r="E120" s="45"/>
      <c r="F120" s="46"/>
    </row>
    <row r="121" spans="2:6">
      <c r="B121" s="7" t="str">
        <f>Calcs!$B$2&amp;Calcs!$C$2+1&amp;Calcs!A112</f>
        <v>10.136.83.112</v>
      </c>
      <c r="C121" s="44"/>
      <c r="D121" s="45"/>
      <c r="E121" s="45"/>
      <c r="F121" s="46"/>
    </row>
    <row r="122" spans="2:6">
      <c r="B122" s="7" t="str">
        <f>Calcs!$B$2&amp;Calcs!$C$2+1&amp;Calcs!A113</f>
        <v>10.136.83.113</v>
      </c>
      <c r="C122" s="44"/>
      <c r="D122" s="45"/>
      <c r="E122" s="45"/>
      <c r="F122" s="46"/>
    </row>
    <row r="123" spans="2:6">
      <c r="B123" s="7" t="str">
        <f>Calcs!$B$2&amp;Calcs!$C$2+1&amp;Calcs!A114</f>
        <v>10.136.83.114</v>
      </c>
      <c r="C123" s="44"/>
      <c r="D123" s="45"/>
      <c r="E123" s="45"/>
      <c r="F123" s="46"/>
    </row>
    <row r="124" spans="2:6">
      <c r="B124" s="7" t="str">
        <f>Calcs!$B$2&amp;Calcs!$C$2+1&amp;Calcs!A115</f>
        <v>10.136.83.115</v>
      </c>
      <c r="C124" s="44"/>
      <c r="D124" s="45"/>
      <c r="E124" s="45"/>
      <c r="F124" s="46"/>
    </row>
    <row r="125" spans="2:6">
      <c r="B125" s="7" t="str">
        <f>Calcs!$B$2&amp;Calcs!$C$2+1&amp;Calcs!A116</f>
        <v>10.136.83.116</v>
      </c>
      <c r="C125" s="44"/>
      <c r="D125" s="45"/>
      <c r="E125" s="45"/>
      <c r="F125" s="46"/>
    </row>
    <row r="126" spans="2:6">
      <c r="B126" s="7" t="str">
        <f>Calcs!$B$2&amp;Calcs!$C$2+1&amp;Calcs!A117</f>
        <v>10.136.83.117</v>
      </c>
      <c r="C126" s="44"/>
      <c r="D126" s="45"/>
      <c r="E126" s="45"/>
      <c r="F126" s="46"/>
    </row>
    <row r="127" spans="2:6">
      <c r="B127" s="7" t="str">
        <f>Calcs!$B$2&amp;Calcs!$C$2+1&amp;Calcs!A118</f>
        <v>10.136.83.118</v>
      </c>
      <c r="C127" s="44"/>
      <c r="D127" s="45"/>
      <c r="E127" s="45"/>
      <c r="F127" s="46"/>
    </row>
    <row r="128" spans="2:6">
      <c r="B128" s="7" t="str">
        <f>Calcs!$B$2&amp;Calcs!$C$2+1&amp;Calcs!A119</f>
        <v>10.136.83.119</v>
      </c>
      <c r="C128" s="44"/>
      <c r="D128" s="45"/>
      <c r="E128" s="45"/>
      <c r="F128" s="46"/>
    </row>
    <row r="129" spans="2:6">
      <c r="B129" s="7" t="str">
        <f>Calcs!$B$2&amp;Calcs!$C$2+1&amp;Calcs!A120</f>
        <v>10.136.83.120</v>
      </c>
      <c r="C129" s="44"/>
      <c r="D129" s="45"/>
      <c r="E129" s="45"/>
      <c r="F129" s="46"/>
    </row>
    <row r="130" spans="2:6">
      <c r="B130" s="7" t="str">
        <f>Calcs!$B$2&amp;Calcs!$C$2+1&amp;Calcs!A121</f>
        <v>10.136.83.121</v>
      </c>
      <c r="C130" s="44"/>
      <c r="D130" s="45"/>
      <c r="E130" s="45"/>
      <c r="F130" s="46"/>
    </row>
    <row r="131" spans="2:6">
      <c r="B131" s="7" t="str">
        <f>Calcs!$B$2&amp;Calcs!$C$2+1&amp;Calcs!A122</f>
        <v>10.136.83.122</v>
      </c>
      <c r="C131" s="44"/>
      <c r="D131" s="45"/>
      <c r="E131" s="45"/>
      <c r="F131" s="46"/>
    </row>
    <row r="132" spans="2:6">
      <c r="B132" s="7" t="str">
        <f>Calcs!$B$2&amp;Calcs!$C$2+1&amp;Calcs!A123</f>
        <v>10.136.83.123</v>
      </c>
      <c r="C132" s="44"/>
      <c r="D132" s="45"/>
      <c r="E132" s="45"/>
      <c r="F132" s="46"/>
    </row>
    <row r="133" spans="2:6">
      <c r="B133" s="7" t="str">
        <f>Calcs!$B$2&amp;Calcs!$C$2+1&amp;Calcs!A124</f>
        <v>10.136.83.124</v>
      </c>
      <c r="C133" s="44"/>
      <c r="D133" s="45"/>
      <c r="E133" s="45"/>
      <c r="F133" s="46"/>
    </row>
    <row r="134" spans="2:6">
      <c r="B134" s="7" t="str">
        <f>Calcs!$B$2&amp;Calcs!$C$2+1&amp;Calcs!A125</f>
        <v>10.136.83.125</v>
      </c>
      <c r="C134" s="44"/>
      <c r="D134" s="45"/>
      <c r="E134" s="45"/>
      <c r="F134" s="46"/>
    </row>
    <row r="135" spans="2:6" ht="15.75" thickBot="1">
      <c r="B135" s="8" t="str">
        <f>Calcs!$B$2&amp;Calcs!$C$2+1&amp;Calcs!A126</f>
        <v>10.136.83.126</v>
      </c>
      <c r="C135" s="47"/>
      <c r="D135" s="48"/>
      <c r="E135" s="48"/>
      <c r="F135" s="49" t="s">
        <v>140</v>
      </c>
    </row>
  </sheetData>
  <sheetProtection algorithmName="SHA-512" hashValue="cwYZ5upE3E9x2rn+Fq+aWEdu1p2eAiTHLfWqWjzuV4U4YQl6RC1OcbUd0OvlnzPl/T1D0HtIr2YmLi/cZZix9Q==" saltValue="/8QWLbvgeEMI2QhIeZWH1Q==" spinCount="100000"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c7bcb55-4e3d-420c-bc13-0b9bd4690c9c" xsi:nil="true"/>
    <lcf76f155ced4ddcb4097134ff3c332f xmlns="9a051130-b707-43bc-b704-dd36f887dd1c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106B789BF65040910BF013E7A8188A" ma:contentTypeVersion="15" ma:contentTypeDescription="Create a new document." ma:contentTypeScope="" ma:versionID="997db00029b5c9a51b5c27a50cc05f98">
  <xsd:schema xmlns:xsd="http://www.w3.org/2001/XMLSchema" xmlns:xs="http://www.w3.org/2001/XMLSchema" xmlns:p="http://schemas.microsoft.com/office/2006/metadata/properties" xmlns:ns2="ec7bcb55-4e3d-420c-bc13-0b9bd4690c9c" xmlns:ns3="9a051130-b707-43bc-b704-dd36f887dd1c" targetNamespace="http://schemas.microsoft.com/office/2006/metadata/properties" ma:root="true" ma:fieldsID="4e9301f39bbf30a10c4c181e3a172c78" ns2:_="" ns3:_="">
    <xsd:import namespace="ec7bcb55-4e3d-420c-bc13-0b9bd4690c9c"/>
    <xsd:import namespace="9a051130-b707-43bc-b704-dd36f887dd1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7bcb55-4e3d-420c-bc13-0b9bd4690c9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5c8ca386-db20-4826-8fc8-31833931a45d}" ma:internalName="TaxCatchAll" ma:showField="CatchAllData" ma:web="ec7bcb55-4e3d-420c-bc13-0b9bd4690c9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051130-b707-43bc-b704-dd36f887dd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d947d43e-19b2-45dc-a102-796461878a4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94009F2-565D-464B-ACA9-69BAE5B24FC7}"/>
</file>

<file path=customXml/itemProps2.xml><?xml version="1.0" encoding="utf-8"?>
<ds:datastoreItem xmlns:ds="http://schemas.openxmlformats.org/officeDocument/2006/customXml" ds:itemID="{EB5A40B2-45F7-479F-9219-93F7D7382C9B}"/>
</file>

<file path=customXml/itemProps3.xml><?xml version="1.0" encoding="utf-8"?>
<ds:datastoreItem xmlns:ds="http://schemas.openxmlformats.org/officeDocument/2006/customXml" ds:itemID="{247EBA91-1368-4FBD-88E3-B5D13710ED0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Ian Wilson</dc:creator>
  <cp:keywords/>
  <dc:description/>
  <cp:lastModifiedBy>Ronny Gaspard</cp:lastModifiedBy>
  <cp:revision/>
  <dcterms:created xsi:type="dcterms:W3CDTF">2023-03-03T15:43:05Z</dcterms:created>
  <dcterms:modified xsi:type="dcterms:W3CDTF">2024-03-06T15:39:28Z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0x01010051106B789BF65040910BF013E7A8188A</vt:lpwstr>
  </property>
  <property fmtid="{D5CDD505-2E9C-101B-9397-08002B2CF9AE}" pid="4" name="MSIP_Label_4e739b0e-8e61-4cad-a3a5-91d319e0b6b9_Enabled">
    <vt:lpwstr>true</vt:lpwstr>
  </property>
  <property fmtid="{D5CDD505-2E9C-101B-9397-08002B2CF9AE}" pid="5" name="MSIP_Label_4e739b0e-8e61-4cad-a3a5-91d319e0b6b9_SetDate">
    <vt:lpwstr>2023-07-19T09:45:30Z</vt:lpwstr>
  </property>
  <property fmtid="{D5CDD505-2E9C-101B-9397-08002B2CF9AE}" pid="6" name="MSIP_Label_4e739b0e-8e61-4cad-a3a5-91d319e0b6b9_Method">
    <vt:lpwstr>Standard</vt:lpwstr>
  </property>
  <property fmtid="{D5CDD505-2E9C-101B-9397-08002B2CF9AE}" pid="7" name="MSIP_Label_4e739b0e-8e61-4cad-a3a5-91d319e0b6b9_Name">
    <vt:lpwstr>Restricted</vt:lpwstr>
  </property>
  <property fmtid="{D5CDD505-2E9C-101B-9397-08002B2CF9AE}" pid="8" name="MSIP_Label_4e739b0e-8e61-4cad-a3a5-91d319e0b6b9_SiteId">
    <vt:lpwstr>598e09b7-4cb7-4728-a5c0-6ae7395f428d</vt:lpwstr>
  </property>
  <property fmtid="{D5CDD505-2E9C-101B-9397-08002B2CF9AE}" pid="9" name="MSIP_Label_4e739b0e-8e61-4cad-a3a5-91d319e0b6b9_ActionId">
    <vt:lpwstr>a81e2159-4bed-4068-ae2b-9db29eb0fbb7</vt:lpwstr>
  </property>
  <property fmtid="{D5CDD505-2E9C-101B-9397-08002B2CF9AE}" pid="10" name="MSIP_Label_4e739b0e-8e61-4cad-a3a5-91d319e0b6b9_ContentBits">
    <vt:lpwstr>0</vt:lpwstr>
  </property>
</Properties>
</file>