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erverFolders\file server files\downloads\Digital_Feed_7e2\github\electonic_guitar\"/>
    </mc:Choice>
  </mc:AlternateContent>
  <bookViews>
    <workbookView xWindow="0" yWindow="0" windowWidth="17320" windowHeight="13120"/>
  </bookViews>
  <sheets>
    <sheet name="main" sheetId="1" r:id="rId1"/>
    <sheet name="table 4 microstepping" sheetId="2" r:id="rId2"/>
    <sheet name="1128 microstepping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" i="3"/>
  <c r="J8" i="3" s="1"/>
  <c r="C6" i="3"/>
  <c r="J31" i="3"/>
  <c r="J34" i="3"/>
  <c r="J35" i="3"/>
  <c r="J38" i="3"/>
  <c r="J39" i="3"/>
  <c r="J42" i="3"/>
  <c r="J43" i="3"/>
  <c r="J46" i="3"/>
  <c r="J47" i="3"/>
  <c r="J50" i="3"/>
  <c r="J51" i="3"/>
  <c r="J54" i="3"/>
  <c r="J55" i="3"/>
  <c r="J58" i="3"/>
  <c r="J59" i="3"/>
  <c r="J62" i="3"/>
  <c r="J63" i="3"/>
  <c r="J66" i="3"/>
  <c r="J67" i="3"/>
  <c r="J70" i="3"/>
  <c r="J71" i="3"/>
  <c r="J74" i="3"/>
  <c r="J75" i="3"/>
  <c r="J78" i="3"/>
  <c r="J79" i="3"/>
  <c r="J82" i="3"/>
  <c r="J83" i="3"/>
  <c r="G7" i="4"/>
  <c r="C4" i="3"/>
  <c r="J27" i="3" s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9" i="2"/>
  <c r="I10" i="2"/>
  <c r="I11" i="2"/>
  <c r="I12" i="2"/>
  <c r="I13" i="2"/>
  <c r="I14" i="2"/>
  <c r="I8" i="2"/>
  <c r="J30" i="3" l="1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10" i="3"/>
  <c r="J11" i="3"/>
  <c r="J15" i="3"/>
  <c r="J19" i="3"/>
  <c r="J23" i="3"/>
  <c r="J14" i="3"/>
  <c r="J22" i="3"/>
  <c r="J12" i="3"/>
  <c r="J16" i="3"/>
  <c r="J20" i="3"/>
  <c r="J24" i="3"/>
  <c r="J18" i="3"/>
  <c r="J26" i="3"/>
  <c r="J9" i="3"/>
  <c r="J13" i="3"/>
  <c r="J17" i="3"/>
  <c r="J21" i="3"/>
  <c r="J25" i="3"/>
  <c r="C4" i="2"/>
  <c r="D26" i="1"/>
  <c r="A26" i="1"/>
  <c r="E19" i="1"/>
  <c r="C19" i="1"/>
  <c r="A19" i="1"/>
  <c r="E14" i="1"/>
  <c r="C14" i="1"/>
  <c r="A14" i="1"/>
</calcChain>
</file>

<file path=xl/sharedStrings.xml><?xml version="1.0" encoding="utf-8"?>
<sst xmlns="http://schemas.openxmlformats.org/spreadsheetml/2006/main" count="68" uniqueCount="41">
  <si>
    <t>Spindle</t>
  </si>
  <si>
    <t>Longitudinal screw Z</t>
  </si>
  <si>
    <t>Cross screw x</t>
  </si>
  <si>
    <t>Number of lines</t>
  </si>
  <si>
    <t>Steps on</t>
  </si>
  <si>
    <t>Step</t>
  </si>
  <si>
    <t>Steps On</t>
  </si>
  <si>
    <t>Steps</t>
  </si>
  <si>
    <t>encoder</t>
  </si>
  <si>
    <t>1 turn of the screw</t>
  </si>
  <si>
    <t>Z screw</t>
  </si>
  <si>
    <t>X Screw</t>
  </si>
  <si>
    <t>filing</t>
  </si>
  <si>
    <t>Mm thread</t>
  </si>
  <si>
    <t>TPI threads</t>
  </si>
  <si>
    <t>Коэфф.</t>
  </si>
  <si>
    <t>for longitudinal</t>
  </si>
  <si>
    <t>for cross</t>
  </si>
  <si>
    <t>:</t>
  </si>
  <si>
    <t>for Cone A: B</t>
  </si>
  <si>
    <t>for cone hailstones</t>
  </si>
  <si>
    <t>Taper in A:B</t>
  </si>
  <si>
    <t>Angle from spindle axis in degrees
Angle from spindle axis in degrees</t>
  </si>
  <si>
    <t>encoder pulses per revolution</t>
  </si>
  <si>
    <t xml:space="preserve">leadscrew Steps per revolution </t>
  </si>
  <si>
    <t>leadscrew pitch mm</t>
  </si>
  <si>
    <t>thread pitch in mm</t>
  </si>
  <si>
    <t>motor native steps</t>
  </si>
  <si>
    <t>microstepping</t>
  </si>
  <si>
    <t>Feed</t>
  </si>
  <si>
    <t>Thread TPI</t>
  </si>
  <si>
    <t>Thread mm</t>
  </si>
  <si>
    <t>duh</t>
  </si>
  <si>
    <t>(uint32_t)(ENC_LINE_PER_REV / ((float)MOTOR_Z_STEP_PER_REV * McSTEP_Z * MAX_FEED / SCREW_Z) /2 +0.5)</t>
  </si>
  <si>
    <t>enc lines</t>
  </si>
  <si>
    <t>z steps</t>
  </si>
  <si>
    <t>feedscrew pitch in mmm</t>
  </si>
  <si>
    <t>max feed</t>
  </si>
  <si>
    <t xml:space="preserve">Motor Steps per revolution </t>
  </si>
  <si>
    <t>Leadscrew steps per revlution</t>
  </si>
  <si>
    <t>Steps per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</si>
</sst>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&quot; &quot;[$€-407];[Red]&quot;-&quot;#,##0.00&quot; &quot;[$€-407]"/>
  </numFmts>
  <fonts count="6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8000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8080"/>
        <bgColor rgb="FFFF8080"/>
      </patternFill>
    </fill>
    <fill>
      <patternFill patternType="solid">
        <fgColor rgb="FF99CCFF"/>
        <bgColor rgb="FF99CCFF"/>
      </patternFill>
    </fill>
    <fill>
      <patternFill patternType="solid">
        <fgColor rgb="FF00FF00"/>
        <bgColor rgb="FF00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right"/>
    </xf>
    <xf numFmtId="164" fontId="3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left"/>
    </xf>
    <xf numFmtId="164" fontId="3" fillId="0" borderId="0" xfId="0" applyNumberFormat="1" applyFont="1"/>
    <xf numFmtId="0" fontId="0" fillId="0" borderId="5" xfId="0" applyFill="1" applyBorder="1"/>
    <xf numFmtId="0" fontId="0" fillId="0" borderId="0" xfId="0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164" fontId="3" fillId="3" borderId="2" xfId="0" applyNumberFormat="1" applyFont="1" applyFill="1" applyBorder="1" applyAlignment="1">
      <alignment horizontal="center"/>
    </xf>
    <xf numFmtId="0" fontId="0" fillId="0" borderId="5" xfId="0" applyFill="1" applyBorder="1"/>
    <xf numFmtId="0" fontId="0" fillId="0" borderId="3" xfId="0" applyFill="1" applyBorder="1"/>
    <xf numFmtId="0" fontId="0" fillId="0" borderId="0" xfId="0"/>
    <xf numFmtId="0" fontId="0" fillId="0" borderId="0" xfId="0" applyFill="1"/>
    <xf numFmtId="0" fontId="0" fillId="0" borderId="6" xfId="0" applyFill="1" applyBorder="1"/>
    <xf numFmtId="0" fontId="0" fillId="0" borderId="0" xfId="0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3" workbookViewId="0">
      <selection activeCell="A9" sqref="A9"/>
    </sheetView>
  </sheetViews>
  <sheetFormatPr defaultRowHeight="14" x14ac:dyDescent="0.3"/>
  <cols>
    <col min="1" max="1" width="20.6640625" customWidth="1"/>
    <col min="2" max="2" width="17.83203125" customWidth="1"/>
    <col min="3" max="3" width="21.33203125" customWidth="1"/>
    <col min="4" max="4" width="26.75" customWidth="1"/>
    <col min="5" max="5" width="22.33203125" customWidth="1"/>
    <col min="6" max="11" width="9.6640625" customWidth="1"/>
    <col min="12" max="12" width="8.6640625" customWidth="1"/>
  </cols>
  <sheetData>
    <row r="1" spans="1:11" x14ac:dyDescent="0.3">
      <c r="A1" s="1" t="s">
        <v>0</v>
      </c>
      <c r="B1" s="19" t="s">
        <v>1</v>
      </c>
      <c r="C1" s="19"/>
      <c r="D1" s="19" t="s">
        <v>2</v>
      </c>
      <c r="E1" s="19"/>
      <c r="F1" s="2"/>
      <c r="G1" s="2"/>
      <c r="H1" s="2"/>
      <c r="I1" s="2"/>
      <c r="J1" s="2"/>
      <c r="K1" s="3"/>
    </row>
    <row r="2" spans="1:11" x14ac:dyDescent="0.3">
      <c r="A2" s="4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2"/>
      <c r="G2" s="2"/>
      <c r="H2" s="2"/>
      <c r="I2" s="2"/>
      <c r="J2" s="2"/>
      <c r="K2" s="3"/>
    </row>
    <row r="3" spans="1:11" x14ac:dyDescent="0.3">
      <c r="A3" s="5" t="s">
        <v>8</v>
      </c>
      <c r="B3" s="5" t="s">
        <v>9</v>
      </c>
      <c r="C3" s="5" t="s">
        <v>10</v>
      </c>
      <c r="D3" s="5" t="s">
        <v>9</v>
      </c>
      <c r="E3" s="5" t="s">
        <v>11</v>
      </c>
      <c r="F3" s="2"/>
      <c r="G3" s="2"/>
      <c r="H3" s="2"/>
      <c r="I3" s="2"/>
      <c r="J3" s="2"/>
      <c r="K3" s="3"/>
    </row>
    <row r="4" spans="1:11" x14ac:dyDescent="0.3">
      <c r="A4" s="6">
        <v>1800</v>
      </c>
      <c r="B4" s="6">
        <v>400</v>
      </c>
      <c r="C4" s="6">
        <v>2</v>
      </c>
      <c r="D4" s="6">
        <v>800</v>
      </c>
      <c r="E4" s="6">
        <v>1</v>
      </c>
      <c r="F4" s="7"/>
      <c r="G4" s="7"/>
      <c r="H4" s="7"/>
      <c r="I4" s="8"/>
      <c r="J4" s="2"/>
      <c r="K4" s="3"/>
    </row>
    <row r="5" spans="1:11" x14ac:dyDescent="0.3">
      <c r="A5" s="22"/>
      <c r="B5" s="22"/>
      <c r="C5" s="22"/>
      <c r="D5" s="22"/>
      <c r="E5" s="22"/>
      <c r="F5" s="2"/>
      <c r="G5" s="2"/>
      <c r="H5" s="2"/>
      <c r="I5" s="2"/>
      <c r="J5" s="2"/>
      <c r="K5" s="3"/>
    </row>
    <row r="6" spans="1:11" s="18" customFormat="1" x14ac:dyDescent="0.3">
      <c r="A6" s="17" t="s">
        <v>29</v>
      </c>
      <c r="B6" s="27"/>
      <c r="C6" s="17" t="s">
        <v>31</v>
      </c>
      <c r="D6" s="27"/>
      <c r="E6" s="17" t="s">
        <v>30</v>
      </c>
      <c r="F6" s="2"/>
      <c r="G6" s="2"/>
      <c r="H6" s="2"/>
      <c r="I6" s="2"/>
      <c r="J6" s="2"/>
      <c r="K6" s="3"/>
    </row>
    <row r="7" spans="1:11" x14ac:dyDescent="0.3">
      <c r="A7" s="1" t="s">
        <v>5</v>
      </c>
      <c r="B7" s="23"/>
      <c r="C7" s="1" t="s">
        <v>5</v>
      </c>
      <c r="D7" s="23"/>
      <c r="E7" s="1" t="s">
        <v>5</v>
      </c>
    </row>
    <row r="8" spans="1:11" x14ac:dyDescent="0.3">
      <c r="A8" s="5" t="s">
        <v>12</v>
      </c>
      <c r="B8" s="23"/>
      <c r="C8" s="5" t="s">
        <v>13</v>
      </c>
      <c r="D8" s="23"/>
      <c r="E8" s="5" t="s">
        <v>14</v>
      </c>
    </row>
    <row r="9" spans="1:11" x14ac:dyDescent="0.3">
      <c r="A9" s="9">
        <v>0.02</v>
      </c>
      <c r="B9" s="23"/>
      <c r="C9" s="10">
        <v>2</v>
      </c>
      <c r="D9" s="23"/>
      <c r="E9" s="10">
        <v>10</v>
      </c>
    </row>
    <row r="10" spans="1:11" x14ac:dyDescent="0.3">
      <c r="A10" s="25"/>
      <c r="B10" s="25"/>
      <c r="C10" s="25"/>
      <c r="D10" s="25"/>
      <c r="E10" s="25"/>
    </row>
    <row r="11" spans="1:11" x14ac:dyDescent="0.3">
      <c r="A11" s="1" t="s">
        <v>15</v>
      </c>
      <c r="B11" s="23"/>
      <c r="C11" s="1" t="s">
        <v>15</v>
      </c>
      <c r="D11" s="23"/>
      <c r="E11" s="1" t="s">
        <v>15</v>
      </c>
    </row>
    <row r="12" spans="1:11" x14ac:dyDescent="0.3">
      <c r="A12" s="4" t="s">
        <v>16</v>
      </c>
      <c r="B12" s="23"/>
      <c r="C12" s="4" t="s">
        <v>16</v>
      </c>
      <c r="D12" s="23"/>
      <c r="E12" s="4" t="s">
        <v>16</v>
      </c>
    </row>
    <row r="13" spans="1:11" x14ac:dyDescent="0.3">
      <c r="A13" s="5" t="s">
        <v>12</v>
      </c>
      <c r="B13" s="23"/>
      <c r="C13" s="5" t="s">
        <v>13</v>
      </c>
      <c r="D13" s="23"/>
      <c r="E13" s="5" t="s">
        <v>14</v>
      </c>
    </row>
    <row r="14" spans="1:11" x14ac:dyDescent="0.3">
      <c r="A14" s="11">
        <f>A4/(B4/C4*A9)/2</f>
        <v>225</v>
      </c>
      <c r="B14" s="23"/>
      <c r="C14" s="12">
        <f>A4*2/(B4/C4*C9)</f>
        <v>9</v>
      </c>
      <c r="D14" s="23"/>
      <c r="E14" s="12">
        <f>A4*2/(B4/C4*(25.4/E9))</f>
        <v>7.0866141732283463</v>
      </c>
    </row>
    <row r="15" spans="1:11" x14ac:dyDescent="0.3">
      <c r="A15" s="25"/>
      <c r="B15" s="25"/>
      <c r="C15" s="25"/>
      <c r="D15" s="25"/>
      <c r="E15" s="25"/>
    </row>
    <row r="16" spans="1:11" x14ac:dyDescent="0.3">
      <c r="A16" s="1" t="s">
        <v>15</v>
      </c>
      <c r="B16" s="24"/>
      <c r="C16" s="1" t="s">
        <v>15</v>
      </c>
      <c r="D16" s="24"/>
      <c r="E16" s="1" t="s">
        <v>15</v>
      </c>
    </row>
    <row r="17" spans="1:5" x14ac:dyDescent="0.3">
      <c r="A17" s="4" t="s">
        <v>17</v>
      </c>
      <c r="B17" s="24"/>
      <c r="C17" s="4" t="s">
        <v>17</v>
      </c>
      <c r="D17" s="24"/>
      <c r="E17" s="4" t="s">
        <v>17</v>
      </c>
    </row>
    <row r="18" spans="1:5" x14ac:dyDescent="0.3">
      <c r="A18" s="5" t="s">
        <v>12</v>
      </c>
      <c r="B18" s="24"/>
      <c r="C18" s="5" t="s">
        <v>13</v>
      </c>
      <c r="D18" s="24"/>
      <c r="E18" s="5" t="s">
        <v>14</v>
      </c>
    </row>
    <row r="19" spans="1:5" x14ac:dyDescent="0.3">
      <c r="A19" s="11">
        <f>A4/(D4/E4*A9)/2</f>
        <v>56.25</v>
      </c>
      <c r="B19" s="24"/>
      <c r="C19" s="12">
        <f>A4*2/(D4/E4*C9)</f>
        <v>2.25</v>
      </c>
      <c r="D19" s="24"/>
      <c r="E19" s="12">
        <f>A4*2/(D4/E4*(25.4/E9))</f>
        <v>1.7716535433070866</v>
      </c>
    </row>
    <row r="20" spans="1:5" x14ac:dyDescent="0.3">
      <c r="A20" s="26"/>
      <c r="B20" s="26"/>
      <c r="C20" s="26"/>
      <c r="D20" s="26"/>
      <c r="E20" s="26"/>
    </row>
    <row r="21" spans="1:5" x14ac:dyDescent="0.3">
      <c r="A21" s="19" t="s">
        <v>21</v>
      </c>
      <c r="B21" s="19"/>
      <c r="C21" s="19"/>
      <c r="D21" s="20" t="s">
        <v>22</v>
      </c>
      <c r="E21" s="19"/>
    </row>
    <row r="22" spans="1:5" x14ac:dyDescent="0.3">
      <c r="A22" s="13">
        <v>1</v>
      </c>
      <c r="B22" s="14" t="s">
        <v>18</v>
      </c>
      <c r="C22" s="15">
        <v>0.5</v>
      </c>
      <c r="D22" s="21">
        <v>45</v>
      </c>
      <c r="E22" s="21"/>
    </row>
    <row r="23" spans="1:5" x14ac:dyDescent="0.3">
      <c r="A23" s="22"/>
      <c r="B23" s="22"/>
      <c r="C23" s="22"/>
      <c r="D23" s="22"/>
      <c r="E23" s="22"/>
    </row>
    <row r="24" spans="1:5" x14ac:dyDescent="0.3">
      <c r="A24" s="1" t="s">
        <v>15</v>
      </c>
      <c r="B24" s="23"/>
      <c r="C24" s="23"/>
      <c r="D24" s="1" t="s">
        <v>15</v>
      </c>
      <c r="E24" s="24"/>
    </row>
    <row r="25" spans="1:5" x14ac:dyDescent="0.3">
      <c r="A25" s="5" t="s">
        <v>19</v>
      </c>
      <c r="B25" s="23"/>
      <c r="C25" s="23"/>
      <c r="D25" s="5" t="s">
        <v>20</v>
      </c>
      <c r="E25" s="24"/>
    </row>
    <row r="26" spans="1:5" x14ac:dyDescent="0.3">
      <c r="A26" s="12">
        <f>(E4/D4*C22*2)/(C4/B4*(A22*0.5))</f>
        <v>0.5</v>
      </c>
      <c r="B26" s="23"/>
      <c r="C26" s="23"/>
      <c r="D26" s="12">
        <f>(E4/D4*2)/(C4/B4*(TAN(RADIANS(D22))))</f>
        <v>0.50000000000000011</v>
      </c>
      <c r="E26" s="24"/>
    </row>
    <row r="27" spans="1:5" x14ac:dyDescent="0.3">
      <c r="A27" s="3"/>
      <c r="D27" s="16"/>
    </row>
  </sheetData>
  <mergeCells count="18">
    <mergeCell ref="A20:E20"/>
    <mergeCell ref="B1:C1"/>
    <mergeCell ref="D1:E1"/>
    <mergeCell ref="A5:E5"/>
    <mergeCell ref="B7:B9"/>
    <mergeCell ref="D7:D9"/>
    <mergeCell ref="A10:E10"/>
    <mergeCell ref="B11:B14"/>
    <mergeCell ref="D11:D14"/>
    <mergeCell ref="A15:E15"/>
    <mergeCell ref="B16:B19"/>
    <mergeCell ref="D16:D19"/>
    <mergeCell ref="A21:C21"/>
    <mergeCell ref="D21:E21"/>
    <mergeCell ref="D22:E22"/>
    <mergeCell ref="A23:E23"/>
    <mergeCell ref="B24:C26"/>
    <mergeCell ref="E24:E26"/>
  </mergeCells>
  <pageMargins left="0" right="0" top="0.39409448818897608" bottom="0.39409448818897608" header="0" footer="0"/>
  <pageSetup paperSize="0" scale="83" fitToWidth="0" fitToHeight="0" pageOrder="overThenDown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B1" sqref="B1:I29"/>
    </sheetView>
  </sheetViews>
  <sheetFormatPr defaultRowHeight="14" x14ac:dyDescent="0.3"/>
  <cols>
    <col min="1" max="1" width="7.1640625" customWidth="1"/>
    <col min="2" max="2" width="26.08203125" bestFit="1" customWidth="1"/>
    <col min="8" max="8" width="15.4140625" bestFit="1" customWidth="1"/>
  </cols>
  <sheetData>
    <row r="1" spans="2:9" x14ac:dyDescent="0.3">
      <c r="B1" t="s">
        <v>27</v>
      </c>
      <c r="C1">
        <v>200</v>
      </c>
    </row>
    <row r="2" spans="2:9" x14ac:dyDescent="0.3">
      <c r="B2" t="s">
        <v>28</v>
      </c>
      <c r="C2">
        <v>4</v>
      </c>
    </row>
    <row r="3" spans="2:9" x14ac:dyDescent="0.3">
      <c r="B3" t="s">
        <v>23</v>
      </c>
      <c r="C3">
        <v>600</v>
      </c>
    </row>
    <row r="4" spans="2:9" x14ac:dyDescent="0.3">
      <c r="B4" t="s">
        <v>24</v>
      </c>
      <c r="C4">
        <f>C2*C1</f>
        <v>800</v>
      </c>
    </row>
    <row r="5" spans="2:9" x14ac:dyDescent="0.3">
      <c r="B5" t="s">
        <v>25</v>
      </c>
      <c r="C5">
        <v>2</v>
      </c>
    </row>
    <row r="7" spans="2:9" x14ac:dyDescent="0.3">
      <c r="H7" t="s">
        <v>26</v>
      </c>
    </row>
    <row r="8" spans="2:9" x14ac:dyDescent="0.3">
      <c r="H8">
        <v>0.2</v>
      </c>
      <c r="I8">
        <f>($C$3)/($C$4/$C$5*H8)</f>
        <v>7.5</v>
      </c>
    </row>
    <row r="9" spans="2:9" x14ac:dyDescent="0.3">
      <c r="H9">
        <v>0.25</v>
      </c>
      <c r="I9" s="18">
        <f t="shared" ref="I9:I29" si="0">($C$3)/($C$4/$C$5*H9)</f>
        <v>6</v>
      </c>
    </row>
    <row r="10" spans="2:9" x14ac:dyDescent="0.3">
      <c r="H10">
        <v>0.3</v>
      </c>
      <c r="I10" s="18">
        <f t="shared" si="0"/>
        <v>5</v>
      </c>
    </row>
    <row r="11" spans="2:9" x14ac:dyDescent="0.3">
      <c r="H11">
        <v>0.35</v>
      </c>
      <c r="I11" s="18">
        <f t="shared" si="0"/>
        <v>4.2857142857142856</v>
      </c>
    </row>
    <row r="12" spans="2:9" x14ac:dyDescent="0.3">
      <c r="H12">
        <v>0.4</v>
      </c>
      <c r="I12" s="18">
        <f t="shared" si="0"/>
        <v>3.75</v>
      </c>
    </row>
    <row r="13" spans="2:9" x14ac:dyDescent="0.3">
      <c r="H13">
        <v>0.45</v>
      </c>
      <c r="I13" s="18">
        <f t="shared" si="0"/>
        <v>3.3333333333333335</v>
      </c>
    </row>
    <row r="14" spans="2:9" x14ac:dyDescent="0.3">
      <c r="H14">
        <v>0.5</v>
      </c>
      <c r="I14" s="18">
        <f t="shared" si="0"/>
        <v>3</v>
      </c>
    </row>
    <row r="15" spans="2:9" x14ac:dyDescent="0.3">
      <c r="H15" s="18">
        <v>0.55000000000000004</v>
      </c>
      <c r="I15" s="18">
        <f t="shared" si="0"/>
        <v>2.7272727272727271</v>
      </c>
    </row>
    <row r="16" spans="2:9" x14ac:dyDescent="0.3">
      <c r="H16" s="18">
        <v>0.6</v>
      </c>
      <c r="I16" s="18">
        <f t="shared" si="0"/>
        <v>2.5</v>
      </c>
    </row>
    <row r="17" spans="8:9" x14ac:dyDescent="0.3">
      <c r="H17" s="18">
        <v>0.65</v>
      </c>
      <c r="I17" s="18">
        <f t="shared" si="0"/>
        <v>2.3076923076923075</v>
      </c>
    </row>
    <row r="18" spans="8:9" x14ac:dyDescent="0.3">
      <c r="H18" s="18">
        <v>0.7</v>
      </c>
      <c r="I18" s="18">
        <f t="shared" si="0"/>
        <v>2.1428571428571428</v>
      </c>
    </row>
    <row r="19" spans="8:9" x14ac:dyDescent="0.3">
      <c r="H19" s="18">
        <v>0.75</v>
      </c>
      <c r="I19" s="18">
        <f t="shared" si="0"/>
        <v>2</v>
      </c>
    </row>
    <row r="20" spans="8:9" x14ac:dyDescent="0.3">
      <c r="H20" s="18">
        <v>0.8</v>
      </c>
      <c r="I20" s="18">
        <f t="shared" si="0"/>
        <v>1.875</v>
      </c>
    </row>
    <row r="21" spans="8:9" x14ac:dyDescent="0.3">
      <c r="H21" s="18">
        <v>0.85</v>
      </c>
      <c r="I21" s="18">
        <f t="shared" si="0"/>
        <v>1.7647058823529411</v>
      </c>
    </row>
    <row r="22" spans="8:9" x14ac:dyDescent="0.3">
      <c r="H22" s="18">
        <v>0.9</v>
      </c>
      <c r="I22" s="18">
        <f t="shared" si="0"/>
        <v>1.6666666666666667</v>
      </c>
    </row>
    <row r="23" spans="8:9" x14ac:dyDescent="0.3">
      <c r="H23" s="18">
        <v>0.95</v>
      </c>
      <c r="I23" s="18">
        <f t="shared" si="0"/>
        <v>1.5789473684210527</v>
      </c>
    </row>
    <row r="24" spans="8:9" x14ac:dyDescent="0.3">
      <c r="H24" s="18">
        <v>1</v>
      </c>
      <c r="I24" s="18">
        <f t="shared" si="0"/>
        <v>1.5</v>
      </c>
    </row>
    <row r="25" spans="8:9" x14ac:dyDescent="0.3">
      <c r="H25" s="18">
        <v>1.05</v>
      </c>
      <c r="I25" s="18">
        <f t="shared" si="0"/>
        <v>1.4285714285714286</v>
      </c>
    </row>
    <row r="26" spans="8:9" x14ac:dyDescent="0.3">
      <c r="H26" s="18">
        <v>1.1000000000000001</v>
      </c>
      <c r="I26" s="18">
        <f t="shared" si="0"/>
        <v>1.3636363636363635</v>
      </c>
    </row>
    <row r="27" spans="8:9" x14ac:dyDescent="0.3">
      <c r="H27" s="18">
        <v>1.1499999999999999</v>
      </c>
      <c r="I27" s="18">
        <f t="shared" si="0"/>
        <v>1.3043478260869568</v>
      </c>
    </row>
    <row r="28" spans="8:9" x14ac:dyDescent="0.3">
      <c r="H28" s="18">
        <v>1.2</v>
      </c>
      <c r="I28" s="18">
        <f t="shared" si="0"/>
        <v>1.25</v>
      </c>
    </row>
    <row r="29" spans="8:9" x14ac:dyDescent="0.3">
      <c r="H29" s="18">
        <v>1.25</v>
      </c>
      <c r="I29" s="18">
        <f t="shared" si="0"/>
        <v>1.2</v>
      </c>
    </row>
  </sheetData>
  <pageMargins left="0" right="0" top="0.39409448818897608" bottom="0.39409448818897608" header="0" footer="0"/>
  <pageSetup paperSize="0" scale="83" fitToWidth="0" fitToHeight="0" pageOrder="overThenDown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selection activeCell="J44" sqref="J44"/>
    </sheetView>
  </sheetViews>
  <sheetFormatPr defaultRowHeight="14" x14ac:dyDescent="0.3"/>
  <cols>
    <col min="1" max="1" width="7.1640625" customWidth="1"/>
    <col min="2" max="2" width="26.08203125" bestFit="1" customWidth="1"/>
    <col min="8" max="8" width="21.08203125" customWidth="1"/>
    <col min="9" max="9" width="8.6640625" style="18"/>
  </cols>
  <sheetData>
    <row r="1" spans="2:10" x14ac:dyDescent="0.3">
      <c r="B1" s="18" t="s">
        <v>27</v>
      </c>
      <c r="C1" s="18">
        <v>200</v>
      </c>
      <c r="D1" s="18"/>
      <c r="E1" s="18"/>
      <c r="F1" s="18"/>
      <c r="G1" s="18"/>
      <c r="H1" s="18"/>
      <c r="J1" s="18"/>
    </row>
    <row r="2" spans="2:10" x14ac:dyDescent="0.3">
      <c r="B2" s="18" t="s">
        <v>28</v>
      </c>
      <c r="C2" s="18">
        <v>32</v>
      </c>
      <c r="D2" s="18"/>
      <c r="E2" s="18"/>
      <c r="F2" s="18"/>
      <c r="G2" s="18"/>
      <c r="H2" s="18"/>
      <c r="J2" s="18"/>
    </row>
    <row r="3" spans="2:10" x14ac:dyDescent="0.3">
      <c r="B3" s="18" t="s">
        <v>23</v>
      </c>
      <c r="C3" s="18">
        <v>600</v>
      </c>
      <c r="D3" s="18"/>
      <c r="E3" s="18"/>
      <c r="F3" s="18"/>
      <c r="G3" s="18"/>
      <c r="H3" s="18"/>
      <c r="J3" s="18"/>
    </row>
    <row r="4" spans="2:10" x14ac:dyDescent="0.3">
      <c r="B4" s="18" t="s">
        <v>38</v>
      </c>
      <c r="C4" s="18">
        <f>C2*C1</f>
        <v>6400</v>
      </c>
      <c r="D4" s="18"/>
      <c r="E4" s="18"/>
      <c r="F4" s="18"/>
      <c r="G4" s="18"/>
      <c r="H4" s="18"/>
      <c r="J4" s="18"/>
    </row>
    <row r="5" spans="2:10" x14ac:dyDescent="0.3">
      <c r="B5" s="18" t="s">
        <v>25</v>
      </c>
      <c r="C5" s="18">
        <v>2</v>
      </c>
      <c r="D5" s="18"/>
      <c r="E5" s="18"/>
      <c r="F5" s="18"/>
      <c r="G5" s="18"/>
      <c r="H5" s="18"/>
      <c r="J5" s="18"/>
    </row>
    <row r="6" spans="2:10" x14ac:dyDescent="0.3">
      <c r="B6" s="18" t="s">
        <v>39</v>
      </c>
      <c r="C6" s="18">
        <f>C4/C5</f>
        <v>3200</v>
      </c>
      <c r="D6" s="18"/>
      <c r="E6" s="18"/>
      <c r="F6" s="18"/>
      <c r="G6" s="18"/>
      <c r="H6" s="18"/>
      <c r="J6" s="18"/>
    </row>
    <row r="7" spans="2:10" x14ac:dyDescent="0.3">
      <c r="B7" s="18"/>
      <c r="C7" s="18"/>
      <c r="D7" s="18"/>
      <c r="E7" s="18"/>
      <c r="F7" s="18"/>
      <c r="G7" s="18"/>
      <c r="H7" s="18" t="s">
        <v>26</v>
      </c>
      <c r="I7" s="18" t="s">
        <v>40</v>
      </c>
      <c r="J7" s="18"/>
    </row>
    <row r="8" spans="2:10" x14ac:dyDescent="0.3">
      <c r="B8" s="18"/>
      <c r="C8" s="18"/>
      <c r="D8" s="18"/>
      <c r="E8" s="18"/>
      <c r="F8" s="18"/>
      <c r="G8" s="18"/>
      <c r="H8" s="18">
        <v>0.2</v>
      </c>
      <c r="I8" s="18">
        <f>(($C$4/$C$5)*H8)</f>
        <v>640</v>
      </c>
      <c r="J8" s="18">
        <f>($C$3)/I8</f>
        <v>0.9375</v>
      </c>
    </row>
    <row r="9" spans="2:10" x14ac:dyDescent="0.3">
      <c r="B9" s="18"/>
      <c r="C9" s="18"/>
      <c r="D9" s="18"/>
      <c r="E9" s="18"/>
      <c r="F9" s="18"/>
      <c r="G9" s="18"/>
      <c r="H9" s="18">
        <v>0.25</v>
      </c>
      <c r="I9" s="18">
        <f t="shared" ref="I9:I72" si="0">(($C$4/$C$5)*H9)</f>
        <v>800</v>
      </c>
      <c r="J9" s="18">
        <f>($C$3)/($C$4/$C$5*H9)</f>
        <v>0.75</v>
      </c>
    </row>
    <row r="10" spans="2:10" x14ac:dyDescent="0.3">
      <c r="B10" s="18"/>
      <c r="C10" s="18"/>
      <c r="D10" s="18"/>
      <c r="E10" s="18"/>
      <c r="F10" s="18"/>
      <c r="G10" s="18"/>
      <c r="H10" s="18">
        <v>0.3</v>
      </c>
      <c r="I10" s="18">
        <f t="shared" si="0"/>
        <v>960</v>
      </c>
      <c r="J10" s="18">
        <f>($C$3)/($C$4/$C$5*H10)</f>
        <v>0.625</v>
      </c>
    </row>
    <row r="11" spans="2:10" x14ac:dyDescent="0.3">
      <c r="B11" s="18"/>
      <c r="C11" s="18"/>
      <c r="D11" s="18"/>
      <c r="E11" s="18"/>
      <c r="F11" s="18"/>
      <c r="G11" s="18"/>
      <c r="H11" s="18">
        <v>0.35</v>
      </c>
      <c r="I11" s="18">
        <f t="shared" si="0"/>
        <v>1120</v>
      </c>
      <c r="J11" s="18">
        <f>($C$3)/($C$4/$C$5*H11)</f>
        <v>0.5357142857142857</v>
      </c>
    </row>
    <row r="12" spans="2:10" x14ac:dyDescent="0.3">
      <c r="B12" s="18"/>
      <c r="C12" s="18"/>
      <c r="D12" s="18"/>
      <c r="E12" s="18"/>
      <c r="F12" s="18"/>
      <c r="G12" s="18"/>
      <c r="H12" s="18">
        <v>0.4</v>
      </c>
      <c r="I12" s="18">
        <f t="shared" si="0"/>
        <v>1280</v>
      </c>
      <c r="J12" s="18">
        <f>($C$3)/($C$4/$C$5*H12)</f>
        <v>0.46875</v>
      </c>
    </row>
    <row r="13" spans="2:10" x14ac:dyDescent="0.3">
      <c r="B13" s="18"/>
      <c r="C13" s="18"/>
      <c r="D13" s="18"/>
      <c r="E13" s="18"/>
      <c r="F13" s="18"/>
      <c r="G13" s="18"/>
      <c r="H13" s="18">
        <v>0.45</v>
      </c>
      <c r="I13" s="18">
        <f t="shared" si="0"/>
        <v>1440</v>
      </c>
      <c r="J13" s="18">
        <f>($C$3)/($C$4/$C$5*H13)</f>
        <v>0.41666666666666669</v>
      </c>
    </row>
    <row r="14" spans="2:10" x14ac:dyDescent="0.3">
      <c r="B14" s="18"/>
      <c r="C14" s="18"/>
      <c r="D14" s="18"/>
      <c r="E14" s="18"/>
      <c r="F14" s="18"/>
      <c r="G14" s="18"/>
      <c r="H14" s="18">
        <v>0.5</v>
      </c>
      <c r="I14" s="18">
        <f t="shared" si="0"/>
        <v>1600</v>
      </c>
      <c r="J14" s="18">
        <f>($C$3)/($C$4/$C$5*H14)</f>
        <v>0.375</v>
      </c>
    </row>
    <row r="15" spans="2:10" x14ac:dyDescent="0.3">
      <c r="B15" s="18"/>
      <c r="C15" s="18"/>
      <c r="D15" s="18"/>
      <c r="E15" s="18"/>
      <c r="F15" s="18"/>
      <c r="G15" s="18"/>
      <c r="H15" s="18">
        <v>0.55000000000000004</v>
      </c>
      <c r="I15" s="18">
        <f t="shared" si="0"/>
        <v>1760.0000000000002</v>
      </c>
      <c r="J15" s="18">
        <f>($C$3)/($C$4/$C$5*H15)</f>
        <v>0.34090909090909088</v>
      </c>
    </row>
    <row r="16" spans="2:10" x14ac:dyDescent="0.3">
      <c r="B16" s="18"/>
      <c r="C16" s="18"/>
      <c r="D16" s="18"/>
      <c r="E16" s="18"/>
      <c r="F16" s="18"/>
      <c r="G16" s="18"/>
      <c r="H16" s="18">
        <v>0.6</v>
      </c>
      <c r="I16" s="18">
        <f t="shared" si="0"/>
        <v>1920</v>
      </c>
      <c r="J16" s="18">
        <f>($C$3)/($C$4/$C$5*H16)</f>
        <v>0.3125</v>
      </c>
    </row>
    <row r="17" spans="2:10" x14ac:dyDescent="0.3">
      <c r="B17" s="18"/>
      <c r="C17" s="18"/>
      <c r="D17" s="18"/>
      <c r="E17" s="18"/>
      <c r="F17" s="18"/>
      <c r="G17" s="18"/>
      <c r="H17" s="18">
        <v>0.65</v>
      </c>
      <c r="I17" s="18">
        <f t="shared" si="0"/>
        <v>2080</v>
      </c>
      <c r="J17" s="18">
        <f>($C$3)/($C$4/$C$5*H17)</f>
        <v>0.28846153846153844</v>
      </c>
    </row>
    <row r="18" spans="2:10" x14ac:dyDescent="0.3">
      <c r="B18" s="18"/>
      <c r="C18" s="18"/>
      <c r="D18" s="18"/>
      <c r="E18" s="18"/>
      <c r="F18" s="18"/>
      <c r="G18" s="18"/>
      <c r="H18" s="18">
        <v>0.7</v>
      </c>
      <c r="I18" s="18">
        <f t="shared" si="0"/>
        <v>2240</v>
      </c>
      <c r="J18" s="18">
        <f>($C$3)/($C$4/$C$5*H18)</f>
        <v>0.26785714285714285</v>
      </c>
    </row>
    <row r="19" spans="2:10" x14ac:dyDescent="0.3">
      <c r="B19" s="18"/>
      <c r="C19" s="18"/>
      <c r="D19" s="18"/>
      <c r="E19" s="18"/>
      <c r="F19" s="18"/>
      <c r="G19" s="18"/>
      <c r="H19" s="18">
        <v>0.75</v>
      </c>
      <c r="I19" s="18">
        <f t="shared" si="0"/>
        <v>2400</v>
      </c>
      <c r="J19" s="18">
        <f>($C$3)/($C$4/$C$5*H19)</f>
        <v>0.25</v>
      </c>
    </row>
    <row r="20" spans="2:10" x14ac:dyDescent="0.3">
      <c r="B20" s="18"/>
      <c r="C20" s="18"/>
      <c r="D20" s="18"/>
      <c r="E20" s="18"/>
      <c r="F20" s="18"/>
      <c r="G20" s="18"/>
      <c r="H20" s="18">
        <v>0.8</v>
      </c>
      <c r="I20" s="18">
        <f t="shared" si="0"/>
        <v>2560</v>
      </c>
      <c r="J20" s="18">
        <f>($C$3)/($C$4/$C$5*H20)</f>
        <v>0.234375</v>
      </c>
    </row>
    <row r="21" spans="2:10" x14ac:dyDescent="0.3">
      <c r="B21" s="18"/>
      <c r="C21" s="18"/>
      <c r="D21" s="18"/>
      <c r="E21" s="18"/>
      <c r="F21" s="18"/>
      <c r="G21" s="18"/>
      <c r="H21" s="18">
        <v>0.85</v>
      </c>
      <c r="I21" s="18">
        <f t="shared" si="0"/>
        <v>2720</v>
      </c>
      <c r="J21" s="18">
        <f>($C$3)/($C$4/$C$5*H21)</f>
        <v>0.22058823529411764</v>
      </c>
    </row>
    <row r="22" spans="2:10" x14ac:dyDescent="0.3">
      <c r="B22" s="18"/>
      <c r="C22" s="18"/>
      <c r="D22" s="18"/>
      <c r="E22" s="18"/>
      <c r="F22" s="18"/>
      <c r="G22" s="18"/>
      <c r="H22" s="18">
        <v>0.9</v>
      </c>
      <c r="I22" s="18">
        <f t="shared" si="0"/>
        <v>2880</v>
      </c>
      <c r="J22" s="18">
        <f>($C$3)/($C$4/$C$5*H22)</f>
        <v>0.20833333333333334</v>
      </c>
    </row>
    <row r="23" spans="2:10" x14ac:dyDescent="0.3">
      <c r="B23" s="18"/>
      <c r="C23" s="18"/>
      <c r="D23" s="18"/>
      <c r="E23" s="18"/>
      <c r="F23" s="18"/>
      <c r="G23" s="18"/>
      <c r="H23" s="18">
        <v>0.95</v>
      </c>
      <c r="I23" s="18">
        <f t="shared" si="0"/>
        <v>3040</v>
      </c>
      <c r="J23" s="18">
        <f>($C$3)/($C$4/$C$5*H23)</f>
        <v>0.19736842105263158</v>
      </c>
    </row>
    <row r="24" spans="2:10" x14ac:dyDescent="0.3">
      <c r="B24" s="18"/>
      <c r="C24" s="18"/>
      <c r="D24" s="18"/>
      <c r="E24" s="18"/>
      <c r="F24" s="18"/>
      <c r="G24" s="18"/>
      <c r="H24" s="18">
        <v>1</v>
      </c>
      <c r="I24" s="18">
        <f t="shared" si="0"/>
        <v>3200</v>
      </c>
      <c r="J24" s="18">
        <f>($C$3)/($C$4/$C$5*H24)</f>
        <v>0.1875</v>
      </c>
    </row>
    <row r="25" spans="2:10" x14ac:dyDescent="0.3">
      <c r="B25" s="18"/>
      <c r="C25" s="18"/>
      <c r="D25" s="18"/>
      <c r="E25" s="18"/>
      <c r="F25" s="18"/>
      <c r="G25" s="18"/>
      <c r="H25" s="18">
        <v>1.05</v>
      </c>
      <c r="I25" s="18">
        <f t="shared" si="0"/>
        <v>3360</v>
      </c>
      <c r="J25" s="18">
        <f>($C$3)/($C$4/$C$5*H25)</f>
        <v>0.17857142857142858</v>
      </c>
    </row>
    <row r="26" spans="2:10" x14ac:dyDescent="0.3">
      <c r="B26" s="18"/>
      <c r="C26" s="18"/>
      <c r="D26" s="18"/>
      <c r="E26" s="18"/>
      <c r="F26" s="18"/>
      <c r="G26" s="18"/>
      <c r="H26" s="18">
        <v>1.1000000000000001</v>
      </c>
      <c r="I26" s="18">
        <f t="shared" si="0"/>
        <v>3520.0000000000005</v>
      </c>
      <c r="J26" s="18">
        <f>($C$3)/($C$4/$C$5*H26)</f>
        <v>0.17045454545454544</v>
      </c>
    </row>
    <row r="27" spans="2:10" x14ac:dyDescent="0.3">
      <c r="B27" s="18"/>
      <c r="C27" s="18"/>
      <c r="D27" s="18"/>
      <c r="E27" s="18"/>
      <c r="F27" s="18"/>
      <c r="G27" s="18"/>
      <c r="H27" s="18">
        <v>1.1499999999999999</v>
      </c>
      <c r="I27" s="18">
        <f t="shared" si="0"/>
        <v>3679.9999999999995</v>
      </c>
      <c r="J27" s="18">
        <f>($C$3)/($C$4/$C$5*H27)</f>
        <v>0.1630434782608696</v>
      </c>
    </row>
    <row r="28" spans="2:10" x14ac:dyDescent="0.3">
      <c r="B28" s="18"/>
      <c r="C28" s="18"/>
      <c r="D28" s="18"/>
      <c r="E28" s="18"/>
      <c r="F28" s="18"/>
      <c r="G28" s="18"/>
      <c r="H28" s="18">
        <v>1.2</v>
      </c>
      <c r="I28" s="18">
        <f t="shared" si="0"/>
        <v>3840</v>
      </c>
      <c r="J28" s="18">
        <f>($C$3)/($C$4/$C$5*H28)</f>
        <v>0.15625</v>
      </c>
    </row>
    <row r="29" spans="2:10" x14ac:dyDescent="0.3">
      <c r="B29" s="18"/>
      <c r="C29" s="18"/>
      <c r="D29" s="18"/>
      <c r="E29" s="18"/>
      <c r="F29" s="18"/>
      <c r="G29" s="18"/>
      <c r="H29" s="18">
        <v>1.25</v>
      </c>
      <c r="I29" s="18">
        <f t="shared" si="0"/>
        <v>4000</v>
      </c>
      <c r="J29" s="18">
        <f>($C$3)/($C$4/$C$5*H29)</f>
        <v>0.15</v>
      </c>
    </row>
    <row r="30" spans="2:10" x14ac:dyDescent="0.3">
      <c r="H30" s="18">
        <v>1.3</v>
      </c>
      <c r="I30" s="18">
        <f t="shared" si="0"/>
        <v>4160</v>
      </c>
      <c r="J30" s="18">
        <f>($C$3)/($C$4/$C$5*H30)</f>
        <v>0.14423076923076922</v>
      </c>
    </row>
    <row r="31" spans="2:10" x14ac:dyDescent="0.3">
      <c r="H31" s="18">
        <v>1.35</v>
      </c>
      <c r="I31" s="18">
        <f t="shared" si="0"/>
        <v>4320</v>
      </c>
      <c r="J31" s="18">
        <f>($C$3)/($C$4/$C$5*H31)</f>
        <v>0.1388888888888889</v>
      </c>
    </row>
    <row r="32" spans="2:10" x14ac:dyDescent="0.3">
      <c r="H32" s="18">
        <v>1.4</v>
      </c>
      <c r="I32" s="18">
        <f t="shared" si="0"/>
        <v>4480</v>
      </c>
      <c r="J32" s="18">
        <f>($C$3)/($C$4/$C$5*H32)</f>
        <v>0.13392857142857142</v>
      </c>
    </row>
    <row r="33" spans="8:10" x14ac:dyDescent="0.3">
      <c r="H33" s="18">
        <v>1.45</v>
      </c>
      <c r="I33" s="18">
        <f t="shared" si="0"/>
        <v>4640</v>
      </c>
      <c r="J33" s="18">
        <f>($C$3)/($C$4/$C$5*H33)</f>
        <v>0.12931034482758622</v>
      </c>
    </row>
    <row r="34" spans="8:10" x14ac:dyDescent="0.3">
      <c r="H34" s="18">
        <v>1.5</v>
      </c>
      <c r="I34" s="18">
        <f t="shared" si="0"/>
        <v>4800</v>
      </c>
      <c r="J34" s="18">
        <f>($C$3)/($C$4/$C$5*H34)</f>
        <v>0.125</v>
      </c>
    </row>
    <row r="35" spans="8:10" x14ac:dyDescent="0.3">
      <c r="H35" s="18">
        <v>1.55</v>
      </c>
      <c r="I35" s="18">
        <f t="shared" si="0"/>
        <v>4960</v>
      </c>
      <c r="J35" s="18">
        <f>($C$3)/($C$4/$C$5*H35)</f>
        <v>0.12096774193548387</v>
      </c>
    </row>
    <row r="36" spans="8:10" x14ac:dyDescent="0.3">
      <c r="H36" s="18">
        <v>1.6</v>
      </c>
      <c r="I36" s="18">
        <f t="shared" si="0"/>
        <v>5120</v>
      </c>
      <c r="J36" s="18">
        <f>($C$3)/($C$4/$C$5*H36)</f>
        <v>0.1171875</v>
      </c>
    </row>
    <row r="37" spans="8:10" x14ac:dyDescent="0.3">
      <c r="H37" s="18">
        <v>1.65</v>
      </c>
      <c r="I37" s="18">
        <f t="shared" si="0"/>
        <v>5280</v>
      </c>
      <c r="J37" s="18">
        <f>($C$3)/($C$4/$C$5*H37)</f>
        <v>0.11363636363636363</v>
      </c>
    </row>
    <row r="38" spans="8:10" x14ac:dyDescent="0.3">
      <c r="H38" s="18">
        <v>1.7</v>
      </c>
      <c r="I38" s="18">
        <f t="shared" si="0"/>
        <v>5440</v>
      </c>
      <c r="J38" s="18">
        <f>($C$3)/($C$4/$C$5*H38)</f>
        <v>0.11029411764705882</v>
      </c>
    </row>
    <row r="39" spans="8:10" x14ac:dyDescent="0.3">
      <c r="H39" s="18">
        <v>1.75</v>
      </c>
      <c r="I39" s="18">
        <f t="shared" si="0"/>
        <v>5600</v>
      </c>
      <c r="J39" s="18">
        <f>($C$3)/($C$4/$C$5*H39)</f>
        <v>0.10714285714285714</v>
      </c>
    </row>
    <row r="40" spans="8:10" x14ac:dyDescent="0.3">
      <c r="H40" s="18">
        <v>1.8</v>
      </c>
      <c r="I40" s="18">
        <f t="shared" si="0"/>
        <v>5760</v>
      </c>
      <c r="J40" s="18">
        <f>($C$3)/($C$4/$C$5*H40)</f>
        <v>0.10416666666666667</v>
      </c>
    </row>
    <row r="41" spans="8:10" x14ac:dyDescent="0.3">
      <c r="H41" s="18">
        <v>1.85</v>
      </c>
      <c r="I41" s="18">
        <f t="shared" si="0"/>
        <v>5920</v>
      </c>
      <c r="J41" s="18">
        <f>($C$3)/($C$4/$C$5*H41)</f>
        <v>0.10135135135135136</v>
      </c>
    </row>
    <row r="42" spans="8:10" x14ac:dyDescent="0.3">
      <c r="H42" s="18">
        <v>1.9</v>
      </c>
      <c r="I42" s="18">
        <f t="shared" si="0"/>
        <v>6080</v>
      </c>
      <c r="J42" s="18">
        <f>($C$3)/($C$4/$C$5*H42)</f>
        <v>9.8684210526315791E-2</v>
      </c>
    </row>
    <row r="43" spans="8:10" x14ac:dyDescent="0.3">
      <c r="H43" s="18">
        <v>1.95</v>
      </c>
      <c r="I43" s="18">
        <f t="shared" si="0"/>
        <v>6240</v>
      </c>
      <c r="J43" s="18">
        <f>($C$3)/($C$4/$C$5*H43)</f>
        <v>9.6153846153846159E-2</v>
      </c>
    </row>
    <row r="44" spans="8:10" x14ac:dyDescent="0.3">
      <c r="H44" s="18">
        <v>2</v>
      </c>
      <c r="I44" s="18">
        <f t="shared" si="0"/>
        <v>6400</v>
      </c>
      <c r="J44" s="18">
        <f>($C$3)/($C$4/$C$5*H44)</f>
        <v>9.375E-2</v>
      </c>
    </row>
    <row r="45" spans="8:10" x14ac:dyDescent="0.3">
      <c r="H45" s="18">
        <v>2.0499999999999998</v>
      </c>
      <c r="I45" s="18">
        <f t="shared" si="0"/>
        <v>6559.9999999999991</v>
      </c>
      <c r="J45" s="18">
        <f>($C$3)/($C$4/$C$5*H45)</f>
        <v>9.1463414634146353E-2</v>
      </c>
    </row>
    <row r="46" spans="8:10" x14ac:dyDescent="0.3">
      <c r="H46" s="18">
        <v>2.1</v>
      </c>
      <c r="I46" s="18">
        <f t="shared" si="0"/>
        <v>6720</v>
      </c>
      <c r="J46" s="18">
        <f>($C$3)/($C$4/$C$5*H46)</f>
        <v>8.9285714285714288E-2</v>
      </c>
    </row>
    <row r="47" spans="8:10" x14ac:dyDescent="0.3">
      <c r="H47" s="18">
        <v>2.15</v>
      </c>
      <c r="I47" s="18">
        <f t="shared" si="0"/>
        <v>6880</v>
      </c>
      <c r="J47" s="18">
        <f>($C$3)/($C$4/$C$5*H47)</f>
        <v>8.7209302325581398E-2</v>
      </c>
    </row>
    <row r="48" spans="8:10" x14ac:dyDescent="0.3">
      <c r="H48" s="18">
        <v>2.2000000000000002</v>
      </c>
      <c r="I48" s="18">
        <f t="shared" si="0"/>
        <v>7040.0000000000009</v>
      </c>
      <c r="J48" s="18">
        <f>($C$3)/($C$4/$C$5*H48)</f>
        <v>8.5227272727272721E-2</v>
      </c>
    </row>
    <row r="49" spans="8:10" x14ac:dyDescent="0.3">
      <c r="H49" s="18">
        <v>2.25</v>
      </c>
      <c r="I49" s="18">
        <f t="shared" si="0"/>
        <v>7200</v>
      </c>
      <c r="J49" s="18">
        <f>($C$3)/($C$4/$C$5*H49)</f>
        <v>8.3333333333333329E-2</v>
      </c>
    </row>
    <row r="50" spans="8:10" x14ac:dyDescent="0.3">
      <c r="H50" s="18">
        <v>2.2999999999999998</v>
      </c>
      <c r="I50" s="18">
        <f t="shared" si="0"/>
        <v>7359.9999999999991</v>
      </c>
      <c r="J50" s="18">
        <f>($C$3)/($C$4/$C$5*H50)</f>
        <v>8.1521739130434798E-2</v>
      </c>
    </row>
    <row r="51" spans="8:10" x14ac:dyDescent="0.3">
      <c r="H51" s="18">
        <v>2.35</v>
      </c>
      <c r="I51" s="18">
        <f t="shared" si="0"/>
        <v>7520</v>
      </c>
      <c r="J51" s="18">
        <f>($C$3)/($C$4/$C$5*H51)</f>
        <v>7.9787234042553196E-2</v>
      </c>
    </row>
    <row r="52" spans="8:10" x14ac:dyDescent="0.3">
      <c r="H52" s="18">
        <v>2.4</v>
      </c>
      <c r="I52" s="18">
        <f t="shared" si="0"/>
        <v>7680</v>
      </c>
      <c r="J52" s="18">
        <f>($C$3)/($C$4/$C$5*H52)</f>
        <v>7.8125E-2</v>
      </c>
    </row>
    <row r="53" spans="8:10" x14ac:dyDescent="0.3">
      <c r="H53" s="18">
        <v>2.4500000000000002</v>
      </c>
      <c r="I53" s="18">
        <f t="shared" si="0"/>
        <v>7840.0000000000009</v>
      </c>
      <c r="J53" s="18">
        <f>($C$3)/($C$4/$C$5*H53)</f>
        <v>7.6530612244897947E-2</v>
      </c>
    </row>
    <row r="54" spans="8:10" x14ac:dyDescent="0.3">
      <c r="H54" s="18">
        <v>2.5</v>
      </c>
      <c r="I54" s="18">
        <f t="shared" si="0"/>
        <v>8000</v>
      </c>
      <c r="J54" s="18">
        <f>($C$3)/($C$4/$C$5*H54)</f>
        <v>7.4999999999999997E-2</v>
      </c>
    </row>
    <row r="55" spans="8:10" x14ac:dyDescent="0.3">
      <c r="H55" s="18">
        <v>2.5499999999999998</v>
      </c>
      <c r="I55" s="18">
        <f t="shared" si="0"/>
        <v>8159.9999999999991</v>
      </c>
      <c r="J55" s="18">
        <f>($C$3)/($C$4/$C$5*H55)</f>
        <v>7.3529411764705885E-2</v>
      </c>
    </row>
    <row r="56" spans="8:10" x14ac:dyDescent="0.3">
      <c r="H56" s="18">
        <v>2.6</v>
      </c>
      <c r="I56" s="18">
        <f t="shared" si="0"/>
        <v>8320</v>
      </c>
      <c r="J56" s="18">
        <f>($C$3)/($C$4/$C$5*H56)</f>
        <v>7.2115384615384609E-2</v>
      </c>
    </row>
    <row r="57" spans="8:10" x14ac:dyDescent="0.3">
      <c r="H57" s="18">
        <v>2.65</v>
      </c>
      <c r="I57" s="18">
        <f t="shared" si="0"/>
        <v>8480</v>
      </c>
      <c r="J57" s="18">
        <f>($C$3)/($C$4/$C$5*H57)</f>
        <v>7.0754716981132074E-2</v>
      </c>
    </row>
    <row r="58" spans="8:10" x14ac:dyDescent="0.3">
      <c r="H58" s="18">
        <v>2.7</v>
      </c>
      <c r="I58" s="18">
        <f t="shared" si="0"/>
        <v>8640</v>
      </c>
      <c r="J58" s="18">
        <f>($C$3)/($C$4/$C$5*H58)</f>
        <v>6.9444444444444448E-2</v>
      </c>
    </row>
    <row r="59" spans="8:10" x14ac:dyDescent="0.3">
      <c r="H59" s="18">
        <v>2.75</v>
      </c>
      <c r="I59" s="18">
        <f t="shared" si="0"/>
        <v>8800</v>
      </c>
      <c r="J59" s="18">
        <f>($C$3)/($C$4/$C$5*H59)</f>
        <v>6.8181818181818177E-2</v>
      </c>
    </row>
    <row r="60" spans="8:10" x14ac:dyDescent="0.3">
      <c r="H60" s="18">
        <v>2.8</v>
      </c>
      <c r="I60" s="18">
        <f t="shared" si="0"/>
        <v>8960</v>
      </c>
      <c r="J60" s="18">
        <f>($C$3)/($C$4/$C$5*H60)</f>
        <v>6.6964285714285712E-2</v>
      </c>
    </row>
    <row r="61" spans="8:10" x14ac:dyDescent="0.3">
      <c r="H61" s="18">
        <v>2.85</v>
      </c>
      <c r="I61" s="18">
        <f t="shared" si="0"/>
        <v>9120</v>
      </c>
      <c r="J61" s="18">
        <f>($C$3)/($C$4/$C$5*H61)</f>
        <v>6.5789473684210523E-2</v>
      </c>
    </row>
    <row r="62" spans="8:10" x14ac:dyDescent="0.3">
      <c r="H62" s="18">
        <v>2.9</v>
      </c>
      <c r="I62" s="18">
        <f t="shared" si="0"/>
        <v>9280</v>
      </c>
      <c r="J62" s="18">
        <f>($C$3)/($C$4/$C$5*H62)</f>
        <v>6.4655172413793108E-2</v>
      </c>
    </row>
    <row r="63" spans="8:10" x14ac:dyDescent="0.3">
      <c r="H63" s="18">
        <v>2.95</v>
      </c>
      <c r="I63" s="18">
        <f t="shared" si="0"/>
        <v>9440</v>
      </c>
      <c r="J63" s="18">
        <f>($C$3)/($C$4/$C$5*H63)</f>
        <v>6.3559322033898302E-2</v>
      </c>
    </row>
    <row r="64" spans="8:10" x14ac:dyDescent="0.3">
      <c r="H64" s="18">
        <v>3</v>
      </c>
      <c r="I64" s="18">
        <f t="shared" si="0"/>
        <v>9600</v>
      </c>
      <c r="J64" s="18">
        <f>($C$3)/($C$4/$C$5*H64)</f>
        <v>6.25E-2</v>
      </c>
    </row>
    <row r="65" spans="8:10" x14ac:dyDescent="0.3">
      <c r="H65" s="18">
        <v>3.05</v>
      </c>
      <c r="I65" s="18">
        <f t="shared" si="0"/>
        <v>9760</v>
      </c>
      <c r="J65" s="18">
        <f>($C$3)/($C$4/$C$5*H65)</f>
        <v>6.1475409836065573E-2</v>
      </c>
    </row>
    <row r="66" spans="8:10" x14ac:dyDescent="0.3">
      <c r="H66" s="18">
        <v>3.1</v>
      </c>
      <c r="I66" s="18">
        <f t="shared" si="0"/>
        <v>9920</v>
      </c>
      <c r="J66" s="18">
        <f>($C$3)/($C$4/$C$5*H66)</f>
        <v>6.0483870967741937E-2</v>
      </c>
    </row>
    <row r="67" spans="8:10" x14ac:dyDescent="0.3">
      <c r="H67" s="18">
        <v>3.15</v>
      </c>
      <c r="I67" s="18">
        <f t="shared" si="0"/>
        <v>10080</v>
      </c>
      <c r="J67" s="18">
        <f>($C$3)/($C$4/$C$5*H67)</f>
        <v>5.9523809523809521E-2</v>
      </c>
    </row>
    <row r="68" spans="8:10" x14ac:dyDescent="0.3">
      <c r="H68" s="18">
        <v>3.2</v>
      </c>
      <c r="I68" s="18">
        <f t="shared" si="0"/>
        <v>10240</v>
      </c>
      <c r="J68" s="18">
        <f>($C$3)/($C$4/$C$5*H68)</f>
        <v>5.859375E-2</v>
      </c>
    </row>
    <row r="69" spans="8:10" x14ac:dyDescent="0.3">
      <c r="H69" s="18">
        <v>3.25</v>
      </c>
      <c r="I69" s="18">
        <f t="shared" si="0"/>
        <v>10400</v>
      </c>
      <c r="J69" s="18">
        <f>($C$3)/($C$4/$C$5*H69)</f>
        <v>5.7692307692307696E-2</v>
      </c>
    </row>
    <row r="70" spans="8:10" x14ac:dyDescent="0.3">
      <c r="H70" s="18">
        <v>3.3</v>
      </c>
      <c r="I70" s="18">
        <f t="shared" si="0"/>
        <v>10560</v>
      </c>
      <c r="J70" s="18">
        <f>($C$3)/($C$4/$C$5*H70)</f>
        <v>5.6818181818181816E-2</v>
      </c>
    </row>
    <row r="71" spans="8:10" x14ac:dyDescent="0.3">
      <c r="H71" s="18">
        <v>3.35</v>
      </c>
      <c r="I71" s="18">
        <f t="shared" si="0"/>
        <v>10720</v>
      </c>
      <c r="J71" s="18">
        <f>($C$3)/($C$4/$C$5*H71)</f>
        <v>5.5970149253731345E-2</v>
      </c>
    </row>
    <row r="72" spans="8:10" x14ac:dyDescent="0.3">
      <c r="H72" s="18">
        <v>3.4</v>
      </c>
      <c r="I72" s="18">
        <f t="shared" si="0"/>
        <v>10880</v>
      </c>
      <c r="J72" s="18">
        <f>($C$3)/($C$4/$C$5*H72)</f>
        <v>5.514705882352941E-2</v>
      </c>
    </row>
    <row r="73" spans="8:10" x14ac:dyDescent="0.3">
      <c r="H73" s="18">
        <v>3.45</v>
      </c>
      <c r="I73" s="18">
        <f t="shared" ref="I73:I84" si="1">(($C$4/$C$5)*H73)</f>
        <v>11040</v>
      </c>
      <c r="J73" s="18">
        <f t="shared" ref="J73:J84" si="2">($C$3)/($C$4/$C$5*H73)</f>
        <v>5.434782608695652E-2</v>
      </c>
    </row>
    <row r="74" spans="8:10" x14ac:dyDescent="0.3">
      <c r="H74" s="18">
        <v>3.5</v>
      </c>
      <c r="I74" s="18">
        <f t="shared" si="1"/>
        <v>11200</v>
      </c>
      <c r="J74" s="18">
        <f t="shared" si="2"/>
        <v>5.3571428571428568E-2</v>
      </c>
    </row>
    <row r="75" spans="8:10" x14ac:dyDescent="0.3">
      <c r="H75" s="18">
        <v>3.55</v>
      </c>
      <c r="I75" s="18">
        <f t="shared" si="1"/>
        <v>11360</v>
      </c>
      <c r="J75" s="18">
        <f t="shared" si="2"/>
        <v>5.2816901408450703E-2</v>
      </c>
    </row>
    <row r="76" spans="8:10" x14ac:dyDescent="0.3">
      <c r="H76" s="18">
        <v>3.6</v>
      </c>
      <c r="I76" s="18">
        <f t="shared" si="1"/>
        <v>11520</v>
      </c>
      <c r="J76" s="18">
        <f t="shared" si="2"/>
        <v>5.2083333333333336E-2</v>
      </c>
    </row>
    <row r="77" spans="8:10" x14ac:dyDescent="0.3">
      <c r="H77" s="18">
        <v>3.65</v>
      </c>
      <c r="I77" s="18">
        <f t="shared" si="1"/>
        <v>11680</v>
      </c>
      <c r="J77" s="18">
        <f t="shared" si="2"/>
        <v>5.1369863013698627E-2</v>
      </c>
    </row>
    <row r="78" spans="8:10" x14ac:dyDescent="0.3">
      <c r="H78" s="18">
        <v>3.7</v>
      </c>
      <c r="I78" s="18">
        <f t="shared" si="1"/>
        <v>11840</v>
      </c>
      <c r="J78" s="18">
        <f t="shared" si="2"/>
        <v>5.0675675675675678E-2</v>
      </c>
    </row>
    <row r="79" spans="8:10" x14ac:dyDescent="0.3">
      <c r="H79" s="18">
        <v>3.75</v>
      </c>
      <c r="I79" s="18">
        <f t="shared" si="1"/>
        <v>12000</v>
      </c>
      <c r="J79" s="18">
        <f t="shared" si="2"/>
        <v>0.05</v>
      </c>
    </row>
    <row r="80" spans="8:10" x14ac:dyDescent="0.3">
      <c r="H80" s="18">
        <v>3.8</v>
      </c>
      <c r="I80" s="18">
        <f t="shared" si="1"/>
        <v>12160</v>
      </c>
      <c r="J80" s="18">
        <f t="shared" si="2"/>
        <v>4.9342105263157895E-2</v>
      </c>
    </row>
    <row r="81" spans="8:10" x14ac:dyDescent="0.3">
      <c r="H81" s="18">
        <v>3.85</v>
      </c>
      <c r="I81" s="18">
        <f t="shared" si="1"/>
        <v>12320</v>
      </c>
      <c r="J81" s="18">
        <f t="shared" si="2"/>
        <v>4.8701298701298704E-2</v>
      </c>
    </row>
    <row r="82" spans="8:10" x14ac:dyDescent="0.3">
      <c r="H82" s="18">
        <v>3.9</v>
      </c>
      <c r="I82" s="18">
        <f t="shared" si="1"/>
        <v>12480</v>
      </c>
      <c r="J82" s="18">
        <f t="shared" si="2"/>
        <v>4.807692307692308E-2</v>
      </c>
    </row>
    <row r="83" spans="8:10" x14ac:dyDescent="0.3">
      <c r="H83" s="18">
        <v>3.95</v>
      </c>
      <c r="I83" s="18">
        <f t="shared" si="1"/>
        <v>12640</v>
      </c>
      <c r="J83" s="18">
        <f t="shared" si="2"/>
        <v>4.746835443037975E-2</v>
      </c>
    </row>
    <row r="84" spans="8:10" x14ac:dyDescent="0.3">
      <c r="H84" s="18">
        <v>4</v>
      </c>
      <c r="I84" s="18">
        <f t="shared" si="1"/>
        <v>12800</v>
      </c>
      <c r="J84" s="18">
        <f t="shared" si="2"/>
        <v>4.6875E-2</v>
      </c>
    </row>
  </sheetData>
  <pageMargins left="0" right="0" top="0.39409448818897608" bottom="0.39409448818897608" header="0" footer="0"/>
  <pageSetup paperSize="0" scale="83" fitToWidth="0" fitToHeight="0" pageOrder="overThenDown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8" sqref="F8"/>
    </sheetView>
  </sheetViews>
  <sheetFormatPr defaultRowHeight="14" x14ac:dyDescent="0.3"/>
  <cols>
    <col min="3" max="3" width="6.5" bestFit="1" customWidth="1"/>
    <col min="4" max="4" width="12" bestFit="1" customWidth="1"/>
    <col min="5" max="5" width="20.25" bestFit="1" customWidth="1"/>
  </cols>
  <sheetData>
    <row r="1" spans="1:7" x14ac:dyDescent="0.3">
      <c r="A1" t="s">
        <v>32</v>
      </c>
    </row>
    <row r="3" spans="1:7" x14ac:dyDescent="0.3">
      <c r="B3" t="s">
        <v>33</v>
      </c>
    </row>
    <row r="6" spans="1:7" x14ac:dyDescent="0.3">
      <c r="B6" t="s">
        <v>34</v>
      </c>
      <c r="C6" t="s">
        <v>35</v>
      </c>
      <c r="D6" t="s">
        <v>28</v>
      </c>
      <c r="E6" t="s">
        <v>36</v>
      </c>
      <c r="F6" t="s">
        <v>37</v>
      </c>
    </row>
    <row r="7" spans="1:7" x14ac:dyDescent="0.3">
      <c r="B7">
        <v>600</v>
      </c>
      <c r="C7">
        <v>200</v>
      </c>
      <c r="D7">
        <v>32</v>
      </c>
      <c r="E7">
        <v>2</v>
      </c>
      <c r="F7">
        <v>0.1</v>
      </c>
      <c r="G7">
        <f>B7/(C7*D7*F7 / E7)/2 + 0.5</f>
        <v>1.4375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table 4 microstepping</vt:lpstr>
      <vt:lpstr>1128 microstepping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schoch</dc:creator>
  <cp:lastModifiedBy>jesse schoch</cp:lastModifiedBy>
  <cp:revision>51</cp:revision>
  <dcterms:created xsi:type="dcterms:W3CDTF">2009-04-16T11:32:48Z</dcterms:created>
  <dcterms:modified xsi:type="dcterms:W3CDTF">2019-02-11T18:27:24Z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