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/Desktop/"/>
    </mc:Choice>
  </mc:AlternateContent>
  <xr:revisionPtr revIDLastSave="0" documentId="8_{05852876-88D1-EA47-98C7-9245BAD18F64}" xr6:coauthVersionLast="47" xr6:coauthVersionMax="47" xr10:uidLastSave="{00000000-0000-0000-0000-000000000000}"/>
  <bookViews>
    <workbookView xWindow="5520" yWindow="2260" windowWidth="24180" windowHeight="14000" activeTab="4" xr2:uid="{248BAD01-7AF9-434F-A3E6-7DA6F6362938}"/>
  </bookViews>
  <sheets>
    <sheet name="TGM-Chart" sheetId="4" r:id="rId1"/>
    <sheet name="TGM-Sheet-Abbrev" sheetId="6" r:id="rId2"/>
    <sheet name="TGM-Sheet-Numbers" sheetId="9" r:id="rId3"/>
    <sheet name="HexGrid-One" sheetId="8" r:id="rId4"/>
    <sheet name="HexGrid-Quantil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8" i="10" l="1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39" i="10"/>
  <c r="U39" i="10"/>
  <c r="M3" i="10"/>
  <c r="N3" i="10"/>
  <c r="O3" i="10"/>
  <c r="P3" i="10"/>
  <c r="Q3" i="10"/>
  <c r="R3" i="10"/>
  <c r="S3" i="10"/>
  <c r="T3" i="10"/>
  <c r="M4" i="10"/>
  <c r="N4" i="10"/>
  <c r="O4" i="10"/>
  <c r="P4" i="10"/>
  <c r="Q4" i="10"/>
  <c r="R4" i="10"/>
  <c r="S4" i="10"/>
  <c r="T4" i="10"/>
  <c r="M5" i="10"/>
  <c r="N5" i="10"/>
  <c r="O5" i="10"/>
  <c r="P5" i="10"/>
  <c r="Q5" i="10"/>
  <c r="R5" i="10"/>
  <c r="S5" i="10"/>
  <c r="T5" i="10"/>
  <c r="M6" i="10"/>
  <c r="N6" i="10"/>
  <c r="O6" i="10"/>
  <c r="P6" i="10"/>
  <c r="Q6" i="10"/>
  <c r="R6" i="10"/>
  <c r="S6" i="10"/>
  <c r="T6" i="10"/>
  <c r="M7" i="10"/>
  <c r="N7" i="10"/>
  <c r="O7" i="10"/>
  <c r="P7" i="10"/>
  <c r="Q7" i="10"/>
  <c r="R7" i="10"/>
  <c r="S7" i="10"/>
  <c r="T7" i="10"/>
  <c r="M8" i="10"/>
  <c r="N8" i="10"/>
  <c r="O8" i="10"/>
  <c r="P8" i="10"/>
  <c r="Q8" i="10"/>
  <c r="R8" i="10"/>
  <c r="S8" i="10"/>
  <c r="T8" i="10"/>
  <c r="M9" i="10"/>
  <c r="N9" i="10"/>
  <c r="O9" i="10"/>
  <c r="P9" i="10"/>
  <c r="Q9" i="10"/>
  <c r="R9" i="10"/>
  <c r="S9" i="10"/>
  <c r="T9" i="10"/>
  <c r="M10" i="10"/>
  <c r="N10" i="10"/>
  <c r="O10" i="10"/>
  <c r="P10" i="10"/>
  <c r="Q10" i="10"/>
  <c r="R10" i="10"/>
  <c r="S10" i="10"/>
  <c r="T10" i="10"/>
  <c r="M11" i="10"/>
  <c r="N11" i="10"/>
  <c r="O11" i="10"/>
  <c r="P11" i="10"/>
  <c r="Q11" i="10"/>
  <c r="R11" i="10"/>
  <c r="S11" i="10"/>
  <c r="T11" i="10"/>
  <c r="M12" i="10"/>
  <c r="N12" i="10"/>
  <c r="O12" i="10"/>
  <c r="P12" i="10"/>
  <c r="Q12" i="10"/>
  <c r="R12" i="10"/>
  <c r="S12" i="10"/>
  <c r="T12" i="10"/>
  <c r="M13" i="10"/>
  <c r="N13" i="10"/>
  <c r="O13" i="10"/>
  <c r="P13" i="10"/>
  <c r="Q13" i="10"/>
  <c r="R13" i="10"/>
  <c r="S13" i="10"/>
  <c r="T13" i="10"/>
  <c r="M14" i="10"/>
  <c r="N14" i="10"/>
  <c r="O14" i="10"/>
  <c r="P14" i="10"/>
  <c r="Q14" i="10"/>
  <c r="R14" i="10"/>
  <c r="S14" i="10"/>
  <c r="T14" i="10"/>
  <c r="M15" i="10"/>
  <c r="N15" i="10"/>
  <c r="O15" i="10"/>
  <c r="P15" i="10"/>
  <c r="Q15" i="10"/>
  <c r="R15" i="10"/>
  <c r="S15" i="10"/>
  <c r="T15" i="10"/>
  <c r="M16" i="10"/>
  <c r="N16" i="10"/>
  <c r="O16" i="10"/>
  <c r="P16" i="10"/>
  <c r="Q16" i="10"/>
  <c r="R16" i="10"/>
  <c r="S16" i="10"/>
  <c r="T16" i="10"/>
  <c r="M17" i="10"/>
  <c r="N17" i="10"/>
  <c r="O17" i="10"/>
  <c r="P17" i="10"/>
  <c r="Q17" i="10"/>
  <c r="R17" i="10"/>
  <c r="S17" i="10"/>
  <c r="T17" i="10"/>
  <c r="M18" i="10"/>
  <c r="N18" i="10"/>
  <c r="O18" i="10"/>
  <c r="P18" i="10"/>
  <c r="Q18" i="10"/>
  <c r="R18" i="10"/>
  <c r="S18" i="10"/>
  <c r="T18" i="10"/>
  <c r="M19" i="10"/>
  <c r="N19" i="10"/>
  <c r="O19" i="10"/>
  <c r="P19" i="10"/>
  <c r="Q19" i="10"/>
  <c r="R19" i="10"/>
  <c r="S19" i="10"/>
  <c r="T19" i="10"/>
  <c r="M20" i="10"/>
  <c r="N20" i="10"/>
  <c r="O20" i="10"/>
  <c r="P20" i="10"/>
  <c r="Q20" i="10"/>
  <c r="R20" i="10"/>
  <c r="S20" i="10"/>
  <c r="T20" i="10"/>
  <c r="M21" i="10"/>
  <c r="N21" i="10"/>
  <c r="O21" i="10"/>
  <c r="P21" i="10"/>
  <c r="Q21" i="10"/>
  <c r="R21" i="10"/>
  <c r="S21" i="10"/>
  <c r="T21" i="10"/>
  <c r="M22" i="10"/>
  <c r="N22" i="10"/>
  <c r="O22" i="10"/>
  <c r="P22" i="10"/>
  <c r="Q22" i="10"/>
  <c r="R22" i="10"/>
  <c r="S22" i="10"/>
  <c r="T22" i="10"/>
  <c r="M23" i="10"/>
  <c r="N23" i="10"/>
  <c r="O23" i="10"/>
  <c r="P23" i="10"/>
  <c r="Q23" i="10"/>
  <c r="R23" i="10"/>
  <c r="S23" i="10"/>
  <c r="T23" i="10"/>
  <c r="M24" i="10"/>
  <c r="N24" i="10"/>
  <c r="O24" i="10"/>
  <c r="P24" i="10"/>
  <c r="Q24" i="10"/>
  <c r="R24" i="10"/>
  <c r="S24" i="10"/>
  <c r="T24" i="10"/>
  <c r="M25" i="10"/>
  <c r="N25" i="10"/>
  <c r="O25" i="10"/>
  <c r="P25" i="10"/>
  <c r="Q25" i="10"/>
  <c r="R25" i="10"/>
  <c r="S25" i="10"/>
  <c r="T25" i="10"/>
  <c r="M26" i="10"/>
  <c r="N26" i="10"/>
  <c r="O26" i="10"/>
  <c r="P26" i="10"/>
  <c r="Q26" i="10"/>
  <c r="R26" i="10"/>
  <c r="S26" i="10"/>
  <c r="T26" i="10"/>
  <c r="M27" i="10"/>
  <c r="N27" i="10"/>
  <c r="O27" i="10"/>
  <c r="P27" i="10"/>
  <c r="Q27" i="10"/>
  <c r="R27" i="10"/>
  <c r="S27" i="10"/>
  <c r="T27" i="10"/>
  <c r="M28" i="10"/>
  <c r="N28" i="10"/>
  <c r="O28" i="10"/>
  <c r="P28" i="10"/>
  <c r="Q28" i="10"/>
  <c r="R28" i="10"/>
  <c r="S28" i="10"/>
  <c r="T28" i="10"/>
  <c r="M29" i="10"/>
  <c r="N29" i="10"/>
  <c r="O29" i="10"/>
  <c r="P29" i="10"/>
  <c r="Q29" i="10"/>
  <c r="R29" i="10"/>
  <c r="S29" i="10"/>
  <c r="T29" i="10"/>
  <c r="M30" i="10"/>
  <c r="N30" i="10"/>
  <c r="O30" i="10"/>
  <c r="P30" i="10"/>
  <c r="Q30" i="10"/>
  <c r="R30" i="10"/>
  <c r="S30" i="10"/>
  <c r="T30" i="10"/>
  <c r="M31" i="10"/>
  <c r="N31" i="10"/>
  <c r="O31" i="10"/>
  <c r="P31" i="10"/>
  <c r="Q31" i="10"/>
  <c r="R31" i="10"/>
  <c r="S31" i="10"/>
  <c r="T31" i="10"/>
  <c r="M32" i="10"/>
  <c r="N32" i="10"/>
  <c r="O32" i="10"/>
  <c r="P32" i="10"/>
  <c r="Q32" i="10"/>
  <c r="R32" i="10"/>
  <c r="S32" i="10"/>
  <c r="T32" i="10"/>
  <c r="M33" i="10"/>
  <c r="N33" i="10"/>
  <c r="O33" i="10"/>
  <c r="P33" i="10"/>
  <c r="Q33" i="10"/>
  <c r="R33" i="10"/>
  <c r="S33" i="10"/>
  <c r="T33" i="10"/>
  <c r="M34" i="10"/>
  <c r="N34" i="10"/>
  <c r="O34" i="10"/>
  <c r="P34" i="10"/>
  <c r="Q34" i="10"/>
  <c r="R34" i="10"/>
  <c r="S34" i="10"/>
  <c r="T34" i="10"/>
  <c r="M35" i="10"/>
  <c r="N35" i="10"/>
  <c r="O35" i="10"/>
  <c r="P35" i="10"/>
  <c r="Q35" i="10"/>
  <c r="R35" i="10"/>
  <c r="S35" i="10"/>
  <c r="T35" i="10"/>
  <c r="M36" i="10"/>
  <c r="N36" i="10"/>
  <c r="O36" i="10"/>
  <c r="P36" i="10"/>
  <c r="Q36" i="10"/>
  <c r="R36" i="10"/>
  <c r="S36" i="10"/>
  <c r="T36" i="10"/>
  <c r="M37" i="10"/>
  <c r="N37" i="10"/>
  <c r="O37" i="10"/>
  <c r="P37" i="10"/>
  <c r="Q37" i="10"/>
  <c r="R37" i="10"/>
  <c r="S37" i="10"/>
  <c r="T37" i="10"/>
  <c r="M38" i="10"/>
  <c r="N38" i="10"/>
  <c r="O38" i="10"/>
  <c r="P38" i="10"/>
  <c r="Q38" i="10"/>
  <c r="R38" i="10"/>
  <c r="S38" i="10"/>
  <c r="T38" i="10"/>
  <c r="M39" i="10"/>
  <c r="N39" i="10"/>
  <c r="O39" i="10"/>
  <c r="P39" i="10"/>
  <c r="Q39" i="10"/>
  <c r="R39" i="10"/>
  <c r="S39" i="10"/>
  <c r="T39" i="10"/>
  <c r="S2" i="10"/>
  <c r="T2" i="10"/>
  <c r="R2" i="10"/>
  <c r="Q2" i="10"/>
  <c r="P2" i="10"/>
  <c r="O2" i="10"/>
  <c r="N2" i="10"/>
  <c r="M2" i="10"/>
  <c r="H2" i="4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2" i="10"/>
  <c r="G2" i="4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2" i="8"/>
  <c r="D2" i="8"/>
  <c r="E3" i="8"/>
  <c r="D3" i="8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H26" i="9"/>
  <c r="D39" i="9"/>
  <c r="C39" i="9" s="1"/>
  <c r="D38" i="9"/>
  <c r="C38" i="9" s="1"/>
  <c r="D37" i="9"/>
  <c r="C37" i="9" s="1"/>
  <c r="D36" i="9"/>
  <c r="C36" i="9" s="1"/>
  <c r="D35" i="9"/>
  <c r="C35" i="9" s="1"/>
  <c r="D34" i="9"/>
  <c r="C34" i="9" s="1"/>
  <c r="D33" i="9"/>
  <c r="C33" i="9" s="1"/>
  <c r="D32" i="9"/>
  <c r="C32" i="9" s="1"/>
  <c r="D31" i="9"/>
  <c r="C31" i="9" s="1"/>
  <c r="D30" i="9"/>
  <c r="C30" i="9" s="1"/>
  <c r="D29" i="9"/>
  <c r="C29" i="9"/>
  <c r="D28" i="9"/>
  <c r="C28" i="9" s="1"/>
  <c r="D27" i="9"/>
  <c r="C27" i="9"/>
  <c r="D26" i="9"/>
  <c r="C26" i="9"/>
  <c r="D25" i="9"/>
  <c r="C25" i="9" s="1"/>
  <c r="D24" i="9"/>
  <c r="C24" i="9" s="1"/>
  <c r="D23" i="9"/>
  <c r="C23" i="9" s="1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D22" i="9"/>
  <c r="C22" i="9" s="1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D21" i="9"/>
  <c r="C21" i="9" s="1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D20" i="9"/>
  <c r="C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D19" i="9"/>
  <c r="C19" i="9" s="1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D18" i="9"/>
  <c r="C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D17" i="9"/>
  <c r="C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D16" i="9"/>
  <c r="C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D15" i="9"/>
  <c r="C15" i="9" s="1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D14" i="9"/>
  <c r="C14" i="9"/>
  <c r="D13" i="9"/>
  <c r="C13" i="9"/>
  <c r="D12" i="9"/>
  <c r="C12" i="9" s="1"/>
  <c r="D11" i="9"/>
  <c r="C11" i="9"/>
  <c r="D10" i="9"/>
  <c r="C10" i="9" s="1"/>
  <c r="D9" i="9"/>
  <c r="C9" i="9" s="1"/>
  <c r="D8" i="9"/>
  <c r="C8" i="9"/>
  <c r="D7" i="9"/>
  <c r="C7" i="9"/>
  <c r="D6" i="9"/>
  <c r="C6" i="9" s="1"/>
  <c r="D5" i="9"/>
  <c r="C5" i="9"/>
  <c r="D4" i="9"/>
  <c r="C4" i="9" s="1"/>
  <c r="D3" i="9"/>
  <c r="C3" i="9" s="1"/>
  <c r="D2" i="9"/>
  <c r="C2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2" i="6"/>
  <c r="O2" i="4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V33" i="6"/>
  <c r="U33" i="6"/>
  <c r="S33" i="6"/>
  <c r="Q33" i="6"/>
  <c r="O33" i="6"/>
  <c r="I33" i="6"/>
  <c r="H33" i="6"/>
  <c r="U32" i="6"/>
  <c r="T32" i="6"/>
  <c r="S32" i="6"/>
  <c r="R32" i="6"/>
  <c r="Q32" i="6"/>
  <c r="P32" i="6"/>
  <c r="O32" i="6"/>
  <c r="N32" i="6"/>
  <c r="M32" i="6"/>
  <c r="L32" i="6"/>
  <c r="J32" i="6"/>
  <c r="I32" i="6"/>
  <c r="H32" i="6"/>
  <c r="T31" i="6"/>
  <c r="R31" i="6"/>
  <c r="O31" i="6"/>
  <c r="N31" i="6"/>
  <c r="M31" i="6"/>
  <c r="L31" i="6"/>
  <c r="K31" i="6"/>
  <c r="H31" i="6"/>
  <c r="T30" i="6"/>
  <c r="S30" i="6"/>
  <c r="R30" i="6"/>
  <c r="O30" i="6"/>
  <c r="N30" i="6"/>
  <c r="M30" i="6"/>
  <c r="L30" i="6"/>
  <c r="K30" i="6"/>
  <c r="J30" i="6"/>
  <c r="H30" i="6"/>
  <c r="V29" i="6"/>
  <c r="T29" i="6"/>
  <c r="R29" i="6"/>
  <c r="P29" i="6"/>
  <c r="O29" i="6"/>
  <c r="L29" i="6"/>
  <c r="J29" i="6"/>
  <c r="H29" i="6"/>
  <c r="V28" i="6"/>
  <c r="U28" i="6"/>
  <c r="T28" i="6"/>
  <c r="S28" i="6"/>
  <c r="R28" i="6"/>
  <c r="P28" i="6"/>
  <c r="O28" i="6"/>
  <c r="L28" i="6"/>
  <c r="K28" i="6"/>
  <c r="J28" i="6"/>
  <c r="V27" i="6"/>
  <c r="U27" i="6"/>
  <c r="T27" i="6"/>
  <c r="S27" i="6"/>
  <c r="R27" i="6"/>
  <c r="Q27" i="6"/>
  <c r="P27" i="6"/>
  <c r="O27" i="6"/>
  <c r="M27" i="6"/>
  <c r="L27" i="6"/>
  <c r="J27" i="6"/>
  <c r="I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J3" i="4"/>
  <c r="K3" i="4"/>
  <c r="L3" i="4"/>
  <c r="M3" i="4"/>
  <c r="N3" i="4"/>
  <c r="O3" i="4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K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J2" i="4" l="1"/>
  <c r="K2" i="4"/>
  <c r="L2" i="4"/>
  <c r="M2" i="4"/>
  <c r="N2" i="4"/>
  <c r="M28" i="6" l="1"/>
  <c r="H26" i="6"/>
  <c r="U30" i="6"/>
  <c r="P30" i="6"/>
  <c r="Q30" i="6"/>
  <c r="Q29" i="6"/>
  <c r="K32" i="6"/>
  <c r="S31" i="6"/>
  <c r="L33" i="6"/>
  <c r="U29" i="6"/>
  <c r="V30" i="6"/>
  <c r="H27" i="6"/>
  <c r="P33" i="6"/>
  <c r="S29" i="6"/>
  <c r="N28" i="6"/>
  <c r="V32" i="6"/>
  <c r="K33" i="6"/>
  <c r="N33" i="6"/>
  <c r="K29" i="6"/>
  <c r="M33" i="6"/>
  <c r="H28" i="6"/>
  <c r="M29" i="6"/>
  <c r="I31" i="6"/>
  <c r="K27" i="6"/>
  <c r="J33" i="6"/>
  <c r="U31" i="6"/>
  <c r="R33" i="6"/>
  <c r="N27" i="6"/>
  <c r="I28" i="6"/>
  <c r="V31" i="6"/>
  <c r="I29" i="6"/>
  <c r="Q28" i="6"/>
  <c r="T33" i="6"/>
  <c r="N29" i="6"/>
  <c r="Q31" i="6"/>
  <c r="J31" i="6"/>
  <c r="I30" i="6"/>
  <c r="P31" i="6"/>
</calcChain>
</file>

<file path=xl/sharedStrings.xml><?xml version="1.0" encoding="utf-8"?>
<sst xmlns="http://schemas.openxmlformats.org/spreadsheetml/2006/main" count="628" uniqueCount="140">
  <si>
    <t>Province</t>
  </si>
  <si>
    <t>Population</t>
  </si>
  <si>
    <t>Aceh</t>
  </si>
  <si>
    <t>Bali</t>
  </si>
  <si>
    <t>Bangka-Belitung</t>
  </si>
  <si>
    <t>Banten</t>
  </si>
  <si>
    <t>Bengkulu</t>
  </si>
  <si>
    <t>Gorontalo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</si>
  <si>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</si>
  <si>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</si>
  <si>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</si>
  <si>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</si>
  <si>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</si>
  <si>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</si>
  <si>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</si>
  <si>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</si>
  <si>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</si>
  <si>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</si>
  <si>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</si>
  <si>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</si>
  <si>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</si>
  <si>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</si>
  <si>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</si>
  <si>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</si>
  <si>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</si>
  <si>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</si>
  <si>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</si>
  <si>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</si>
  <si>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</si>
  <si>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</si>
  <si>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</si>
  <si>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</si>
  <si>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</si>
  <si>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</si>
  <si>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</si>
  <si>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</si>
  <si>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Label</t>
  </si>
  <si>
    <t>Abbreviation</t>
  </si>
  <si>
    <t>AC</t>
  </si>
  <si>
    <t>BA</t>
  </si>
  <si>
    <t>BB</t>
  </si>
  <si>
    <t>BT</t>
  </si>
  <si>
    <t>BE</t>
  </si>
  <si>
    <t>GO</t>
  </si>
  <si>
    <t>JK</t>
  </si>
  <si>
    <t>JA</t>
  </si>
  <si>
    <t>JB</t>
  </si>
  <si>
    <t>JT</t>
  </si>
  <si>
    <t>JI</t>
  </si>
  <si>
    <t>KB</t>
  </si>
  <si>
    <t>KS</t>
  </si>
  <si>
    <t>KT</t>
  </si>
  <si>
    <t>KI</t>
  </si>
  <si>
    <t>KU</t>
  </si>
  <si>
    <t>KR</t>
  </si>
  <si>
    <t>LA</t>
  </si>
  <si>
    <t>MA</t>
  </si>
  <si>
    <t>MU</t>
  </si>
  <si>
    <t>NB</t>
  </si>
  <si>
    <t>NT</t>
  </si>
  <si>
    <t>PA</t>
  </si>
  <si>
    <t>PB</t>
  </si>
  <si>
    <t>RI</t>
  </si>
  <si>
    <t>SR</t>
  </si>
  <si>
    <t>SN</t>
  </si>
  <si>
    <t>ST</t>
  </si>
  <si>
    <t>SG</t>
  </si>
  <si>
    <t>SA</t>
  </si>
  <si>
    <t>SB</t>
  </si>
  <si>
    <t>SS</t>
  </si>
  <si>
    <t>SU</t>
  </si>
  <si>
    <t>YO</t>
  </si>
  <si>
    <t>Papua Barat Daya</t>
  </si>
  <si>
    <t>Papua Tengah</t>
  </si>
  <si>
    <t>Papua Selatan</t>
  </si>
  <si>
    <t>Aceh: 1, 1</t>
  </si>
  <si>
    <t>Bali: 8, 9</t>
  </si>
  <si>
    <t>Banten: 8, 3</t>
  </si>
  <si>
    <t>Bengkulu: 6, 2</t>
  </si>
  <si>
    <t>Daerah Istimewa Yogyakarta</t>
  </si>
  <si>
    <t>Yogyakarta: 8, 6</t>
  </si>
  <si>
    <t>DKI Jakarta</t>
  </si>
  <si>
    <t>Jakarta Raya: 7, 4</t>
  </si>
  <si>
    <t>Gorontalo: 4, 10</t>
  </si>
  <si>
    <t>Jambi: 4, 2</t>
  </si>
  <si>
    <t>Jawa Barat: 8, 4</t>
  </si>
  <si>
    <t>Jawa Tengah: 8, 5</t>
  </si>
  <si>
    <t>Jawa Timur: 8, 7</t>
  </si>
  <si>
    <t>Kalimantan Barat: 3, 6</t>
  </si>
  <si>
    <t>Kalimantan Selatan: 4, 7</t>
  </si>
  <si>
    <t>Kalimantan Tengah: 4, 6</t>
  </si>
  <si>
    <t>Kalimantan Timur: 3, 7</t>
  </si>
  <si>
    <t>Kalimantan Utara: 2, 7</t>
  </si>
  <si>
    <t>Kepulauan Bangka Belitung</t>
  </si>
  <si>
    <t>Bangka- Belitung: 4, 4</t>
  </si>
  <si>
    <t>Kepulauan Riau: 2, 4</t>
  </si>
  <si>
    <t>Lampung: 6, 3</t>
  </si>
  <si>
    <t>Maluku: 6, 12</t>
  </si>
  <si>
    <t>Maluku Utara: 4, 12</t>
  </si>
  <si>
    <t>Nusa Tenggara Barat: 8, 11</t>
  </si>
  <si>
    <t>Nusa Tenggara Timur: 8, 13</t>
  </si>
  <si>
    <t>Papua: 5, 15</t>
  </si>
  <si>
    <t>Papua Barat: 5, 14</t>
  </si>
  <si>
    <t>PD</t>
  </si>
  <si>
    <t>Papua Barat Daya: 4, 14</t>
  </si>
  <si>
    <t>Papua Pegunungan</t>
  </si>
  <si>
    <t>PP</t>
  </si>
  <si>
    <t>Papua Pegunungan: 6, 15</t>
  </si>
  <si>
    <t>PS</t>
  </si>
  <si>
    <t>Papua Selatan: 7, 15</t>
  </si>
  <si>
    <t>PT</t>
  </si>
  <si>
    <t>Papua Tengah: 6, 14</t>
  </si>
  <si>
    <t>Riau: 3, 2</t>
  </si>
  <si>
    <t>Sulawesi Barat: 5, 9</t>
  </si>
  <si>
    <t>Sulawesi Selatan: 6, 9</t>
  </si>
  <si>
    <t>Sulawesi Tengah: 5, 10</t>
  </si>
  <si>
    <t>Sulawesi Tenggara: 6, 10</t>
  </si>
  <si>
    <t>Sulawesi Utara: 3, 10</t>
  </si>
  <si>
    <t>Sumatera Barat: 3, 1</t>
  </si>
  <si>
    <t>Sumatera Selatan: 5, 2</t>
  </si>
  <si>
    <t>Sumatera Utara: 2, 1</t>
  </si>
  <si>
    <t>X</t>
  </si>
  <si>
    <t>Y</t>
  </si>
  <si>
    <t>Quartile</t>
  </si>
  <si>
    <t>Q1X</t>
  </si>
  <si>
    <t>Q1Y</t>
  </si>
  <si>
    <t>Q2X</t>
  </si>
  <si>
    <t>Q2Y</t>
  </si>
  <si>
    <t>Q3X</t>
  </si>
  <si>
    <t>Q3Y</t>
  </si>
  <si>
    <t>Q4X</t>
  </si>
  <si>
    <t>Q4Y</t>
  </si>
  <si>
    <t>Map Value</t>
  </si>
  <si>
    <t>Quintile</t>
  </si>
  <si>
    <t>Col</t>
  </si>
  <si>
    <t>Row</t>
  </si>
  <si>
    <t>X-adjustment</t>
  </si>
  <si>
    <t>Y-adjustment</t>
  </si>
  <si>
    <t>Xlabels</t>
  </si>
  <si>
    <t>Ylabels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</si>
</sst>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164" formatCode="0.0"/>
    <numFmt numFmtId="165" formatCode=";;;"/>
    <numFmt numFmtId="166" formatCode="\A\C"/>
    <numFmt numFmtId="167" formatCode="&quot;SU&quot;"/>
    <numFmt numFmtId="168" formatCode="&quot;SB&quot;"/>
    <numFmt numFmtId="169" formatCode="&quot;RI&quot;"/>
    <numFmt numFmtId="170" formatCode="&quot;JA&quot;"/>
    <numFmt numFmtId="171" formatCode="&quot;SS&quot;"/>
    <numFmt numFmtId="172" formatCode="&quot;BE&quot;"/>
    <numFmt numFmtId="173" formatCode="&quot;LA&quot;"/>
    <numFmt numFmtId="174" formatCode="&quot;BT&quot;"/>
    <numFmt numFmtId="175" formatCode="&quot;JB&quot;"/>
    <numFmt numFmtId="176" formatCode="&quot;JT&quot;"/>
    <numFmt numFmtId="177" formatCode="&quot;KR&quot;"/>
    <numFmt numFmtId="178" formatCode="&quot;KB&quot;"/>
    <numFmt numFmtId="179" formatCode="&quot;KT&quot;"/>
    <numFmt numFmtId="180" formatCode="&quot;KU&quot;"/>
    <numFmt numFmtId="181" formatCode="&quot;KI&quot;"/>
    <numFmt numFmtId="182" formatCode="&quot;KS&quot;"/>
    <numFmt numFmtId="183" formatCode="&quot;JI&quot;"/>
    <numFmt numFmtId="184" formatCode="&quot;SR&quot;"/>
    <numFmt numFmtId="185" formatCode="&quot;BA&quot;"/>
    <numFmt numFmtId="186" formatCode="&quot;SA&quot;"/>
    <numFmt numFmtId="187" formatCode="&quot;GO&quot;"/>
    <numFmt numFmtId="188" formatCode="&quot;ST&quot;"/>
    <numFmt numFmtId="189" formatCode="&quot;SG&quot;"/>
    <numFmt numFmtId="190" formatCode="&quot;NB&quot;"/>
    <numFmt numFmtId="191" formatCode="&quot;NT&quot;"/>
    <numFmt numFmtId="192" formatCode="&quot;MU&quot;"/>
    <numFmt numFmtId="193" formatCode="&quot;MA&quot;"/>
    <numFmt numFmtId="194" formatCode="&quot;PD&quot;"/>
    <numFmt numFmtId="195" formatCode="&quot;PB&quot;"/>
    <numFmt numFmtId="196" formatCode="&quot;PT&quot;"/>
    <numFmt numFmtId="197" formatCode="&quot;PA&quot;"/>
    <numFmt numFmtId="198" formatCode="&quot;PS&quot;"/>
    <numFmt numFmtId="199" formatCode="&quot;PP&quot;"/>
    <numFmt numFmtId="200" formatCode="&quot;JK&quot;"/>
    <numFmt numFmtId="201" formatCode="&quot;BB&quot;"/>
    <numFmt numFmtId="202" formatCode="&quot;YO&quot;"/>
  </numFmts>
  <fonts count="4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3">
    <xf numFmtId="0" fontId="0" fillId="0" borderId="0" xfId="0"/>
    <xf numFmtId="3" fontId="0" fillId="0" borderId="0" xfId="0" applyNumberFormat="1"/>
    <xf numFmtId="0" fontId="1" fillId="0" borderId="0" xfId="0" applyFont="1"/>
    <xf numFmtId="165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194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200" fontId="0" fillId="0" borderId="1" xfId="0" applyNumberFormat="1" applyBorder="1" applyAlignment="1">
      <alignment horizontal="center" vertical="center"/>
    </xf>
    <xf numFmtId="201" fontId="0" fillId="0" borderId="1" xfId="0" applyNumberFormat="1" applyBorder="1" applyAlignment="1">
      <alignment horizontal="center" vertical="center"/>
    </xf>
    <xf numFmtId="202" fontId="0" fillId="0" borderId="1" xfId="0" applyNumberFormat="1" applyBorder="1" applyAlignment="1">
      <alignment horizontal="center" vertic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4"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'TGM-Chart'!$D$1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F00234-1FD5-6E43-BCD0-A1F5516A8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C4-A44C-B0B4-35EE8A6086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7F26C4-D400-E348-A6E8-9656969FB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C4-A44C-B0B4-35EE8A6086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1C2C9B-4B62-BD48-97FD-EB3201C1E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C4-A44C-B0B4-35EE8A6086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F70822-5AF2-3748-A39A-8CDED0ACB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C4-A44C-B0B4-35EE8A6086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8839BF-7DA8-8D49-9735-BAE5381F1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C4-A44C-B0B4-35EE8A6086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33C564-2696-474D-9B74-E029440AF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C4-A44C-B0B4-35EE8A6086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444224-E678-6A4D-A5C5-394366407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C4-A44C-B0B4-35EE8A6086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F93CB1-8638-5C48-BF3E-488867180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C4-A44C-B0B4-35EE8A6086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560FD3-4A05-1448-A34E-497C40EC9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C4-A44C-B0B4-35EE8A6086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21EA71-C495-6343-A872-B35245608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C4-A44C-B0B4-35EE8A6086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C5400C-2C3D-F547-A8ED-9159B33DF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C4-A44C-B0B4-35EE8A6086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2951F6-8925-0B47-8B18-9243ABE4B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C4-A44C-B0B4-35EE8A6086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FEA4FF-4D0E-254E-964A-E3E6D749D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C4-A44C-B0B4-35EE8A6086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E7D4EF-06B1-B049-B55A-5894E3B02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C4-A44C-B0B4-35EE8A6086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EB8EA95-5832-4944-915B-19B2C7CD9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C4-A44C-B0B4-35EE8A6086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9B7162-814F-7F41-A476-1894D45EA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C4-A44C-B0B4-35EE8A6086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898D67D-226E-614B-94D1-607AA18D9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C4-A44C-B0B4-35EE8A6086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2652083-1DA1-CC42-AB99-2DDB16C1B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C4-A44C-B0B4-35EE8A6086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5A3BF6A-61A5-FE49-8E5F-A0162A352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C4-A44C-B0B4-35EE8A6086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ED2C86-FB12-7444-9547-54F639B1B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C4-A44C-B0B4-35EE8A6086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36FBE89-B9A9-394D-8736-E39BE3903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C4-A44C-B0B4-35EE8A6086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21AEA51-F678-1348-B5F1-D9364A628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C4-A44C-B0B4-35EE8A6086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973A255-C24C-3745-BBAB-BC6056F28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C4-A44C-B0B4-35EE8A6086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5E1F4E-D9E6-4E4E-9ABB-E41B755AB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3C4-A44C-B0B4-35EE8A6086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5056607-C347-AC47-9F26-C7A6C17C9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3C4-A44C-B0B4-35EE8A6086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3289425-9A76-3B44-B9D7-075E572ED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3C4-A44C-B0B4-35EE8A6086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F4E8CBB-5C85-2245-8B9D-D11B81920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3C4-A44C-B0B4-35EE8A60861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834FD50-B937-3C42-9AE7-DE06B0432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3C4-A44C-B0B4-35EE8A60861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2F64DEB-95E3-AF49-AE5C-4EC5C500E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3C4-A44C-B0B4-35EE8A6086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2C8DC1B-CAD1-B946-B898-1D5E3B790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3C4-A44C-B0B4-35EE8A60861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CAAC3B3-0656-014E-8049-BC250CB6C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3C4-A44C-B0B4-35EE8A60861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05D165D-4771-1548-B0FA-D4DEAD33A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3C4-A44C-B0B4-35EE8A60861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12A8D4-3CE4-CC41-A52E-B733E70E9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3C4-A44C-B0B4-35EE8A60861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3650F47-7790-CD4D-A289-C55687F79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3C4-A44C-B0B4-35EE8A60861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8F506C7-5933-EC47-BBC1-2451E6D93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3C4-A44C-B0B4-35EE8A60861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1446530-6E75-C44A-B821-445AECCE9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3C4-A44C-B0B4-35EE8A60861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8EC5E42-C90A-C645-83A4-9CC1AC2DF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3C4-A44C-B0B4-35EE8A60861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C3B0974-6737-4D44-86AA-E23D72C5B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3C4-A44C-B0B4-35EE8A608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'TGM-Chart'!$D$2:$D$39</c:f>
              <c:numCache>
                <c:formatCode>General</c:formatCode>
                <c:ptCount val="38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2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xVal>
          <c:yVal>
            <c:numRef>
              <c:f>'TGM-Chart'!$E$2:$E$39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'TGM-Chart'!$B$2:$B$39</c15:f>
                <c15:dlblRangeCache>
                  <c:ptCount val="38"/>
                  <c:pt idx="0">
                    <c:v>AC</c:v>
                  </c:pt>
                  <c:pt idx="1">
                    <c:v>BA</c:v>
                  </c:pt>
                  <c:pt idx="2">
                    <c:v>BT</c:v>
                  </c:pt>
                  <c:pt idx="3">
                    <c:v>BE</c:v>
                  </c:pt>
                  <c:pt idx="4">
                    <c:v>YO</c:v>
                  </c:pt>
                  <c:pt idx="5">
                    <c:v>JK</c:v>
                  </c:pt>
                  <c:pt idx="6">
                    <c:v>GO</c:v>
                  </c:pt>
                  <c:pt idx="7">
                    <c:v>JA</c:v>
                  </c:pt>
                  <c:pt idx="8">
                    <c:v>JB</c:v>
                  </c:pt>
                  <c:pt idx="9">
                    <c:v>JT</c:v>
                  </c:pt>
                  <c:pt idx="10">
                    <c:v>JI</c:v>
                  </c:pt>
                  <c:pt idx="11">
                    <c:v>KB</c:v>
                  </c:pt>
                  <c:pt idx="12">
                    <c:v>KS</c:v>
                  </c:pt>
                  <c:pt idx="13">
                    <c:v>KT</c:v>
                  </c:pt>
                  <c:pt idx="14">
                    <c:v>KI</c:v>
                  </c:pt>
                  <c:pt idx="15">
                    <c:v>KU</c:v>
                  </c:pt>
                  <c:pt idx="16">
                    <c:v>BB</c:v>
                  </c:pt>
                  <c:pt idx="17">
                    <c:v>KR</c:v>
                  </c:pt>
                  <c:pt idx="18">
                    <c:v>LA</c:v>
                  </c:pt>
                  <c:pt idx="19">
                    <c:v>MA</c:v>
                  </c:pt>
                  <c:pt idx="20">
                    <c:v>MU</c:v>
                  </c:pt>
                  <c:pt idx="21">
                    <c:v>NB</c:v>
                  </c:pt>
                  <c:pt idx="22">
                    <c:v>NT</c:v>
                  </c:pt>
                  <c:pt idx="23">
                    <c:v>PA</c:v>
                  </c:pt>
                  <c:pt idx="24">
                    <c:v>PB</c:v>
                  </c:pt>
                  <c:pt idx="25">
                    <c:v>PD</c:v>
                  </c:pt>
                  <c:pt idx="26">
                    <c:v>PP</c:v>
                  </c:pt>
                  <c:pt idx="27">
                    <c:v>PS</c:v>
                  </c:pt>
                  <c:pt idx="28">
                    <c:v>PT</c:v>
                  </c:pt>
                  <c:pt idx="29">
                    <c:v>RI</c:v>
                  </c:pt>
                  <c:pt idx="30">
                    <c:v>SR</c:v>
                  </c:pt>
                  <c:pt idx="31">
                    <c:v>SN</c:v>
                  </c:pt>
                  <c:pt idx="32">
                    <c:v>ST</c:v>
                  </c:pt>
                  <c:pt idx="33">
                    <c:v>SG</c:v>
                  </c:pt>
                  <c:pt idx="34">
                    <c:v>SA</c:v>
                  </c:pt>
                  <c:pt idx="35">
                    <c:v>SB</c:v>
                  </c:pt>
                  <c:pt idx="36">
                    <c:v>SS</c:v>
                  </c:pt>
                  <c:pt idx="37">
                    <c:v>SU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C4-A44C-B0B4-35EE8A60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14383"/>
        <c:axId val="2070686095"/>
      </c:scatterChart>
      <c:valAx>
        <c:axId val="18187143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070686095"/>
        <c:crosses val="autoZero"/>
        <c:crossBetween val="midCat"/>
      </c:valAx>
      <c:valAx>
        <c:axId val="2070686095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187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'TGM-Chart'!$I$1</c:f>
              <c:strCache>
                <c:ptCount val="1"/>
                <c:pt idx="0">
                  <c:v>Q1Y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2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'TGM-Chart'!$H$2:$H$39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#N/A</c:v>
                </c:pt>
                <c:pt idx="30">
                  <c:v>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'TGM-Chart'!$I$2:$I$39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#N/A</c:v>
                </c:pt>
                <c:pt idx="30">
                  <c:v>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3344-A221-3DC8DCE4FE2D}"/>
            </c:ext>
          </c:extLst>
        </c:ser>
        <c:ser>
          <c:idx val="1"/>
          <c:order val="1"/>
          <c:tx>
            <c:strRef>
              <c:f>'TGM-Chart'!$K$1</c:f>
              <c:strCache>
                <c:ptCount val="1"/>
                <c:pt idx="0">
                  <c:v>Q2Y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'TGM-Chart'!$J$2:$J$39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6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</c:v>
                </c:pt>
                <c:pt idx="18">
                  <c:v>#N/A</c:v>
                </c:pt>
                <c:pt idx="19">
                  <c:v>12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'TGM-Chart'!$K$2:$K$39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</c:v>
                </c:pt>
                <c:pt idx="18">
                  <c:v>#N/A</c:v>
                </c:pt>
                <c:pt idx="19">
                  <c:v>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2-3344-A221-3DC8DCE4FE2D}"/>
            </c:ext>
          </c:extLst>
        </c:ser>
        <c:ser>
          <c:idx val="2"/>
          <c:order val="2"/>
          <c:tx>
            <c:strRef>
              <c:f>'TGM-Chart'!$M$1</c:f>
              <c:strCache>
                <c:ptCount val="1"/>
                <c:pt idx="0">
                  <c:v>Q3Y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'TGM-Chart'!$L$2:$L$39</c:f>
              <c:numCache>
                <c:formatCode>General</c:formatCode>
                <c:ptCount val="38"/>
                <c:pt idx="0">
                  <c:v>1</c:v>
                </c:pt>
                <c:pt idx="1">
                  <c:v>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</c:v>
                </c:pt>
                <c:pt idx="12">
                  <c:v>7</c:v>
                </c:pt>
                <c:pt idx="13">
                  <c:v>#N/A</c:v>
                </c:pt>
                <c:pt idx="14">
                  <c:v>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'TGM-Chart'!$M$2:$M$39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</c:v>
                </c:pt>
                <c:pt idx="12">
                  <c:v>4</c:v>
                </c:pt>
                <c:pt idx="13">
                  <c:v>#N/A</c:v>
                </c:pt>
                <c:pt idx="14">
                  <c:v>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2-3344-A221-3DC8DCE4FE2D}"/>
            </c:ext>
          </c:extLst>
        </c:ser>
        <c:ser>
          <c:idx val="3"/>
          <c:order val="3"/>
          <c:tx>
            <c:strRef>
              <c:f>'TGM-Chart'!$O$1</c:f>
              <c:strCache>
                <c:ptCount val="1"/>
                <c:pt idx="0">
                  <c:v>Q4Y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'TGM-Chart'!$N$2:$N$39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</c:v>
                </c:pt>
                <c:pt idx="30">
                  <c:v>#N/A</c:v>
                </c:pt>
                <c:pt idx="31">
                  <c:v>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</c:v>
                </c:pt>
                <c:pt idx="37">
                  <c:v>1</c:v>
                </c:pt>
              </c:numCache>
            </c:numRef>
          </c:xVal>
          <c:yVal>
            <c:numRef>
              <c:f>'TGM-Chart'!$O$2:$O$39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#N/A</c:v>
                </c:pt>
                <c:pt idx="7">
                  <c:v>#N/A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</c:v>
                </c:pt>
                <c:pt idx="30">
                  <c:v>#N/A</c:v>
                </c:pt>
                <c:pt idx="31">
                  <c:v>6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5</c:v>
                </c:pt>
                <c:pt idx="3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2-3344-A221-3DC8DCE4FE2D}"/>
            </c:ext>
          </c:extLst>
        </c:ser>
        <c:ser>
          <c:idx val="4"/>
          <c:order val="4"/>
          <c:tx>
            <c:v>Labels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9598492-F458-FD46-ACAD-84FD0B63B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E2-3344-A221-3DC8DCE4FE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4E28F0-4B7A-5447-B336-60609E924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0E2-3344-A221-3DC8DCE4FE2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FEC8F4-F6DF-5542-968A-C7BEFD93BD1C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0E2-3344-A221-3DC8DCE4FE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13779B-BB96-3241-99D5-C4C4F07314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0E2-3344-A221-3DC8DCE4FE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574726-E077-D946-A9EF-B1A9432B6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0E2-3344-A221-3DC8DCE4FE2D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06F484-5CB6-584F-886D-4302840E8CD2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0E2-3344-A221-3DC8DCE4FE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E672FC-0874-5A47-B343-E07558525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0E2-3344-A221-3DC8DCE4FE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517743-5E1E-8443-96E1-F7DBD44DF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0E2-3344-A221-3DC8DCE4FE2D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B64825-A7A2-7448-B82F-DCED76F189BA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0E2-3344-A221-3DC8DCE4FE2D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5B1973C-E0BD-E146-B2B9-75A8998683DF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0E2-3344-A221-3DC8DCE4FE2D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B71FD6-7C12-804A-9145-B40923D7B62C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0E2-3344-A221-3DC8DCE4FE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AEE20B-6308-6C47-B0BD-05D775665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0E2-3344-A221-3DC8DCE4FE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F743009-2AEE-484D-B761-A43B7165B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0E2-3344-A221-3DC8DCE4FE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9CB451-B7EB-E74E-A73D-70D1133EA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0E2-3344-A221-3DC8DCE4FE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DE56B0-84DA-1F44-8C30-A1D4811BB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0E2-3344-A221-3DC8DCE4FE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08E9B1-74A3-C141-9150-8F8D73060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0E2-3344-A221-3DC8DCE4FE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AD4D53-5560-144B-8C7C-0A17EA497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0E2-3344-A221-3DC8DCE4FE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0671DB-5AEC-B642-BA08-506D0947C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0E2-3344-A221-3DC8DCE4FE2D}"/>
                </c:ext>
              </c:extLst>
            </c:dLbl>
            <c:dLbl>
              <c:idx val="1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A21468-C5AF-954F-8B22-25562BECBE59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0E2-3344-A221-3DC8DCE4FE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432B78-5F08-4245-8A5B-F069AA815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0E2-3344-A221-3DC8DCE4FE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749FEB8-F3A8-254D-817C-FD7DA57B6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0E2-3344-A221-3DC8DCE4FE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4909D18-98C1-0E41-91A9-8024522CC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0E2-3344-A221-3DC8DCE4FE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35B8301-CBFC-4044-9E2B-F96671D81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0E2-3344-A221-3DC8DCE4FE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E4B3E51-B5F5-724C-9FE9-3B6D73EF9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0E2-3344-A221-3DC8DCE4FE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92D9370-1DC9-A742-A8C3-52CB034B4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0E2-3344-A221-3DC8DCE4FE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7E7D3EF-81CC-8242-B504-55A1103B2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0E2-3344-A221-3DC8DCE4FE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9C7DE98-0D4A-4542-977B-E8E2D237D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0E2-3344-A221-3DC8DCE4FE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9AEAEDA-A8E2-7D47-BF26-1CA26DB29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0E2-3344-A221-3DC8DCE4FE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C67FFF2-C891-6C4B-B2FD-E2D8D0DA7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0E2-3344-A221-3DC8DCE4FE2D}"/>
                </c:ext>
              </c:extLst>
            </c:dLbl>
            <c:dLbl>
              <c:idx val="2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217753-62D7-5540-9ACC-192ABD7289A9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0E2-3344-A221-3DC8DCE4FE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4E199C1-4798-944C-8CA7-33D8FE7CB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0E2-3344-A221-3DC8DCE4FE2D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823C3D-E157-824E-A4B6-6DA94D706506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0E2-3344-A221-3DC8DCE4FE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BBEAAAF-F03F-A74F-BFD4-20958E5CF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0E2-3344-A221-3DC8DCE4FE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70DCD33-7EA4-4E4E-8751-0E43DA671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0E2-3344-A221-3DC8DCE4FE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1CAF2DE-D97F-424C-B426-E4CA48036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0E2-3344-A221-3DC8DCE4FE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D2705E2-F16D-F743-89E2-ACC9D4BB1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0E2-3344-A221-3DC8DCE4FE2D}"/>
                </c:ext>
              </c:extLst>
            </c:dLbl>
            <c:dLbl>
              <c:idx val="3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3A9B23-4B0C-D844-919E-99CD5AC4752E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0E2-3344-A221-3DC8DCE4FE2D}"/>
                </c:ext>
              </c:extLst>
            </c:dLbl>
            <c:dLbl>
              <c:idx val="3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027C4D-4AFF-C640-BC4D-B44B3F02B2A8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0E2-3344-A221-3DC8DCE4F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'TGM-Chart'!$D$2:$D$39</c:f>
              <c:numCache>
                <c:formatCode>General</c:formatCode>
                <c:ptCount val="38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2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xVal>
          <c:yVal>
            <c:numRef>
              <c:f>'TGM-Chart'!$E$2:$E$39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'TGM-Chart'!$B$2:$B$39</c15:f>
                <c15:dlblRangeCache>
                  <c:ptCount val="38"/>
                  <c:pt idx="0">
                    <c:v>AC</c:v>
                  </c:pt>
                  <c:pt idx="1">
                    <c:v>BA</c:v>
                  </c:pt>
                  <c:pt idx="2">
                    <c:v>BT</c:v>
                  </c:pt>
                  <c:pt idx="3">
                    <c:v>BE</c:v>
                  </c:pt>
                  <c:pt idx="4">
                    <c:v>YO</c:v>
                  </c:pt>
                  <c:pt idx="5">
                    <c:v>JK</c:v>
                  </c:pt>
                  <c:pt idx="6">
                    <c:v>GO</c:v>
                  </c:pt>
                  <c:pt idx="7">
                    <c:v>JA</c:v>
                  </c:pt>
                  <c:pt idx="8">
                    <c:v>JB</c:v>
                  </c:pt>
                  <c:pt idx="9">
                    <c:v>JT</c:v>
                  </c:pt>
                  <c:pt idx="10">
                    <c:v>JI</c:v>
                  </c:pt>
                  <c:pt idx="11">
                    <c:v>KB</c:v>
                  </c:pt>
                  <c:pt idx="12">
                    <c:v>KS</c:v>
                  </c:pt>
                  <c:pt idx="13">
                    <c:v>KT</c:v>
                  </c:pt>
                  <c:pt idx="14">
                    <c:v>KI</c:v>
                  </c:pt>
                  <c:pt idx="15">
                    <c:v>KU</c:v>
                  </c:pt>
                  <c:pt idx="16">
                    <c:v>BB</c:v>
                  </c:pt>
                  <c:pt idx="17">
                    <c:v>KR</c:v>
                  </c:pt>
                  <c:pt idx="18">
                    <c:v>LA</c:v>
                  </c:pt>
                  <c:pt idx="19">
                    <c:v>MA</c:v>
                  </c:pt>
                  <c:pt idx="20">
                    <c:v>MU</c:v>
                  </c:pt>
                  <c:pt idx="21">
                    <c:v>NB</c:v>
                  </c:pt>
                  <c:pt idx="22">
                    <c:v>NT</c:v>
                  </c:pt>
                  <c:pt idx="23">
                    <c:v>PA</c:v>
                  </c:pt>
                  <c:pt idx="24">
                    <c:v>PB</c:v>
                  </c:pt>
                  <c:pt idx="25">
                    <c:v>PD</c:v>
                  </c:pt>
                  <c:pt idx="26">
                    <c:v>PP</c:v>
                  </c:pt>
                  <c:pt idx="27">
                    <c:v>PS</c:v>
                  </c:pt>
                  <c:pt idx="28">
                    <c:v>PT</c:v>
                  </c:pt>
                  <c:pt idx="29">
                    <c:v>RI</c:v>
                  </c:pt>
                  <c:pt idx="30">
                    <c:v>SR</c:v>
                  </c:pt>
                  <c:pt idx="31">
                    <c:v>SN</c:v>
                  </c:pt>
                  <c:pt idx="32">
                    <c:v>ST</c:v>
                  </c:pt>
                  <c:pt idx="33">
                    <c:v>SG</c:v>
                  </c:pt>
                  <c:pt idx="34">
                    <c:v>SA</c:v>
                  </c:pt>
                  <c:pt idx="35">
                    <c:v>SB</c:v>
                  </c:pt>
                  <c:pt idx="36">
                    <c:v>SS</c:v>
                  </c:pt>
                  <c:pt idx="37">
                    <c:v>SU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0E2-3344-A221-3DC8DCE4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99567"/>
        <c:axId val="1606846047"/>
      </c:scatterChart>
      <c:valAx>
        <c:axId val="160669956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606846047"/>
        <c:crosses val="autoZero"/>
        <c:crossBetween val="midCat"/>
      </c:valAx>
      <c:valAx>
        <c:axId val="160684604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6066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'HexGrid-One'!$D$1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7A8162-105D-5B47-ADD4-9C5EE6133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0EC-3B4E-AAA7-9EB9BBD45B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8942B7-6691-724A-B4E0-8F0F9EA1B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0EC-3B4E-AAA7-9EB9BBD45B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79A750-5B94-BA4A-AC29-A09B90796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EC-3B4E-AAA7-9EB9BBD45B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C2B0AB-8ABD-6044-AB81-246F5025C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EC-3B4E-AAA7-9EB9BBD45B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BC9067-9F78-1C4D-8EA6-14BB3E2B7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EC-3B4E-AAA7-9EB9BBD45B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634CDB-9245-AB4D-B97F-518E3E283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EC-3B4E-AAA7-9EB9BBD45B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2F399A-AC17-0840-8A4C-3A5848A88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EC-3B4E-AAA7-9EB9BBD45B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B61928-18AC-D44A-8B6B-72EE9D200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EC-3B4E-AAA7-9EB9BBD45B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D24350D-CECB-4F4D-B3F5-C88AD1C95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EC-3B4E-AAA7-9EB9BBD45B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FE506E-A832-6446-8A99-2B01C582A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0EC-3B4E-AAA7-9EB9BBD45B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430591-871A-AA4F-BA2D-21B7B272C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EC-3B4E-AAA7-9EB9BBD45B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0D963D-76FC-854B-BAC7-A4DD30839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0EC-3B4E-AAA7-9EB9BBD45B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B457A5D-8735-6248-BFF1-810CAEBB9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0EC-3B4E-AAA7-9EB9BBD45B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0D2AC03-A27D-2547-B7CE-5BD87B9DD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0EC-3B4E-AAA7-9EB9BBD45B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05B7842-1C39-C445-9424-4A170AF19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0EC-3B4E-AAA7-9EB9BBD45B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D545AB-F4E7-2B4C-8427-8DE06A14C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0EC-3B4E-AAA7-9EB9BBD45B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E12C01-4C76-1841-8EBD-8B0494057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0EC-3B4E-AAA7-9EB9BBD45B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7CFB2D1-C5DB-C441-B1DB-442F89604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0EC-3B4E-AAA7-9EB9BBD45B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9623FEC-4AD9-3B48-9015-B0F08E1B0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0EC-3B4E-AAA7-9EB9BBD45B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21CA603-8C80-A149-97C6-948B5DF1D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0EC-3B4E-AAA7-9EB9BBD45B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ED6B1DA-6A66-B54A-92AB-3E7761020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0EC-3B4E-AAA7-9EB9BBD45B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94AB75C-B958-D84A-9D35-CE4B9F81C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0EC-3B4E-AAA7-9EB9BBD45B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DBF1E94-4D95-A844-A9FE-54C953A4E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0EC-3B4E-AAA7-9EB9BBD45B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F2FD8B0-9AF4-1E48-91B9-426E73570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0EC-3B4E-AAA7-9EB9BBD45B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D6427C4-F4D1-B947-AC6B-25226B7A1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0EC-3B4E-AAA7-9EB9BBD45B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58744B4-5824-CA49-B7FE-EA7D5E1FE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0EC-3B4E-AAA7-9EB9BBD45B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883451-6B12-9E42-A023-36464CB87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0EC-3B4E-AAA7-9EB9BBD45B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8BC9831-6653-5840-A12B-E488C9534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0EC-3B4E-AAA7-9EB9BBD45B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B89FF03-155A-D24E-95A0-411296028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0EC-3B4E-AAA7-9EB9BBD45B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3CB01DC-CAD6-7E4B-A211-FD3DF20C6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0EC-3B4E-AAA7-9EB9BBD45B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9F20E23-0921-9544-979E-30103A377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0EC-3B4E-AAA7-9EB9BBD45B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7D93871-EA88-474A-8F03-2811282F7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0EC-3B4E-AAA7-9EB9BBD45B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32F96A7-D95D-4E43-8CE1-4D00BC835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0EC-3B4E-AAA7-9EB9BBD45B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2B4F8C7-E82E-AB44-8E64-B70D9A590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0EC-3B4E-AAA7-9EB9BBD45B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8271FA5-C7F0-4540-8C3B-345F3FF5C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0EC-3B4E-AAA7-9EB9BBD45B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57A623B-6C89-E74C-B9E0-46E8070F2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0EC-3B4E-AAA7-9EB9BBD45B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9E2C2F7-0B9D-0B40-BD02-6D3A57988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0EC-3B4E-AAA7-9EB9BBD45B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1EBB55F-EE8E-E44D-A74D-BDCA17A9F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0EC-3B4E-AAA7-9EB9BBD45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'HexGrid-One'!$D$2:$D$39</c:f>
              <c:numCache>
                <c:formatCode>0.00</c:formatCode>
                <c:ptCount val="38"/>
                <c:pt idx="0">
                  <c:v>1.1000000000000001</c:v>
                </c:pt>
                <c:pt idx="1">
                  <c:v>12.100000000000001</c:v>
                </c:pt>
                <c:pt idx="2">
                  <c:v>5.5</c:v>
                </c:pt>
                <c:pt idx="3">
                  <c:v>3.3000000000000003</c:v>
                </c:pt>
                <c:pt idx="4">
                  <c:v>8.8000000000000007</c:v>
                </c:pt>
                <c:pt idx="5">
                  <c:v>6.6000000000000005</c:v>
                </c:pt>
                <c:pt idx="6">
                  <c:v>13.200000000000001</c:v>
                </c:pt>
                <c:pt idx="7">
                  <c:v>3.3000000000000003</c:v>
                </c:pt>
                <c:pt idx="8">
                  <c:v>7.7000000000000011</c:v>
                </c:pt>
                <c:pt idx="9">
                  <c:v>7.7000000000000011</c:v>
                </c:pt>
                <c:pt idx="10">
                  <c:v>9.9</c:v>
                </c:pt>
                <c:pt idx="11">
                  <c:v>7.7000000000000011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9.9</c:v>
                </c:pt>
                <c:pt idx="15">
                  <c:v>9.9</c:v>
                </c:pt>
                <c:pt idx="16">
                  <c:v>5.5</c:v>
                </c:pt>
                <c:pt idx="17">
                  <c:v>5.5</c:v>
                </c:pt>
                <c:pt idx="18">
                  <c:v>4.4000000000000004</c:v>
                </c:pt>
                <c:pt idx="19">
                  <c:v>15.400000000000002</c:v>
                </c:pt>
                <c:pt idx="20">
                  <c:v>15.400000000000002</c:v>
                </c:pt>
                <c:pt idx="21">
                  <c:v>14.3</c:v>
                </c:pt>
                <c:pt idx="22">
                  <c:v>16.5</c:v>
                </c:pt>
                <c:pt idx="23">
                  <c:v>18.700000000000003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19.8</c:v>
                </c:pt>
                <c:pt idx="27">
                  <c:v>19.8</c:v>
                </c:pt>
                <c:pt idx="28">
                  <c:v>18.700000000000003</c:v>
                </c:pt>
                <c:pt idx="29">
                  <c:v>3.3000000000000003</c:v>
                </c:pt>
                <c:pt idx="30">
                  <c:v>12.100000000000001</c:v>
                </c:pt>
                <c:pt idx="31">
                  <c:v>12.100000000000001</c:v>
                </c:pt>
                <c:pt idx="32">
                  <c:v>13.200000000000001</c:v>
                </c:pt>
                <c:pt idx="33">
                  <c:v>13.200000000000001</c:v>
                </c:pt>
                <c:pt idx="34">
                  <c:v>13.200000000000001</c:v>
                </c:pt>
                <c:pt idx="35">
                  <c:v>2.2000000000000002</c:v>
                </c:pt>
                <c:pt idx="36">
                  <c:v>4.4000000000000004</c:v>
                </c:pt>
                <c:pt idx="37">
                  <c:v>2.2000000000000002</c:v>
                </c:pt>
              </c:numCache>
            </c:numRef>
          </c:xVal>
          <c:yVal>
            <c:numRef>
              <c:f>'HexGrid-One'!$E$2:$E$39</c:f>
              <c:numCache>
                <c:formatCode>0.00</c:formatCode>
                <c:ptCount val="38"/>
                <c:pt idx="0">
                  <c:v>1.37</c:v>
                </c:pt>
                <c:pt idx="1">
                  <c:v>4.7</c:v>
                </c:pt>
                <c:pt idx="2">
                  <c:v>4.7</c:v>
                </c:pt>
                <c:pt idx="3">
                  <c:v>3.59</c:v>
                </c:pt>
                <c:pt idx="4">
                  <c:v>5.07</c:v>
                </c:pt>
                <c:pt idx="5">
                  <c:v>5.07</c:v>
                </c:pt>
                <c:pt idx="6">
                  <c:v>1.74</c:v>
                </c:pt>
                <c:pt idx="7">
                  <c:v>2.85</c:v>
                </c:pt>
                <c:pt idx="8">
                  <c:v>5.4399999999999995</c:v>
                </c:pt>
                <c:pt idx="9">
                  <c:v>4.7</c:v>
                </c:pt>
                <c:pt idx="10">
                  <c:v>4.7</c:v>
                </c:pt>
                <c:pt idx="11">
                  <c:v>2.85</c:v>
                </c:pt>
                <c:pt idx="12">
                  <c:v>3.2199999999999998</c:v>
                </c:pt>
                <c:pt idx="13">
                  <c:v>2.48</c:v>
                </c:pt>
                <c:pt idx="14">
                  <c:v>2.85</c:v>
                </c:pt>
                <c:pt idx="15">
                  <c:v>2.11</c:v>
                </c:pt>
                <c:pt idx="16">
                  <c:v>2.11</c:v>
                </c:pt>
                <c:pt idx="17">
                  <c:v>1</c:v>
                </c:pt>
                <c:pt idx="18">
                  <c:v>3.96</c:v>
                </c:pt>
                <c:pt idx="19">
                  <c:v>3.2199999999999998</c:v>
                </c:pt>
                <c:pt idx="20">
                  <c:v>1.74</c:v>
                </c:pt>
                <c:pt idx="21">
                  <c:v>4.7</c:v>
                </c:pt>
                <c:pt idx="22">
                  <c:v>4.33</c:v>
                </c:pt>
                <c:pt idx="23">
                  <c:v>2.85</c:v>
                </c:pt>
                <c:pt idx="24">
                  <c:v>3.2199999999999998</c:v>
                </c:pt>
                <c:pt idx="25">
                  <c:v>2.48</c:v>
                </c:pt>
                <c:pt idx="26">
                  <c:v>3.2199999999999998</c:v>
                </c:pt>
                <c:pt idx="27">
                  <c:v>3.96</c:v>
                </c:pt>
                <c:pt idx="28">
                  <c:v>3.59</c:v>
                </c:pt>
                <c:pt idx="29">
                  <c:v>2.11</c:v>
                </c:pt>
                <c:pt idx="30">
                  <c:v>2.11</c:v>
                </c:pt>
                <c:pt idx="31">
                  <c:v>2.85</c:v>
                </c:pt>
                <c:pt idx="32">
                  <c:v>2.48</c:v>
                </c:pt>
                <c:pt idx="33">
                  <c:v>3.2199999999999998</c:v>
                </c:pt>
                <c:pt idx="34">
                  <c:v>1</c:v>
                </c:pt>
                <c:pt idx="35">
                  <c:v>2.48</c:v>
                </c:pt>
                <c:pt idx="36">
                  <c:v>3.2199999999999998</c:v>
                </c:pt>
                <c:pt idx="37">
                  <c:v>1.74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'HexGrid-One'!$B$2:$B$39</c15:f>
                <c15:dlblRangeCache>
                  <c:ptCount val="38"/>
                  <c:pt idx="0">
                    <c:v>AC</c:v>
                  </c:pt>
                  <c:pt idx="1">
                    <c:v>BA</c:v>
                  </c:pt>
                  <c:pt idx="2">
                    <c:v>BT</c:v>
                  </c:pt>
                  <c:pt idx="3">
                    <c:v>BE</c:v>
                  </c:pt>
                  <c:pt idx="4">
                    <c:v>YO</c:v>
                  </c:pt>
                  <c:pt idx="5">
                    <c:v>JK</c:v>
                  </c:pt>
                  <c:pt idx="6">
                    <c:v>GO</c:v>
                  </c:pt>
                  <c:pt idx="7">
                    <c:v>JA</c:v>
                  </c:pt>
                  <c:pt idx="8">
                    <c:v>JB</c:v>
                  </c:pt>
                  <c:pt idx="9">
                    <c:v>JT</c:v>
                  </c:pt>
                  <c:pt idx="10">
                    <c:v>JI</c:v>
                  </c:pt>
                  <c:pt idx="11">
                    <c:v>KB</c:v>
                  </c:pt>
                  <c:pt idx="12">
                    <c:v>KS</c:v>
                  </c:pt>
                  <c:pt idx="13">
                    <c:v>KT</c:v>
                  </c:pt>
                  <c:pt idx="14">
                    <c:v>KI</c:v>
                  </c:pt>
                  <c:pt idx="15">
                    <c:v>KU</c:v>
                  </c:pt>
                  <c:pt idx="16">
                    <c:v>BB</c:v>
                  </c:pt>
                  <c:pt idx="17">
                    <c:v>KR</c:v>
                  </c:pt>
                  <c:pt idx="18">
                    <c:v>LA</c:v>
                  </c:pt>
                  <c:pt idx="19">
                    <c:v>MA</c:v>
                  </c:pt>
                  <c:pt idx="20">
                    <c:v>MU</c:v>
                  </c:pt>
                  <c:pt idx="21">
                    <c:v>NB</c:v>
                  </c:pt>
                  <c:pt idx="22">
                    <c:v>NT</c:v>
                  </c:pt>
                  <c:pt idx="23">
                    <c:v>PA</c:v>
                  </c:pt>
                  <c:pt idx="24">
                    <c:v>PB</c:v>
                  </c:pt>
                  <c:pt idx="25">
                    <c:v>PD</c:v>
                  </c:pt>
                  <c:pt idx="26">
                    <c:v>PP</c:v>
                  </c:pt>
                  <c:pt idx="27">
                    <c:v>PS</c:v>
                  </c:pt>
                  <c:pt idx="28">
                    <c:v>PT</c:v>
                  </c:pt>
                  <c:pt idx="29">
                    <c:v>RI</c:v>
                  </c:pt>
                  <c:pt idx="30">
                    <c:v>SR</c:v>
                  </c:pt>
                  <c:pt idx="31">
                    <c:v>SN</c:v>
                  </c:pt>
                  <c:pt idx="32">
                    <c:v>ST</c:v>
                  </c:pt>
                  <c:pt idx="33">
                    <c:v>SG</c:v>
                  </c:pt>
                  <c:pt idx="34">
                    <c:v>SA</c:v>
                  </c:pt>
                  <c:pt idx="35">
                    <c:v>SB</c:v>
                  </c:pt>
                  <c:pt idx="36">
                    <c:v>SS</c:v>
                  </c:pt>
                  <c:pt idx="37">
                    <c:v>SU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F0EC-3B4E-AAA7-9EB9BBD45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14383"/>
        <c:axId val="2070686095"/>
      </c:scatterChart>
      <c:valAx>
        <c:axId val="1818714383"/>
        <c:scaling>
          <c:orientation val="minMax"/>
          <c:max val="21"/>
          <c:min val="0"/>
        </c:scaling>
        <c:delete val="0"/>
        <c:axPos val="t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86095"/>
        <c:crosses val="autoZero"/>
        <c:crossBetween val="midCat"/>
      </c:valAx>
      <c:valAx>
        <c:axId val="2070686095"/>
        <c:scaling>
          <c:orientation val="maxMin"/>
          <c:max val="7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'HexGrid-Quantiles'!$M$1</c:f>
              <c:strCache>
                <c:ptCount val="1"/>
                <c:pt idx="0">
                  <c:v>Q1X</c:v>
                </c:pt>
              </c:strCache>
            </c:strRef>
          </c:tx>
          <c:spPr>
            <a:ln w="38100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'HexGrid-Quantiles'!$M$2:$M$39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13.200000000000001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9.9</c:v>
                </c:pt>
                <c:pt idx="16">
                  <c:v>5.5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15.400000000000002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19.8</c:v>
                </c:pt>
                <c:pt idx="27">
                  <c:v>19.8</c:v>
                </c:pt>
                <c:pt idx="28">
                  <c:v>18.700000000000003</c:v>
                </c:pt>
                <c:pt idx="29">
                  <c:v>#N/A</c:v>
                </c:pt>
                <c:pt idx="30">
                  <c:v>12.100000000000001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'HexGrid-Quantiles'!$N$2:$N$39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1.74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2.11</c:v>
                </c:pt>
                <c:pt idx="16">
                  <c:v>2.11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1.74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3.2199999999999998</c:v>
                </c:pt>
                <c:pt idx="25">
                  <c:v>2.48</c:v>
                </c:pt>
                <c:pt idx="26">
                  <c:v>3.2199999999999998</c:v>
                </c:pt>
                <c:pt idx="27">
                  <c:v>3.96</c:v>
                </c:pt>
                <c:pt idx="28">
                  <c:v>3.59</c:v>
                </c:pt>
                <c:pt idx="29">
                  <c:v>#N/A</c:v>
                </c:pt>
                <c:pt idx="30">
                  <c:v>2.11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CD1-634A-90E0-0978EF7F8B8C}"/>
            </c:ext>
          </c:extLst>
        </c:ser>
        <c:ser>
          <c:idx val="1"/>
          <c:order val="1"/>
          <c:tx>
            <c:strRef>
              <c:f>'HexGrid-Quantiles'!$O$1</c:f>
              <c:strCache>
                <c:ptCount val="1"/>
                <c:pt idx="0">
                  <c:v>Q2X</c:v>
                </c:pt>
              </c:strCache>
            </c:strRef>
          </c:tx>
          <c:spPr>
            <a:ln w="38100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'HexGrid-Quantiles'!$O$2:$O$39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3.3000000000000003</c:v>
                </c:pt>
                <c:pt idx="4">
                  <c:v>8.8000000000000007</c:v>
                </c:pt>
                <c:pt idx="5">
                  <c:v>#N/A</c:v>
                </c:pt>
                <c:pt idx="6">
                  <c:v>#N/A</c:v>
                </c:pt>
                <c:pt idx="7">
                  <c:v>3.3000000000000003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8.8000000000000007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5.5</c:v>
                </c:pt>
                <c:pt idx="18">
                  <c:v>#N/A</c:v>
                </c:pt>
                <c:pt idx="19">
                  <c:v>15.400000000000002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13.200000000000001</c:v>
                </c:pt>
                <c:pt idx="33">
                  <c:v>13.200000000000001</c:v>
                </c:pt>
                <c:pt idx="34">
                  <c:v>13.200000000000001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'HexGrid-Quantiles'!$P$2:$P$39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3.59</c:v>
                </c:pt>
                <c:pt idx="4">
                  <c:v>5.07</c:v>
                </c:pt>
                <c:pt idx="5">
                  <c:v>#N/A</c:v>
                </c:pt>
                <c:pt idx="6">
                  <c:v>#N/A</c:v>
                </c:pt>
                <c:pt idx="7">
                  <c:v>2.85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</c:v>
                </c:pt>
                <c:pt idx="18">
                  <c:v>#N/A</c:v>
                </c:pt>
                <c:pt idx="19">
                  <c:v>3.2199999999999998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2.48</c:v>
                </c:pt>
                <c:pt idx="33">
                  <c:v>3.2199999999999998</c:v>
                </c:pt>
                <c:pt idx="34">
                  <c:v>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CD1-634A-90E0-0978EF7F8B8C}"/>
            </c:ext>
          </c:extLst>
        </c:ser>
        <c:ser>
          <c:idx val="2"/>
          <c:order val="2"/>
          <c:tx>
            <c:strRef>
              <c:f>'HexGrid-Quantiles'!$Q$1</c:f>
              <c:strCache>
                <c:ptCount val="1"/>
                <c:pt idx="0">
                  <c:v>Q3X</c:v>
                </c:pt>
              </c:strCache>
            </c:strRef>
          </c:tx>
          <c:spPr>
            <a:ln w="38100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'HexGrid-Quantiles'!$Q$2:$Q$39</c:f>
              <c:numCache>
                <c:formatCode>General</c:formatCode>
                <c:ptCount val="38"/>
                <c:pt idx="0">
                  <c:v>1.1000000000000001</c:v>
                </c:pt>
                <c:pt idx="1">
                  <c:v>12.100000000000001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7.7000000000000011</c:v>
                </c:pt>
                <c:pt idx="12">
                  <c:v>8.8000000000000007</c:v>
                </c:pt>
                <c:pt idx="13">
                  <c:v>#N/A</c:v>
                </c:pt>
                <c:pt idx="14">
                  <c:v>9.9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14.3</c:v>
                </c:pt>
                <c:pt idx="22">
                  <c:v>16.5</c:v>
                </c:pt>
                <c:pt idx="23">
                  <c:v>18.700000000000003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2.2000000000000002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'HexGrid-Quantiles'!$R$2:$R$39</c:f>
              <c:numCache>
                <c:formatCode>General</c:formatCode>
                <c:ptCount val="38"/>
                <c:pt idx="0">
                  <c:v>1.37</c:v>
                </c:pt>
                <c:pt idx="1">
                  <c:v>4.7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2.85</c:v>
                </c:pt>
                <c:pt idx="12">
                  <c:v>3.2199999999999998</c:v>
                </c:pt>
                <c:pt idx="13">
                  <c:v>#N/A</c:v>
                </c:pt>
                <c:pt idx="14">
                  <c:v>2.85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4.7</c:v>
                </c:pt>
                <c:pt idx="22">
                  <c:v>4.33</c:v>
                </c:pt>
                <c:pt idx="23">
                  <c:v>2.85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2.48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CD1-634A-90E0-0978EF7F8B8C}"/>
            </c:ext>
          </c:extLst>
        </c:ser>
        <c:ser>
          <c:idx val="3"/>
          <c:order val="3"/>
          <c:tx>
            <c:strRef>
              <c:f>'HexGrid-Quantiles'!$S$1</c:f>
              <c:strCache>
                <c:ptCount val="1"/>
                <c:pt idx="0">
                  <c:v>Q4X</c:v>
                </c:pt>
              </c:strCache>
            </c:strRef>
          </c:tx>
          <c:spPr>
            <a:ln w="38100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'HexGrid-Quantiles'!$S$2:$S$39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5.5</c:v>
                </c:pt>
                <c:pt idx="3">
                  <c:v>#N/A</c:v>
                </c:pt>
                <c:pt idx="4">
                  <c:v>#N/A</c:v>
                </c:pt>
                <c:pt idx="5">
                  <c:v>6.6000000000000005</c:v>
                </c:pt>
                <c:pt idx="6">
                  <c:v>#N/A</c:v>
                </c:pt>
                <c:pt idx="7">
                  <c:v>#N/A</c:v>
                </c:pt>
                <c:pt idx="8">
                  <c:v>7.7000000000000011</c:v>
                </c:pt>
                <c:pt idx="9">
                  <c:v>7.7000000000000011</c:v>
                </c:pt>
                <c:pt idx="10">
                  <c:v>9.9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4.4000000000000004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3.3000000000000003</c:v>
                </c:pt>
                <c:pt idx="30">
                  <c:v>#N/A</c:v>
                </c:pt>
                <c:pt idx="31">
                  <c:v>12.100000000000001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4.4000000000000004</c:v>
                </c:pt>
                <c:pt idx="37">
                  <c:v>2.2000000000000002</c:v>
                </c:pt>
              </c:numCache>
            </c:numRef>
          </c:xVal>
          <c:yVal>
            <c:numRef>
              <c:f>'HexGrid-Quantiles'!$T$2:$T$39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4.7</c:v>
                </c:pt>
                <c:pt idx="3">
                  <c:v>#N/A</c:v>
                </c:pt>
                <c:pt idx="4">
                  <c:v>#N/A</c:v>
                </c:pt>
                <c:pt idx="5">
                  <c:v>5.07</c:v>
                </c:pt>
                <c:pt idx="6">
                  <c:v>#N/A</c:v>
                </c:pt>
                <c:pt idx="7">
                  <c:v>#N/A</c:v>
                </c:pt>
                <c:pt idx="8">
                  <c:v>5.4399999999999995</c:v>
                </c:pt>
                <c:pt idx="9">
                  <c:v>4.7</c:v>
                </c:pt>
                <c:pt idx="10">
                  <c:v>4.7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3.96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2.11</c:v>
                </c:pt>
                <c:pt idx="30">
                  <c:v>#N/A</c:v>
                </c:pt>
                <c:pt idx="31">
                  <c:v>2.85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3.2199999999999998</c:v>
                </c:pt>
                <c:pt idx="37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CD1-634A-90E0-0978EF7F8B8C}"/>
            </c:ext>
          </c:extLst>
        </c:ser>
        <c:ser>
          <c:idx val="4"/>
          <c:order val="4"/>
          <c:tx>
            <c:strRef>
              <c:f>'HexGrid-Quantiles'!$U$1</c:f>
              <c:strCache>
                <c:ptCount val="1"/>
                <c:pt idx="0">
                  <c:v>Xlabels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267742A-2B7E-3143-97EC-1509BF147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CD1-634A-90E0-0978EF7F8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B63DA1-C8DD-B94E-AD40-D8D43972B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CD1-634A-90E0-0978EF7F8B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E6F479-017E-EA44-93CE-E5FFDD675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CD1-634A-90E0-0978EF7F8B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08CC1D-0FF2-8143-9367-43CFBB1CA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CD1-634A-90E0-0978EF7F8B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B22A9E-7147-8844-A532-597BF83CE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CD1-634A-90E0-0978EF7F8B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EEB3C5-145B-0C47-9FA5-874A4502E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CD1-634A-90E0-0978EF7F8B8C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501841AD-2BC5-8343-9687-B55091813228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CD1-634A-90E0-0978EF7F8B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B946F0-881F-294E-9DBA-F4CF1704C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CD1-634A-90E0-0978EF7F8B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3B6707-96B5-E94D-BD8E-E01C77D54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CD1-634A-90E0-0978EF7F8B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49C5DD-BB3A-6645-BD83-923FF14C8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CD1-634A-90E0-0978EF7F8B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EB0F18-DA7A-9445-B7EA-F2B440AF4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CD1-634A-90E0-0978EF7F8B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E006BB-D307-B74D-8DC0-D98C657C0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CD1-634A-90E0-0978EF7F8B8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1F60A5-DECC-9B41-8B58-BEB7767A8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CD1-634A-90E0-0978EF7F8B8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FB5FDD4-DAFC-DA46-B4DC-F42235A4C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CD1-634A-90E0-0978EF7F8B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39D061-AF9E-414D-B330-EB2F463F6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CD1-634A-90E0-0978EF7F8B8C}"/>
                </c:ext>
              </c:extLst>
            </c:dLbl>
            <c:dLbl>
              <c:idx val="1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D4426852-B974-6F48-903F-5A8080F46D4E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CD1-634A-90E0-0978EF7F8B8C}"/>
                </c:ext>
              </c:extLst>
            </c:dLbl>
            <c:dLbl>
              <c:idx val="1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F0C5A634-921D-9B44-8B48-5C9170113CA7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CD1-634A-90E0-0978EF7F8B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8AB007-6926-B74A-9A3A-869CE5EC4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CD1-634A-90E0-0978EF7F8B8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01503EC-6034-5144-A3BB-FEAAE33E7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CD1-634A-90E0-0978EF7F8B8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A284C00-E2A7-B944-8010-E743E3B37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CD1-634A-90E0-0978EF7F8B8C}"/>
                </c:ext>
              </c:extLst>
            </c:dLbl>
            <c:dLbl>
              <c:idx val="2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138EFDCF-A2FE-1147-971F-2DA54832F6F5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CD1-634A-90E0-0978EF7F8B8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F6FAD9-4597-3342-8CF7-D7AF650AB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CD1-634A-90E0-0978EF7F8B8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B5B454-DA22-274D-9B83-0FA327967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CD1-634A-90E0-0978EF7F8B8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7B3CF75-084B-7443-9799-F9F14573E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CD1-634A-90E0-0978EF7F8B8C}"/>
                </c:ext>
              </c:extLst>
            </c:dLbl>
            <c:dLbl>
              <c:idx val="2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336516BE-B566-F84B-8247-F008C828EE9C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CD1-634A-90E0-0978EF7F8B8C}"/>
                </c:ext>
              </c:extLst>
            </c:dLbl>
            <c:dLbl>
              <c:idx val="2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FB43C455-B597-BC4A-9B99-F64B9442D68D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CD1-634A-90E0-0978EF7F8B8C}"/>
                </c:ext>
              </c:extLst>
            </c:dLbl>
            <c:dLbl>
              <c:idx val="2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FC94C73F-1FE8-944E-8A31-55036AF2AA4D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CD1-634A-90E0-0978EF7F8B8C}"/>
                </c:ext>
              </c:extLst>
            </c:dLbl>
            <c:dLbl>
              <c:idx val="2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CEB16FDA-5976-4A48-99E8-EE262D11CAC6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CD1-634A-90E0-0978EF7F8B8C}"/>
                </c:ext>
              </c:extLst>
            </c:dLbl>
            <c:dLbl>
              <c:idx val="2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D5E83CBB-E741-0249-BE81-AE736D76B3F5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CD1-634A-90E0-0978EF7F8B8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CAF4B7-EF81-0546-9B48-B66E2D4EA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CD1-634A-90E0-0978EF7F8B8C}"/>
                </c:ext>
              </c:extLst>
            </c:dLbl>
            <c:dLbl>
              <c:idx val="3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17271447-B2EB-AA4F-9B04-9A5A21AA2303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CD1-634A-90E0-0978EF7F8B8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0589DE6-4218-D946-9990-E0D58C678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CD1-634A-90E0-0978EF7F8B8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380B55D-DE75-5647-8201-D8692255F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CD1-634A-90E0-0978EF7F8B8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10E3D8B-A323-414B-A116-962493DF7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CD1-634A-90E0-0978EF7F8B8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7B6BB52-2D83-0D42-B2A5-CD8A362B6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CD1-634A-90E0-0978EF7F8B8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0F227B8-3807-BD4F-A660-9C61FABAF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CD1-634A-90E0-0978EF7F8B8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D067ABC-78F4-9543-8250-6D5E4C34B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CD1-634A-90E0-0978EF7F8B8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F60E7D0-0568-FF4E-B162-BEA9F8E9F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CD1-634A-90E0-0978EF7F8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'HexGrid-Quantiles'!$U$2:$U$39</c:f>
              <c:numCache>
                <c:formatCode>0.00</c:formatCode>
                <c:ptCount val="38"/>
                <c:pt idx="0">
                  <c:v>1.1000000000000001</c:v>
                </c:pt>
                <c:pt idx="1">
                  <c:v>12.100000000000001</c:v>
                </c:pt>
                <c:pt idx="2">
                  <c:v>5.5</c:v>
                </c:pt>
                <c:pt idx="3">
                  <c:v>3.3000000000000003</c:v>
                </c:pt>
                <c:pt idx="4">
                  <c:v>8.8000000000000007</c:v>
                </c:pt>
                <c:pt idx="5">
                  <c:v>6.6000000000000005</c:v>
                </c:pt>
                <c:pt idx="6">
                  <c:v>13.200000000000001</c:v>
                </c:pt>
                <c:pt idx="7">
                  <c:v>3.3000000000000003</c:v>
                </c:pt>
                <c:pt idx="8">
                  <c:v>7.7000000000000011</c:v>
                </c:pt>
                <c:pt idx="9">
                  <c:v>7.7000000000000011</c:v>
                </c:pt>
                <c:pt idx="10">
                  <c:v>9.9</c:v>
                </c:pt>
                <c:pt idx="11">
                  <c:v>7.7000000000000011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9.9</c:v>
                </c:pt>
                <c:pt idx="15">
                  <c:v>9.9</c:v>
                </c:pt>
                <c:pt idx="16">
                  <c:v>5.5</c:v>
                </c:pt>
                <c:pt idx="17">
                  <c:v>5.5</c:v>
                </c:pt>
                <c:pt idx="18">
                  <c:v>4.4000000000000004</c:v>
                </c:pt>
                <c:pt idx="19">
                  <c:v>15.400000000000002</c:v>
                </c:pt>
                <c:pt idx="20">
                  <c:v>15.400000000000002</c:v>
                </c:pt>
                <c:pt idx="21">
                  <c:v>14.3</c:v>
                </c:pt>
                <c:pt idx="22">
                  <c:v>16.5</c:v>
                </c:pt>
                <c:pt idx="23">
                  <c:v>18.700000000000003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19.8</c:v>
                </c:pt>
                <c:pt idx="27">
                  <c:v>19.8</c:v>
                </c:pt>
                <c:pt idx="28">
                  <c:v>18.700000000000003</c:v>
                </c:pt>
                <c:pt idx="29">
                  <c:v>3.3000000000000003</c:v>
                </c:pt>
                <c:pt idx="30">
                  <c:v>12.100000000000001</c:v>
                </c:pt>
                <c:pt idx="31">
                  <c:v>12.100000000000001</c:v>
                </c:pt>
                <c:pt idx="32">
                  <c:v>13.200000000000001</c:v>
                </c:pt>
                <c:pt idx="33">
                  <c:v>13.200000000000001</c:v>
                </c:pt>
                <c:pt idx="34">
                  <c:v>13.200000000000001</c:v>
                </c:pt>
                <c:pt idx="35">
                  <c:v>2.2000000000000002</c:v>
                </c:pt>
                <c:pt idx="36">
                  <c:v>4.4000000000000004</c:v>
                </c:pt>
                <c:pt idx="37">
                  <c:v>2.2000000000000002</c:v>
                </c:pt>
              </c:numCache>
            </c:numRef>
          </c:xVal>
          <c:yVal>
            <c:numRef>
              <c:f>'HexGrid-Quantiles'!$V$2:$V$39</c:f>
              <c:numCache>
                <c:formatCode>0.00</c:formatCode>
                <c:ptCount val="38"/>
                <c:pt idx="0">
                  <c:v>1.37</c:v>
                </c:pt>
                <c:pt idx="1">
                  <c:v>4.7</c:v>
                </c:pt>
                <c:pt idx="2">
                  <c:v>4.7</c:v>
                </c:pt>
                <c:pt idx="3">
                  <c:v>3.59</c:v>
                </c:pt>
                <c:pt idx="4">
                  <c:v>5.07</c:v>
                </c:pt>
                <c:pt idx="5">
                  <c:v>5.07</c:v>
                </c:pt>
                <c:pt idx="6">
                  <c:v>1.74</c:v>
                </c:pt>
                <c:pt idx="7">
                  <c:v>2.85</c:v>
                </c:pt>
                <c:pt idx="8">
                  <c:v>5.4399999999999995</c:v>
                </c:pt>
                <c:pt idx="9">
                  <c:v>4.7</c:v>
                </c:pt>
                <c:pt idx="10">
                  <c:v>4.7</c:v>
                </c:pt>
                <c:pt idx="11">
                  <c:v>2.85</c:v>
                </c:pt>
                <c:pt idx="12">
                  <c:v>3.2199999999999998</c:v>
                </c:pt>
                <c:pt idx="13">
                  <c:v>2.48</c:v>
                </c:pt>
                <c:pt idx="14">
                  <c:v>2.85</c:v>
                </c:pt>
                <c:pt idx="15">
                  <c:v>2.11</c:v>
                </c:pt>
                <c:pt idx="16">
                  <c:v>2.11</c:v>
                </c:pt>
                <c:pt idx="17">
                  <c:v>1</c:v>
                </c:pt>
                <c:pt idx="18">
                  <c:v>3.96</c:v>
                </c:pt>
                <c:pt idx="19">
                  <c:v>3.2199999999999998</c:v>
                </c:pt>
                <c:pt idx="20">
                  <c:v>1.74</c:v>
                </c:pt>
                <c:pt idx="21">
                  <c:v>4.7</c:v>
                </c:pt>
                <c:pt idx="22">
                  <c:v>4.33</c:v>
                </c:pt>
                <c:pt idx="23">
                  <c:v>2.85</c:v>
                </c:pt>
                <c:pt idx="24">
                  <c:v>3.2199999999999998</c:v>
                </c:pt>
                <c:pt idx="25">
                  <c:v>2.48</c:v>
                </c:pt>
                <c:pt idx="26">
                  <c:v>3.2199999999999998</c:v>
                </c:pt>
                <c:pt idx="27">
                  <c:v>3.96</c:v>
                </c:pt>
                <c:pt idx="28">
                  <c:v>3.59</c:v>
                </c:pt>
                <c:pt idx="29">
                  <c:v>2.11</c:v>
                </c:pt>
                <c:pt idx="30">
                  <c:v>2.11</c:v>
                </c:pt>
                <c:pt idx="31">
                  <c:v>2.85</c:v>
                </c:pt>
                <c:pt idx="32">
                  <c:v>2.48</c:v>
                </c:pt>
                <c:pt idx="33">
                  <c:v>3.2199999999999998</c:v>
                </c:pt>
                <c:pt idx="34">
                  <c:v>1</c:v>
                </c:pt>
                <c:pt idx="35">
                  <c:v>2.48</c:v>
                </c:pt>
                <c:pt idx="36">
                  <c:v>3.2199999999999998</c:v>
                </c:pt>
                <c:pt idx="37">
                  <c:v>1.74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'HexGrid-Quantiles'!$B$2:$B$39</c15:f>
                <c15:dlblRangeCache>
                  <c:ptCount val="38"/>
                  <c:pt idx="0">
                    <c:v>AC</c:v>
                  </c:pt>
                  <c:pt idx="1">
                    <c:v>BA</c:v>
                  </c:pt>
                  <c:pt idx="2">
                    <c:v>BT</c:v>
                  </c:pt>
                  <c:pt idx="3">
                    <c:v>BE</c:v>
                  </c:pt>
                  <c:pt idx="4">
                    <c:v>YO</c:v>
                  </c:pt>
                  <c:pt idx="5">
                    <c:v>JK</c:v>
                  </c:pt>
                  <c:pt idx="6">
                    <c:v>GO</c:v>
                  </c:pt>
                  <c:pt idx="7">
                    <c:v>JA</c:v>
                  </c:pt>
                  <c:pt idx="8">
                    <c:v>JB</c:v>
                  </c:pt>
                  <c:pt idx="9">
                    <c:v>JT</c:v>
                  </c:pt>
                  <c:pt idx="10">
                    <c:v>JI</c:v>
                  </c:pt>
                  <c:pt idx="11">
                    <c:v>KB</c:v>
                  </c:pt>
                  <c:pt idx="12">
                    <c:v>KS</c:v>
                  </c:pt>
                  <c:pt idx="13">
                    <c:v>KT</c:v>
                  </c:pt>
                  <c:pt idx="14">
                    <c:v>KI</c:v>
                  </c:pt>
                  <c:pt idx="15">
                    <c:v>KU</c:v>
                  </c:pt>
                  <c:pt idx="16">
                    <c:v>BB</c:v>
                  </c:pt>
                  <c:pt idx="17">
                    <c:v>KR</c:v>
                  </c:pt>
                  <c:pt idx="18">
                    <c:v>LA</c:v>
                  </c:pt>
                  <c:pt idx="19">
                    <c:v>MA</c:v>
                  </c:pt>
                  <c:pt idx="20">
                    <c:v>MU</c:v>
                  </c:pt>
                  <c:pt idx="21">
                    <c:v>NB</c:v>
                  </c:pt>
                  <c:pt idx="22">
                    <c:v>NT</c:v>
                  </c:pt>
                  <c:pt idx="23">
                    <c:v>PA</c:v>
                  </c:pt>
                  <c:pt idx="24">
                    <c:v>PB</c:v>
                  </c:pt>
                  <c:pt idx="25">
                    <c:v>PD</c:v>
                  </c:pt>
                  <c:pt idx="26">
                    <c:v>PP</c:v>
                  </c:pt>
                  <c:pt idx="27">
                    <c:v>PS</c:v>
                  </c:pt>
                  <c:pt idx="28">
                    <c:v>PT</c:v>
                  </c:pt>
                  <c:pt idx="29">
                    <c:v>RI</c:v>
                  </c:pt>
                  <c:pt idx="30">
                    <c:v>SR</c:v>
                  </c:pt>
                  <c:pt idx="31">
                    <c:v>SN</c:v>
                  </c:pt>
                  <c:pt idx="32">
                    <c:v>ST</c:v>
                  </c:pt>
                  <c:pt idx="33">
                    <c:v>SG</c:v>
                  </c:pt>
                  <c:pt idx="34">
                    <c:v>SA</c:v>
                  </c:pt>
                  <c:pt idx="35">
                    <c:v>SB</c:v>
                  </c:pt>
                  <c:pt idx="36">
                    <c:v>SS</c:v>
                  </c:pt>
                  <c:pt idx="37">
                    <c:v>SU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A-ACD1-634A-90E0-0978EF7F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14383"/>
        <c:axId val="2070686095"/>
      </c:scatterChart>
      <c:valAx>
        <c:axId val="1818714383"/>
        <c:scaling>
          <c:orientation val="minMax"/>
          <c:max val="2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070686095"/>
        <c:crosses val="autoZero"/>
        <c:crossBetween val="midCat"/>
      </c:valAx>
      <c:valAx>
        <c:axId val="2070686095"/>
        <c:scaling>
          <c:orientation val="maxMin"/>
          <c:max val="7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8187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376838</xdr:colOff>
      <xdr:row>20</xdr:row>
      <xdr:rowOff>9339</xdr:rowOff>
    </xdr:from>
    <xdr:to>
      <xdr:col>22</xdr:col>
      <xdr:colOff>693651</xdr:colOff>
      <xdr:row>38</xdr:row>
      <xdr:rowOff>11168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A8119-57C9-9771-90A8-0D70AE9719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356988</xdr:colOff>
      <xdr:row>1</xdr:row>
      <xdr:rowOff>54055</xdr:rowOff>
    </xdr:from>
    <xdr:to>
      <xdr:col>22</xdr:col>
      <xdr:colOff>670752</xdr:colOff>
      <xdr:row>19</xdr:row>
      <xdr:rowOff>54055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F9835-A35B-7835-08BA-8137CC3FAF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1380031</xdr:colOff>
      <xdr:row>4</xdr:row>
      <xdr:rowOff>16750</xdr:rowOff>
    </xdr:from>
    <xdr:to>
      <xdr:col>15</xdr:col>
      <xdr:colOff>740833</xdr:colOff>
      <xdr:row>26</xdr:row>
      <xdr:rowOff>190787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FB79-1FA5-AF41-ABB5-A52F6892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86513</xdr:colOff>
      <xdr:row>4</xdr:row>
      <xdr:rowOff>134343</xdr:rowOff>
    </xdr:from>
    <xdr:to>
      <xdr:col>21</xdr:col>
      <xdr:colOff>576204</xdr:colOff>
      <xdr:row>27</xdr:row>
      <xdr:rowOff>108473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AC65A-1510-0D4B-A936-F4B88833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B4D0-8043-9242-908A-427939B060E4}">
  <dimension ref="A1:O39"/>
  <sheetViews>
    <sheetView zoomScale="119" workbookViewId="0">
      <selection activeCell="A2" sqref="A2"/>
    </sheetView>
  </sheetViews>
  <sheetFormatPr baseColWidth="10" defaultRowHeight="16" x14ac:dyDescent="0.2"/>
  <cols>
    <col min="1" max="1" width="25" bestFit="1" customWidth="1"/>
    <col min="2" max="2" width="11.5" bestFit="1" customWidth="1"/>
    <col min="4" max="4" width="3.1640625" bestFit="1" customWidth="1"/>
    <col min="5" max="5" width="2.1640625" bestFit="1" customWidth="1"/>
    <col min="6" max="6" width="24.1640625" bestFit="1" customWidth="1"/>
    <col min="7" max="7" width="7.83203125" bestFit="1" customWidth="1"/>
    <col min="8" max="15" width="5.5" style="6" bestFit="1" customWidth="1"/>
  </cols>
  <sheetData>
    <row r="1" spans="1:15" x14ac:dyDescent="0.2">
      <c r="A1" s="2" t="s">
        <v>0</v>
      </c>
      <c r="B1" s="2" t="s">
        <v>37</v>
      </c>
      <c r="C1" s="5" t="s">
        <v>1</v>
      </c>
      <c r="D1" s="5" t="s">
        <v>121</v>
      </c>
      <c r="E1" s="5" t="s">
        <v>122</v>
      </c>
      <c r="F1" s="2" t="s">
        <v>36</v>
      </c>
      <c r="G1" s="2" t="s">
        <v>123</v>
      </c>
      <c r="H1" s="5" t="s">
        <v>124</v>
      </c>
      <c r="I1" s="5" t="s">
        <v>125</v>
      </c>
      <c r="J1" s="5" t="s">
        <v>126</v>
      </c>
      <c r="K1" s="5" t="s">
        <v>127</v>
      </c>
      <c r="L1" s="5" t="s">
        <v>128</v>
      </c>
      <c r="M1" s="5" t="s">
        <v>129</v>
      </c>
      <c r="N1" s="5" t="s">
        <v>130</v>
      </c>
      <c r="O1" s="5" t="s">
        <v>131</v>
      </c>
    </row>
    <row r="2" spans="1:15" x14ac:dyDescent="0.2">
      <c r="A2" t="s">
        <v>2</v>
      </c>
      <c r="B2" t="s">
        <v>38</v>
      </c>
      <c r="C2" s="1">
        <v>5482527</v>
      </c>
      <c r="D2">
        <v>1</v>
      </c>
      <c r="E2">
        <v>1</v>
      </c>
      <c r="F2" t="s">
        <v>75</v>
      </c>
      <c r="G2">
        <f>IF(C2&lt;=_xlfn.QUARTILE.INC($C$2:$C$101,1),1,
  IF(C2&lt;=_xlfn.QUARTILE.INC($C$2:$C$101,2),2,
  IF(C2&lt;=_xlfn.QUARTILE.INC($C$2:$C$101,3),3,4)))</f>
        <v>3</v>
      </c>
      <c r="H2" s="6" t="e">
        <f>IF($G2=1,D2,NA())</f>
        <v>#N/A</v>
      </c>
      <c r="I2" s="6" t="e">
        <f>IF($G2=1,E2,NA())</f>
        <v>#N/A</v>
      </c>
      <c r="J2" s="6" t="e">
        <f>IF($G2=2,D2,NA())</f>
        <v>#N/A</v>
      </c>
      <c r="K2" s="6" t="e">
        <f>IF($G2=2,E2,NA())</f>
        <v>#N/A</v>
      </c>
      <c r="L2" s="6">
        <f>IF($G2=3,D2,NA())</f>
        <v>1</v>
      </c>
      <c r="M2" s="6">
        <f>IF($G2=3,E2,NA())</f>
        <v>1</v>
      </c>
      <c r="N2" s="6" t="e">
        <f>IF($G2=4,D2,NA())</f>
        <v>#N/A</v>
      </c>
      <c r="O2" s="6" t="e">
        <f>IF($G2=4,E2,NA())</f>
        <v>#N/A</v>
      </c>
    </row>
    <row r="3" spans="1:15" x14ac:dyDescent="0.2">
      <c r="A3" t="s">
        <v>3</v>
      </c>
      <c r="B3" t="s">
        <v>39</v>
      </c>
      <c r="C3" s="1">
        <v>4404262</v>
      </c>
      <c r="D3">
        <v>9</v>
      </c>
      <c r="E3">
        <v>8</v>
      </c>
      <c r="F3" t="s">
        <v>76</v>
      </c>
      <c r="G3">
        <f t="shared" ref="G3:G39" si="0">IF(C3&lt;=_xlfn.QUARTILE.INC($C$2:$C$101,1),1,
  IF(C3&lt;=_xlfn.QUARTILE.INC($C$2:$C$101,2),2,
  IF(C3&lt;=_xlfn.QUARTILE.INC($C$2:$C$101,3),3,4)))</f>
        <v>3</v>
      </c>
      <c r="H3" s="6" t="e">
        <f t="shared" ref="H3:H39" si="1">IF($G3=1,D3,NA())</f>
        <v>#N/A</v>
      </c>
      <c r="I3" s="6" t="e">
        <f t="shared" ref="I3:I39" si="2">IF($G3=1,E3,NA())</f>
        <v>#N/A</v>
      </c>
      <c r="J3" s="6" t="e">
        <f t="shared" ref="J3:J39" si="3">IF($G3=2,D3,NA())</f>
        <v>#N/A</v>
      </c>
      <c r="K3" s="6" t="e">
        <f t="shared" ref="K3:K39" si="4">IF($G3=2,E3,NA())</f>
        <v>#N/A</v>
      </c>
      <c r="L3" s="6">
        <f t="shared" ref="L3:L39" si="5">IF($G3=3,D3,NA())</f>
        <v>9</v>
      </c>
      <c r="M3" s="6">
        <f t="shared" ref="M3:M39" si="6">IF($G3=3,E3,NA())</f>
        <v>8</v>
      </c>
      <c r="N3" s="6" t="e">
        <f t="shared" ref="N3:N39" si="7">IF($G3=4,D3,NA())</f>
        <v>#N/A</v>
      </c>
      <c r="O3" s="6" t="e">
        <f t="shared" ref="O3:O39" si="8">IF($G3=4,E3,NA())</f>
        <v>#N/A</v>
      </c>
    </row>
    <row r="4" spans="1:15" x14ac:dyDescent="0.2">
      <c r="A4" t="s">
        <v>5</v>
      </c>
      <c r="B4" t="s">
        <v>41</v>
      </c>
      <c r="C4" s="1">
        <v>12307732</v>
      </c>
      <c r="D4">
        <v>3</v>
      </c>
      <c r="E4">
        <v>8</v>
      </c>
      <c r="F4" t="s">
        <v>77</v>
      </c>
      <c r="G4">
        <f t="shared" si="0"/>
        <v>4</v>
      </c>
      <c r="H4" s="6" t="e">
        <f t="shared" si="1"/>
        <v>#N/A</v>
      </c>
      <c r="I4" s="6" t="e">
        <f t="shared" si="2"/>
        <v>#N/A</v>
      </c>
      <c r="J4" s="6" t="e">
        <f t="shared" si="3"/>
        <v>#N/A</v>
      </c>
      <c r="K4" s="6" t="e">
        <f t="shared" si="4"/>
        <v>#N/A</v>
      </c>
      <c r="L4" s="6" t="e">
        <f t="shared" si="5"/>
        <v>#N/A</v>
      </c>
      <c r="M4" s="6" t="e">
        <f t="shared" si="6"/>
        <v>#N/A</v>
      </c>
      <c r="N4" s="6">
        <f t="shared" si="7"/>
        <v>3</v>
      </c>
      <c r="O4" s="6">
        <f t="shared" si="8"/>
        <v>8</v>
      </c>
    </row>
    <row r="5" spans="1:15" x14ac:dyDescent="0.2">
      <c r="A5" t="s">
        <v>6</v>
      </c>
      <c r="B5" t="s">
        <v>42</v>
      </c>
      <c r="C5" s="1">
        <v>2086006</v>
      </c>
      <c r="D5">
        <v>2</v>
      </c>
      <c r="E5">
        <v>6</v>
      </c>
      <c r="F5" t="s">
        <v>78</v>
      </c>
      <c r="G5">
        <f t="shared" si="0"/>
        <v>2</v>
      </c>
      <c r="H5" s="6" t="e">
        <f t="shared" si="1"/>
        <v>#N/A</v>
      </c>
      <c r="I5" s="6" t="e">
        <f t="shared" si="2"/>
        <v>#N/A</v>
      </c>
      <c r="J5" s="6">
        <f t="shared" si="3"/>
        <v>2</v>
      </c>
      <c r="K5" s="6">
        <f t="shared" si="4"/>
        <v>6</v>
      </c>
      <c r="L5" s="6" t="e">
        <f t="shared" si="5"/>
        <v>#N/A</v>
      </c>
      <c r="M5" s="6" t="e">
        <f t="shared" si="6"/>
        <v>#N/A</v>
      </c>
      <c r="N5" s="6" t="e">
        <f t="shared" si="7"/>
        <v>#N/A</v>
      </c>
      <c r="O5" s="6" t="e">
        <f t="shared" si="8"/>
        <v>#N/A</v>
      </c>
    </row>
    <row r="6" spans="1:15" x14ac:dyDescent="0.2">
      <c r="A6" t="s">
        <v>79</v>
      </c>
      <c r="B6" t="s">
        <v>71</v>
      </c>
      <c r="C6" s="1">
        <v>3736489</v>
      </c>
      <c r="D6">
        <v>6</v>
      </c>
      <c r="E6">
        <v>8</v>
      </c>
      <c r="F6" t="s">
        <v>80</v>
      </c>
      <c r="G6">
        <f t="shared" si="0"/>
        <v>2</v>
      </c>
      <c r="H6" s="6" t="e">
        <f t="shared" si="1"/>
        <v>#N/A</v>
      </c>
      <c r="I6" s="6" t="e">
        <f t="shared" si="2"/>
        <v>#N/A</v>
      </c>
      <c r="J6" s="6">
        <f t="shared" si="3"/>
        <v>6</v>
      </c>
      <c r="K6" s="6">
        <f t="shared" si="4"/>
        <v>8</v>
      </c>
      <c r="L6" s="6" t="e">
        <f t="shared" si="5"/>
        <v>#N/A</v>
      </c>
      <c r="M6" s="6" t="e">
        <f t="shared" si="6"/>
        <v>#N/A</v>
      </c>
      <c r="N6" s="6" t="e">
        <f t="shared" si="7"/>
        <v>#N/A</v>
      </c>
      <c r="O6" s="6" t="e">
        <f t="shared" si="8"/>
        <v>#N/A</v>
      </c>
    </row>
    <row r="7" spans="1:15" x14ac:dyDescent="0.2">
      <c r="A7" t="s">
        <v>81</v>
      </c>
      <c r="B7" t="s">
        <v>44</v>
      </c>
      <c r="C7" s="1">
        <v>10672100</v>
      </c>
      <c r="D7">
        <v>4</v>
      </c>
      <c r="E7">
        <v>7</v>
      </c>
      <c r="F7" t="s">
        <v>82</v>
      </c>
      <c r="G7">
        <f t="shared" si="0"/>
        <v>4</v>
      </c>
      <c r="H7" s="6" t="e">
        <f t="shared" si="1"/>
        <v>#N/A</v>
      </c>
      <c r="I7" s="6" t="e">
        <f t="shared" si="2"/>
        <v>#N/A</v>
      </c>
      <c r="J7" s="6" t="e">
        <f t="shared" si="3"/>
        <v>#N/A</v>
      </c>
      <c r="K7" s="6" t="e">
        <f t="shared" si="4"/>
        <v>#N/A</v>
      </c>
      <c r="L7" s="6" t="e">
        <f t="shared" si="5"/>
        <v>#N/A</v>
      </c>
      <c r="M7" s="6" t="e">
        <f t="shared" si="6"/>
        <v>#N/A</v>
      </c>
      <c r="N7" s="6">
        <f t="shared" si="7"/>
        <v>4</v>
      </c>
      <c r="O7" s="6">
        <f t="shared" si="8"/>
        <v>7</v>
      </c>
    </row>
    <row r="8" spans="1:15" x14ac:dyDescent="0.2">
      <c r="A8" t="s">
        <v>7</v>
      </c>
      <c r="B8" t="s">
        <v>43</v>
      </c>
      <c r="C8" s="1">
        <v>1213182</v>
      </c>
      <c r="D8">
        <v>10</v>
      </c>
      <c r="E8">
        <v>4</v>
      </c>
      <c r="F8" t="s">
        <v>83</v>
      </c>
      <c r="G8">
        <f t="shared" si="0"/>
        <v>1</v>
      </c>
      <c r="H8" s="6">
        <f t="shared" si="1"/>
        <v>10</v>
      </c>
      <c r="I8" s="6">
        <f t="shared" si="2"/>
        <v>4</v>
      </c>
      <c r="J8" s="6" t="e">
        <f t="shared" si="3"/>
        <v>#N/A</v>
      </c>
      <c r="K8" s="6" t="e">
        <f t="shared" si="4"/>
        <v>#N/A</v>
      </c>
      <c r="L8" s="6" t="e">
        <f t="shared" si="5"/>
        <v>#N/A</v>
      </c>
      <c r="M8" s="6" t="e">
        <f t="shared" si="6"/>
        <v>#N/A</v>
      </c>
      <c r="N8" s="6" t="e">
        <f t="shared" si="7"/>
        <v>#N/A</v>
      </c>
      <c r="O8" s="6" t="e">
        <f t="shared" si="8"/>
        <v>#N/A</v>
      </c>
    </row>
    <row r="9" spans="1:15" x14ac:dyDescent="0.2">
      <c r="A9" t="s">
        <v>9</v>
      </c>
      <c r="B9" t="s">
        <v>45</v>
      </c>
      <c r="C9" s="1">
        <v>3679169</v>
      </c>
      <c r="D9">
        <v>2</v>
      </c>
      <c r="E9">
        <v>4</v>
      </c>
      <c r="F9" t="s">
        <v>84</v>
      </c>
      <c r="G9">
        <f t="shared" si="0"/>
        <v>2</v>
      </c>
      <c r="H9" s="6" t="e">
        <f t="shared" si="1"/>
        <v>#N/A</v>
      </c>
      <c r="I9" s="6" t="e">
        <f t="shared" si="2"/>
        <v>#N/A</v>
      </c>
      <c r="J9" s="6">
        <f t="shared" si="3"/>
        <v>2</v>
      </c>
      <c r="K9" s="6">
        <f t="shared" si="4"/>
        <v>4</v>
      </c>
      <c r="L9" s="6" t="e">
        <f t="shared" si="5"/>
        <v>#N/A</v>
      </c>
      <c r="M9" s="6" t="e">
        <f t="shared" si="6"/>
        <v>#N/A</v>
      </c>
      <c r="N9" s="6" t="e">
        <f t="shared" si="7"/>
        <v>#N/A</v>
      </c>
      <c r="O9" s="6" t="e">
        <f t="shared" si="8"/>
        <v>#N/A</v>
      </c>
    </row>
    <row r="10" spans="1:15" x14ac:dyDescent="0.2">
      <c r="A10" t="s">
        <v>10</v>
      </c>
      <c r="B10" t="s">
        <v>46</v>
      </c>
      <c r="C10" s="1">
        <v>49860330</v>
      </c>
      <c r="D10">
        <v>4</v>
      </c>
      <c r="E10">
        <v>8</v>
      </c>
      <c r="F10" t="s">
        <v>85</v>
      </c>
      <c r="G10">
        <f t="shared" si="0"/>
        <v>4</v>
      </c>
      <c r="H10" s="6" t="e">
        <f t="shared" si="1"/>
        <v>#N/A</v>
      </c>
      <c r="I10" s="6" t="e">
        <f t="shared" si="2"/>
        <v>#N/A</v>
      </c>
      <c r="J10" s="6" t="e">
        <f t="shared" si="3"/>
        <v>#N/A</v>
      </c>
      <c r="K10" s="6" t="e">
        <f t="shared" si="4"/>
        <v>#N/A</v>
      </c>
      <c r="L10" s="6" t="e">
        <f t="shared" si="5"/>
        <v>#N/A</v>
      </c>
      <c r="M10" s="6" t="e">
        <f t="shared" si="6"/>
        <v>#N/A</v>
      </c>
      <c r="N10" s="6">
        <f t="shared" si="7"/>
        <v>4</v>
      </c>
      <c r="O10" s="6">
        <f t="shared" si="8"/>
        <v>8</v>
      </c>
    </row>
    <row r="11" spans="1:15" x14ac:dyDescent="0.2">
      <c r="A11" t="s">
        <v>11</v>
      </c>
      <c r="B11" t="s">
        <v>47</v>
      </c>
      <c r="C11" s="1">
        <v>37540962</v>
      </c>
      <c r="D11">
        <v>5</v>
      </c>
      <c r="E11">
        <v>8</v>
      </c>
      <c r="F11" t="s">
        <v>86</v>
      </c>
      <c r="G11">
        <f t="shared" si="0"/>
        <v>4</v>
      </c>
      <c r="H11" s="6" t="e">
        <f t="shared" si="1"/>
        <v>#N/A</v>
      </c>
      <c r="I11" s="6" t="e">
        <f t="shared" si="2"/>
        <v>#N/A</v>
      </c>
      <c r="J11" s="6" t="e">
        <f t="shared" si="3"/>
        <v>#N/A</v>
      </c>
      <c r="K11" s="6" t="e">
        <f t="shared" si="4"/>
        <v>#N/A</v>
      </c>
      <c r="L11" s="6" t="e">
        <f t="shared" si="5"/>
        <v>#N/A</v>
      </c>
      <c r="M11" s="6" t="e">
        <f t="shared" si="6"/>
        <v>#N/A</v>
      </c>
      <c r="N11" s="6">
        <f t="shared" si="7"/>
        <v>5</v>
      </c>
      <c r="O11" s="6">
        <f t="shared" si="8"/>
        <v>8</v>
      </c>
    </row>
    <row r="12" spans="1:15" x14ac:dyDescent="0.2">
      <c r="A12" t="s">
        <v>12</v>
      </c>
      <c r="B12" t="s">
        <v>48</v>
      </c>
      <c r="C12" s="1">
        <v>41527934</v>
      </c>
      <c r="D12">
        <v>7</v>
      </c>
      <c r="E12">
        <v>8</v>
      </c>
      <c r="F12" t="s">
        <v>87</v>
      </c>
      <c r="G12">
        <f t="shared" si="0"/>
        <v>4</v>
      </c>
      <c r="H12" s="6" t="e">
        <f t="shared" si="1"/>
        <v>#N/A</v>
      </c>
      <c r="I12" s="6" t="e">
        <f t="shared" si="2"/>
        <v>#N/A</v>
      </c>
      <c r="J12" s="6" t="e">
        <f t="shared" si="3"/>
        <v>#N/A</v>
      </c>
      <c r="K12" s="6" t="e">
        <f t="shared" si="4"/>
        <v>#N/A</v>
      </c>
      <c r="L12" s="6" t="e">
        <f t="shared" si="5"/>
        <v>#N/A</v>
      </c>
      <c r="M12" s="6" t="e">
        <f t="shared" si="6"/>
        <v>#N/A</v>
      </c>
      <c r="N12" s="6">
        <f t="shared" si="7"/>
        <v>7</v>
      </c>
      <c r="O12" s="6">
        <f t="shared" si="8"/>
        <v>8</v>
      </c>
    </row>
    <row r="13" spans="1:15" x14ac:dyDescent="0.2">
      <c r="A13" t="s">
        <v>13</v>
      </c>
      <c r="B13" t="s">
        <v>49</v>
      </c>
      <c r="C13" s="1">
        <v>5623328</v>
      </c>
      <c r="D13">
        <v>6</v>
      </c>
      <c r="E13">
        <v>3</v>
      </c>
      <c r="F13" t="s">
        <v>88</v>
      </c>
      <c r="G13">
        <f t="shared" si="0"/>
        <v>3</v>
      </c>
      <c r="H13" s="6" t="e">
        <f t="shared" si="1"/>
        <v>#N/A</v>
      </c>
      <c r="I13" s="6" t="e">
        <f t="shared" si="2"/>
        <v>#N/A</v>
      </c>
      <c r="J13" s="6" t="e">
        <f t="shared" si="3"/>
        <v>#N/A</v>
      </c>
      <c r="K13" s="6" t="e">
        <f t="shared" si="4"/>
        <v>#N/A</v>
      </c>
      <c r="L13" s="6">
        <f t="shared" si="5"/>
        <v>6</v>
      </c>
      <c r="M13" s="6">
        <f t="shared" si="6"/>
        <v>3</v>
      </c>
      <c r="N13" s="6" t="e">
        <f t="shared" si="7"/>
        <v>#N/A</v>
      </c>
      <c r="O13" s="6" t="e">
        <f t="shared" si="8"/>
        <v>#N/A</v>
      </c>
    </row>
    <row r="14" spans="1:15" x14ac:dyDescent="0.2">
      <c r="A14" t="s">
        <v>14</v>
      </c>
      <c r="B14" t="s">
        <v>50</v>
      </c>
      <c r="C14" s="1">
        <v>4222333</v>
      </c>
      <c r="D14">
        <v>7</v>
      </c>
      <c r="E14">
        <v>4</v>
      </c>
      <c r="F14" t="s">
        <v>89</v>
      </c>
      <c r="G14">
        <f t="shared" si="0"/>
        <v>3</v>
      </c>
      <c r="H14" s="6" t="e">
        <f t="shared" si="1"/>
        <v>#N/A</v>
      </c>
      <c r="I14" s="6" t="e">
        <f t="shared" si="2"/>
        <v>#N/A</v>
      </c>
      <c r="J14" s="6" t="e">
        <f t="shared" si="3"/>
        <v>#N/A</v>
      </c>
      <c r="K14" s="6" t="e">
        <f t="shared" si="4"/>
        <v>#N/A</v>
      </c>
      <c r="L14" s="6">
        <f t="shared" si="5"/>
        <v>7</v>
      </c>
      <c r="M14" s="6">
        <f t="shared" si="6"/>
        <v>4</v>
      </c>
      <c r="N14" s="6" t="e">
        <f t="shared" si="7"/>
        <v>#N/A</v>
      </c>
      <c r="O14" s="6" t="e">
        <f t="shared" si="8"/>
        <v>#N/A</v>
      </c>
    </row>
    <row r="15" spans="1:15" x14ac:dyDescent="0.2">
      <c r="A15" t="s">
        <v>15</v>
      </c>
      <c r="B15" t="s">
        <v>51</v>
      </c>
      <c r="C15" s="1">
        <v>2773747</v>
      </c>
      <c r="D15">
        <v>6</v>
      </c>
      <c r="E15">
        <v>4</v>
      </c>
      <c r="F15" t="s">
        <v>90</v>
      </c>
      <c r="G15">
        <f t="shared" si="0"/>
        <v>2</v>
      </c>
      <c r="H15" s="6" t="e">
        <f t="shared" si="1"/>
        <v>#N/A</v>
      </c>
      <c r="I15" s="6" t="e">
        <f t="shared" si="2"/>
        <v>#N/A</v>
      </c>
      <c r="J15" s="6">
        <f t="shared" si="3"/>
        <v>6</v>
      </c>
      <c r="K15" s="6">
        <f t="shared" si="4"/>
        <v>4</v>
      </c>
      <c r="L15" s="6" t="e">
        <f t="shared" si="5"/>
        <v>#N/A</v>
      </c>
      <c r="M15" s="6" t="e">
        <f t="shared" si="6"/>
        <v>#N/A</v>
      </c>
      <c r="N15" s="6" t="e">
        <f t="shared" si="7"/>
        <v>#N/A</v>
      </c>
      <c r="O15" s="6" t="e">
        <f t="shared" si="8"/>
        <v>#N/A</v>
      </c>
    </row>
    <row r="16" spans="1:15" x14ac:dyDescent="0.2">
      <c r="A16" t="s">
        <v>16</v>
      </c>
      <c r="B16" t="s">
        <v>52</v>
      </c>
      <c r="C16" s="1">
        <v>3909741</v>
      </c>
      <c r="D16">
        <v>7</v>
      </c>
      <c r="E16">
        <v>3</v>
      </c>
      <c r="F16" t="s">
        <v>91</v>
      </c>
      <c r="G16">
        <f t="shared" si="0"/>
        <v>3</v>
      </c>
      <c r="H16" s="6" t="e">
        <f t="shared" si="1"/>
        <v>#N/A</v>
      </c>
      <c r="I16" s="6" t="e">
        <f t="shared" si="2"/>
        <v>#N/A</v>
      </c>
      <c r="J16" s="6" t="e">
        <f t="shared" si="3"/>
        <v>#N/A</v>
      </c>
      <c r="K16" s="6" t="e">
        <f t="shared" si="4"/>
        <v>#N/A</v>
      </c>
      <c r="L16" s="6">
        <f t="shared" si="5"/>
        <v>7</v>
      </c>
      <c r="M16" s="6">
        <f t="shared" si="6"/>
        <v>3</v>
      </c>
      <c r="N16" s="6" t="e">
        <f t="shared" si="7"/>
        <v>#N/A</v>
      </c>
      <c r="O16" s="6" t="e">
        <f t="shared" si="8"/>
        <v>#N/A</v>
      </c>
    </row>
    <row r="17" spans="1:15" x14ac:dyDescent="0.2">
      <c r="A17" t="s">
        <v>17</v>
      </c>
      <c r="B17" t="s">
        <v>53</v>
      </c>
      <c r="C17" s="1">
        <v>746201</v>
      </c>
      <c r="D17">
        <v>7</v>
      </c>
      <c r="E17">
        <v>2</v>
      </c>
      <c r="F17" t="s">
        <v>92</v>
      </c>
      <c r="G17">
        <f t="shared" si="0"/>
        <v>1</v>
      </c>
      <c r="H17" s="6">
        <f t="shared" si="1"/>
        <v>7</v>
      </c>
      <c r="I17" s="6">
        <f t="shared" si="2"/>
        <v>2</v>
      </c>
      <c r="J17" s="6" t="e">
        <f t="shared" si="3"/>
        <v>#N/A</v>
      </c>
      <c r="K17" s="6" t="e">
        <f t="shared" si="4"/>
        <v>#N/A</v>
      </c>
      <c r="L17" s="6" t="e">
        <f t="shared" si="5"/>
        <v>#N/A</v>
      </c>
      <c r="M17" s="6" t="e">
        <f t="shared" si="6"/>
        <v>#N/A</v>
      </c>
      <c r="N17" s="6" t="e">
        <f t="shared" si="7"/>
        <v>#N/A</v>
      </c>
      <c r="O17" s="6" t="e">
        <f t="shared" si="8"/>
        <v>#N/A</v>
      </c>
    </row>
    <row r="18" spans="1:15" x14ac:dyDescent="0.2">
      <c r="A18" t="s">
        <v>93</v>
      </c>
      <c r="B18" t="s">
        <v>40</v>
      </c>
      <c r="C18" s="1">
        <v>1511899</v>
      </c>
      <c r="D18">
        <v>4</v>
      </c>
      <c r="E18">
        <v>4</v>
      </c>
      <c r="F18" t="s">
        <v>94</v>
      </c>
      <c r="G18">
        <f t="shared" si="0"/>
        <v>1</v>
      </c>
      <c r="H18" s="6">
        <f t="shared" si="1"/>
        <v>4</v>
      </c>
      <c r="I18" s="6">
        <f t="shared" si="2"/>
        <v>4</v>
      </c>
      <c r="J18" s="6" t="e">
        <f t="shared" si="3"/>
        <v>#N/A</v>
      </c>
      <c r="K18" s="6" t="e">
        <f t="shared" si="4"/>
        <v>#N/A</v>
      </c>
      <c r="L18" s="6" t="e">
        <f t="shared" si="5"/>
        <v>#N/A</v>
      </c>
      <c r="M18" s="6" t="e">
        <f t="shared" si="6"/>
        <v>#N/A</v>
      </c>
      <c r="N18" s="6" t="e">
        <f t="shared" si="7"/>
        <v>#N/A</v>
      </c>
      <c r="O18" s="6" t="e">
        <f t="shared" si="8"/>
        <v>#N/A</v>
      </c>
    </row>
    <row r="19" spans="1:15" x14ac:dyDescent="0.2">
      <c r="A19" t="s">
        <v>18</v>
      </c>
      <c r="B19" t="s">
        <v>54</v>
      </c>
      <c r="C19" s="1">
        <v>2152625</v>
      </c>
      <c r="D19">
        <v>4</v>
      </c>
      <c r="E19">
        <v>2</v>
      </c>
      <c r="F19" t="s">
        <v>95</v>
      </c>
      <c r="G19">
        <f t="shared" si="0"/>
        <v>2</v>
      </c>
      <c r="H19" s="6" t="e">
        <f t="shared" si="1"/>
        <v>#N/A</v>
      </c>
      <c r="I19" s="6" t="e">
        <f t="shared" si="2"/>
        <v>#N/A</v>
      </c>
      <c r="J19" s="6">
        <f t="shared" si="3"/>
        <v>4</v>
      </c>
      <c r="K19" s="6">
        <f t="shared" si="4"/>
        <v>2</v>
      </c>
      <c r="L19" s="6" t="e">
        <f t="shared" si="5"/>
        <v>#N/A</v>
      </c>
      <c r="M19" s="6" t="e">
        <f t="shared" si="6"/>
        <v>#N/A</v>
      </c>
      <c r="N19" s="6" t="e">
        <f t="shared" si="7"/>
        <v>#N/A</v>
      </c>
      <c r="O19" s="6" t="e">
        <f t="shared" si="8"/>
        <v>#N/A</v>
      </c>
    </row>
    <row r="20" spans="1:15" x14ac:dyDescent="0.2">
      <c r="A20" t="s">
        <v>19</v>
      </c>
      <c r="B20" t="s">
        <v>55</v>
      </c>
      <c r="C20" s="1">
        <v>9313986</v>
      </c>
      <c r="D20">
        <v>3</v>
      </c>
      <c r="E20">
        <v>6</v>
      </c>
      <c r="F20" t="s">
        <v>96</v>
      </c>
      <c r="G20">
        <f t="shared" si="0"/>
        <v>4</v>
      </c>
      <c r="H20" s="6" t="e">
        <f t="shared" si="1"/>
        <v>#N/A</v>
      </c>
      <c r="I20" s="6" t="e">
        <f t="shared" si="2"/>
        <v>#N/A</v>
      </c>
      <c r="J20" s="6" t="e">
        <f t="shared" si="3"/>
        <v>#N/A</v>
      </c>
      <c r="K20" s="6" t="e">
        <f t="shared" si="4"/>
        <v>#N/A</v>
      </c>
      <c r="L20" s="6" t="e">
        <f t="shared" si="5"/>
        <v>#N/A</v>
      </c>
      <c r="M20" s="6" t="e">
        <f t="shared" si="6"/>
        <v>#N/A</v>
      </c>
      <c r="N20" s="6">
        <f t="shared" si="7"/>
        <v>3</v>
      </c>
      <c r="O20" s="6">
        <f t="shared" si="8"/>
        <v>6</v>
      </c>
    </row>
    <row r="21" spans="1:15" x14ac:dyDescent="0.2">
      <c r="A21" t="s">
        <v>20</v>
      </c>
      <c r="B21" t="s">
        <v>56</v>
      </c>
      <c r="C21" s="1">
        <v>1920462</v>
      </c>
      <c r="D21">
        <v>12</v>
      </c>
      <c r="E21">
        <v>6</v>
      </c>
      <c r="F21" t="s">
        <v>97</v>
      </c>
      <c r="G21">
        <f t="shared" si="0"/>
        <v>2</v>
      </c>
      <c r="H21" s="6" t="e">
        <f t="shared" si="1"/>
        <v>#N/A</v>
      </c>
      <c r="I21" s="6" t="e">
        <f t="shared" si="2"/>
        <v>#N/A</v>
      </c>
      <c r="J21" s="6">
        <f t="shared" si="3"/>
        <v>12</v>
      </c>
      <c r="K21" s="6">
        <f t="shared" si="4"/>
        <v>6</v>
      </c>
      <c r="L21" s="6" t="e">
        <f t="shared" si="5"/>
        <v>#N/A</v>
      </c>
      <c r="M21" s="6" t="e">
        <f t="shared" si="6"/>
        <v>#N/A</v>
      </c>
      <c r="N21" s="6" t="e">
        <f t="shared" si="7"/>
        <v>#N/A</v>
      </c>
      <c r="O21" s="6" t="e">
        <f t="shared" si="8"/>
        <v>#N/A</v>
      </c>
    </row>
    <row r="22" spans="1:15" x14ac:dyDescent="0.2">
      <c r="A22" t="s">
        <v>21</v>
      </c>
      <c r="B22" t="s">
        <v>57</v>
      </c>
      <c r="C22" s="1">
        <v>1337148</v>
      </c>
      <c r="D22">
        <v>12</v>
      </c>
      <c r="E22">
        <v>4</v>
      </c>
      <c r="F22" t="s">
        <v>98</v>
      </c>
      <c r="G22">
        <f t="shared" si="0"/>
        <v>1</v>
      </c>
      <c r="H22" s="6">
        <f t="shared" si="1"/>
        <v>12</v>
      </c>
      <c r="I22" s="6">
        <f t="shared" si="2"/>
        <v>4</v>
      </c>
      <c r="J22" s="6" t="e">
        <f t="shared" si="3"/>
        <v>#N/A</v>
      </c>
      <c r="K22" s="6" t="e">
        <f t="shared" si="4"/>
        <v>#N/A</v>
      </c>
      <c r="L22" s="6" t="e">
        <f t="shared" si="5"/>
        <v>#N/A</v>
      </c>
      <c r="M22" s="6" t="e">
        <f t="shared" si="6"/>
        <v>#N/A</v>
      </c>
      <c r="N22" s="6" t="e">
        <f t="shared" si="7"/>
        <v>#N/A</v>
      </c>
      <c r="O22" s="6" t="e">
        <f t="shared" si="8"/>
        <v>#N/A</v>
      </c>
    </row>
    <row r="23" spans="1:15" x14ac:dyDescent="0.2">
      <c r="A23" t="s">
        <v>22</v>
      </c>
      <c r="B23" t="s">
        <v>58</v>
      </c>
      <c r="C23" s="1">
        <v>5560287</v>
      </c>
      <c r="D23">
        <v>11</v>
      </c>
      <c r="E23">
        <v>8</v>
      </c>
      <c r="F23" t="s">
        <v>99</v>
      </c>
      <c r="G23">
        <f t="shared" si="0"/>
        <v>3</v>
      </c>
      <c r="H23" s="6" t="e">
        <f t="shared" si="1"/>
        <v>#N/A</v>
      </c>
      <c r="I23" s="6" t="e">
        <f t="shared" si="2"/>
        <v>#N/A</v>
      </c>
      <c r="J23" s="6" t="e">
        <f t="shared" si="3"/>
        <v>#N/A</v>
      </c>
      <c r="K23" s="6" t="e">
        <f t="shared" si="4"/>
        <v>#N/A</v>
      </c>
      <c r="L23" s="6">
        <f t="shared" si="5"/>
        <v>11</v>
      </c>
      <c r="M23" s="6">
        <f t="shared" si="6"/>
        <v>8</v>
      </c>
      <c r="N23" s="6" t="e">
        <f t="shared" si="7"/>
        <v>#N/A</v>
      </c>
      <c r="O23" s="6" t="e">
        <f t="shared" si="8"/>
        <v>#N/A</v>
      </c>
    </row>
    <row r="24" spans="1:15" x14ac:dyDescent="0.2">
      <c r="A24" t="s">
        <v>23</v>
      </c>
      <c r="B24" t="s">
        <v>59</v>
      </c>
      <c r="C24" s="1">
        <v>5569068</v>
      </c>
      <c r="D24">
        <v>13</v>
      </c>
      <c r="E24">
        <v>8</v>
      </c>
      <c r="F24" t="s">
        <v>100</v>
      </c>
      <c r="G24">
        <f t="shared" si="0"/>
        <v>3</v>
      </c>
      <c r="H24" s="6" t="e">
        <f t="shared" si="1"/>
        <v>#N/A</v>
      </c>
      <c r="I24" s="6" t="e">
        <f t="shared" si="2"/>
        <v>#N/A</v>
      </c>
      <c r="J24" s="6" t="e">
        <f t="shared" si="3"/>
        <v>#N/A</v>
      </c>
      <c r="K24" s="6" t="e">
        <f t="shared" si="4"/>
        <v>#N/A</v>
      </c>
      <c r="L24" s="6">
        <f t="shared" si="5"/>
        <v>13</v>
      </c>
      <c r="M24" s="6">
        <f t="shared" si="6"/>
        <v>8</v>
      </c>
      <c r="N24" s="6" t="e">
        <f t="shared" si="7"/>
        <v>#N/A</v>
      </c>
      <c r="O24" s="6" t="e">
        <f t="shared" si="8"/>
        <v>#N/A</v>
      </c>
    </row>
    <row r="25" spans="1:15" x14ac:dyDescent="0.2">
      <c r="A25" t="s">
        <v>24</v>
      </c>
      <c r="B25" t="s">
        <v>60</v>
      </c>
      <c r="C25" s="1">
        <v>4303707</v>
      </c>
      <c r="D25">
        <v>15</v>
      </c>
      <c r="E25">
        <v>5</v>
      </c>
      <c r="F25" t="s">
        <v>101</v>
      </c>
      <c r="G25">
        <f t="shared" si="0"/>
        <v>3</v>
      </c>
      <c r="H25" s="6" t="e">
        <f t="shared" si="1"/>
        <v>#N/A</v>
      </c>
      <c r="I25" s="6" t="e">
        <f t="shared" si="2"/>
        <v>#N/A</v>
      </c>
      <c r="J25" s="6" t="e">
        <f t="shared" si="3"/>
        <v>#N/A</v>
      </c>
      <c r="K25" s="6" t="e">
        <f t="shared" si="4"/>
        <v>#N/A</v>
      </c>
      <c r="L25" s="6">
        <f t="shared" si="5"/>
        <v>15</v>
      </c>
      <c r="M25" s="6">
        <f t="shared" si="6"/>
        <v>5</v>
      </c>
      <c r="N25" s="6" t="e">
        <f t="shared" si="7"/>
        <v>#N/A</v>
      </c>
      <c r="O25" s="6" t="e">
        <f t="shared" si="8"/>
        <v>#N/A</v>
      </c>
    </row>
    <row r="26" spans="1:15" x14ac:dyDescent="0.2">
      <c r="A26" t="s">
        <v>25</v>
      </c>
      <c r="B26" t="s">
        <v>61</v>
      </c>
      <c r="C26" s="1">
        <v>1134068</v>
      </c>
      <c r="D26">
        <v>14</v>
      </c>
      <c r="E26">
        <v>5</v>
      </c>
      <c r="F26" t="s">
        <v>102</v>
      </c>
      <c r="G26">
        <f t="shared" si="0"/>
        <v>1</v>
      </c>
      <c r="H26" s="6">
        <f t="shared" si="1"/>
        <v>14</v>
      </c>
      <c r="I26" s="6">
        <f t="shared" si="2"/>
        <v>5</v>
      </c>
      <c r="J26" s="6" t="e">
        <f t="shared" si="3"/>
        <v>#N/A</v>
      </c>
      <c r="K26" s="6" t="e">
        <f t="shared" si="4"/>
        <v>#N/A</v>
      </c>
      <c r="L26" s="6" t="e">
        <f t="shared" si="5"/>
        <v>#N/A</v>
      </c>
      <c r="M26" s="6" t="e">
        <f t="shared" si="6"/>
        <v>#N/A</v>
      </c>
      <c r="N26" s="6" t="e">
        <f t="shared" si="7"/>
        <v>#N/A</v>
      </c>
      <c r="O26" s="6" t="e">
        <f t="shared" si="8"/>
        <v>#N/A</v>
      </c>
    </row>
    <row r="27" spans="1:15" x14ac:dyDescent="0.2">
      <c r="A27" t="s">
        <v>72</v>
      </c>
      <c r="B27" t="s">
        <v>103</v>
      </c>
      <c r="C27" s="1">
        <v>591617</v>
      </c>
      <c r="D27">
        <v>14</v>
      </c>
      <c r="E27">
        <v>4</v>
      </c>
      <c r="F27" t="s">
        <v>104</v>
      </c>
      <c r="G27">
        <f t="shared" si="0"/>
        <v>1</v>
      </c>
      <c r="H27" s="6">
        <f t="shared" si="1"/>
        <v>14</v>
      </c>
      <c r="I27" s="6">
        <f t="shared" si="2"/>
        <v>4</v>
      </c>
      <c r="J27" s="6" t="e">
        <f t="shared" si="3"/>
        <v>#N/A</v>
      </c>
      <c r="K27" s="6" t="e">
        <f t="shared" si="4"/>
        <v>#N/A</v>
      </c>
      <c r="L27" s="6" t="e">
        <f t="shared" si="5"/>
        <v>#N/A</v>
      </c>
      <c r="M27" s="6" t="e">
        <f t="shared" si="6"/>
        <v>#N/A</v>
      </c>
      <c r="N27" s="6" t="e">
        <f t="shared" si="7"/>
        <v>#N/A</v>
      </c>
      <c r="O27" s="6" t="e">
        <f t="shared" si="8"/>
        <v>#N/A</v>
      </c>
    </row>
    <row r="28" spans="1:15" x14ac:dyDescent="0.2">
      <c r="A28" t="s">
        <v>105</v>
      </c>
      <c r="B28" t="s">
        <v>106</v>
      </c>
      <c r="C28" s="1">
        <v>1467050</v>
      </c>
      <c r="D28">
        <v>15</v>
      </c>
      <c r="E28">
        <v>6</v>
      </c>
      <c r="F28" t="s">
        <v>107</v>
      </c>
      <c r="G28">
        <f t="shared" si="0"/>
        <v>1</v>
      </c>
      <c r="H28" s="6">
        <f t="shared" si="1"/>
        <v>15</v>
      </c>
      <c r="I28" s="6">
        <f t="shared" si="2"/>
        <v>6</v>
      </c>
      <c r="J28" s="6" t="e">
        <f t="shared" si="3"/>
        <v>#N/A</v>
      </c>
      <c r="K28" s="6" t="e">
        <f t="shared" si="4"/>
        <v>#N/A</v>
      </c>
      <c r="L28" s="6" t="e">
        <f t="shared" si="5"/>
        <v>#N/A</v>
      </c>
      <c r="M28" s="6" t="e">
        <f t="shared" si="6"/>
        <v>#N/A</v>
      </c>
      <c r="N28" s="6" t="e">
        <f t="shared" si="7"/>
        <v>#N/A</v>
      </c>
      <c r="O28" s="6" t="e">
        <f t="shared" si="8"/>
        <v>#N/A</v>
      </c>
    </row>
    <row r="29" spans="1:15" x14ac:dyDescent="0.2">
      <c r="A29" t="s">
        <v>74</v>
      </c>
      <c r="B29" t="s">
        <v>108</v>
      </c>
      <c r="C29" s="1">
        <v>522215</v>
      </c>
      <c r="D29">
        <v>15</v>
      </c>
      <c r="E29">
        <v>7</v>
      </c>
      <c r="F29" t="s">
        <v>109</v>
      </c>
      <c r="G29">
        <f t="shared" si="0"/>
        <v>1</v>
      </c>
      <c r="H29" s="6">
        <f t="shared" si="1"/>
        <v>15</v>
      </c>
      <c r="I29" s="6">
        <f t="shared" si="2"/>
        <v>7</v>
      </c>
      <c r="J29" s="6" t="e">
        <f t="shared" si="3"/>
        <v>#N/A</v>
      </c>
      <c r="K29" s="6" t="e">
        <f t="shared" si="4"/>
        <v>#N/A</v>
      </c>
      <c r="L29" s="6" t="e">
        <f t="shared" si="5"/>
        <v>#N/A</v>
      </c>
      <c r="M29" s="6" t="e">
        <f t="shared" si="6"/>
        <v>#N/A</v>
      </c>
      <c r="N29" s="6" t="e">
        <f t="shared" si="7"/>
        <v>#N/A</v>
      </c>
      <c r="O29" s="6" t="e">
        <f t="shared" si="8"/>
        <v>#N/A</v>
      </c>
    </row>
    <row r="30" spans="1:15" x14ac:dyDescent="0.2">
      <c r="A30" t="s">
        <v>73</v>
      </c>
      <c r="B30" t="s">
        <v>110</v>
      </c>
      <c r="C30" s="1">
        <v>1472910</v>
      </c>
      <c r="D30">
        <v>14</v>
      </c>
      <c r="E30">
        <v>6</v>
      </c>
      <c r="F30" t="s">
        <v>111</v>
      </c>
      <c r="G30">
        <f t="shared" si="0"/>
        <v>1</v>
      </c>
      <c r="H30" s="6">
        <f t="shared" si="1"/>
        <v>14</v>
      </c>
      <c r="I30" s="6">
        <f t="shared" si="2"/>
        <v>6</v>
      </c>
      <c r="J30" s="6" t="e">
        <f t="shared" si="3"/>
        <v>#N/A</v>
      </c>
      <c r="K30" s="6" t="e">
        <f t="shared" si="4"/>
        <v>#N/A</v>
      </c>
      <c r="L30" s="6" t="e">
        <f t="shared" si="5"/>
        <v>#N/A</v>
      </c>
      <c r="M30" s="6" t="e">
        <f t="shared" si="6"/>
        <v>#N/A</v>
      </c>
      <c r="N30" s="6" t="e">
        <f t="shared" si="7"/>
        <v>#N/A</v>
      </c>
      <c r="O30" s="6" t="e">
        <f t="shared" si="8"/>
        <v>#N/A</v>
      </c>
    </row>
    <row r="31" spans="1:15" x14ac:dyDescent="0.2">
      <c r="A31" t="s">
        <v>26</v>
      </c>
      <c r="B31" t="s">
        <v>62</v>
      </c>
      <c r="C31" s="1">
        <v>6642874</v>
      </c>
      <c r="D31">
        <v>2</v>
      </c>
      <c r="E31">
        <v>3</v>
      </c>
      <c r="F31" t="s">
        <v>112</v>
      </c>
      <c r="G31">
        <f t="shared" si="0"/>
        <v>4</v>
      </c>
      <c r="H31" s="6" t="e">
        <f t="shared" si="1"/>
        <v>#N/A</v>
      </c>
      <c r="I31" s="6" t="e">
        <f t="shared" si="2"/>
        <v>#N/A</v>
      </c>
      <c r="J31" s="6" t="e">
        <f t="shared" si="3"/>
        <v>#N/A</v>
      </c>
      <c r="K31" s="6" t="e">
        <f t="shared" si="4"/>
        <v>#N/A</v>
      </c>
      <c r="L31" s="6" t="e">
        <f t="shared" si="5"/>
        <v>#N/A</v>
      </c>
      <c r="M31" s="6" t="e">
        <f t="shared" si="6"/>
        <v>#N/A</v>
      </c>
      <c r="N31" s="6">
        <f t="shared" si="7"/>
        <v>2</v>
      </c>
      <c r="O31" s="6">
        <f t="shared" si="8"/>
        <v>3</v>
      </c>
    </row>
    <row r="32" spans="1:15" x14ac:dyDescent="0.2">
      <c r="A32" t="s">
        <v>27</v>
      </c>
      <c r="B32" t="s">
        <v>63</v>
      </c>
      <c r="C32" s="1">
        <v>1481077</v>
      </c>
      <c r="D32">
        <v>9</v>
      </c>
      <c r="E32">
        <v>5</v>
      </c>
      <c r="F32" t="s">
        <v>113</v>
      </c>
      <c r="G32">
        <f t="shared" si="0"/>
        <v>1</v>
      </c>
      <c r="H32" s="6">
        <f t="shared" si="1"/>
        <v>9</v>
      </c>
      <c r="I32" s="6">
        <f t="shared" si="2"/>
        <v>5</v>
      </c>
      <c r="J32" s="6" t="e">
        <f t="shared" si="3"/>
        <v>#N/A</v>
      </c>
      <c r="K32" s="6" t="e">
        <f t="shared" si="4"/>
        <v>#N/A</v>
      </c>
      <c r="L32" s="6" t="e">
        <f t="shared" si="5"/>
        <v>#N/A</v>
      </c>
      <c r="M32" s="6" t="e">
        <f t="shared" si="6"/>
        <v>#N/A</v>
      </c>
      <c r="N32" s="6" t="e">
        <f t="shared" si="7"/>
        <v>#N/A</v>
      </c>
      <c r="O32" s="6" t="e">
        <f t="shared" si="8"/>
        <v>#N/A</v>
      </c>
    </row>
    <row r="33" spans="1:15" x14ac:dyDescent="0.2">
      <c r="A33" t="s">
        <v>28</v>
      </c>
      <c r="B33" t="s">
        <v>64</v>
      </c>
      <c r="C33" s="1">
        <v>9362290</v>
      </c>
      <c r="D33">
        <v>9</v>
      </c>
      <c r="E33">
        <v>6</v>
      </c>
      <c r="F33" t="s">
        <v>114</v>
      </c>
      <c r="G33">
        <f t="shared" si="0"/>
        <v>4</v>
      </c>
      <c r="H33" s="6" t="e">
        <f t="shared" si="1"/>
        <v>#N/A</v>
      </c>
      <c r="I33" s="6" t="e">
        <f t="shared" si="2"/>
        <v>#N/A</v>
      </c>
      <c r="J33" s="6" t="e">
        <f t="shared" si="3"/>
        <v>#N/A</v>
      </c>
      <c r="K33" s="6" t="e">
        <f t="shared" si="4"/>
        <v>#N/A</v>
      </c>
      <c r="L33" s="6" t="e">
        <f t="shared" si="5"/>
        <v>#N/A</v>
      </c>
      <c r="M33" s="6" t="e">
        <f t="shared" si="6"/>
        <v>#N/A</v>
      </c>
      <c r="N33" s="6">
        <f t="shared" si="7"/>
        <v>9</v>
      </c>
      <c r="O33" s="6">
        <f t="shared" si="8"/>
        <v>6</v>
      </c>
    </row>
    <row r="34" spans="1:15" x14ac:dyDescent="0.2">
      <c r="A34" t="s">
        <v>29</v>
      </c>
      <c r="B34" t="s">
        <v>65</v>
      </c>
      <c r="C34" s="1">
        <v>3086750</v>
      </c>
      <c r="D34">
        <v>10</v>
      </c>
      <c r="E34">
        <v>5</v>
      </c>
      <c r="F34" t="s">
        <v>115</v>
      </c>
      <c r="G34">
        <f t="shared" si="0"/>
        <v>2</v>
      </c>
      <c r="H34" s="6" t="e">
        <f t="shared" si="1"/>
        <v>#N/A</v>
      </c>
      <c r="I34" s="6" t="e">
        <f t="shared" si="2"/>
        <v>#N/A</v>
      </c>
      <c r="J34" s="6">
        <f t="shared" si="3"/>
        <v>10</v>
      </c>
      <c r="K34" s="6">
        <f t="shared" si="4"/>
        <v>5</v>
      </c>
      <c r="L34" s="6" t="e">
        <f t="shared" si="5"/>
        <v>#N/A</v>
      </c>
      <c r="M34" s="6" t="e">
        <f t="shared" si="6"/>
        <v>#N/A</v>
      </c>
      <c r="N34" s="6" t="e">
        <f t="shared" si="7"/>
        <v>#N/A</v>
      </c>
      <c r="O34" s="6" t="e">
        <f t="shared" si="8"/>
        <v>#N/A</v>
      </c>
    </row>
    <row r="35" spans="1:15" x14ac:dyDescent="0.2">
      <c r="A35" t="s">
        <v>30</v>
      </c>
      <c r="B35" t="s">
        <v>66</v>
      </c>
      <c r="C35" s="1">
        <v>2749014</v>
      </c>
      <c r="D35">
        <v>10</v>
      </c>
      <c r="E35">
        <v>6</v>
      </c>
      <c r="F35" t="s">
        <v>116</v>
      </c>
      <c r="G35">
        <f t="shared" si="0"/>
        <v>2</v>
      </c>
      <c r="H35" s="6" t="e">
        <f t="shared" si="1"/>
        <v>#N/A</v>
      </c>
      <c r="I35" s="6" t="e">
        <f t="shared" si="2"/>
        <v>#N/A</v>
      </c>
      <c r="J35" s="6">
        <f t="shared" si="3"/>
        <v>10</v>
      </c>
      <c r="K35" s="6">
        <f t="shared" si="4"/>
        <v>6</v>
      </c>
      <c r="L35" s="6" t="e">
        <f t="shared" si="5"/>
        <v>#N/A</v>
      </c>
      <c r="M35" s="6" t="e">
        <f t="shared" si="6"/>
        <v>#N/A</v>
      </c>
      <c r="N35" s="6" t="e">
        <f t="shared" si="7"/>
        <v>#N/A</v>
      </c>
      <c r="O35" s="6" t="e">
        <f t="shared" si="8"/>
        <v>#N/A</v>
      </c>
    </row>
    <row r="36" spans="1:15" x14ac:dyDescent="0.2">
      <c r="A36" t="s">
        <v>31</v>
      </c>
      <c r="B36" t="s">
        <v>67</v>
      </c>
      <c r="C36" s="1">
        <v>2681535</v>
      </c>
      <c r="D36">
        <v>10</v>
      </c>
      <c r="E36">
        <v>3</v>
      </c>
      <c r="F36" t="s">
        <v>117</v>
      </c>
      <c r="G36">
        <f t="shared" si="0"/>
        <v>2</v>
      </c>
      <c r="H36" s="6" t="e">
        <f t="shared" si="1"/>
        <v>#N/A</v>
      </c>
      <c r="I36" s="6" t="e">
        <f t="shared" si="2"/>
        <v>#N/A</v>
      </c>
      <c r="J36" s="6">
        <f t="shared" si="3"/>
        <v>10</v>
      </c>
      <c r="K36" s="6">
        <f t="shared" si="4"/>
        <v>3</v>
      </c>
      <c r="L36" s="6" t="e">
        <f t="shared" si="5"/>
        <v>#N/A</v>
      </c>
      <c r="M36" s="6" t="e">
        <f t="shared" si="6"/>
        <v>#N/A</v>
      </c>
      <c r="N36" s="6" t="e">
        <f t="shared" si="7"/>
        <v>#N/A</v>
      </c>
      <c r="O36" s="6" t="e">
        <f t="shared" si="8"/>
        <v>#N/A</v>
      </c>
    </row>
    <row r="37" spans="1:15" x14ac:dyDescent="0.2">
      <c r="A37" t="s">
        <v>32</v>
      </c>
      <c r="B37" t="s">
        <v>68</v>
      </c>
      <c r="C37" s="1">
        <v>5757205</v>
      </c>
      <c r="D37">
        <v>1</v>
      </c>
      <c r="E37">
        <v>3</v>
      </c>
      <c r="F37" t="s">
        <v>118</v>
      </c>
      <c r="G37">
        <f t="shared" si="0"/>
        <v>3</v>
      </c>
      <c r="H37" s="6" t="e">
        <f t="shared" si="1"/>
        <v>#N/A</v>
      </c>
      <c r="I37" s="6" t="e">
        <f t="shared" si="2"/>
        <v>#N/A</v>
      </c>
      <c r="J37" s="6" t="e">
        <f t="shared" si="3"/>
        <v>#N/A</v>
      </c>
      <c r="K37" s="6" t="e">
        <f t="shared" si="4"/>
        <v>#N/A</v>
      </c>
      <c r="L37" s="6">
        <f t="shared" si="5"/>
        <v>1</v>
      </c>
      <c r="M37" s="6">
        <f t="shared" si="6"/>
        <v>3</v>
      </c>
      <c r="N37" s="6" t="e">
        <f t="shared" si="7"/>
        <v>#N/A</v>
      </c>
      <c r="O37" s="6" t="e">
        <f t="shared" si="8"/>
        <v>#N/A</v>
      </c>
    </row>
    <row r="38" spans="1:15" x14ac:dyDescent="0.2">
      <c r="A38" t="s">
        <v>33</v>
      </c>
      <c r="B38" t="s">
        <v>69</v>
      </c>
      <c r="C38" s="1">
        <v>8743522</v>
      </c>
      <c r="D38">
        <v>2</v>
      </c>
      <c r="E38">
        <v>5</v>
      </c>
      <c r="F38" t="s">
        <v>119</v>
      </c>
      <c r="G38">
        <f t="shared" si="0"/>
        <v>4</v>
      </c>
      <c r="H38" s="6" t="e">
        <f t="shared" si="1"/>
        <v>#N/A</v>
      </c>
      <c r="I38" s="6" t="e">
        <f t="shared" si="2"/>
        <v>#N/A</v>
      </c>
      <c r="J38" s="6" t="e">
        <f t="shared" si="3"/>
        <v>#N/A</v>
      </c>
      <c r="K38" s="6" t="e">
        <f t="shared" si="4"/>
        <v>#N/A</v>
      </c>
      <c r="L38" s="6" t="e">
        <f t="shared" si="5"/>
        <v>#N/A</v>
      </c>
      <c r="M38" s="6" t="e">
        <f t="shared" si="6"/>
        <v>#N/A</v>
      </c>
      <c r="N38" s="6">
        <f t="shared" si="7"/>
        <v>2</v>
      </c>
      <c r="O38" s="6">
        <f t="shared" si="8"/>
        <v>5</v>
      </c>
    </row>
    <row r="39" spans="1:15" x14ac:dyDescent="0.2">
      <c r="A39" t="s">
        <v>34</v>
      </c>
      <c r="B39" t="s">
        <v>70</v>
      </c>
      <c r="C39" s="1">
        <v>15386640</v>
      </c>
      <c r="D39">
        <v>1</v>
      </c>
      <c r="E39">
        <v>2</v>
      </c>
      <c r="F39" t="s">
        <v>120</v>
      </c>
      <c r="G39">
        <f t="shared" si="0"/>
        <v>4</v>
      </c>
      <c r="H39" s="6" t="e">
        <f t="shared" si="1"/>
        <v>#N/A</v>
      </c>
      <c r="I39" s="6" t="e">
        <f t="shared" si="2"/>
        <v>#N/A</v>
      </c>
      <c r="J39" s="6" t="e">
        <f t="shared" si="3"/>
        <v>#N/A</v>
      </c>
      <c r="K39" s="6" t="e">
        <f t="shared" si="4"/>
        <v>#N/A</v>
      </c>
      <c r="L39" s="6" t="e">
        <f t="shared" si="5"/>
        <v>#N/A</v>
      </c>
      <c r="M39" s="6" t="e">
        <f t="shared" si="6"/>
        <v>#N/A</v>
      </c>
      <c r="N39" s="6">
        <f t="shared" si="7"/>
        <v>1</v>
      </c>
      <c r="O39" s="6">
        <f t="shared" si="8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90DF-EBBE-6E4E-B289-635834EE1008}">
  <dimension ref="A1:W39"/>
  <sheetViews>
    <sheetView topLeftCell="A24" zoomScale="91" workbookViewId="0"/>
  </sheetViews>
  <sheetFormatPr baseColWidth="10" defaultRowHeight="16" x14ac:dyDescent="0.2"/>
  <cols>
    <col min="1" max="1" width="25" bestFit="1" customWidth="1"/>
    <col min="2" max="2" width="11.5" bestFit="1" customWidth="1"/>
    <col min="3" max="3" width="11.5" customWidth="1"/>
    <col min="8" max="22" width="6.6640625" customWidth="1"/>
  </cols>
  <sheetData>
    <row r="1" spans="1:23" x14ac:dyDescent="0.2">
      <c r="A1" s="2" t="s">
        <v>0</v>
      </c>
      <c r="B1" s="2" t="s">
        <v>37</v>
      </c>
      <c r="C1" s="2" t="s">
        <v>132</v>
      </c>
      <c r="D1" s="2" t="s">
        <v>133</v>
      </c>
      <c r="E1" s="2" t="s">
        <v>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</row>
    <row r="2" spans="1:23" x14ac:dyDescent="0.2">
      <c r="A2" t="s">
        <v>2</v>
      </c>
      <c r="B2" t="s">
        <v>38</v>
      </c>
      <c r="C2">
        <f>D2</f>
        <v>3</v>
      </c>
      <c r="D2">
        <f>IF(E2&lt;=_xlfn.QUARTILE.INC($E$2:$E$101,1),1,
  IF(E2&lt;=_xlfn.QUARTILE.INC($E$2:$E$101,2),2,
  IF(E2&lt;=_xlfn.QUARTILE.INC($E$2:$E$101,3),3,4)))</f>
        <v>3</v>
      </c>
      <c r="E2" s="1">
        <v>5482527</v>
      </c>
      <c r="G2">
        <v>1</v>
      </c>
      <c r="H2" s="4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</row>
    <row r="3" spans="1:23" x14ac:dyDescent="0.2">
      <c r="A3" t="s">
        <v>3</v>
      </c>
      <c r="B3" t="s">
        <v>39</v>
      </c>
      <c r="C3">
        <f t="shared" ref="C3:C39" si="0">D3</f>
        <v>3</v>
      </c>
      <c r="D3">
        <f t="shared" ref="D3:D39" si="1">IF(E3&lt;=_xlfn.QUARTILE.INC($E$2:$E$101,1),1,
  IF(E3&lt;=_xlfn.QUARTILE.INC($E$2:$E$101,2),2,
  IF(E3&lt;=_xlfn.QUARTILE.INC($E$2:$E$101,3),3,4)))</f>
        <v>3</v>
      </c>
      <c r="E3" s="1">
        <v>4404262</v>
      </c>
      <c r="G3">
        <v>2</v>
      </c>
      <c r="H3" s="4" t="s">
        <v>34</v>
      </c>
      <c r="I3" s="4"/>
      <c r="J3" s="4"/>
      <c r="K3" s="4" t="s">
        <v>18</v>
      </c>
      <c r="L3" s="4"/>
      <c r="M3" s="4"/>
      <c r="N3" s="4" t="s">
        <v>17</v>
      </c>
      <c r="O3" s="4"/>
      <c r="P3" s="4"/>
      <c r="Q3" s="4"/>
      <c r="R3" s="4"/>
      <c r="S3" s="4"/>
      <c r="T3" s="4"/>
      <c r="U3" s="4"/>
      <c r="V3" s="4"/>
      <c r="W3" s="3"/>
    </row>
    <row r="4" spans="1:23" x14ac:dyDescent="0.2">
      <c r="A4" t="s">
        <v>5</v>
      </c>
      <c r="B4" t="s">
        <v>41</v>
      </c>
      <c r="C4">
        <f t="shared" si="0"/>
        <v>4</v>
      </c>
      <c r="D4">
        <f t="shared" si="1"/>
        <v>4</v>
      </c>
      <c r="E4" s="1">
        <v>12307732</v>
      </c>
      <c r="G4">
        <v>3</v>
      </c>
      <c r="H4" s="4" t="s">
        <v>32</v>
      </c>
      <c r="I4" s="4" t="s">
        <v>26</v>
      </c>
      <c r="J4" s="4"/>
      <c r="K4" s="4"/>
      <c r="L4" s="4"/>
      <c r="M4" s="4" t="s">
        <v>13</v>
      </c>
      <c r="N4" s="4" t="s">
        <v>16</v>
      </c>
      <c r="O4" s="4"/>
      <c r="P4" s="4"/>
      <c r="Q4" s="4" t="s">
        <v>31</v>
      </c>
      <c r="R4" s="4"/>
      <c r="S4" s="4"/>
      <c r="T4" s="4"/>
      <c r="U4" s="4"/>
      <c r="V4" s="4"/>
      <c r="W4" s="3"/>
    </row>
    <row r="5" spans="1:23" x14ac:dyDescent="0.2">
      <c r="A5" t="s">
        <v>6</v>
      </c>
      <c r="B5" t="s">
        <v>42</v>
      </c>
      <c r="C5">
        <f t="shared" si="0"/>
        <v>2</v>
      </c>
      <c r="D5">
        <f t="shared" si="1"/>
        <v>2</v>
      </c>
      <c r="E5" s="1">
        <v>2086006</v>
      </c>
      <c r="G5">
        <v>4</v>
      </c>
      <c r="H5" s="4"/>
      <c r="I5" s="4" t="s">
        <v>9</v>
      </c>
      <c r="J5" s="4"/>
      <c r="K5" s="4" t="s">
        <v>93</v>
      </c>
      <c r="L5" s="4"/>
      <c r="M5" s="4" t="s">
        <v>15</v>
      </c>
      <c r="N5" s="4" t="s">
        <v>14</v>
      </c>
      <c r="O5" s="4"/>
      <c r="P5" s="4"/>
      <c r="Q5" s="4" t="s">
        <v>7</v>
      </c>
      <c r="R5" s="4"/>
      <c r="S5" s="4" t="s">
        <v>21</v>
      </c>
      <c r="T5" s="4"/>
      <c r="U5" s="4" t="s">
        <v>72</v>
      </c>
      <c r="V5" s="4"/>
      <c r="W5" s="3"/>
    </row>
    <row r="6" spans="1:23" x14ac:dyDescent="0.2">
      <c r="A6" t="s">
        <v>35</v>
      </c>
      <c r="B6" t="s">
        <v>71</v>
      </c>
      <c r="C6">
        <f t="shared" si="0"/>
        <v>2</v>
      </c>
      <c r="D6">
        <f t="shared" si="1"/>
        <v>2</v>
      </c>
      <c r="E6" s="1">
        <v>3736489</v>
      </c>
      <c r="G6">
        <v>5</v>
      </c>
      <c r="H6" s="4"/>
      <c r="I6" s="4" t="s">
        <v>33</v>
      </c>
      <c r="J6" s="4"/>
      <c r="K6" s="4"/>
      <c r="L6" s="4"/>
      <c r="M6" s="4"/>
      <c r="N6" s="4"/>
      <c r="O6" s="4"/>
      <c r="P6" s="4" t="s">
        <v>27</v>
      </c>
      <c r="Q6" s="4" t="s">
        <v>29</v>
      </c>
      <c r="R6" s="4"/>
      <c r="S6" s="4"/>
      <c r="T6" s="4"/>
      <c r="U6" s="4" t="s">
        <v>25</v>
      </c>
      <c r="V6" s="4" t="s">
        <v>24</v>
      </c>
      <c r="W6" s="3"/>
    </row>
    <row r="7" spans="1:23" x14ac:dyDescent="0.2">
      <c r="A7" t="s">
        <v>8</v>
      </c>
      <c r="B7" t="s">
        <v>44</v>
      </c>
      <c r="C7">
        <f t="shared" si="0"/>
        <v>4</v>
      </c>
      <c r="D7">
        <f t="shared" si="1"/>
        <v>4</v>
      </c>
      <c r="E7" s="1">
        <v>10672100</v>
      </c>
      <c r="G7">
        <v>6</v>
      </c>
      <c r="H7" s="4"/>
      <c r="I7" s="4" t="s">
        <v>6</v>
      </c>
      <c r="J7" s="4" t="s">
        <v>19</v>
      </c>
      <c r="K7" s="4"/>
      <c r="L7" s="4"/>
      <c r="M7" s="4"/>
      <c r="N7" s="4"/>
      <c r="O7" s="4"/>
      <c r="P7" s="4" t="s">
        <v>33</v>
      </c>
      <c r="Q7" s="4" t="s">
        <v>30</v>
      </c>
      <c r="R7" s="4"/>
      <c r="S7" s="4" t="s">
        <v>20</v>
      </c>
      <c r="T7" s="4"/>
      <c r="U7" s="4" t="s">
        <v>73</v>
      </c>
      <c r="V7" s="4" t="s">
        <v>105</v>
      </c>
      <c r="W7" s="3"/>
    </row>
    <row r="8" spans="1:23" x14ac:dyDescent="0.2">
      <c r="A8" t="s">
        <v>7</v>
      </c>
      <c r="B8" t="s">
        <v>43</v>
      </c>
      <c r="C8">
        <f t="shared" si="0"/>
        <v>1</v>
      </c>
      <c r="D8">
        <f t="shared" si="1"/>
        <v>1</v>
      </c>
      <c r="E8" s="1">
        <v>1213182</v>
      </c>
      <c r="G8">
        <v>7</v>
      </c>
      <c r="H8" s="4"/>
      <c r="I8" s="4"/>
      <c r="J8" s="4"/>
      <c r="K8" s="4" t="s">
        <v>8</v>
      </c>
      <c r="L8" s="4"/>
      <c r="M8" s="4"/>
      <c r="N8" s="4"/>
      <c r="O8" s="4"/>
      <c r="P8" s="4"/>
      <c r="Q8" s="4"/>
      <c r="R8" s="4"/>
      <c r="S8" s="4"/>
      <c r="T8" s="4"/>
      <c r="V8" s="4" t="s">
        <v>74</v>
      </c>
      <c r="W8" s="3"/>
    </row>
    <row r="9" spans="1:23" x14ac:dyDescent="0.2">
      <c r="A9" t="s">
        <v>9</v>
      </c>
      <c r="B9" t="s">
        <v>45</v>
      </c>
      <c r="C9">
        <f t="shared" si="0"/>
        <v>2</v>
      </c>
      <c r="D9">
        <f t="shared" si="1"/>
        <v>2</v>
      </c>
      <c r="E9" s="1">
        <v>3679169</v>
      </c>
      <c r="G9">
        <v>8</v>
      </c>
      <c r="H9" s="4"/>
      <c r="I9" s="4"/>
      <c r="J9" s="4" t="s">
        <v>5</v>
      </c>
      <c r="K9" s="4" t="s">
        <v>10</v>
      </c>
      <c r="L9" s="4" t="s">
        <v>11</v>
      </c>
      <c r="M9" s="4" t="s">
        <v>35</v>
      </c>
      <c r="N9" s="4" t="s">
        <v>12</v>
      </c>
      <c r="O9" s="4"/>
      <c r="P9" s="4" t="s">
        <v>3</v>
      </c>
      <c r="Q9" s="4"/>
      <c r="R9" s="4" t="s">
        <v>22</v>
      </c>
      <c r="S9" s="4"/>
      <c r="T9" s="4" t="s">
        <v>23</v>
      </c>
      <c r="U9" s="4"/>
      <c r="V9" s="4"/>
      <c r="W9" s="3"/>
    </row>
    <row r="10" spans="1:23" x14ac:dyDescent="0.2">
      <c r="A10" t="s">
        <v>10</v>
      </c>
      <c r="B10" t="s">
        <v>46</v>
      </c>
      <c r="C10">
        <f t="shared" si="0"/>
        <v>4</v>
      </c>
      <c r="D10">
        <f t="shared" si="1"/>
        <v>4</v>
      </c>
      <c r="E10" s="1">
        <v>49860330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3"/>
    </row>
    <row r="11" spans="1:23" x14ac:dyDescent="0.2">
      <c r="A11" t="s">
        <v>11</v>
      </c>
      <c r="B11" t="s">
        <v>47</v>
      </c>
      <c r="C11">
        <f t="shared" si="0"/>
        <v>4</v>
      </c>
      <c r="D11">
        <f t="shared" si="1"/>
        <v>4</v>
      </c>
      <c r="E11" s="1">
        <v>37540962</v>
      </c>
    </row>
    <row r="12" spans="1:23" x14ac:dyDescent="0.2">
      <c r="A12" t="s">
        <v>12</v>
      </c>
      <c r="B12" t="s">
        <v>48</v>
      </c>
      <c r="C12">
        <f t="shared" si="0"/>
        <v>4</v>
      </c>
      <c r="D12">
        <f t="shared" si="1"/>
        <v>4</v>
      </c>
      <c r="E12" s="1">
        <v>41527934</v>
      </c>
    </row>
    <row r="13" spans="1:23" x14ac:dyDescent="0.2">
      <c r="A13" t="s">
        <v>13</v>
      </c>
      <c r="B13" t="s">
        <v>49</v>
      </c>
      <c r="C13">
        <f t="shared" si="0"/>
        <v>3</v>
      </c>
      <c r="D13">
        <f t="shared" si="1"/>
        <v>3</v>
      </c>
      <c r="E13" s="1">
        <v>5623328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7</v>
      </c>
      <c r="O13">
        <v>8</v>
      </c>
      <c r="P13">
        <v>9</v>
      </c>
      <c r="Q13">
        <v>10</v>
      </c>
      <c r="R13">
        <v>11</v>
      </c>
      <c r="S13">
        <v>12</v>
      </c>
      <c r="T13">
        <v>13</v>
      </c>
      <c r="U13">
        <v>14</v>
      </c>
      <c r="V13">
        <v>15</v>
      </c>
    </row>
    <row r="14" spans="1:23" x14ac:dyDescent="0.2">
      <c r="A14" t="s">
        <v>14</v>
      </c>
      <c r="B14" t="s">
        <v>50</v>
      </c>
      <c r="C14">
        <f t="shared" si="0"/>
        <v>3</v>
      </c>
      <c r="D14">
        <f t="shared" si="1"/>
        <v>3</v>
      </c>
      <c r="E14" s="1">
        <v>4222333</v>
      </c>
      <c r="G14">
        <v>1</v>
      </c>
      <c r="H14" t="str">
        <f t="shared" ref="H14:V14" si="2">IFERROR(VLOOKUP(H2,$A$2:$D$39,2,0),"")</f>
        <v>AC</v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</row>
    <row r="15" spans="1:23" x14ac:dyDescent="0.2">
      <c r="A15" t="s">
        <v>15</v>
      </c>
      <c r="B15" t="s">
        <v>51</v>
      </c>
      <c r="C15">
        <f t="shared" si="0"/>
        <v>2</v>
      </c>
      <c r="D15">
        <f t="shared" si="1"/>
        <v>2</v>
      </c>
      <c r="E15" s="1">
        <v>2773747</v>
      </c>
      <c r="G15">
        <v>2</v>
      </c>
      <c r="H15" t="str">
        <f t="shared" ref="H15:V15" si="3">IFERROR(VLOOKUP(H3,$A$2:$D$39,2,0),"")</f>
        <v>SU</v>
      </c>
      <c r="I15" t="str">
        <f t="shared" si="3"/>
        <v/>
      </c>
      <c r="J15" t="str">
        <f t="shared" si="3"/>
        <v/>
      </c>
      <c r="K15" t="str">
        <f t="shared" si="3"/>
        <v>KR</v>
      </c>
      <c r="L15" t="str">
        <f t="shared" si="3"/>
        <v/>
      </c>
      <c r="M15" t="str">
        <f t="shared" si="3"/>
        <v/>
      </c>
      <c r="N15" t="str">
        <f t="shared" si="3"/>
        <v>KU</v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</row>
    <row r="16" spans="1:23" x14ac:dyDescent="0.2">
      <c r="A16" t="s">
        <v>16</v>
      </c>
      <c r="B16" t="s">
        <v>52</v>
      </c>
      <c r="C16">
        <f t="shared" si="0"/>
        <v>3</v>
      </c>
      <c r="D16">
        <f t="shared" si="1"/>
        <v>3</v>
      </c>
      <c r="E16" s="1">
        <v>3909741</v>
      </c>
      <c r="G16">
        <v>3</v>
      </c>
      <c r="H16" t="str">
        <f t="shared" ref="H16:V16" si="4">IFERROR(VLOOKUP(H4,$A$2:$D$39,2,0),"")</f>
        <v>SB</v>
      </c>
      <c r="I16" t="str">
        <f t="shared" si="4"/>
        <v>RI</v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>KB</v>
      </c>
      <c r="N16" t="str">
        <f t="shared" si="4"/>
        <v>KI</v>
      </c>
      <c r="O16" t="str">
        <f t="shared" si="4"/>
        <v/>
      </c>
      <c r="P16" t="str">
        <f t="shared" si="4"/>
        <v/>
      </c>
      <c r="Q16" t="str">
        <f t="shared" si="4"/>
        <v>SA</v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</row>
    <row r="17" spans="1:22" x14ac:dyDescent="0.2">
      <c r="A17" t="s">
        <v>17</v>
      </c>
      <c r="B17" t="s">
        <v>53</v>
      </c>
      <c r="C17">
        <f t="shared" si="0"/>
        <v>1</v>
      </c>
      <c r="D17">
        <f t="shared" si="1"/>
        <v>1</v>
      </c>
      <c r="E17" s="1">
        <v>746201</v>
      </c>
      <c r="G17">
        <v>4</v>
      </c>
      <c r="H17" t="str">
        <f t="shared" ref="H17:V17" si="5">IFERROR(VLOOKUP(H5,$A$2:$D$39,2,0),"")</f>
        <v/>
      </c>
      <c r="I17" t="str">
        <f t="shared" si="5"/>
        <v>JA</v>
      </c>
      <c r="J17" t="str">
        <f t="shared" si="5"/>
        <v/>
      </c>
      <c r="K17" t="str">
        <f t="shared" si="5"/>
        <v>BB</v>
      </c>
      <c r="L17" t="str">
        <f t="shared" si="5"/>
        <v/>
      </c>
      <c r="M17" t="str">
        <f t="shared" si="5"/>
        <v>KT</v>
      </c>
      <c r="N17" t="str">
        <f t="shared" si="5"/>
        <v>KS</v>
      </c>
      <c r="O17" t="str">
        <f t="shared" si="5"/>
        <v/>
      </c>
      <c r="P17" t="str">
        <f t="shared" si="5"/>
        <v/>
      </c>
      <c r="Q17" t="str">
        <f t="shared" si="5"/>
        <v>GO</v>
      </c>
      <c r="R17" t="str">
        <f t="shared" si="5"/>
        <v/>
      </c>
      <c r="S17" t="str">
        <f t="shared" si="5"/>
        <v>MU</v>
      </c>
      <c r="T17" t="str">
        <f t="shared" si="5"/>
        <v/>
      </c>
      <c r="U17" t="str">
        <f t="shared" si="5"/>
        <v>PD</v>
      </c>
      <c r="V17" t="str">
        <f t="shared" si="5"/>
        <v/>
      </c>
    </row>
    <row r="18" spans="1:22" x14ac:dyDescent="0.2">
      <c r="A18" t="s">
        <v>93</v>
      </c>
      <c r="B18" t="s">
        <v>40</v>
      </c>
      <c r="C18">
        <f t="shared" si="0"/>
        <v>1</v>
      </c>
      <c r="D18">
        <f t="shared" si="1"/>
        <v>1</v>
      </c>
      <c r="E18" s="1">
        <v>1511899</v>
      </c>
      <c r="G18">
        <v>5</v>
      </c>
      <c r="H18" t="str">
        <f t="shared" ref="H18:V18" si="6">IFERROR(VLOOKUP(H6,$A$2:$D$39,2,0),"")</f>
        <v/>
      </c>
      <c r="I18" t="str">
        <f t="shared" si="6"/>
        <v>SS</v>
      </c>
      <c r="J18" t="str">
        <f t="shared" si="6"/>
        <v/>
      </c>
      <c r="K18" t="str">
        <f t="shared" si="6"/>
        <v/>
      </c>
      <c r="L18" t="str">
        <f t="shared" si="6"/>
        <v/>
      </c>
      <c r="M18" t="str">
        <f t="shared" si="6"/>
        <v/>
      </c>
      <c r="N18" t="str">
        <f t="shared" si="6"/>
        <v/>
      </c>
      <c r="O18" t="str">
        <f t="shared" si="6"/>
        <v/>
      </c>
      <c r="P18" t="str">
        <f t="shared" si="6"/>
        <v>SR</v>
      </c>
      <c r="Q18" t="str">
        <f t="shared" si="6"/>
        <v>ST</v>
      </c>
      <c r="R18" t="str">
        <f t="shared" si="6"/>
        <v/>
      </c>
      <c r="S18" t="str">
        <f t="shared" si="6"/>
        <v/>
      </c>
      <c r="T18" t="str">
        <f t="shared" si="6"/>
        <v/>
      </c>
      <c r="U18" t="str">
        <f t="shared" si="6"/>
        <v>PB</v>
      </c>
      <c r="V18" t="str">
        <f t="shared" si="6"/>
        <v>PA</v>
      </c>
    </row>
    <row r="19" spans="1:22" x14ac:dyDescent="0.2">
      <c r="A19" t="s">
        <v>18</v>
      </c>
      <c r="B19" t="s">
        <v>54</v>
      </c>
      <c r="C19">
        <f t="shared" si="0"/>
        <v>2</v>
      </c>
      <c r="D19">
        <f t="shared" si="1"/>
        <v>2</v>
      </c>
      <c r="E19" s="1">
        <v>2152625</v>
      </c>
      <c r="G19">
        <v>6</v>
      </c>
      <c r="H19" t="str">
        <f t="shared" ref="H19:V19" si="7">IFERROR(VLOOKUP(H7,$A$2:$D$39,2,0),"")</f>
        <v/>
      </c>
      <c r="I19" t="str">
        <f t="shared" si="7"/>
        <v>BE</v>
      </c>
      <c r="J19" t="str">
        <f t="shared" si="7"/>
        <v>LA</v>
      </c>
      <c r="K19" t="str">
        <f t="shared" si="7"/>
        <v/>
      </c>
      <c r="L19" t="str">
        <f t="shared" si="7"/>
        <v/>
      </c>
      <c r="M19" t="str">
        <f t="shared" si="7"/>
        <v/>
      </c>
      <c r="N19" t="str">
        <f t="shared" si="7"/>
        <v/>
      </c>
      <c r="O19" t="str">
        <f t="shared" si="7"/>
        <v/>
      </c>
      <c r="P19" t="str">
        <f t="shared" si="7"/>
        <v>SS</v>
      </c>
      <c r="Q19" t="str">
        <f t="shared" si="7"/>
        <v>SG</v>
      </c>
      <c r="R19" t="str">
        <f t="shared" si="7"/>
        <v/>
      </c>
      <c r="S19" t="str">
        <f t="shared" si="7"/>
        <v>MA</v>
      </c>
      <c r="T19" t="str">
        <f t="shared" si="7"/>
        <v/>
      </c>
      <c r="U19" t="str">
        <f t="shared" si="7"/>
        <v>PT</v>
      </c>
      <c r="V19" t="str">
        <f t="shared" si="7"/>
        <v>PP</v>
      </c>
    </row>
    <row r="20" spans="1:22" x14ac:dyDescent="0.2">
      <c r="A20" t="s">
        <v>19</v>
      </c>
      <c r="B20" t="s">
        <v>55</v>
      </c>
      <c r="C20">
        <f t="shared" si="0"/>
        <v>4</v>
      </c>
      <c r="D20">
        <f t="shared" si="1"/>
        <v>4</v>
      </c>
      <c r="E20" s="1">
        <v>9313986</v>
      </c>
      <c r="G20">
        <v>7</v>
      </c>
      <c r="H20" t="str">
        <f t="shared" ref="H20:V20" si="8">IFERROR(VLOOKUP(H8,$A$2:$D$39,2,0),"")</f>
        <v/>
      </c>
      <c r="I20" t="str">
        <f t="shared" si="8"/>
        <v/>
      </c>
      <c r="J20" t="str">
        <f t="shared" si="8"/>
        <v/>
      </c>
      <c r="K20" t="str">
        <f t="shared" si="8"/>
        <v>JK</v>
      </c>
      <c r="L20" t="str">
        <f t="shared" si="8"/>
        <v/>
      </c>
      <c r="M20" t="str">
        <f t="shared" si="8"/>
        <v/>
      </c>
      <c r="N20" t="str">
        <f t="shared" si="8"/>
        <v/>
      </c>
      <c r="O20" t="str">
        <f t="shared" si="8"/>
        <v/>
      </c>
      <c r="P20" t="str">
        <f t="shared" si="8"/>
        <v/>
      </c>
      <c r="Q20" t="str">
        <f t="shared" si="8"/>
        <v/>
      </c>
      <c r="R20" t="str">
        <f t="shared" si="8"/>
        <v/>
      </c>
      <c r="S20" t="str">
        <f t="shared" si="8"/>
        <v/>
      </c>
      <c r="T20" t="str">
        <f t="shared" si="8"/>
        <v/>
      </c>
      <c r="U20" t="str">
        <f t="shared" si="8"/>
        <v/>
      </c>
      <c r="V20" t="str">
        <f t="shared" si="8"/>
        <v>PS</v>
      </c>
    </row>
    <row r="21" spans="1:22" x14ac:dyDescent="0.2">
      <c r="A21" t="s">
        <v>20</v>
      </c>
      <c r="B21" t="s">
        <v>56</v>
      </c>
      <c r="C21">
        <f t="shared" si="0"/>
        <v>2</v>
      </c>
      <c r="D21">
        <f t="shared" si="1"/>
        <v>2</v>
      </c>
      <c r="E21" s="1">
        <v>1920462</v>
      </c>
      <c r="G21">
        <v>8</v>
      </c>
      <c r="H21" t="str">
        <f t="shared" ref="H21:V21" si="9">IFERROR(VLOOKUP(H9,$A$2:$D$39,2,0),"")</f>
        <v/>
      </c>
      <c r="I21" t="str">
        <f t="shared" si="9"/>
        <v/>
      </c>
      <c r="J21" t="str">
        <f t="shared" si="9"/>
        <v>BT</v>
      </c>
      <c r="K21" t="str">
        <f t="shared" si="9"/>
        <v>JB</v>
      </c>
      <c r="L21" t="str">
        <f t="shared" si="9"/>
        <v>JT</v>
      </c>
      <c r="M21" t="str">
        <f t="shared" si="9"/>
        <v>YO</v>
      </c>
      <c r="N21" t="str">
        <f t="shared" si="9"/>
        <v>JI</v>
      </c>
      <c r="O21" t="str">
        <f t="shared" si="9"/>
        <v/>
      </c>
      <c r="P21" t="str">
        <f t="shared" si="9"/>
        <v>BA</v>
      </c>
      <c r="Q21" t="str">
        <f t="shared" si="9"/>
        <v/>
      </c>
      <c r="R21" t="str">
        <f t="shared" si="9"/>
        <v>NB</v>
      </c>
      <c r="S21" t="str">
        <f t="shared" si="9"/>
        <v/>
      </c>
      <c r="T21" t="str">
        <f t="shared" si="9"/>
        <v>NT</v>
      </c>
      <c r="U21" t="str">
        <f t="shared" si="9"/>
        <v/>
      </c>
      <c r="V21" t="str">
        <f t="shared" si="9"/>
        <v/>
      </c>
    </row>
    <row r="22" spans="1:22" x14ac:dyDescent="0.2">
      <c r="A22" t="s">
        <v>21</v>
      </c>
      <c r="B22" t="s">
        <v>57</v>
      </c>
      <c r="C22">
        <f t="shared" si="0"/>
        <v>1</v>
      </c>
      <c r="D22">
        <f t="shared" si="1"/>
        <v>1</v>
      </c>
      <c r="E22" s="1">
        <v>1337148</v>
      </c>
      <c r="H22" t="str">
        <f t="shared" ref="H22:V22" si="10">IFERROR(VLOOKUP(H10,$A$2:$D$39,2,0),"")</f>
        <v/>
      </c>
      <c r="I22" t="str">
        <f t="shared" si="10"/>
        <v/>
      </c>
      <c r="J22" t="str">
        <f t="shared" si="10"/>
        <v/>
      </c>
      <c r="K22" t="str">
        <f t="shared" si="10"/>
        <v/>
      </c>
      <c r="L22" t="str">
        <f t="shared" si="10"/>
        <v/>
      </c>
      <c r="M22" t="str">
        <f t="shared" si="10"/>
        <v/>
      </c>
      <c r="N22" t="str">
        <f t="shared" si="10"/>
        <v/>
      </c>
      <c r="O22" t="str">
        <f t="shared" si="10"/>
        <v/>
      </c>
      <c r="P22" t="str">
        <f t="shared" si="10"/>
        <v/>
      </c>
      <c r="Q22" t="str">
        <f t="shared" si="10"/>
        <v/>
      </c>
      <c r="R22" t="str">
        <f t="shared" si="10"/>
        <v/>
      </c>
      <c r="S22" t="str">
        <f t="shared" si="10"/>
        <v/>
      </c>
      <c r="T22" t="str">
        <f t="shared" si="10"/>
        <v/>
      </c>
      <c r="U22" t="str">
        <f t="shared" si="10"/>
        <v/>
      </c>
      <c r="V22" t="str">
        <f t="shared" si="10"/>
        <v/>
      </c>
    </row>
    <row r="23" spans="1:22" x14ac:dyDescent="0.2">
      <c r="A23" t="s">
        <v>22</v>
      </c>
      <c r="B23" t="s">
        <v>58</v>
      </c>
      <c r="C23">
        <f t="shared" si="0"/>
        <v>3</v>
      </c>
      <c r="D23">
        <f t="shared" si="1"/>
        <v>3</v>
      </c>
      <c r="E23" s="1">
        <v>5560287</v>
      </c>
    </row>
    <row r="24" spans="1:22" x14ac:dyDescent="0.2">
      <c r="A24" t="s">
        <v>23</v>
      </c>
      <c r="B24" t="s">
        <v>59</v>
      </c>
      <c r="C24">
        <f t="shared" si="0"/>
        <v>3</v>
      </c>
      <c r="D24">
        <f t="shared" si="1"/>
        <v>3</v>
      </c>
      <c r="E24" s="1">
        <v>5569068</v>
      </c>
    </row>
    <row r="25" spans="1:22" x14ac:dyDescent="0.2">
      <c r="A25" t="s">
        <v>24</v>
      </c>
      <c r="B25" t="s">
        <v>60</v>
      </c>
      <c r="C25">
        <f t="shared" si="0"/>
        <v>3</v>
      </c>
      <c r="D25">
        <f t="shared" si="1"/>
        <v>3</v>
      </c>
      <c r="E25" s="1">
        <v>4303707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11</v>
      </c>
      <c r="S25">
        <v>12</v>
      </c>
      <c r="T25">
        <v>13</v>
      </c>
      <c r="U25">
        <v>14</v>
      </c>
      <c r="V25">
        <v>15</v>
      </c>
    </row>
    <row r="26" spans="1:22" ht="38" customHeight="1" x14ac:dyDescent="0.2">
      <c r="A26" t="s">
        <v>25</v>
      </c>
      <c r="B26" t="s">
        <v>61</v>
      </c>
      <c r="C26">
        <f t="shared" si="0"/>
        <v>1</v>
      </c>
      <c r="D26">
        <f t="shared" si="1"/>
        <v>1</v>
      </c>
      <c r="E26" s="1">
        <v>1134068</v>
      </c>
      <c r="G26">
        <v>1</v>
      </c>
      <c r="H26" s="8">
        <f t="shared" ref="H26:V26" si="11">IFERROR(VLOOKUP(H2,$A$2:$D$39,3,0),"")</f>
        <v>3</v>
      </c>
      <c r="I26" s="9" t="str">
        <f t="shared" si="11"/>
        <v/>
      </c>
      <c r="J26" s="9" t="str">
        <f t="shared" si="11"/>
        <v/>
      </c>
      <c r="K26" s="9" t="str">
        <f t="shared" si="11"/>
        <v/>
      </c>
      <c r="L26" s="9" t="str">
        <f t="shared" si="11"/>
        <v/>
      </c>
      <c r="M26" s="9" t="str">
        <f t="shared" si="11"/>
        <v/>
      </c>
      <c r="N26" s="9" t="str">
        <f t="shared" si="11"/>
        <v/>
      </c>
      <c r="O26" s="9" t="str">
        <f t="shared" si="11"/>
        <v/>
      </c>
      <c r="P26" s="9" t="str">
        <f t="shared" si="11"/>
        <v/>
      </c>
      <c r="Q26" s="9" t="str">
        <f t="shared" si="11"/>
        <v/>
      </c>
      <c r="R26" s="9" t="str">
        <f t="shared" si="11"/>
        <v/>
      </c>
      <c r="S26" s="9" t="str">
        <f t="shared" si="11"/>
        <v/>
      </c>
      <c r="T26" s="9" t="str">
        <f t="shared" si="11"/>
        <v/>
      </c>
      <c r="U26" s="9" t="str">
        <f t="shared" si="11"/>
        <v/>
      </c>
      <c r="V26" s="9" t="str">
        <f t="shared" si="11"/>
        <v/>
      </c>
    </row>
    <row r="27" spans="1:22" ht="38" customHeight="1" x14ac:dyDescent="0.2">
      <c r="A27" t="s">
        <v>72</v>
      </c>
      <c r="B27" t="s">
        <v>103</v>
      </c>
      <c r="C27">
        <f t="shared" si="0"/>
        <v>1</v>
      </c>
      <c r="D27">
        <f t="shared" si="1"/>
        <v>1</v>
      </c>
      <c r="E27" s="1">
        <v>591617</v>
      </c>
      <c r="G27">
        <v>2</v>
      </c>
      <c r="H27" s="10">
        <f t="shared" ref="H27:V27" si="12">IFERROR(VLOOKUP(H3,$A$2:$D$39,3,0),"")</f>
        <v>4</v>
      </c>
      <c r="I27" s="9" t="str">
        <f t="shared" si="12"/>
        <v/>
      </c>
      <c r="J27" s="9" t="str">
        <f t="shared" si="12"/>
        <v/>
      </c>
      <c r="K27" s="11">
        <f t="shared" si="12"/>
        <v>2</v>
      </c>
      <c r="L27" s="9" t="str">
        <f t="shared" si="12"/>
        <v/>
      </c>
      <c r="M27" s="9" t="str">
        <f t="shared" si="12"/>
        <v/>
      </c>
      <c r="N27" s="12">
        <f t="shared" si="12"/>
        <v>1</v>
      </c>
      <c r="O27" s="9" t="str">
        <f t="shared" si="12"/>
        <v/>
      </c>
      <c r="P27" s="9" t="str">
        <f t="shared" si="12"/>
        <v/>
      </c>
      <c r="Q27" s="9" t="str">
        <f t="shared" si="12"/>
        <v/>
      </c>
      <c r="R27" s="9" t="str">
        <f t="shared" si="12"/>
        <v/>
      </c>
      <c r="S27" s="9" t="str">
        <f t="shared" si="12"/>
        <v/>
      </c>
      <c r="T27" s="9" t="str">
        <f t="shared" si="12"/>
        <v/>
      </c>
      <c r="U27" s="9" t="str">
        <f t="shared" si="12"/>
        <v/>
      </c>
      <c r="V27" s="9" t="str">
        <f t="shared" si="12"/>
        <v/>
      </c>
    </row>
    <row r="28" spans="1:22" ht="38" customHeight="1" x14ac:dyDescent="0.2">
      <c r="A28" t="s">
        <v>105</v>
      </c>
      <c r="B28" t="s">
        <v>106</v>
      </c>
      <c r="C28">
        <f t="shared" si="0"/>
        <v>1</v>
      </c>
      <c r="D28">
        <f t="shared" si="1"/>
        <v>1</v>
      </c>
      <c r="E28" s="1">
        <v>1467050</v>
      </c>
      <c r="G28">
        <v>3</v>
      </c>
      <c r="H28" s="13">
        <f t="shared" ref="H28:V28" si="13">IFERROR(VLOOKUP(H4,$A$2:$D$39,3,0),"")</f>
        <v>3</v>
      </c>
      <c r="I28" s="14">
        <f t="shared" si="13"/>
        <v>4</v>
      </c>
      <c r="J28" s="9" t="str">
        <f t="shared" si="13"/>
        <v/>
      </c>
      <c r="K28" s="9" t="str">
        <f t="shared" si="13"/>
        <v/>
      </c>
      <c r="L28" s="9" t="str">
        <f t="shared" si="13"/>
        <v/>
      </c>
      <c r="M28" s="15">
        <f t="shared" si="13"/>
        <v>3</v>
      </c>
      <c r="N28" s="16">
        <f t="shared" si="13"/>
        <v>3</v>
      </c>
      <c r="O28" s="9" t="str">
        <f t="shared" si="13"/>
        <v/>
      </c>
      <c r="P28" s="9" t="str">
        <f t="shared" si="13"/>
        <v/>
      </c>
      <c r="Q28" s="17">
        <f t="shared" si="13"/>
        <v>2</v>
      </c>
      <c r="R28" s="9" t="str">
        <f t="shared" si="13"/>
        <v/>
      </c>
      <c r="S28" s="9" t="str">
        <f t="shared" si="13"/>
        <v/>
      </c>
      <c r="T28" s="9" t="str">
        <f t="shared" si="13"/>
        <v/>
      </c>
      <c r="U28" s="9" t="str">
        <f t="shared" si="13"/>
        <v/>
      </c>
      <c r="V28" s="9" t="str">
        <f t="shared" si="13"/>
        <v/>
      </c>
    </row>
    <row r="29" spans="1:22" ht="38" customHeight="1" x14ac:dyDescent="0.2">
      <c r="A29" t="s">
        <v>74</v>
      </c>
      <c r="B29" t="s">
        <v>108</v>
      </c>
      <c r="C29">
        <f t="shared" si="0"/>
        <v>1</v>
      </c>
      <c r="D29">
        <f t="shared" si="1"/>
        <v>1</v>
      </c>
      <c r="E29" s="1">
        <v>522215</v>
      </c>
      <c r="G29">
        <v>4</v>
      </c>
      <c r="H29" s="9" t="str">
        <f t="shared" ref="H29:V29" si="14">IFERROR(VLOOKUP(H5,$A$2:$D$39,3,0),"")</f>
        <v/>
      </c>
      <c r="I29" s="18">
        <f t="shared" si="14"/>
        <v>2</v>
      </c>
      <c r="J29" s="9" t="str">
        <f t="shared" si="14"/>
        <v/>
      </c>
      <c r="K29" s="44">
        <f t="shared" si="14"/>
        <v>1</v>
      </c>
      <c r="L29" s="9" t="str">
        <f t="shared" si="14"/>
        <v/>
      </c>
      <c r="M29" s="19">
        <f t="shared" si="14"/>
        <v>2</v>
      </c>
      <c r="N29" s="20">
        <f t="shared" si="14"/>
        <v>3</v>
      </c>
      <c r="O29" s="9" t="str">
        <f t="shared" si="14"/>
        <v/>
      </c>
      <c r="P29" s="9" t="str">
        <f t="shared" si="14"/>
        <v/>
      </c>
      <c r="Q29" s="21">
        <f t="shared" si="14"/>
        <v>1</v>
      </c>
      <c r="R29" s="9" t="str">
        <f t="shared" si="14"/>
        <v/>
      </c>
      <c r="S29" s="22">
        <f t="shared" si="14"/>
        <v>1</v>
      </c>
      <c r="T29" s="9" t="str">
        <f t="shared" si="14"/>
        <v/>
      </c>
      <c r="U29" s="23">
        <f t="shared" si="14"/>
        <v>1</v>
      </c>
      <c r="V29" s="9" t="str">
        <f t="shared" si="14"/>
        <v/>
      </c>
    </row>
    <row r="30" spans="1:22" ht="38" customHeight="1" x14ac:dyDescent="0.2">
      <c r="A30" t="s">
        <v>73</v>
      </c>
      <c r="B30" t="s">
        <v>110</v>
      </c>
      <c r="C30">
        <f t="shared" si="0"/>
        <v>1</v>
      </c>
      <c r="D30">
        <f t="shared" si="1"/>
        <v>1</v>
      </c>
      <c r="E30" s="1">
        <v>1472910</v>
      </c>
      <c r="G30">
        <v>5</v>
      </c>
      <c r="H30" s="9" t="str">
        <f t="shared" ref="H30:V30" si="15">IFERROR(VLOOKUP(H6,$A$2:$D$39,3,0),"")</f>
        <v/>
      </c>
      <c r="I30" s="24">
        <f t="shared" si="15"/>
        <v>4</v>
      </c>
      <c r="J30" s="9" t="str">
        <f t="shared" si="15"/>
        <v/>
      </c>
      <c r="K30" s="9" t="str">
        <f t="shared" si="15"/>
        <v/>
      </c>
      <c r="L30" s="9" t="str">
        <f t="shared" si="15"/>
        <v/>
      </c>
      <c r="M30" s="9" t="str">
        <f t="shared" si="15"/>
        <v/>
      </c>
      <c r="N30" s="9" t="str">
        <f t="shared" si="15"/>
        <v/>
      </c>
      <c r="O30" s="9" t="str">
        <f t="shared" si="15"/>
        <v/>
      </c>
      <c r="P30" s="25">
        <f t="shared" si="15"/>
        <v>1</v>
      </c>
      <c r="Q30" s="26">
        <f t="shared" si="15"/>
        <v>2</v>
      </c>
      <c r="R30" s="9" t="str">
        <f t="shared" si="15"/>
        <v/>
      </c>
      <c r="S30" s="9" t="str">
        <f t="shared" si="15"/>
        <v/>
      </c>
      <c r="T30" s="9" t="str">
        <f t="shared" si="15"/>
        <v/>
      </c>
      <c r="U30" s="27">
        <f t="shared" si="15"/>
        <v>1</v>
      </c>
      <c r="V30" s="28">
        <f t="shared" si="15"/>
        <v>3</v>
      </c>
    </row>
    <row r="31" spans="1:22" ht="38" customHeight="1" x14ac:dyDescent="0.2">
      <c r="A31" t="s">
        <v>26</v>
      </c>
      <c r="B31" t="s">
        <v>62</v>
      </c>
      <c r="C31">
        <f t="shared" si="0"/>
        <v>4</v>
      </c>
      <c r="D31">
        <f t="shared" si="1"/>
        <v>4</v>
      </c>
      <c r="E31" s="1">
        <v>6642874</v>
      </c>
      <c r="G31">
        <v>6</v>
      </c>
      <c r="H31" s="9" t="str">
        <f t="shared" ref="H31:V31" si="16">IFERROR(VLOOKUP(H7,$A$2:$D$39,3,0),"")</f>
        <v/>
      </c>
      <c r="I31" s="29">
        <f t="shared" si="16"/>
        <v>2</v>
      </c>
      <c r="J31" s="30">
        <f t="shared" si="16"/>
        <v>4</v>
      </c>
      <c r="K31" s="9" t="str">
        <f t="shared" si="16"/>
        <v/>
      </c>
      <c r="L31" s="9" t="str">
        <f t="shared" si="16"/>
        <v/>
      </c>
      <c r="M31" s="9" t="str">
        <f t="shared" si="16"/>
        <v/>
      </c>
      <c r="N31" s="9" t="str">
        <f t="shared" si="16"/>
        <v/>
      </c>
      <c r="O31" s="9" t="str">
        <f t="shared" si="16"/>
        <v/>
      </c>
      <c r="P31" s="24">
        <f t="shared" si="16"/>
        <v>4</v>
      </c>
      <c r="Q31" s="31">
        <f t="shared" si="16"/>
        <v>2</v>
      </c>
      <c r="R31" s="9" t="str">
        <f t="shared" si="16"/>
        <v/>
      </c>
      <c r="S31" s="32">
        <f t="shared" si="16"/>
        <v>2</v>
      </c>
      <c r="T31" s="9" t="str">
        <f t="shared" si="16"/>
        <v/>
      </c>
      <c r="U31" s="33">
        <f t="shared" si="16"/>
        <v>1</v>
      </c>
      <c r="V31" s="34">
        <f t="shared" si="16"/>
        <v>1</v>
      </c>
    </row>
    <row r="32" spans="1:22" ht="38" customHeight="1" x14ac:dyDescent="0.2">
      <c r="A32" t="s">
        <v>27</v>
      </c>
      <c r="B32" t="s">
        <v>63</v>
      </c>
      <c r="C32">
        <f t="shared" si="0"/>
        <v>1</v>
      </c>
      <c r="D32">
        <f t="shared" si="1"/>
        <v>1</v>
      </c>
      <c r="E32" s="1">
        <v>1481077</v>
      </c>
      <c r="G32">
        <v>7</v>
      </c>
      <c r="H32" s="9" t="str">
        <f t="shared" ref="H32:V32" si="17">IFERROR(VLOOKUP(H8,$A$2:$D$39,3,0),"")</f>
        <v/>
      </c>
      <c r="I32" s="9" t="str">
        <f t="shared" si="17"/>
        <v/>
      </c>
      <c r="J32" s="9" t="str">
        <f t="shared" si="17"/>
        <v/>
      </c>
      <c r="K32" s="43">
        <f t="shared" si="17"/>
        <v>4</v>
      </c>
      <c r="L32" s="9" t="str">
        <f t="shared" si="17"/>
        <v/>
      </c>
      <c r="M32" s="9" t="str">
        <f t="shared" si="17"/>
        <v/>
      </c>
      <c r="N32" s="9" t="str">
        <f t="shared" si="17"/>
        <v/>
      </c>
      <c r="O32" s="9" t="str">
        <f t="shared" si="17"/>
        <v/>
      </c>
      <c r="P32" s="9" t="str">
        <f t="shared" si="17"/>
        <v/>
      </c>
      <c r="Q32" s="9" t="str">
        <f t="shared" si="17"/>
        <v/>
      </c>
      <c r="R32" s="9" t="str">
        <f t="shared" si="17"/>
        <v/>
      </c>
      <c r="S32" s="9" t="str">
        <f t="shared" si="17"/>
        <v/>
      </c>
      <c r="T32" s="9" t="str">
        <f t="shared" si="17"/>
        <v/>
      </c>
      <c r="U32" s="9" t="str">
        <f t="shared" si="17"/>
        <v/>
      </c>
      <c r="V32" s="35">
        <f t="shared" si="17"/>
        <v>1</v>
      </c>
    </row>
    <row r="33" spans="1:22" ht="38" customHeight="1" x14ac:dyDescent="0.2">
      <c r="A33" t="s">
        <v>28</v>
      </c>
      <c r="B33" t="s">
        <v>64</v>
      </c>
      <c r="C33">
        <f t="shared" si="0"/>
        <v>4</v>
      </c>
      <c r="D33">
        <f t="shared" si="1"/>
        <v>4</v>
      </c>
      <c r="E33" s="1">
        <v>9362290</v>
      </c>
      <c r="G33">
        <v>8</v>
      </c>
      <c r="H33" s="9" t="str">
        <f t="shared" ref="H33:V33" si="18">IFERROR(VLOOKUP(H9,$A$2:$D$39,3,0),"")</f>
        <v/>
      </c>
      <c r="I33" s="9" t="str">
        <f t="shared" si="18"/>
        <v/>
      </c>
      <c r="J33" s="36">
        <f t="shared" si="18"/>
        <v>4</v>
      </c>
      <c r="K33" s="37">
        <f t="shared" si="18"/>
        <v>4</v>
      </c>
      <c r="L33" s="38">
        <f t="shared" si="18"/>
        <v>4</v>
      </c>
      <c r="M33" s="45">
        <f t="shared" si="18"/>
        <v>2</v>
      </c>
      <c r="N33" s="39">
        <f t="shared" si="18"/>
        <v>4</v>
      </c>
      <c r="O33" s="9" t="str">
        <f t="shared" si="18"/>
        <v/>
      </c>
      <c r="P33" s="40">
        <f t="shared" si="18"/>
        <v>3</v>
      </c>
      <c r="Q33" s="9" t="str">
        <f t="shared" si="18"/>
        <v/>
      </c>
      <c r="R33" s="41">
        <f t="shared" si="18"/>
        <v>3</v>
      </c>
      <c r="S33" s="9" t="str">
        <f t="shared" si="18"/>
        <v/>
      </c>
      <c r="T33" s="42">
        <f t="shared" si="18"/>
        <v>3</v>
      </c>
      <c r="U33" s="9" t="str">
        <f t="shared" si="18"/>
        <v/>
      </c>
      <c r="V33" s="9" t="str">
        <f t="shared" si="18"/>
        <v/>
      </c>
    </row>
    <row r="34" spans="1:22" ht="38" customHeight="1" x14ac:dyDescent="0.2">
      <c r="A34" t="s">
        <v>29</v>
      </c>
      <c r="B34" t="s">
        <v>65</v>
      </c>
      <c r="C34">
        <f t="shared" si="0"/>
        <v>2</v>
      </c>
      <c r="D34">
        <f t="shared" si="1"/>
        <v>2</v>
      </c>
      <c r="E34" s="1">
        <v>3086750</v>
      </c>
    </row>
    <row r="35" spans="1:22" x14ac:dyDescent="0.2">
      <c r="A35" t="s">
        <v>30</v>
      </c>
      <c r="B35" t="s">
        <v>66</v>
      </c>
      <c r="C35">
        <f t="shared" si="0"/>
        <v>2</v>
      </c>
      <c r="D35">
        <f t="shared" si="1"/>
        <v>2</v>
      </c>
      <c r="E35" s="1">
        <v>2749014</v>
      </c>
    </row>
    <row r="36" spans="1:22" x14ac:dyDescent="0.2">
      <c r="A36" t="s">
        <v>31</v>
      </c>
      <c r="B36" t="s">
        <v>67</v>
      </c>
      <c r="C36">
        <f t="shared" si="0"/>
        <v>2</v>
      </c>
      <c r="D36">
        <f t="shared" si="1"/>
        <v>2</v>
      </c>
      <c r="E36" s="1">
        <v>2681535</v>
      </c>
    </row>
    <row r="37" spans="1:22" x14ac:dyDescent="0.2">
      <c r="A37" t="s">
        <v>32</v>
      </c>
      <c r="B37" t="s">
        <v>68</v>
      </c>
      <c r="C37">
        <f t="shared" si="0"/>
        <v>3</v>
      </c>
      <c r="D37">
        <f t="shared" si="1"/>
        <v>3</v>
      </c>
      <c r="E37" s="1">
        <v>5757205</v>
      </c>
    </row>
    <row r="38" spans="1:22" x14ac:dyDescent="0.2">
      <c r="A38" t="s">
        <v>33</v>
      </c>
      <c r="B38" t="s">
        <v>69</v>
      </c>
      <c r="C38">
        <f t="shared" si="0"/>
        <v>4</v>
      </c>
      <c r="D38">
        <f t="shared" si="1"/>
        <v>4</v>
      </c>
      <c r="E38" s="1">
        <v>8743522</v>
      </c>
    </row>
    <row r="39" spans="1:22" x14ac:dyDescent="0.2">
      <c r="A39" t="s">
        <v>34</v>
      </c>
      <c r="B39" t="s">
        <v>70</v>
      </c>
      <c r="C39">
        <f t="shared" si="0"/>
        <v>4</v>
      </c>
      <c r="D39">
        <f t="shared" si="1"/>
        <v>4</v>
      </c>
      <c r="E39" s="1">
        <v>15386640</v>
      </c>
    </row>
  </sheetData>
  <conditionalFormatting sqref="H2:V3 H4:S7 U4:V7 H8 V8 J8:T9 H9:V10">
    <cfRule type="notContainsBlanks" dxfId="3" priority="3">
      <formula>LEN(TRIM(H2))&gt;0</formula>
    </cfRule>
  </conditionalFormatting>
  <conditionalFormatting sqref="H26:V33">
    <cfRule type="cellIs" dxfId="2" priority="1" operator="greaterThan">
      <formula>2</formula>
    </cfRule>
    <cfRule type="colorScale" priority="2">
      <colorScale>
        <cfvo type="min"/>
        <cfvo type="max"/>
        <color theme="4" tint="0.79998168889431442"/>
        <color theme="4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BA6F-10F7-2843-AB80-67A98D64A17B}">
  <dimension ref="A1:W39"/>
  <sheetViews>
    <sheetView topLeftCell="A24" zoomScale="91" workbookViewId="0">
      <selection activeCell="G27" sqref="G27"/>
    </sheetView>
  </sheetViews>
  <sheetFormatPr baseColWidth="10" defaultRowHeight="16" x14ac:dyDescent="0.2"/>
  <cols>
    <col min="1" max="1" width="25" bestFit="1" customWidth="1"/>
    <col min="2" max="2" width="11.5" bestFit="1" customWidth="1"/>
    <col min="3" max="3" width="11.5" customWidth="1"/>
    <col min="8" max="22" width="6.6640625" customWidth="1"/>
  </cols>
  <sheetData>
    <row r="1" spans="1:23" x14ac:dyDescent="0.2">
      <c r="A1" s="2" t="s">
        <v>0</v>
      </c>
      <c r="B1" s="2" t="s">
        <v>37</v>
      </c>
      <c r="C1" s="2" t="s">
        <v>132</v>
      </c>
      <c r="D1" s="2" t="s">
        <v>133</v>
      </c>
      <c r="E1" s="2" t="s">
        <v>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</row>
    <row r="2" spans="1:23" x14ac:dyDescent="0.2">
      <c r="A2" t="s">
        <v>2</v>
      </c>
      <c r="B2" t="s">
        <v>38</v>
      </c>
      <c r="C2">
        <f>D2</f>
        <v>3</v>
      </c>
      <c r="D2">
        <f>IF(E2&lt;=_xlfn.QUARTILE.INC($E$2:$E$101,1),1,
  IF(E2&lt;=_xlfn.QUARTILE.INC($E$2:$E$101,2),2,
  IF(E2&lt;=_xlfn.QUARTILE.INC($E$2:$E$101,3),3,4)))</f>
        <v>3</v>
      </c>
      <c r="E2" s="1">
        <v>5482527</v>
      </c>
      <c r="G2">
        <v>1</v>
      </c>
      <c r="H2" s="4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</row>
    <row r="3" spans="1:23" x14ac:dyDescent="0.2">
      <c r="A3" t="s">
        <v>3</v>
      </c>
      <c r="B3" t="s">
        <v>39</v>
      </c>
      <c r="C3">
        <f t="shared" ref="C3:C39" si="0">D3</f>
        <v>3</v>
      </c>
      <c r="D3">
        <f t="shared" ref="D3:D39" si="1">IF(E3&lt;=_xlfn.QUARTILE.INC($E$2:$E$101,1),1,
  IF(E3&lt;=_xlfn.QUARTILE.INC($E$2:$E$101,2),2,
  IF(E3&lt;=_xlfn.QUARTILE.INC($E$2:$E$101,3),3,4)))</f>
        <v>3</v>
      </c>
      <c r="E3" s="1">
        <v>4404262</v>
      </c>
      <c r="G3">
        <v>2</v>
      </c>
      <c r="H3" s="4" t="s">
        <v>34</v>
      </c>
      <c r="I3" s="4"/>
      <c r="J3" s="4"/>
      <c r="K3" s="4" t="s">
        <v>18</v>
      </c>
      <c r="L3" s="4"/>
      <c r="M3" s="4"/>
      <c r="N3" s="4" t="s">
        <v>17</v>
      </c>
      <c r="O3" s="4"/>
      <c r="P3" s="4"/>
      <c r="Q3" s="4"/>
      <c r="R3" s="4"/>
      <c r="S3" s="4"/>
      <c r="T3" s="4"/>
      <c r="U3" s="4"/>
      <c r="V3" s="4"/>
      <c r="W3" s="3"/>
    </row>
    <row r="4" spans="1:23" x14ac:dyDescent="0.2">
      <c r="A4" t="s">
        <v>5</v>
      </c>
      <c r="B4" t="s">
        <v>41</v>
      </c>
      <c r="C4">
        <f t="shared" si="0"/>
        <v>4</v>
      </c>
      <c r="D4">
        <f t="shared" si="1"/>
        <v>4</v>
      </c>
      <c r="E4" s="1">
        <v>12307732</v>
      </c>
      <c r="G4">
        <v>3</v>
      </c>
      <c r="H4" s="4" t="s">
        <v>32</v>
      </c>
      <c r="I4" s="4" t="s">
        <v>26</v>
      </c>
      <c r="J4" s="4"/>
      <c r="K4" s="4"/>
      <c r="L4" s="4"/>
      <c r="M4" s="4" t="s">
        <v>13</v>
      </c>
      <c r="N4" s="4" t="s">
        <v>16</v>
      </c>
      <c r="O4" s="4"/>
      <c r="P4" s="4"/>
      <c r="Q4" s="4" t="s">
        <v>31</v>
      </c>
      <c r="R4" s="4"/>
      <c r="S4" s="4"/>
      <c r="T4" s="4"/>
      <c r="U4" s="4"/>
      <c r="V4" s="4"/>
      <c r="W4" s="3"/>
    </row>
    <row r="5" spans="1:23" x14ac:dyDescent="0.2">
      <c r="A5" t="s">
        <v>6</v>
      </c>
      <c r="B5" t="s">
        <v>42</v>
      </c>
      <c r="C5">
        <f t="shared" si="0"/>
        <v>2</v>
      </c>
      <c r="D5">
        <f t="shared" si="1"/>
        <v>2</v>
      </c>
      <c r="E5" s="1">
        <v>2086006</v>
      </c>
      <c r="G5">
        <v>4</v>
      </c>
      <c r="H5" s="4"/>
      <c r="I5" s="4" t="s">
        <v>9</v>
      </c>
      <c r="J5" s="4"/>
      <c r="K5" s="4" t="s">
        <v>93</v>
      </c>
      <c r="L5" s="4"/>
      <c r="M5" s="4" t="s">
        <v>15</v>
      </c>
      <c r="N5" s="4" t="s">
        <v>14</v>
      </c>
      <c r="O5" s="4"/>
      <c r="P5" s="4"/>
      <c r="Q5" s="4" t="s">
        <v>7</v>
      </c>
      <c r="R5" s="4"/>
      <c r="S5" s="4" t="s">
        <v>21</v>
      </c>
      <c r="T5" s="4"/>
      <c r="U5" s="4" t="s">
        <v>72</v>
      </c>
      <c r="V5" s="4"/>
      <c r="W5" s="3"/>
    </row>
    <row r="6" spans="1:23" x14ac:dyDescent="0.2">
      <c r="A6" t="s">
        <v>35</v>
      </c>
      <c r="B6" t="s">
        <v>71</v>
      </c>
      <c r="C6">
        <f t="shared" si="0"/>
        <v>2</v>
      </c>
      <c r="D6">
        <f t="shared" si="1"/>
        <v>2</v>
      </c>
      <c r="E6" s="1">
        <v>3736489</v>
      </c>
      <c r="G6">
        <v>5</v>
      </c>
      <c r="H6" s="4"/>
      <c r="I6" s="4" t="s">
        <v>33</v>
      </c>
      <c r="J6" s="4"/>
      <c r="K6" s="4"/>
      <c r="L6" s="4"/>
      <c r="M6" s="4"/>
      <c r="N6" s="4"/>
      <c r="O6" s="4"/>
      <c r="P6" s="4" t="s">
        <v>27</v>
      </c>
      <c r="Q6" s="4" t="s">
        <v>29</v>
      </c>
      <c r="R6" s="4"/>
      <c r="S6" s="4"/>
      <c r="T6" s="4"/>
      <c r="U6" s="4" t="s">
        <v>25</v>
      </c>
      <c r="V6" s="4" t="s">
        <v>24</v>
      </c>
      <c r="W6" s="3"/>
    </row>
    <row r="7" spans="1:23" x14ac:dyDescent="0.2">
      <c r="A7" t="s">
        <v>8</v>
      </c>
      <c r="B7" t="s">
        <v>44</v>
      </c>
      <c r="C7">
        <f t="shared" si="0"/>
        <v>4</v>
      </c>
      <c r="D7">
        <f t="shared" si="1"/>
        <v>4</v>
      </c>
      <c r="E7" s="1">
        <v>10672100</v>
      </c>
      <c r="G7">
        <v>6</v>
      </c>
      <c r="H7" s="4"/>
      <c r="I7" s="4" t="s">
        <v>6</v>
      </c>
      <c r="J7" s="4" t="s">
        <v>19</v>
      </c>
      <c r="K7" s="4"/>
      <c r="L7" s="4"/>
      <c r="M7" s="4"/>
      <c r="N7" s="4"/>
      <c r="O7" s="4"/>
      <c r="P7" s="4" t="s">
        <v>33</v>
      </c>
      <c r="Q7" s="4" t="s">
        <v>30</v>
      </c>
      <c r="R7" s="4"/>
      <c r="S7" s="4" t="s">
        <v>20</v>
      </c>
      <c r="T7" s="4"/>
      <c r="U7" s="4" t="s">
        <v>73</v>
      </c>
      <c r="V7" s="4" t="s">
        <v>105</v>
      </c>
      <c r="W7" s="3"/>
    </row>
    <row r="8" spans="1:23" x14ac:dyDescent="0.2">
      <c r="A8" t="s">
        <v>7</v>
      </c>
      <c r="B8" t="s">
        <v>43</v>
      </c>
      <c r="C8">
        <f t="shared" si="0"/>
        <v>1</v>
      </c>
      <c r="D8">
        <f t="shared" si="1"/>
        <v>1</v>
      </c>
      <c r="E8" s="1">
        <v>1213182</v>
      </c>
      <c r="G8">
        <v>7</v>
      </c>
      <c r="H8" s="4"/>
      <c r="I8" s="4"/>
      <c r="J8" s="4"/>
      <c r="K8" s="4" t="s">
        <v>8</v>
      </c>
      <c r="L8" s="4"/>
      <c r="M8" s="4"/>
      <c r="N8" s="4"/>
      <c r="O8" s="4"/>
      <c r="P8" s="4"/>
      <c r="Q8" s="4"/>
      <c r="R8" s="4"/>
      <c r="S8" s="4"/>
      <c r="T8" s="4"/>
      <c r="V8" s="4" t="s">
        <v>74</v>
      </c>
      <c r="W8" s="3"/>
    </row>
    <row r="9" spans="1:23" x14ac:dyDescent="0.2">
      <c r="A9" t="s">
        <v>9</v>
      </c>
      <c r="B9" t="s">
        <v>45</v>
      </c>
      <c r="C9">
        <f t="shared" si="0"/>
        <v>2</v>
      </c>
      <c r="D9">
        <f t="shared" si="1"/>
        <v>2</v>
      </c>
      <c r="E9" s="1">
        <v>3679169</v>
      </c>
      <c r="G9">
        <v>8</v>
      </c>
      <c r="H9" s="4"/>
      <c r="I9" s="4"/>
      <c r="J9" s="4" t="s">
        <v>5</v>
      </c>
      <c r="K9" s="4" t="s">
        <v>10</v>
      </c>
      <c r="L9" s="4" t="s">
        <v>11</v>
      </c>
      <c r="M9" s="4" t="s">
        <v>35</v>
      </c>
      <c r="N9" s="4" t="s">
        <v>12</v>
      </c>
      <c r="O9" s="4"/>
      <c r="P9" s="4" t="s">
        <v>3</v>
      </c>
      <c r="Q9" s="4"/>
      <c r="R9" s="4" t="s">
        <v>22</v>
      </c>
      <c r="S9" s="4"/>
      <c r="T9" s="4" t="s">
        <v>23</v>
      </c>
      <c r="U9" s="4"/>
      <c r="V9" s="4"/>
      <c r="W9" s="3"/>
    </row>
    <row r="10" spans="1:23" x14ac:dyDescent="0.2">
      <c r="A10" t="s">
        <v>10</v>
      </c>
      <c r="B10" t="s">
        <v>46</v>
      </c>
      <c r="C10">
        <f t="shared" si="0"/>
        <v>4</v>
      </c>
      <c r="D10">
        <f t="shared" si="1"/>
        <v>4</v>
      </c>
      <c r="E10" s="1">
        <v>49860330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3"/>
    </row>
    <row r="11" spans="1:23" x14ac:dyDescent="0.2">
      <c r="A11" t="s">
        <v>11</v>
      </c>
      <c r="B11" t="s">
        <v>47</v>
      </c>
      <c r="C11">
        <f t="shared" si="0"/>
        <v>4</v>
      </c>
      <c r="D11">
        <f t="shared" si="1"/>
        <v>4</v>
      </c>
      <c r="E11" s="1">
        <v>37540962</v>
      </c>
    </row>
    <row r="12" spans="1:23" x14ac:dyDescent="0.2">
      <c r="A12" t="s">
        <v>12</v>
      </c>
      <c r="B12" t="s">
        <v>48</v>
      </c>
      <c r="C12">
        <f t="shared" si="0"/>
        <v>4</v>
      </c>
      <c r="D12">
        <f t="shared" si="1"/>
        <v>4</v>
      </c>
      <c r="E12" s="1">
        <v>41527934</v>
      </c>
    </row>
    <row r="13" spans="1:23" x14ac:dyDescent="0.2">
      <c r="A13" t="s">
        <v>13</v>
      </c>
      <c r="B13" t="s">
        <v>49</v>
      </c>
      <c r="C13">
        <f t="shared" si="0"/>
        <v>3</v>
      </c>
      <c r="D13">
        <f t="shared" si="1"/>
        <v>3</v>
      </c>
      <c r="E13" s="1">
        <v>5623328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7</v>
      </c>
      <c r="O13">
        <v>8</v>
      </c>
      <c r="P13">
        <v>9</v>
      </c>
      <c r="Q13">
        <v>10</v>
      </c>
      <c r="R13">
        <v>11</v>
      </c>
      <c r="S13">
        <v>12</v>
      </c>
      <c r="T13">
        <v>13</v>
      </c>
      <c r="U13">
        <v>14</v>
      </c>
      <c r="V13">
        <v>15</v>
      </c>
    </row>
    <row r="14" spans="1:23" x14ac:dyDescent="0.2">
      <c r="A14" t="s">
        <v>14</v>
      </c>
      <c r="B14" t="s">
        <v>50</v>
      </c>
      <c r="C14">
        <f t="shared" si="0"/>
        <v>3</v>
      </c>
      <c r="D14">
        <f t="shared" si="1"/>
        <v>3</v>
      </c>
      <c r="E14" s="1">
        <v>4222333</v>
      </c>
      <c r="G14">
        <v>1</v>
      </c>
      <c r="H14" t="str">
        <f t="shared" ref="H14:V22" si="2">IFERROR(VLOOKUP(H2,$A$2:$D$39,2,0),"")</f>
        <v>AC</v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</row>
    <row r="15" spans="1:23" x14ac:dyDescent="0.2">
      <c r="A15" t="s">
        <v>15</v>
      </c>
      <c r="B15" t="s">
        <v>51</v>
      </c>
      <c r="C15">
        <f t="shared" si="0"/>
        <v>2</v>
      </c>
      <c r="D15">
        <f t="shared" si="1"/>
        <v>2</v>
      </c>
      <c r="E15" s="1">
        <v>2773747</v>
      </c>
      <c r="G15">
        <v>2</v>
      </c>
      <c r="H15" t="str">
        <f t="shared" si="2"/>
        <v>SU</v>
      </c>
      <c r="I15" t="str">
        <f t="shared" si="2"/>
        <v/>
      </c>
      <c r="J15" t="str">
        <f t="shared" si="2"/>
        <v/>
      </c>
      <c r="K15" t="str">
        <f t="shared" si="2"/>
        <v>KR</v>
      </c>
      <c r="L15" t="str">
        <f t="shared" si="2"/>
        <v/>
      </c>
      <c r="M15" t="str">
        <f t="shared" si="2"/>
        <v/>
      </c>
      <c r="N15" t="str">
        <f t="shared" si="2"/>
        <v>KU</v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</row>
    <row r="16" spans="1:23" x14ac:dyDescent="0.2">
      <c r="A16" t="s">
        <v>16</v>
      </c>
      <c r="B16" t="s">
        <v>52</v>
      </c>
      <c r="C16">
        <f t="shared" si="0"/>
        <v>3</v>
      </c>
      <c r="D16">
        <f t="shared" si="1"/>
        <v>3</v>
      </c>
      <c r="E16" s="1">
        <v>3909741</v>
      </c>
      <c r="G16">
        <v>3</v>
      </c>
      <c r="H16" t="str">
        <f t="shared" si="2"/>
        <v>SB</v>
      </c>
      <c r="I16" t="str">
        <f t="shared" si="2"/>
        <v>RI</v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>KB</v>
      </c>
      <c r="N16" t="str">
        <f t="shared" si="2"/>
        <v>KI</v>
      </c>
      <c r="O16" t="str">
        <f t="shared" si="2"/>
        <v/>
      </c>
      <c r="P16" t="str">
        <f t="shared" si="2"/>
        <v/>
      </c>
      <c r="Q16" t="str">
        <f t="shared" si="2"/>
        <v>SA</v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</row>
    <row r="17" spans="1:22" x14ac:dyDescent="0.2">
      <c r="A17" t="s">
        <v>17</v>
      </c>
      <c r="B17" t="s">
        <v>53</v>
      </c>
      <c r="C17">
        <f t="shared" si="0"/>
        <v>1</v>
      </c>
      <c r="D17">
        <f t="shared" si="1"/>
        <v>1</v>
      </c>
      <c r="E17" s="1">
        <v>746201</v>
      </c>
      <c r="G17">
        <v>4</v>
      </c>
      <c r="H17" t="str">
        <f t="shared" si="2"/>
        <v/>
      </c>
      <c r="I17" t="str">
        <f t="shared" si="2"/>
        <v>JA</v>
      </c>
      <c r="J17" t="str">
        <f t="shared" si="2"/>
        <v/>
      </c>
      <c r="K17" t="str">
        <f t="shared" si="2"/>
        <v>BB</v>
      </c>
      <c r="L17" t="str">
        <f t="shared" si="2"/>
        <v/>
      </c>
      <c r="M17" t="str">
        <f t="shared" si="2"/>
        <v>KT</v>
      </c>
      <c r="N17" t="str">
        <f t="shared" si="2"/>
        <v>KS</v>
      </c>
      <c r="O17" t="str">
        <f t="shared" si="2"/>
        <v/>
      </c>
      <c r="P17" t="str">
        <f t="shared" si="2"/>
        <v/>
      </c>
      <c r="Q17" t="str">
        <f t="shared" si="2"/>
        <v>GO</v>
      </c>
      <c r="R17" t="str">
        <f t="shared" si="2"/>
        <v/>
      </c>
      <c r="S17" t="str">
        <f t="shared" si="2"/>
        <v>MU</v>
      </c>
      <c r="T17" t="str">
        <f t="shared" si="2"/>
        <v/>
      </c>
      <c r="U17" t="str">
        <f t="shared" si="2"/>
        <v>PD</v>
      </c>
      <c r="V17" t="str">
        <f t="shared" si="2"/>
        <v/>
      </c>
    </row>
    <row r="18" spans="1:22" x14ac:dyDescent="0.2">
      <c r="A18" t="s">
        <v>93</v>
      </c>
      <c r="B18" t="s">
        <v>40</v>
      </c>
      <c r="C18">
        <f t="shared" si="0"/>
        <v>1</v>
      </c>
      <c r="D18">
        <f t="shared" si="1"/>
        <v>1</v>
      </c>
      <c r="E18" s="1">
        <v>1511899</v>
      </c>
      <c r="G18">
        <v>5</v>
      </c>
      <c r="H18" t="str">
        <f t="shared" si="2"/>
        <v/>
      </c>
      <c r="I18" t="str">
        <f t="shared" si="2"/>
        <v>SS</v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>SR</v>
      </c>
      <c r="Q18" t="str">
        <f t="shared" si="2"/>
        <v>ST</v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>PB</v>
      </c>
      <c r="V18" t="str">
        <f t="shared" si="2"/>
        <v>PA</v>
      </c>
    </row>
    <row r="19" spans="1:22" x14ac:dyDescent="0.2">
      <c r="A19" t="s">
        <v>18</v>
      </c>
      <c r="B19" t="s">
        <v>54</v>
      </c>
      <c r="C19">
        <f t="shared" si="0"/>
        <v>2</v>
      </c>
      <c r="D19">
        <f t="shared" si="1"/>
        <v>2</v>
      </c>
      <c r="E19" s="1">
        <v>2152625</v>
      </c>
      <c r="G19">
        <v>6</v>
      </c>
      <c r="H19" t="str">
        <f t="shared" si="2"/>
        <v/>
      </c>
      <c r="I19" t="str">
        <f t="shared" si="2"/>
        <v>BE</v>
      </c>
      <c r="J19" t="str">
        <f t="shared" si="2"/>
        <v>LA</v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>SS</v>
      </c>
      <c r="Q19" t="str">
        <f t="shared" si="2"/>
        <v>SG</v>
      </c>
      <c r="R19" t="str">
        <f t="shared" si="2"/>
        <v/>
      </c>
      <c r="S19" t="str">
        <f t="shared" si="2"/>
        <v>MA</v>
      </c>
      <c r="T19" t="str">
        <f t="shared" si="2"/>
        <v/>
      </c>
      <c r="U19" t="str">
        <f t="shared" si="2"/>
        <v>PT</v>
      </c>
      <c r="V19" t="str">
        <f t="shared" si="2"/>
        <v>PP</v>
      </c>
    </row>
    <row r="20" spans="1:22" x14ac:dyDescent="0.2">
      <c r="A20" t="s">
        <v>19</v>
      </c>
      <c r="B20" t="s">
        <v>55</v>
      </c>
      <c r="C20">
        <f t="shared" si="0"/>
        <v>4</v>
      </c>
      <c r="D20">
        <f t="shared" si="1"/>
        <v>4</v>
      </c>
      <c r="E20" s="1">
        <v>9313986</v>
      </c>
      <c r="G20">
        <v>7</v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>JK</v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>PS</v>
      </c>
    </row>
    <row r="21" spans="1:22" x14ac:dyDescent="0.2">
      <c r="A21" t="s">
        <v>20</v>
      </c>
      <c r="B21" t="s">
        <v>56</v>
      </c>
      <c r="C21">
        <f t="shared" si="0"/>
        <v>2</v>
      </c>
      <c r="D21">
        <f t="shared" si="1"/>
        <v>2</v>
      </c>
      <c r="E21" s="1">
        <v>1920462</v>
      </c>
      <c r="G21">
        <v>8</v>
      </c>
      <c r="H21" t="str">
        <f t="shared" si="2"/>
        <v/>
      </c>
      <c r="I21" t="str">
        <f t="shared" si="2"/>
        <v/>
      </c>
      <c r="J21" t="str">
        <f t="shared" si="2"/>
        <v>BT</v>
      </c>
      <c r="K21" t="str">
        <f t="shared" si="2"/>
        <v>JB</v>
      </c>
      <c r="L21" t="str">
        <f t="shared" si="2"/>
        <v>JT</v>
      </c>
      <c r="M21" t="str">
        <f t="shared" si="2"/>
        <v>YO</v>
      </c>
      <c r="N21" t="str">
        <f t="shared" si="2"/>
        <v>JI</v>
      </c>
      <c r="O21" t="str">
        <f t="shared" si="2"/>
        <v/>
      </c>
      <c r="P21" t="str">
        <f t="shared" si="2"/>
        <v>BA</v>
      </c>
      <c r="Q21" t="str">
        <f t="shared" si="2"/>
        <v/>
      </c>
      <c r="R21" t="str">
        <f t="shared" si="2"/>
        <v>NB</v>
      </c>
      <c r="S21" t="str">
        <f t="shared" si="2"/>
        <v/>
      </c>
      <c r="T21" t="str">
        <f t="shared" si="2"/>
        <v>NT</v>
      </c>
      <c r="U21" t="str">
        <f t="shared" si="2"/>
        <v/>
      </c>
      <c r="V21" t="str">
        <f t="shared" si="2"/>
        <v/>
      </c>
    </row>
    <row r="22" spans="1:22" x14ac:dyDescent="0.2">
      <c r="A22" t="s">
        <v>21</v>
      </c>
      <c r="B22" t="s">
        <v>57</v>
      </c>
      <c r="C22">
        <f t="shared" si="0"/>
        <v>1</v>
      </c>
      <c r="D22">
        <f t="shared" si="1"/>
        <v>1</v>
      </c>
      <c r="E22" s="1">
        <v>1337148</v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</row>
    <row r="23" spans="1:22" x14ac:dyDescent="0.2">
      <c r="A23" t="s">
        <v>22</v>
      </c>
      <c r="B23" t="s">
        <v>58</v>
      </c>
      <c r="C23">
        <f t="shared" si="0"/>
        <v>3</v>
      </c>
      <c r="D23">
        <f t="shared" si="1"/>
        <v>3</v>
      </c>
      <c r="E23" s="1">
        <v>5560287</v>
      </c>
    </row>
    <row r="24" spans="1:22" x14ac:dyDescent="0.2">
      <c r="A24" t="s">
        <v>23</v>
      </c>
      <c r="B24" t="s">
        <v>59</v>
      </c>
      <c r="C24">
        <f t="shared" si="0"/>
        <v>3</v>
      </c>
      <c r="D24">
        <f t="shared" si="1"/>
        <v>3</v>
      </c>
      <c r="E24" s="1">
        <v>5569068</v>
      </c>
    </row>
    <row r="25" spans="1:22" x14ac:dyDescent="0.2">
      <c r="A25" t="s">
        <v>24</v>
      </c>
      <c r="B25" t="s">
        <v>60</v>
      </c>
      <c r="C25">
        <f t="shared" si="0"/>
        <v>3</v>
      </c>
      <c r="D25">
        <f t="shared" si="1"/>
        <v>3</v>
      </c>
      <c r="E25" s="1">
        <v>4303707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11</v>
      </c>
      <c r="S25">
        <v>12</v>
      </c>
      <c r="T25">
        <v>13</v>
      </c>
      <c r="U25">
        <v>14</v>
      </c>
      <c r="V25">
        <v>15</v>
      </c>
    </row>
    <row r="26" spans="1:22" ht="38" customHeight="1" x14ac:dyDescent="0.2">
      <c r="A26" t="s">
        <v>25</v>
      </c>
      <c r="B26" t="s">
        <v>61</v>
      </c>
      <c r="C26">
        <f t="shared" si="0"/>
        <v>1</v>
      </c>
      <c r="D26">
        <f t="shared" si="1"/>
        <v>1</v>
      </c>
      <c r="E26" s="1">
        <v>1134068</v>
      </c>
      <c r="G26">
        <v>1</v>
      </c>
      <c r="H26" s="47">
        <f>IFERROR(VLOOKUP(H2,$A$2:$E$39,5,0)/1000000,"")</f>
        <v>5.4825270000000002</v>
      </c>
      <c r="I26" s="47" t="str">
        <f t="shared" ref="I26:V26" si="3">IFERROR(VLOOKUP(I2,$A$2:$E$39,5,0)/1000000,"")</f>
        <v/>
      </c>
      <c r="J26" s="47" t="str">
        <f t="shared" si="3"/>
        <v/>
      </c>
      <c r="K26" s="47" t="str">
        <f t="shared" si="3"/>
        <v/>
      </c>
      <c r="L26" s="47" t="str">
        <f t="shared" si="3"/>
        <v/>
      </c>
      <c r="M26" s="47" t="str">
        <f t="shared" si="3"/>
        <v/>
      </c>
      <c r="N26" s="47" t="str">
        <f t="shared" si="3"/>
        <v/>
      </c>
      <c r="O26" s="47" t="str">
        <f t="shared" si="3"/>
        <v/>
      </c>
      <c r="P26" s="47" t="str">
        <f t="shared" si="3"/>
        <v/>
      </c>
      <c r="Q26" s="47" t="str">
        <f t="shared" si="3"/>
        <v/>
      </c>
      <c r="R26" s="47" t="str">
        <f t="shared" si="3"/>
        <v/>
      </c>
      <c r="S26" s="47" t="str">
        <f t="shared" si="3"/>
        <v/>
      </c>
      <c r="T26" s="47" t="str">
        <f t="shared" si="3"/>
        <v/>
      </c>
      <c r="U26" s="47" t="str">
        <f t="shared" si="3"/>
        <v/>
      </c>
      <c r="V26" s="47" t="str">
        <f t="shared" si="3"/>
        <v/>
      </c>
    </row>
    <row r="27" spans="1:22" ht="38" customHeight="1" x14ac:dyDescent="0.2">
      <c r="A27" t="s">
        <v>72</v>
      </c>
      <c r="B27" t="s">
        <v>103</v>
      </c>
      <c r="C27">
        <f t="shared" si="0"/>
        <v>1</v>
      </c>
      <c r="D27">
        <f t="shared" si="1"/>
        <v>1</v>
      </c>
      <c r="E27" s="1">
        <v>591617</v>
      </c>
      <c r="G27">
        <v>2</v>
      </c>
      <c r="H27" s="47">
        <f t="shared" ref="H27:V27" si="4">IFERROR(VLOOKUP(H3,$A$2:$E$39,5,0)/1000000,"")</f>
        <v>15.38664</v>
      </c>
      <c r="I27" s="47" t="str">
        <f t="shared" si="4"/>
        <v/>
      </c>
      <c r="J27" s="47" t="str">
        <f t="shared" si="4"/>
        <v/>
      </c>
      <c r="K27" s="47">
        <f t="shared" si="4"/>
        <v>2.152625</v>
      </c>
      <c r="L27" s="47" t="str">
        <f t="shared" si="4"/>
        <v/>
      </c>
      <c r="M27" s="47" t="str">
        <f t="shared" si="4"/>
        <v/>
      </c>
      <c r="N27" s="47">
        <f t="shared" si="4"/>
        <v>0.746201</v>
      </c>
      <c r="O27" s="47" t="str">
        <f t="shared" si="4"/>
        <v/>
      </c>
      <c r="P27" s="47" t="str">
        <f t="shared" si="4"/>
        <v/>
      </c>
      <c r="Q27" s="47" t="str">
        <f t="shared" si="4"/>
        <v/>
      </c>
      <c r="R27" s="47" t="str">
        <f t="shared" si="4"/>
        <v/>
      </c>
      <c r="S27" s="47" t="str">
        <f t="shared" si="4"/>
        <v/>
      </c>
      <c r="T27" s="47" t="str">
        <f t="shared" si="4"/>
        <v/>
      </c>
      <c r="U27" s="47" t="str">
        <f t="shared" si="4"/>
        <v/>
      </c>
      <c r="V27" s="47" t="str">
        <f t="shared" si="4"/>
        <v/>
      </c>
    </row>
    <row r="28" spans="1:22" ht="38" customHeight="1" x14ac:dyDescent="0.2">
      <c r="A28" t="s">
        <v>105</v>
      </c>
      <c r="B28" t="s">
        <v>106</v>
      </c>
      <c r="C28">
        <f t="shared" si="0"/>
        <v>1</v>
      </c>
      <c r="D28">
        <f t="shared" si="1"/>
        <v>1</v>
      </c>
      <c r="E28" s="1">
        <v>1467050</v>
      </c>
      <c r="G28">
        <v>3</v>
      </c>
      <c r="H28" s="47">
        <f t="shared" ref="H28:V28" si="5">IFERROR(VLOOKUP(H4,$A$2:$E$39,5,0)/1000000,"")</f>
        <v>5.7572049999999999</v>
      </c>
      <c r="I28" s="47">
        <f t="shared" si="5"/>
        <v>6.6428739999999999</v>
      </c>
      <c r="J28" s="47" t="str">
        <f t="shared" si="5"/>
        <v/>
      </c>
      <c r="K28" s="47" t="str">
        <f t="shared" si="5"/>
        <v/>
      </c>
      <c r="L28" s="47" t="str">
        <f t="shared" si="5"/>
        <v/>
      </c>
      <c r="M28" s="47">
        <f t="shared" si="5"/>
        <v>5.6233279999999999</v>
      </c>
      <c r="N28" s="47">
        <f t="shared" si="5"/>
        <v>3.9097409999999999</v>
      </c>
      <c r="O28" s="47" t="str">
        <f t="shared" si="5"/>
        <v/>
      </c>
      <c r="P28" s="47" t="str">
        <f t="shared" si="5"/>
        <v/>
      </c>
      <c r="Q28" s="47">
        <f t="shared" si="5"/>
        <v>2.6815349999999998</v>
      </c>
      <c r="R28" s="47" t="str">
        <f t="shared" si="5"/>
        <v/>
      </c>
      <c r="S28" s="47" t="str">
        <f t="shared" si="5"/>
        <v/>
      </c>
      <c r="T28" s="47" t="str">
        <f t="shared" si="5"/>
        <v/>
      </c>
      <c r="U28" s="47" t="str">
        <f t="shared" si="5"/>
        <v/>
      </c>
      <c r="V28" s="47" t="str">
        <f t="shared" si="5"/>
        <v/>
      </c>
    </row>
    <row r="29" spans="1:22" ht="38" customHeight="1" x14ac:dyDescent="0.2">
      <c r="A29" t="s">
        <v>74</v>
      </c>
      <c r="B29" t="s">
        <v>108</v>
      </c>
      <c r="C29">
        <f t="shared" si="0"/>
        <v>1</v>
      </c>
      <c r="D29">
        <f t="shared" si="1"/>
        <v>1</v>
      </c>
      <c r="E29" s="1">
        <v>522215</v>
      </c>
      <c r="G29">
        <v>4</v>
      </c>
      <c r="H29" s="47" t="str">
        <f t="shared" ref="H29:V29" si="6">IFERROR(VLOOKUP(H5,$A$2:$E$39,5,0)/1000000,"")</f>
        <v/>
      </c>
      <c r="I29" s="47">
        <f t="shared" si="6"/>
        <v>3.6791689999999999</v>
      </c>
      <c r="J29" s="47" t="str">
        <f t="shared" si="6"/>
        <v/>
      </c>
      <c r="K29" s="47">
        <f t="shared" si="6"/>
        <v>1.5118990000000001</v>
      </c>
      <c r="L29" s="47" t="str">
        <f t="shared" si="6"/>
        <v/>
      </c>
      <c r="M29" s="47">
        <f t="shared" si="6"/>
        <v>2.7737470000000002</v>
      </c>
      <c r="N29" s="47">
        <f t="shared" si="6"/>
        <v>4.2223329999999999</v>
      </c>
      <c r="O29" s="47" t="str">
        <f t="shared" si="6"/>
        <v/>
      </c>
      <c r="P29" s="47" t="str">
        <f t="shared" si="6"/>
        <v/>
      </c>
      <c r="Q29" s="47">
        <f t="shared" si="6"/>
        <v>1.213182</v>
      </c>
      <c r="R29" s="47" t="str">
        <f t="shared" si="6"/>
        <v/>
      </c>
      <c r="S29" s="47">
        <f t="shared" si="6"/>
        <v>1.337148</v>
      </c>
      <c r="T29" s="47" t="str">
        <f t="shared" si="6"/>
        <v/>
      </c>
      <c r="U29" s="47">
        <f t="shared" si="6"/>
        <v>0.59161699999999995</v>
      </c>
      <c r="V29" s="47" t="str">
        <f t="shared" si="6"/>
        <v/>
      </c>
    </row>
    <row r="30" spans="1:22" ht="38" customHeight="1" x14ac:dyDescent="0.2">
      <c r="A30" t="s">
        <v>73</v>
      </c>
      <c r="B30" t="s">
        <v>110</v>
      </c>
      <c r="C30">
        <f t="shared" si="0"/>
        <v>1</v>
      </c>
      <c r="D30">
        <f t="shared" si="1"/>
        <v>1</v>
      </c>
      <c r="E30" s="1">
        <v>1472910</v>
      </c>
      <c r="G30">
        <v>5</v>
      </c>
      <c r="H30" s="47" t="str">
        <f t="shared" ref="H30:V30" si="7">IFERROR(VLOOKUP(H6,$A$2:$E$39,5,0)/1000000,"")</f>
        <v/>
      </c>
      <c r="I30" s="47">
        <f t="shared" si="7"/>
        <v>8.7435220000000005</v>
      </c>
      <c r="J30" s="47" t="str">
        <f t="shared" si="7"/>
        <v/>
      </c>
      <c r="K30" s="47" t="str">
        <f t="shared" si="7"/>
        <v/>
      </c>
      <c r="L30" s="47" t="str">
        <f t="shared" si="7"/>
        <v/>
      </c>
      <c r="M30" s="47" t="str">
        <f t="shared" si="7"/>
        <v/>
      </c>
      <c r="N30" s="47" t="str">
        <f t="shared" si="7"/>
        <v/>
      </c>
      <c r="O30" s="47" t="str">
        <f t="shared" si="7"/>
        <v/>
      </c>
      <c r="P30" s="47">
        <f t="shared" si="7"/>
        <v>1.481077</v>
      </c>
      <c r="Q30" s="47">
        <f t="shared" si="7"/>
        <v>3.0867499999999999</v>
      </c>
      <c r="R30" s="47" t="str">
        <f t="shared" si="7"/>
        <v/>
      </c>
      <c r="S30" s="47" t="str">
        <f t="shared" si="7"/>
        <v/>
      </c>
      <c r="T30" s="47" t="str">
        <f t="shared" si="7"/>
        <v/>
      </c>
      <c r="U30" s="47">
        <f t="shared" si="7"/>
        <v>1.1340680000000001</v>
      </c>
      <c r="V30" s="47">
        <f t="shared" si="7"/>
        <v>4.3037070000000002</v>
      </c>
    </row>
    <row r="31" spans="1:22" ht="38" customHeight="1" x14ac:dyDescent="0.2">
      <c r="A31" t="s">
        <v>26</v>
      </c>
      <c r="B31" t="s">
        <v>62</v>
      </c>
      <c r="C31">
        <f t="shared" si="0"/>
        <v>4</v>
      </c>
      <c r="D31">
        <f t="shared" si="1"/>
        <v>4</v>
      </c>
      <c r="E31" s="1">
        <v>6642874</v>
      </c>
      <c r="G31">
        <v>6</v>
      </c>
      <c r="H31" s="47" t="str">
        <f t="shared" ref="H31:V31" si="8">IFERROR(VLOOKUP(H7,$A$2:$E$39,5,0)/1000000,"")</f>
        <v/>
      </c>
      <c r="I31" s="47">
        <f t="shared" si="8"/>
        <v>2.0860059999999998</v>
      </c>
      <c r="J31" s="47">
        <f t="shared" si="8"/>
        <v>9.3139859999999999</v>
      </c>
      <c r="K31" s="47" t="str">
        <f t="shared" si="8"/>
        <v/>
      </c>
      <c r="L31" s="47" t="str">
        <f t="shared" si="8"/>
        <v/>
      </c>
      <c r="M31" s="47" t="str">
        <f t="shared" si="8"/>
        <v/>
      </c>
      <c r="N31" s="47" t="str">
        <f t="shared" si="8"/>
        <v/>
      </c>
      <c r="O31" s="47" t="str">
        <f t="shared" si="8"/>
        <v/>
      </c>
      <c r="P31" s="47">
        <f t="shared" si="8"/>
        <v>8.7435220000000005</v>
      </c>
      <c r="Q31" s="47">
        <f t="shared" si="8"/>
        <v>2.7490139999999998</v>
      </c>
      <c r="R31" s="47" t="str">
        <f t="shared" si="8"/>
        <v/>
      </c>
      <c r="S31" s="47">
        <f t="shared" si="8"/>
        <v>1.9204619999999999</v>
      </c>
      <c r="T31" s="47" t="str">
        <f t="shared" si="8"/>
        <v/>
      </c>
      <c r="U31" s="47">
        <f t="shared" si="8"/>
        <v>1.4729099999999999</v>
      </c>
      <c r="V31" s="47">
        <f t="shared" si="8"/>
        <v>1.46705</v>
      </c>
    </row>
    <row r="32" spans="1:22" ht="38" customHeight="1" x14ac:dyDescent="0.2">
      <c r="A32" t="s">
        <v>27</v>
      </c>
      <c r="B32" t="s">
        <v>63</v>
      </c>
      <c r="C32">
        <f t="shared" si="0"/>
        <v>1</v>
      </c>
      <c r="D32">
        <f t="shared" si="1"/>
        <v>1</v>
      </c>
      <c r="E32" s="1">
        <v>1481077</v>
      </c>
      <c r="G32">
        <v>7</v>
      </c>
      <c r="H32" s="47" t="str">
        <f t="shared" ref="H32:V32" si="9">IFERROR(VLOOKUP(H8,$A$2:$E$39,5,0)/1000000,"")</f>
        <v/>
      </c>
      <c r="I32" s="47" t="str">
        <f t="shared" si="9"/>
        <v/>
      </c>
      <c r="J32" s="47" t="str">
        <f t="shared" si="9"/>
        <v/>
      </c>
      <c r="K32" s="47">
        <f t="shared" si="9"/>
        <v>10.6721</v>
      </c>
      <c r="L32" s="47" t="str">
        <f t="shared" si="9"/>
        <v/>
      </c>
      <c r="M32" s="47" t="str">
        <f t="shared" si="9"/>
        <v/>
      </c>
      <c r="N32" s="47" t="str">
        <f t="shared" si="9"/>
        <v/>
      </c>
      <c r="O32" s="47" t="str">
        <f t="shared" si="9"/>
        <v/>
      </c>
      <c r="P32" s="47" t="str">
        <f t="shared" si="9"/>
        <v/>
      </c>
      <c r="Q32" s="47" t="str">
        <f t="shared" si="9"/>
        <v/>
      </c>
      <c r="R32" s="47" t="str">
        <f t="shared" si="9"/>
        <v/>
      </c>
      <c r="S32" s="47" t="str">
        <f t="shared" si="9"/>
        <v/>
      </c>
      <c r="T32" s="47" t="str">
        <f t="shared" si="9"/>
        <v/>
      </c>
      <c r="U32" s="47" t="str">
        <f t="shared" si="9"/>
        <v/>
      </c>
      <c r="V32" s="47">
        <f t="shared" si="9"/>
        <v>0.52221499999999998</v>
      </c>
    </row>
    <row r="33" spans="1:22" ht="38" customHeight="1" x14ac:dyDescent="0.2">
      <c r="A33" t="s">
        <v>28</v>
      </c>
      <c r="B33" t="s">
        <v>64</v>
      </c>
      <c r="C33">
        <f t="shared" si="0"/>
        <v>4</v>
      </c>
      <c r="D33">
        <f t="shared" si="1"/>
        <v>4</v>
      </c>
      <c r="E33" s="1">
        <v>9362290</v>
      </c>
      <c r="G33">
        <v>8</v>
      </c>
      <c r="H33" s="47" t="str">
        <f t="shared" ref="H33:V33" si="10">IFERROR(VLOOKUP(H9,$A$2:$E$39,5,0)/1000000,"")</f>
        <v/>
      </c>
      <c r="I33" s="47" t="str">
        <f t="shared" si="10"/>
        <v/>
      </c>
      <c r="J33" s="47">
        <f t="shared" si="10"/>
        <v>12.307732</v>
      </c>
      <c r="K33" s="47">
        <f t="shared" si="10"/>
        <v>49.860329999999998</v>
      </c>
      <c r="L33" s="47">
        <f t="shared" si="10"/>
        <v>37.540962</v>
      </c>
      <c r="M33" s="47">
        <f t="shared" si="10"/>
        <v>3.7364890000000002</v>
      </c>
      <c r="N33" s="47">
        <f t="shared" si="10"/>
        <v>41.527934000000002</v>
      </c>
      <c r="O33" s="47" t="str">
        <f t="shared" si="10"/>
        <v/>
      </c>
      <c r="P33" s="47">
        <f t="shared" si="10"/>
        <v>4.4042620000000001</v>
      </c>
      <c r="Q33" s="47" t="str">
        <f t="shared" si="10"/>
        <v/>
      </c>
      <c r="R33" s="47">
        <f t="shared" si="10"/>
        <v>5.5602869999999998</v>
      </c>
      <c r="S33" s="47" t="str">
        <f t="shared" si="10"/>
        <v/>
      </c>
      <c r="T33" s="47">
        <f t="shared" si="10"/>
        <v>5.5690679999999997</v>
      </c>
      <c r="U33" s="47" t="str">
        <f t="shared" si="10"/>
        <v/>
      </c>
      <c r="V33" s="47" t="str">
        <f t="shared" si="10"/>
        <v/>
      </c>
    </row>
    <row r="34" spans="1:22" ht="38" customHeight="1" x14ac:dyDescent="0.2">
      <c r="A34" t="s">
        <v>29</v>
      </c>
      <c r="B34" t="s">
        <v>65</v>
      </c>
      <c r="C34">
        <f t="shared" si="0"/>
        <v>2</v>
      </c>
      <c r="D34">
        <f t="shared" si="1"/>
        <v>2</v>
      </c>
      <c r="E34" s="1">
        <v>3086750</v>
      </c>
    </row>
    <row r="35" spans="1:22" x14ac:dyDescent="0.2">
      <c r="A35" t="s">
        <v>30</v>
      </c>
      <c r="B35" t="s">
        <v>66</v>
      </c>
      <c r="C35">
        <f t="shared" si="0"/>
        <v>2</v>
      </c>
      <c r="D35">
        <f t="shared" si="1"/>
        <v>2</v>
      </c>
      <c r="E35" s="1">
        <v>2749014</v>
      </c>
    </row>
    <row r="36" spans="1:22" x14ac:dyDescent="0.2">
      <c r="A36" t="s">
        <v>31</v>
      </c>
      <c r="B36" t="s">
        <v>67</v>
      </c>
      <c r="C36">
        <f t="shared" si="0"/>
        <v>2</v>
      </c>
      <c r="D36">
        <f t="shared" si="1"/>
        <v>2</v>
      </c>
      <c r="E36" s="1">
        <v>2681535</v>
      </c>
    </row>
    <row r="37" spans="1:22" x14ac:dyDescent="0.2">
      <c r="A37" t="s">
        <v>32</v>
      </c>
      <c r="B37" t="s">
        <v>68</v>
      </c>
      <c r="C37">
        <f t="shared" si="0"/>
        <v>3</v>
      </c>
      <c r="D37">
        <f t="shared" si="1"/>
        <v>3</v>
      </c>
      <c r="E37" s="1">
        <v>5757205</v>
      </c>
    </row>
    <row r="38" spans="1:22" x14ac:dyDescent="0.2">
      <c r="A38" t="s">
        <v>33</v>
      </c>
      <c r="B38" t="s">
        <v>69</v>
      </c>
      <c r="C38">
        <f t="shared" si="0"/>
        <v>4</v>
      </c>
      <c r="D38">
        <f t="shared" si="1"/>
        <v>4</v>
      </c>
      <c r="E38" s="1">
        <v>8743522</v>
      </c>
    </row>
    <row r="39" spans="1:22" x14ac:dyDescent="0.2">
      <c r="A39" t="s">
        <v>34</v>
      </c>
      <c r="B39" t="s">
        <v>70</v>
      </c>
      <c r="C39">
        <f t="shared" si="0"/>
        <v>4</v>
      </c>
      <c r="D39">
        <f t="shared" si="1"/>
        <v>4</v>
      </c>
      <c r="E39" s="1">
        <v>15386640</v>
      </c>
    </row>
  </sheetData>
  <conditionalFormatting sqref="H2:V3 H4:S7 U4:V7 H8 V8 J8:T10 H9:I10 U9:V10">
    <cfRule type="notContainsBlanks" dxfId="1" priority="3">
      <formula>LEN(TRIM(H2))&gt;0</formula>
    </cfRule>
  </conditionalFormatting>
  <conditionalFormatting sqref="H26:V33">
    <cfRule type="cellIs" dxfId="0" priority="1" operator="lessThan">
      <formula>30</formula>
    </cfRule>
    <cfRule type="colorScale" priority="2">
      <colorScale>
        <cfvo type="min"/>
        <cfvo type="max"/>
        <color theme="4" tint="0.79998168889431442"/>
        <color theme="4" tint="-0.49998474074526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F608-A515-1942-9FA0-D7BFC5712344}">
  <dimension ref="A1:L39"/>
  <sheetViews>
    <sheetView zoomScale="108" workbookViewId="0"/>
  </sheetViews>
  <sheetFormatPr baseColWidth="10" defaultRowHeight="16" x14ac:dyDescent="0.2"/>
  <cols>
    <col min="1" max="1" width="25" bestFit="1" customWidth="1"/>
    <col min="2" max="2" width="11.5" bestFit="1" customWidth="1"/>
    <col min="4" max="5" width="10.83203125" style="51"/>
    <col min="6" max="6" width="4.83203125" style="52" bestFit="1" customWidth="1"/>
    <col min="7" max="7" width="3.6640625" bestFit="1" customWidth="1"/>
    <col min="8" max="8" width="24.1640625" bestFit="1" customWidth="1"/>
    <col min="9" max="9" width="12.1640625" bestFit="1" customWidth="1"/>
    <col min="10" max="12" width="10.83203125" style="6"/>
  </cols>
  <sheetData>
    <row r="1" spans="1:12" x14ac:dyDescent="0.2">
      <c r="A1" s="2" t="s">
        <v>0</v>
      </c>
      <c r="B1" s="2" t="s">
        <v>37</v>
      </c>
      <c r="C1" s="2" t="s">
        <v>1</v>
      </c>
      <c r="D1" s="49" t="s">
        <v>121</v>
      </c>
      <c r="E1" s="49" t="s">
        <v>122</v>
      </c>
      <c r="F1" s="50" t="s">
        <v>135</v>
      </c>
      <c r="G1" s="5" t="s">
        <v>134</v>
      </c>
      <c r="H1" s="2" t="s">
        <v>36</v>
      </c>
      <c r="I1" s="46" t="s">
        <v>137</v>
      </c>
      <c r="J1" s="46">
        <v>0.37</v>
      </c>
      <c r="K1" s="5"/>
      <c r="L1" s="5"/>
    </row>
    <row r="2" spans="1:12" x14ac:dyDescent="0.2">
      <c r="A2" t="s">
        <v>2</v>
      </c>
      <c r="B2" t="s">
        <v>38</v>
      </c>
      <c r="C2" s="1">
        <v>5482527</v>
      </c>
      <c r="D2" s="51">
        <f>G2*$J$3</f>
        <v>1.1000000000000001</v>
      </c>
      <c r="E2" s="51">
        <f>F2 * $J$1+$J$2</f>
        <v>1.37</v>
      </c>
      <c r="F2" s="52">
        <v>1</v>
      </c>
      <c r="G2">
        <v>1</v>
      </c>
      <c r="H2" t="s">
        <v>75</v>
      </c>
      <c r="I2" s="46" t="s">
        <v>137</v>
      </c>
      <c r="J2" s="48">
        <v>1</v>
      </c>
    </row>
    <row r="3" spans="1:12" x14ac:dyDescent="0.2">
      <c r="A3" t="s">
        <v>3</v>
      </c>
      <c r="B3" t="s">
        <v>39</v>
      </c>
      <c r="C3" s="1">
        <v>4404262</v>
      </c>
      <c r="D3" s="51">
        <f>G3*$J$3</f>
        <v>12.100000000000001</v>
      </c>
      <c r="E3" s="51">
        <f>F3 * $J$1+$J$2</f>
        <v>4.7</v>
      </c>
      <c r="F3" s="52">
        <v>10</v>
      </c>
      <c r="G3">
        <v>11</v>
      </c>
      <c r="H3" t="s">
        <v>76</v>
      </c>
      <c r="I3" s="46" t="s">
        <v>136</v>
      </c>
      <c r="J3" s="48">
        <v>1.1000000000000001</v>
      </c>
    </row>
    <row r="4" spans="1:12" x14ac:dyDescent="0.2">
      <c r="A4" t="s">
        <v>5</v>
      </c>
      <c r="B4" t="s">
        <v>41</v>
      </c>
      <c r="C4" s="1">
        <v>12307732</v>
      </c>
      <c r="D4" s="51">
        <f>G4*$J$3</f>
        <v>5.5</v>
      </c>
      <c r="E4" s="51">
        <f>F4 * $J$1+$J$2</f>
        <v>4.7</v>
      </c>
      <c r="F4" s="52">
        <v>10</v>
      </c>
      <c r="G4">
        <v>5</v>
      </c>
      <c r="H4" t="s">
        <v>77</v>
      </c>
    </row>
    <row r="5" spans="1:12" x14ac:dyDescent="0.2">
      <c r="A5" t="s">
        <v>6</v>
      </c>
      <c r="B5" t="s">
        <v>42</v>
      </c>
      <c r="C5" s="1">
        <v>2086006</v>
      </c>
      <c r="D5" s="51">
        <f>G5*$J$3</f>
        <v>3.3000000000000003</v>
      </c>
      <c r="E5" s="51">
        <f>F5 * $J$1+$J$2</f>
        <v>3.59</v>
      </c>
      <c r="F5" s="52">
        <v>7</v>
      </c>
      <c r="G5">
        <v>3</v>
      </c>
      <c r="H5" t="s">
        <v>78</v>
      </c>
    </row>
    <row r="6" spans="1:12" x14ac:dyDescent="0.2">
      <c r="A6" t="s">
        <v>35</v>
      </c>
      <c r="B6" t="s">
        <v>71</v>
      </c>
      <c r="C6" s="1">
        <v>3736489</v>
      </c>
      <c r="D6" s="51">
        <f>G6*$J$3</f>
        <v>8.8000000000000007</v>
      </c>
      <c r="E6" s="51">
        <f>F6 * $J$1+$J$2</f>
        <v>5.07</v>
      </c>
      <c r="F6" s="52">
        <v>11</v>
      </c>
      <c r="G6">
        <v>8</v>
      </c>
      <c r="H6" t="s">
        <v>80</v>
      </c>
    </row>
    <row r="7" spans="1:12" x14ac:dyDescent="0.2">
      <c r="A7" t="s">
        <v>8</v>
      </c>
      <c r="B7" t="s">
        <v>44</v>
      </c>
      <c r="C7" s="1">
        <v>10672100</v>
      </c>
      <c r="D7" s="51">
        <f>G7*$J$3</f>
        <v>6.6000000000000005</v>
      </c>
      <c r="E7" s="51">
        <f>F7 * $J$1+$J$2</f>
        <v>5.07</v>
      </c>
      <c r="F7" s="52">
        <v>11</v>
      </c>
      <c r="G7">
        <v>6</v>
      </c>
      <c r="H7" t="s">
        <v>82</v>
      </c>
    </row>
    <row r="8" spans="1:12" x14ac:dyDescent="0.2">
      <c r="A8" t="s">
        <v>7</v>
      </c>
      <c r="B8" t="s">
        <v>43</v>
      </c>
      <c r="C8" s="1">
        <v>1213182</v>
      </c>
      <c r="D8" s="51">
        <f>G8*$J$3</f>
        <v>13.200000000000001</v>
      </c>
      <c r="E8" s="51">
        <f>F8 * $J$1+$J$2</f>
        <v>1.74</v>
      </c>
      <c r="F8" s="52">
        <v>2</v>
      </c>
      <c r="G8">
        <v>12</v>
      </c>
      <c r="H8" t="s">
        <v>83</v>
      </c>
    </row>
    <row r="9" spans="1:12" x14ac:dyDescent="0.2">
      <c r="A9" t="s">
        <v>9</v>
      </c>
      <c r="B9" t="s">
        <v>45</v>
      </c>
      <c r="C9" s="1">
        <v>3679169</v>
      </c>
      <c r="D9" s="51">
        <f>G9*$J$3</f>
        <v>3.3000000000000003</v>
      </c>
      <c r="E9" s="51">
        <f>F9 * $J$1+$J$2</f>
        <v>2.85</v>
      </c>
      <c r="F9" s="52">
        <v>5</v>
      </c>
      <c r="G9">
        <v>3</v>
      </c>
      <c r="H9" t="s">
        <v>84</v>
      </c>
    </row>
    <row r="10" spans="1:12" x14ac:dyDescent="0.2">
      <c r="A10" t="s">
        <v>10</v>
      </c>
      <c r="B10" t="s">
        <v>46</v>
      </c>
      <c r="C10" s="1">
        <v>49860330</v>
      </c>
      <c r="D10" s="51">
        <f>G10*$J$3</f>
        <v>7.7000000000000011</v>
      </c>
      <c r="E10" s="51">
        <f>F10 * $J$1+$J$2</f>
        <v>5.4399999999999995</v>
      </c>
      <c r="F10" s="52">
        <v>12</v>
      </c>
      <c r="G10">
        <v>7</v>
      </c>
      <c r="H10" t="s">
        <v>85</v>
      </c>
    </row>
    <row r="11" spans="1:12" x14ac:dyDescent="0.2">
      <c r="A11" t="s">
        <v>11</v>
      </c>
      <c r="B11" t="s">
        <v>47</v>
      </c>
      <c r="C11" s="1">
        <v>37540962</v>
      </c>
      <c r="D11" s="51">
        <f>G11*$J$3</f>
        <v>7.7000000000000011</v>
      </c>
      <c r="E11" s="51">
        <f>F11 * $J$1+$J$2</f>
        <v>4.7</v>
      </c>
      <c r="F11" s="52">
        <v>10</v>
      </c>
      <c r="G11">
        <v>7</v>
      </c>
      <c r="H11" t="s">
        <v>86</v>
      </c>
    </row>
    <row r="12" spans="1:12" x14ac:dyDescent="0.2">
      <c r="A12" t="s">
        <v>12</v>
      </c>
      <c r="B12" t="s">
        <v>48</v>
      </c>
      <c r="C12" s="1">
        <v>41527934</v>
      </c>
      <c r="D12" s="51">
        <f>G12*$J$3</f>
        <v>9.9</v>
      </c>
      <c r="E12" s="51">
        <f>F12 * $J$1+$J$2</f>
        <v>4.7</v>
      </c>
      <c r="F12" s="52">
        <v>10</v>
      </c>
      <c r="G12">
        <v>9</v>
      </c>
      <c r="H12" t="s">
        <v>87</v>
      </c>
    </row>
    <row r="13" spans="1:12" x14ac:dyDescent="0.2">
      <c r="A13" t="s">
        <v>13</v>
      </c>
      <c r="B13" t="s">
        <v>49</v>
      </c>
      <c r="C13" s="1">
        <v>5623328</v>
      </c>
      <c r="D13" s="51">
        <f>G13*$J$3</f>
        <v>7.7000000000000011</v>
      </c>
      <c r="E13" s="51">
        <f>F13 * $J$1+$J$2</f>
        <v>2.85</v>
      </c>
      <c r="F13" s="52">
        <v>5</v>
      </c>
      <c r="G13">
        <v>7</v>
      </c>
      <c r="H13" t="s">
        <v>88</v>
      </c>
    </row>
    <row r="14" spans="1:12" x14ac:dyDescent="0.2">
      <c r="A14" t="s">
        <v>14</v>
      </c>
      <c r="B14" t="s">
        <v>50</v>
      </c>
      <c r="C14" s="1">
        <v>4222333</v>
      </c>
      <c r="D14" s="51">
        <f>G14*$J$3</f>
        <v>8.8000000000000007</v>
      </c>
      <c r="E14" s="51">
        <f>F14 * $J$1+$J$2</f>
        <v>3.2199999999999998</v>
      </c>
      <c r="F14" s="52">
        <v>6</v>
      </c>
      <c r="G14">
        <v>8</v>
      </c>
      <c r="H14" t="s">
        <v>89</v>
      </c>
    </row>
    <row r="15" spans="1:12" x14ac:dyDescent="0.2">
      <c r="A15" t="s">
        <v>15</v>
      </c>
      <c r="B15" t="s">
        <v>51</v>
      </c>
      <c r="C15" s="1">
        <v>2773747</v>
      </c>
      <c r="D15" s="51">
        <f>G15*$J$3</f>
        <v>8.8000000000000007</v>
      </c>
      <c r="E15" s="51">
        <f>F15 * $J$1+$J$2</f>
        <v>2.48</v>
      </c>
      <c r="F15" s="52">
        <v>4</v>
      </c>
      <c r="G15">
        <v>8</v>
      </c>
      <c r="H15" t="s">
        <v>90</v>
      </c>
    </row>
    <row r="16" spans="1:12" x14ac:dyDescent="0.2">
      <c r="A16" t="s">
        <v>16</v>
      </c>
      <c r="B16" t="s">
        <v>52</v>
      </c>
      <c r="C16" s="1">
        <v>3909741</v>
      </c>
      <c r="D16" s="51">
        <f>G16*$J$3</f>
        <v>9.9</v>
      </c>
      <c r="E16" s="51">
        <f>F16 * $J$1+$J$2</f>
        <v>2.85</v>
      </c>
      <c r="F16" s="52">
        <v>5</v>
      </c>
      <c r="G16">
        <v>9</v>
      </c>
      <c r="H16" t="s">
        <v>91</v>
      </c>
    </row>
    <row r="17" spans="1:8" x14ac:dyDescent="0.2">
      <c r="A17" t="s">
        <v>17</v>
      </c>
      <c r="B17" t="s">
        <v>53</v>
      </c>
      <c r="C17" s="1">
        <v>746201</v>
      </c>
      <c r="D17" s="51">
        <f>G17*$J$3</f>
        <v>9.9</v>
      </c>
      <c r="E17" s="51">
        <f>F17 * $J$1+$J$2</f>
        <v>2.11</v>
      </c>
      <c r="F17" s="52">
        <v>3</v>
      </c>
      <c r="G17">
        <v>9</v>
      </c>
      <c r="H17" t="s">
        <v>92</v>
      </c>
    </row>
    <row r="18" spans="1:8" x14ac:dyDescent="0.2">
      <c r="A18" t="s">
        <v>4</v>
      </c>
      <c r="B18" t="s">
        <v>40</v>
      </c>
      <c r="C18" s="1">
        <v>1511899</v>
      </c>
      <c r="D18" s="51">
        <f>G18*$J$3</f>
        <v>5.5</v>
      </c>
      <c r="E18" s="51">
        <f>F18 * $J$1+$J$2</f>
        <v>2.11</v>
      </c>
      <c r="F18" s="52">
        <v>3</v>
      </c>
      <c r="G18">
        <v>5</v>
      </c>
      <c r="H18" t="s">
        <v>94</v>
      </c>
    </row>
    <row r="19" spans="1:8" x14ac:dyDescent="0.2">
      <c r="A19" t="s">
        <v>18</v>
      </c>
      <c r="B19" t="s">
        <v>54</v>
      </c>
      <c r="C19" s="1">
        <v>2152625</v>
      </c>
      <c r="D19" s="51">
        <f>G19*$J$3</f>
        <v>5.5</v>
      </c>
      <c r="E19" s="51">
        <f>F19 * $J$1+$J$2</f>
        <v>1</v>
      </c>
      <c r="F19" s="52">
        <v>0</v>
      </c>
      <c r="G19">
        <v>5</v>
      </c>
      <c r="H19" t="s">
        <v>95</v>
      </c>
    </row>
    <row r="20" spans="1:8" x14ac:dyDescent="0.2">
      <c r="A20" t="s">
        <v>19</v>
      </c>
      <c r="B20" t="s">
        <v>55</v>
      </c>
      <c r="C20" s="1">
        <v>9313986</v>
      </c>
      <c r="D20" s="51">
        <f>G20*$J$3</f>
        <v>4.4000000000000004</v>
      </c>
      <c r="E20" s="51">
        <f>F20 * $J$1+$J$2</f>
        <v>3.96</v>
      </c>
      <c r="F20" s="52">
        <v>8</v>
      </c>
      <c r="G20">
        <v>4</v>
      </c>
      <c r="H20" t="s">
        <v>96</v>
      </c>
    </row>
    <row r="21" spans="1:8" x14ac:dyDescent="0.2">
      <c r="A21" t="s">
        <v>20</v>
      </c>
      <c r="B21" t="s">
        <v>56</v>
      </c>
      <c r="C21" s="1">
        <v>1920462</v>
      </c>
      <c r="D21" s="51">
        <f>G21*$J$3</f>
        <v>15.400000000000002</v>
      </c>
      <c r="E21" s="51">
        <f>F21 * $J$1+$J$2</f>
        <v>3.2199999999999998</v>
      </c>
      <c r="F21" s="52">
        <v>6</v>
      </c>
      <c r="G21">
        <v>14</v>
      </c>
      <c r="H21" t="s">
        <v>97</v>
      </c>
    </row>
    <row r="22" spans="1:8" x14ac:dyDescent="0.2">
      <c r="A22" t="s">
        <v>21</v>
      </c>
      <c r="B22" t="s">
        <v>57</v>
      </c>
      <c r="C22" s="1">
        <v>1337148</v>
      </c>
      <c r="D22" s="51">
        <f>G22*$J$3</f>
        <v>15.400000000000002</v>
      </c>
      <c r="E22" s="51">
        <f>F22 * $J$1+$J$2</f>
        <v>1.74</v>
      </c>
      <c r="F22" s="52">
        <v>2</v>
      </c>
      <c r="G22">
        <v>14</v>
      </c>
      <c r="H22" t="s">
        <v>98</v>
      </c>
    </row>
    <row r="23" spans="1:8" x14ac:dyDescent="0.2">
      <c r="A23" t="s">
        <v>22</v>
      </c>
      <c r="B23" t="s">
        <v>58</v>
      </c>
      <c r="C23" s="1">
        <v>5560287</v>
      </c>
      <c r="D23" s="51">
        <f>G23*$J$3</f>
        <v>14.3</v>
      </c>
      <c r="E23" s="51">
        <f>F23 * $J$1+$J$2</f>
        <v>4.7</v>
      </c>
      <c r="F23" s="52">
        <v>10</v>
      </c>
      <c r="G23">
        <v>13</v>
      </c>
      <c r="H23" t="s">
        <v>99</v>
      </c>
    </row>
    <row r="24" spans="1:8" x14ac:dyDescent="0.2">
      <c r="A24" t="s">
        <v>23</v>
      </c>
      <c r="B24" t="s">
        <v>59</v>
      </c>
      <c r="C24" s="1">
        <v>5569068</v>
      </c>
      <c r="D24" s="51">
        <f>G24*$J$3</f>
        <v>16.5</v>
      </c>
      <c r="E24" s="51">
        <f>F24 * $J$1+$J$2</f>
        <v>4.33</v>
      </c>
      <c r="F24" s="52">
        <v>9</v>
      </c>
      <c r="G24">
        <v>15</v>
      </c>
      <c r="H24" t="s">
        <v>100</v>
      </c>
    </row>
    <row r="25" spans="1:8" x14ac:dyDescent="0.2">
      <c r="A25" t="s">
        <v>24</v>
      </c>
      <c r="B25" t="s">
        <v>60</v>
      </c>
      <c r="C25" s="1">
        <v>4303707</v>
      </c>
      <c r="D25" s="51">
        <f>G25*$J$3</f>
        <v>18.700000000000003</v>
      </c>
      <c r="E25" s="51">
        <f>F25 * $J$1+$J$2</f>
        <v>2.85</v>
      </c>
      <c r="F25" s="52">
        <v>5</v>
      </c>
      <c r="G25">
        <v>17</v>
      </c>
      <c r="H25" t="s">
        <v>101</v>
      </c>
    </row>
    <row r="26" spans="1:8" x14ac:dyDescent="0.2">
      <c r="A26" t="s">
        <v>25</v>
      </c>
      <c r="B26" t="s">
        <v>61</v>
      </c>
      <c r="C26" s="1">
        <v>1134068</v>
      </c>
      <c r="D26" s="51">
        <f>G26*$J$3</f>
        <v>17.600000000000001</v>
      </c>
      <c r="E26" s="51">
        <f>F26 * $J$1+$J$2</f>
        <v>3.2199999999999998</v>
      </c>
      <c r="F26" s="52">
        <v>6</v>
      </c>
      <c r="G26">
        <v>16</v>
      </c>
      <c r="H26" t="s">
        <v>102</v>
      </c>
    </row>
    <row r="27" spans="1:8" x14ac:dyDescent="0.2">
      <c r="A27" t="s">
        <v>72</v>
      </c>
      <c r="B27" t="s">
        <v>103</v>
      </c>
      <c r="C27" s="1">
        <v>591617</v>
      </c>
      <c r="D27" s="51">
        <f>G27*$J$3</f>
        <v>17.600000000000001</v>
      </c>
      <c r="E27" s="51">
        <f>F27 * $J$1+$J$2</f>
        <v>2.48</v>
      </c>
      <c r="F27" s="52">
        <v>4</v>
      </c>
      <c r="G27">
        <v>16</v>
      </c>
      <c r="H27" t="s">
        <v>104</v>
      </c>
    </row>
    <row r="28" spans="1:8" x14ac:dyDescent="0.2">
      <c r="A28" t="s">
        <v>105</v>
      </c>
      <c r="B28" t="s">
        <v>106</v>
      </c>
      <c r="C28" s="1">
        <v>1467050</v>
      </c>
      <c r="D28" s="51">
        <f>G28*$J$3</f>
        <v>19.8</v>
      </c>
      <c r="E28" s="51">
        <f>F28 * $J$1+$J$2</f>
        <v>3.2199999999999998</v>
      </c>
      <c r="F28" s="52">
        <v>6</v>
      </c>
      <c r="G28">
        <v>18</v>
      </c>
      <c r="H28" t="s">
        <v>107</v>
      </c>
    </row>
    <row r="29" spans="1:8" x14ac:dyDescent="0.2">
      <c r="A29" t="s">
        <v>74</v>
      </c>
      <c r="B29" t="s">
        <v>108</v>
      </c>
      <c r="C29" s="1">
        <v>522215</v>
      </c>
      <c r="D29" s="51">
        <f>G29*$J$3</f>
        <v>19.8</v>
      </c>
      <c r="E29" s="51">
        <f>F29 * $J$1+$J$2</f>
        <v>3.96</v>
      </c>
      <c r="F29" s="52">
        <v>8</v>
      </c>
      <c r="G29">
        <v>18</v>
      </c>
      <c r="H29" t="s">
        <v>109</v>
      </c>
    </row>
    <row r="30" spans="1:8" x14ac:dyDescent="0.2">
      <c r="A30" t="s">
        <v>73</v>
      </c>
      <c r="B30" t="s">
        <v>110</v>
      </c>
      <c r="C30" s="1">
        <v>1472910</v>
      </c>
      <c r="D30" s="51">
        <f>G30*$J$3</f>
        <v>18.700000000000003</v>
      </c>
      <c r="E30" s="51">
        <f>F30 * $J$1+$J$2</f>
        <v>3.59</v>
      </c>
      <c r="F30" s="52">
        <v>7</v>
      </c>
      <c r="G30">
        <v>17</v>
      </c>
      <c r="H30" t="s">
        <v>111</v>
      </c>
    </row>
    <row r="31" spans="1:8" x14ac:dyDescent="0.2">
      <c r="A31" t="s">
        <v>26</v>
      </c>
      <c r="B31" t="s">
        <v>62</v>
      </c>
      <c r="C31" s="1">
        <v>6642874</v>
      </c>
      <c r="D31" s="51">
        <f>G31*$J$3</f>
        <v>3.3000000000000003</v>
      </c>
      <c r="E31" s="51">
        <f>F31 * $J$1+$J$2</f>
        <v>2.11</v>
      </c>
      <c r="F31" s="52">
        <v>3</v>
      </c>
      <c r="G31">
        <v>3</v>
      </c>
      <c r="H31" t="s">
        <v>112</v>
      </c>
    </row>
    <row r="32" spans="1:8" x14ac:dyDescent="0.2">
      <c r="A32" t="s">
        <v>27</v>
      </c>
      <c r="B32" t="s">
        <v>63</v>
      </c>
      <c r="C32" s="1">
        <v>1481077</v>
      </c>
      <c r="D32" s="51">
        <f>G32*$J$3</f>
        <v>12.100000000000001</v>
      </c>
      <c r="E32" s="51">
        <f>F32 * $J$1+$J$2</f>
        <v>2.11</v>
      </c>
      <c r="F32" s="52">
        <v>3</v>
      </c>
      <c r="G32">
        <v>11</v>
      </c>
      <c r="H32" t="s">
        <v>113</v>
      </c>
    </row>
    <row r="33" spans="1:8" x14ac:dyDescent="0.2">
      <c r="A33" t="s">
        <v>28</v>
      </c>
      <c r="B33" t="s">
        <v>64</v>
      </c>
      <c r="C33" s="1">
        <v>9362290</v>
      </c>
      <c r="D33" s="51">
        <f>G33*$J$3</f>
        <v>12.100000000000001</v>
      </c>
      <c r="E33" s="51">
        <f>F33 * $J$1+$J$2</f>
        <v>2.85</v>
      </c>
      <c r="F33" s="52">
        <v>5</v>
      </c>
      <c r="G33">
        <v>11</v>
      </c>
      <c r="H33" t="s">
        <v>114</v>
      </c>
    </row>
    <row r="34" spans="1:8" x14ac:dyDescent="0.2">
      <c r="A34" t="s">
        <v>29</v>
      </c>
      <c r="B34" t="s">
        <v>65</v>
      </c>
      <c r="C34" s="1">
        <v>3086750</v>
      </c>
      <c r="D34" s="51">
        <f>G34*$J$3</f>
        <v>13.200000000000001</v>
      </c>
      <c r="E34" s="51">
        <f>F34 * $J$1+$J$2</f>
        <v>2.48</v>
      </c>
      <c r="F34" s="52">
        <v>4</v>
      </c>
      <c r="G34">
        <v>12</v>
      </c>
      <c r="H34" t="s">
        <v>115</v>
      </c>
    </row>
    <row r="35" spans="1:8" x14ac:dyDescent="0.2">
      <c r="A35" t="s">
        <v>30</v>
      </c>
      <c r="B35" t="s">
        <v>66</v>
      </c>
      <c r="C35" s="1">
        <v>2749014</v>
      </c>
      <c r="D35" s="51">
        <f>G35*$J$3</f>
        <v>13.200000000000001</v>
      </c>
      <c r="E35" s="51">
        <f>F35 * $J$1+$J$2</f>
        <v>3.2199999999999998</v>
      </c>
      <c r="F35" s="52">
        <v>6</v>
      </c>
      <c r="G35">
        <v>12</v>
      </c>
      <c r="H35" t="s">
        <v>116</v>
      </c>
    </row>
    <row r="36" spans="1:8" x14ac:dyDescent="0.2">
      <c r="A36" t="s">
        <v>31</v>
      </c>
      <c r="B36" t="s">
        <v>67</v>
      </c>
      <c r="C36" s="1">
        <v>2681535</v>
      </c>
      <c r="D36" s="51">
        <f>G36*$J$3</f>
        <v>13.200000000000001</v>
      </c>
      <c r="E36" s="51">
        <f>F36 * $J$1+$J$2</f>
        <v>1</v>
      </c>
      <c r="F36" s="52">
        <v>0</v>
      </c>
      <c r="G36">
        <v>12</v>
      </c>
      <c r="H36" t="s">
        <v>117</v>
      </c>
    </row>
    <row r="37" spans="1:8" x14ac:dyDescent="0.2">
      <c r="A37" t="s">
        <v>32</v>
      </c>
      <c r="B37" t="s">
        <v>68</v>
      </c>
      <c r="C37" s="1">
        <v>5757205</v>
      </c>
      <c r="D37" s="51">
        <f>G37*$J$3</f>
        <v>2.2000000000000002</v>
      </c>
      <c r="E37" s="51">
        <f>F37 * $J$1+$J$2</f>
        <v>2.48</v>
      </c>
      <c r="F37" s="52">
        <v>4</v>
      </c>
      <c r="G37">
        <v>2</v>
      </c>
      <c r="H37" t="s">
        <v>118</v>
      </c>
    </row>
    <row r="38" spans="1:8" x14ac:dyDescent="0.2">
      <c r="A38" t="s">
        <v>33</v>
      </c>
      <c r="B38" t="s">
        <v>69</v>
      </c>
      <c r="C38" s="1">
        <v>8743522</v>
      </c>
      <c r="D38" s="51">
        <f>G38*$J$3</f>
        <v>4.4000000000000004</v>
      </c>
      <c r="E38" s="51">
        <f>F38 * $J$1+$J$2</f>
        <v>3.2199999999999998</v>
      </c>
      <c r="F38" s="52">
        <v>6</v>
      </c>
      <c r="G38">
        <v>4</v>
      </c>
      <c r="H38" t="s">
        <v>119</v>
      </c>
    </row>
    <row r="39" spans="1:8" x14ac:dyDescent="0.2">
      <c r="A39" t="s">
        <v>34</v>
      </c>
      <c r="B39" t="s">
        <v>70</v>
      </c>
      <c r="C39" s="1">
        <v>15386640</v>
      </c>
      <c r="D39" s="51">
        <f>G39*$J$3</f>
        <v>2.2000000000000002</v>
      </c>
      <c r="E39" s="51">
        <f>F39 * $J$1+$J$2</f>
        <v>1.74</v>
      </c>
      <c r="F39" s="52">
        <v>2</v>
      </c>
      <c r="G39">
        <v>2</v>
      </c>
      <c r="H39" t="s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0737-5FEA-8C4D-ACC6-6A674DB14DB8}">
  <dimension ref="A1:V39"/>
  <sheetViews>
    <sheetView tabSelected="1" zoomScale="108" workbookViewId="0"/>
  </sheetViews>
  <sheetFormatPr baseColWidth="10" defaultRowHeight="16" x14ac:dyDescent="0.2"/>
  <cols>
    <col min="1" max="1" width="25" bestFit="1" customWidth="1"/>
    <col min="2" max="2" width="11.5" bestFit="1" customWidth="1"/>
    <col min="4" max="5" width="10.83203125" style="51"/>
    <col min="6" max="6" width="4.83203125" style="52" bestFit="1" customWidth="1"/>
    <col min="7" max="7" width="3.6640625" bestFit="1" customWidth="1"/>
    <col min="8" max="8" width="24.1640625" bestFit="1" customWidth="1"/>
    <col min="9" max="9" width="12.1640625" bestFit="1" customWidth="1"/>
    <col min="10" max="12" width="10.83203125" style="6"/>
  </cols>
  <sheetData>
    <row r="1" spans="1:22" x14ac:dyDescent="0.2">
      <c r="A1" s="2" t="s">
        <v>0</v>
      </c>
      <c r="B1" s="2" t="s">
        <v>37</v>
      </c>
      <c r="C1" s="2" t="s">
        <v>1</v>
      </c>
      <c r="D1" s="49" t="s">
        <v>121</v>
      </c>
      <c r="E1" s="49" t="s">
        <v>122</v>
      </c>
      <c r="F1" s="50" t="s">
        <v>135</v>
      </c>
      <c r="G1" s="5" t="s">
        <v>134</v>
      </c>
      <c r="H1" s="2" t="s">
        <v>36</v>
      </c>
      <c r="I1" s="46" t="s">
        <v>137</v>
      </c>
      <c r="J1" s="46">
        <v>0.37</v>
      </c>
      <c r="K1" s="5"/>
      <c r="L1" s="5" t="s">
        <v>123</v>
      </c>
      <c r="M1" s="5" t="s">
        <v>124</v>
      </c>
      <c r="N1" s="5" t="s">
        <v>125</v>
      </c>
      <c r="O1" s="5" t="s">
        <v>126</v>
      </c>
      <c r="P1" s="5" t="s">
        <v>127</v>
      </c>
      <c r="Q1" s="5" t="s">
        <v>128</v>
      </c>
      <c r="R1" s="5" t="s">
        <v>129</v>
      </c>
      <c r="S1" s="5" t="s">
        <v>130</v>
      </c>
      <c r="T1" s="5" t="s">
        <v>131</v>
      </c>
      <c r="U1" s="5" t="s">
        <v>138</v>
      </c>
      <c r="V1" s="5" t="s">
        <v>139</v>
      </c>
    </row>
    <row r="2" spans="1:22" x14ac:dyDescent="0.2">
      <c r="A2" t="s">
        <v>2</v>
      </c>
      <c r="B2" t="s">
        <v>38</v>
      </c>
      <c r="C2" s="1">
        <v>5482527</v>
      </c>
      <c r="D2" s="51">
        <f>G2*$J$3</f>
        <v>1.1000000000000001</v>
      </c>
      <c r="E2" s="51">
        <f>F2 * $J$1+$J$2</f>
        <v>1.37</v>
      </c>
      <c r="F2" s="52">
        <v>1</v>
      </c>
      <c r="G2">
        <v>1</v>
      </c>
      <c r="H2" t="s">
        <v>75</v>
      </c>
      <c r="I2" s="46" t="s">
        <v>137</v>
      </c>
      <c r="J2" s="48">
        <v>1</v>
      </c>
      <c r="L2" s="6">
        <f>IF(C2&lt;=_xlfn.QUARTILE.INC($C$2:$C$101,1),1,
  IF(C2&lt;=_xlfn.QUARTILE.INC($C$2:$C$101,2),2,
  IF(C2&lt;=_xlfn.QUARTILE.INC($C$2:$C$101,3),3,4)))</f>
        <v>3</v>
      </c>
      <c r="M2" t="e">
        <f>IF($L2=1,D2,NA())</f>
        <v>#N/A</v>
      </c>
      <c r="N2" t="e">
        <f>IF($L2=1,E2,NA())</f>
        <v>#N/A</v>
      </c>
      <c r="O2" t="e">
        <f>IF($L2=2,D2,NA())</f>
        <v>#N/A</v>
      </c>
      <c r="P2" t="e">
        <f>IF($L2=2,E2,NA())</f>
        <v>#N/A</v>
      </c>
      <c r="Q2">
        <f>IF($L2=3,D2,NA())</f>
        <v>1.1000000000000001</v>
      </c>
      <c r="R2">
        <f>IF($L2=3,E2,NA())</f>
        <v>1.37</v>
      </c>
      <c r="S2" t="e">
        <f>IF($L2=4,D2,NA())</f>
        <v>#N/A</v>
      </c>
      <c r="T2" t="e">
        <f>IF($L2=4,E2,NA())</f>
        <v>#N/A</v>
      </c>
      <c r="U2" s="7">
        <f t="shared" ref="U2:U39" si="0">D2</f>
        <v>1.1000000000000001</v>
      </c>
      <c r="V2" s="7">
        <f t="shared" ref="V2:V39" si="1">E2</f>
        <v>1.37</v>
      </c>
    </row>
    <row r="3" spans="1:22" x14ac:dyDescent="0.2">
      <c r="A3" t="s">
        <v>3</v>
      </c>
      <c r="B3" t="s">
        <v>39</v>
      </c>
      <c r="C3" s="1">
        <v>4404262</v>
      </c>
      <c r="D3" s="51">
        <f>G3*$J$3</f>
        <v>12.100000000000001</v>
      </c>
      <c r="E3" s="51">
        <f>F3 * $J$1+$J$2</f>
        <v>4.7</v>
      </c>
      <c r="F3" s="52">
        <v>10</v>
      </c>
      <c r="G3">
        <v>11</v>
      </c>
      <c r="H3" t="s">
        <v>76</v>
      </c>
      <c r="I3" s="46" t="s">
        <v>136</v>
      </c>
      <c r="J3" s="48">
        <v>1.1000000000000001</v>
      </c>
      <c r="L3" s="6">
        <f t="shared" ref="L3:L39" si="2">IF(C3&lt;=_xlfn.QUARTILE.INC($C$2:$C$101,1),1,
  IF(C3&lt;=_xlfn.QUARTILE.INC($C$2:$C$101,2),2,
  IF(C3&lt;=_xlfn.QUARTILE.INC($C$2:$C$101,3),3,4)))</f>
        <v>3</v>
      </c>
      <c r="M3" t="e">
        <f t="shared" ref="M3:M39" si="3">IF($L3=1,D3,NA())</f>
        <v>#N/A</v>
      </c>
      <c r="N3" t="e">
        <f t="shared" ref="N3:N39" si="4">IF($L3=1,E3,NA())</f>
        <v>#N/A</v>
      </c>
      <c r="O3" t="e">
        <f t="shared" ref="O3:O39" si="5">IF($L3=2,D3,NA())</f>
        <v>#N/A</v>
      </c>
      <c r="P3" t="e">
        <f t="shared" ref="P3:P39" si="6">IF($L3=2,E3,NA())</f>
        <v>#N/A</v>
      </c>
      <c r="Q3">
        <f t="shared" ref="Q3:Q39" si="7">IF($L3=3,D3,NA())</f>
        <v>12.100000000000001</v>
      </c>
      <c r="R3">
        <f t="shared" ref="R3:R39" si="8">IF($L3=3,E3,NA())</f>
        <v>4.7</v>
      </c>
      <c r="S3" t="e">
        <f t="shared" ref="S3:S39" si="9">IF($L3=4,D3,NA())</f>
        <v>#N/A</v>
      </c>
      <c r="T3" t="e">
        <f t="shared" ref="T3:T39" si="10">IF($L3=4,E3,NA())</f>
        <v>#N/A</v>
      </c>
      <c r="U3" s="7">
        <f t="shared" si="0"/>
        <v>12.100000000000001</v>
      </c>
      <c r="V3" s="7">
        <f t="shared" si="1"/>
        <v>4.7</v>
      </c>
    </row>
    <row r="4" spans="1:22" x14ac:dyDescent="0.2">
      <c r="A4" t="s">
        <v>5</v>
      </c>
      <c r="B4" t="s">
        <v>41</v>
      </c>
      <c r="C4" s="1">
        <v>12307732</v>
      </c>
      <c r="D4" s="51">
        <f>G4*$J$3</f>
        <v>5.5</v>
      </c>
      <c r="E4" s="51">
        <f>F4 * $J$1+$J$2</f>
        <v>4.7</v>
      </c>
      <c r="F4" s="52">
        <v>10</v>
      </c>
      <c r="G4">
        <v>5</v>
      </c>
      <c r="H4" t="s">
        <v>77</v>
      </c>
      <c r="L4" s="6">
        <f t="shared" si="2"/>
        <v>4</v>
      </c>
      <c r="M4" t="e">
        <f t="shared" si="3"/>
        <v>#N/A</v>
      </c>
      <c r="N4" t="e">
        <f t="shared" si="4"/>
        <v>#N/A</v>
      </c>
      <c r="O4" t="e">
        <f t="shared" si="5"/>
        <v>#N/A</v>
      </c>
      <c r="P4" t="e">
        <f t="shared" si="6"/>
        <v>#N/A</v>
      </c>
      <c r="Q4" t="e">
        <f t="shared" si="7"/>
        <v>#N/A</v>
      </c>
      <c r="R4" t="e">
        <f t="shared" si="8"/>
        <v>#N/A</v>
      </c>
      <c r="S4">
        <f t="shared" si="9"/>
        <v>5.5</v>
      </c>
      <c r="T4">
        <f t="shared" si="10"/>
        <v>4.7</v>
      </c>
      <c r="U4" s="7">
        <f t="shared" si="0"/>
        <v>5.5</v>
      </c>
      <c r="V4" s="7">
        <f t="shared" si="1"/>
        <v>4.7</v>
      </c>
    </row>
    <row r="5" spans="1:22" x14ac:dyDescent="0.2">
      <c r="A5" t="s">
        <v>6</v>
      </c>
      <c r="B5" t="s">
        <v>42</v>
      </c>
      <c r="C5" s="1">
        <v>2086006</v>
      </c>
      <c r="D5" s="51">
        <f>G5*$J$3</f>
        <v>3.3000000000000003</v>
      </c>
      <c r="E5" s="51">
        <f>F5 * $J$1+$J$2</f>
        <v>3.59</v>
      </c>
      <c r="F5" s="52">
        <v>7</v>
      </c>
      <c r="G5">
        <v>3</v>
      </c>
      <c r="H5" t="s">
        <v>78</v>
      </c>
      <c r="L5" s="6">
        <f t="shared" si="2"/>
        <v>2</v>
      </c>
      <c r="M5" t="e">
        <f t="shared" si="3"/>
        <v>#N/A</v>
      </c>
      <c r="N5" t="e">
        <f t="shared" si="4"/>
        <v>#N/A</v>
      </c>
      <c r="O5">
        <f t="shared" si="5"/>
        <v>3.3000000000000003</v>
      </c>
      <c r="P5">
        <f t="shared" si="6"/>
        <v>3.59</v>
      </c>
      <c r="Q5" t="e">
        <f t="shared" si="7"/>
        <v>#N/A</v>
      </c>
      <c r="R5" t="e">
        <f t="shared" si="8"/>
        <v>#N/A</v>
      </c>
      <c r="S5" t="e">
        <f t="shared" si="9"/>
        <v>#N/A</v>
      </c>
      <c r="T5" t="e">
        <f t="shared" si="10"/>
        <v>#N/A</v>
      </c>
      <c r="U5" s="7">
        <f t="shared" si="0"/>
        <v>3.3000000000000003</v>
      </c>
      <c r="V5" s="7">
        <f t="shared" si="1"/>
        <v>3.59</v>
      </c>
    </row>
    <row r="6" spans="1:22" x14ac:dyDescent="0.2">
      <c r="A6" t="s">
        <v>35</v>
      </c>
      <c r="B6" t="s">
        <v>71</v>
      </c>
      <c r="C6" s="1">
        <v>3736489</v>
      </c>
      <c r="D6" s="51">
        <f>G6*$J$3</f>
        <v>8.8000000000000007</v>
      </c>
      <c r="E6" s="51">
        <f>F6 * $J$1+$J$2</f>
        <v>5.07</v>
      </c>
      <c r="F6" s="52">
        <v>11</v>
      </c>
      <c r="G6">
        <v>8</v>
      </c>
      <c r="H6" t="s">
        <v>80</v>
      </c>
      <c r="L6" s="6">
        <f t="shared" si="2"/>
        <v>2</v>
      </c>
      <c r="M6" t="e">
        <f t="shared" si="3"/>
        <v>#N/A</v>
      </c>
      <c r="N6" t="e">
        <f t="shared" si="4"/>
        <v>#N/A</v>
      </c>
      <c r="O6">
        <f t="shared" si="5"/>
        <v>8.8000000000000007</v>
      </c>
      <c r="P6">
        <f t="shared" si="6"/>
        <v>5.07</v>
      </c>
      <c r="Q6" t="e">
        <f t="shared" si="7"/>
        <v>#N/A</v>
      </c>
      <c r="R6" t="e">
        <f t="shared" si="8"/>
        <v>#N/A</v>
      </c>
      <c r="S6" t="e">
        <f t="shared" si="9"/>
        <v>#N/A</v>
      </c>
      <c r="T6" t="e">
        <f t="shared" si="10"/>
        <v>#N/A</v>
      </c>
      <c r="U6" s="7">
        <f t="shared" si="0"/>
        <v>8.8000000000000007</v>
      </c>
      <c r="V6" s="7">
        <f t="shared" si="1"/>
        <v>5.07</v>
      </c>
    </row>
    <row r="7" spans="1:22" x14ac:dyDescent="0.2">
      <c r="A7" t="s">
        <v>8</v>
      </c>
      <c r="B7" t="s">
        <v>44</v>
      </c>
      <c r="C7" s="1">
        <v>10672100</v>
      </c>
      <c r="D7" s="51">
        <f>G7*$J$3</f>
        <v>6.6000000000000005</v>
      </c>
      <c r="E7" s="51">
        <f>F7 * $J$1+$J$2</f>
        <v>5.07</v>
      </c>
      <c r="F7" s="52">
        <v>11</v>
      </c>
      <c r="G7">
        <v>6</v>
      </c>
      <c r="H7" t="s">
        <v>82</v>
      </c>
      <c r="L7" s="6">
        <f t="shared" si="2"/>
        <v>4</v>
      </c>
      <c r="M7" t="e">
        <f t="shared" si="3"/>
        <v>#N/A</v>
      </c>
      <c r="N7" t="e">
        <f t="shared" si="4"/>
        <v>#N/A</v>
      </c>
      <c r="O7" t="e">
        <f t="shared" si="5"/>
        <v>#N/A</v>
      </c>
      <c r="P7" t="e">
        <f t="shared" si="6"/>
        <v>#N/A</v>
      </c>
      <c r="Q7" t="e">
        <f t="shared" si="7"/>
        <v>#N/A</v>
      </c>
      <c r="R7" t="e">
        <f t="shared" si="8"/>
        <v>#N/A</v>
      </c>
      <c r="S7">
        <f t="shared" si="9"/>
        <v>6.6000000000000005</v>
      </c>
      <c r="T7">
        <f t="shared" si="10"/>
        <v>5.07</v>
      </c>
      <c r="U7" s="7">
        <f t="shared" si="0"/>
        <v>6.6000000000000005</v>
      </c>
      <c r="V7" s="7">
        <f t="shared" si="1"/>
        <v>5.07</v>
      </c>
    </row>
    <row r="8" spans="1:22" x14ac:dyDescent="0.2">
      <c r="A8" t="s">
        <v>7</v>
      </c>
      <c r="B8" t="s">
        <v>43</v>
      </c>
      <c r="C8" s="1">
        <v>1213182</v>
      </c>
      <c r="D8" s="51">
        <f>G8*$J$3</f>
        <v>13.200000000000001</v>
      </c>
      <c r="E8" s="51">
        <f>F8 * $J$1+$J$2</f>
        <v>1.74</v>
      </c>
      <c r="F8" s="52">
        <v>2</v>
      </c>
      <c r="G8">
        <v>12</v>
      </c>
      <c r="H8" t="s">
        <v>83</v>
      </c>
      <c r="L8" s="6">
        <f t="shared" si="2"/>
        <v>1</v>
      </c>
      <c r="M8">
        <f t="shared" si="3"/>
        <v>13.200000000000001</v>
      </c>
      <c r="N8">
        <f t="shared" si="4"/>
        <v>1.74</v>
      </c>
      <c r="O8" t="e">
        <f t="shared" si="5"/>
        <v>#N/A</v>
      </c>
      <c r="P8" t="e">
        <f t="shared" si="6"/>
        <v>#N/A</v>
      </c>
      <c r="Q8" t="e">
        <f t="shared" si="7"/>
        <v>#N/A</v>
      </c>
      <c r="R8" t="e">
        <f t="shared" si="8"/>
        <v>#N/A</v>
      </c>
      <c r="S8" t="e">
        <f t="shared" si="9"/>
        <v>#N/A</v>
      </c>
      <c r="T8" t="e">
        <f t="shared" si="10"/>
        <v>#N/A</v>
      </c>
      <c r="U8" s="7">
        <f t="shared" si="0"/>
        <v>13.200000000000001</v>
      </c>
      <c r="V8" s="7">
        <f t="shared" si="1"/>
        <v>1.74</v>
      </c>
    </row>
    <row r="9" spans="1:22" x14ac:dyDescent="0.2">
      <c r="A9" t="s">
        <v>9</v>
      </c>
      <c r="B9" t="s">
        <v>45</v>
      </c>
      <c r="C9" s="1">
        <v>3679169</v>
      </c>
      <c r="D9" s="51">
        <f>G9*$J$3</f>
        <v>3.3000000000000003</v>
      </c>
      <c r="E9" s="51">
        <f>F9 * $J$1+$J$2</f>
        <v>2.85</v>
      </c>
      <c r="F9" s="52">
        <v>5</v>
      </c>
      <c r="G9">
        <v>3</v>
      </c>
      <c r="H9" t="s">
        <v>84</v>
      </c>
      <c r="L9" s="6">
        <f t="shared" si="2"/>
        <v>2</v>
      </c>
      <c r="M9" t="e">
        <f t="shared" si="3"/>
        <v>#N/A</v>
      </c>
      <c r="N9" t="e">
        <f t="shared" si="4"/>
        <v>#N/A</v>
      </c>
      <c r="O9">
        <f t="shared" si="5"/>
        <v>3.3000000000000003</v>
      </c>
      <c r="P9">
        <f t="shared" si="6"/>
        <v>2.85</v>
      </c>
      <c r="Q9" t="e">
        <f t="shared" si="7"/>
        <v>#N/A</v>
      </c>
      <c r="R9" t="e">
        <f t="shared" si="8"/>
        <v>#N/A</v>
      </c>
      <c r="S9" t="e">
        <f t="shared" si="9"/>
        <v>#N/A</v>
      </c>
      <c r="T9" t="e">
        <f t="shared" si="10"/>
        <v>#N/A</v>
      </c>
      <c r="U9" s="7">
        <f t="shared" si="0"/>
        <v>3.3000000000000003</v>
      </c>
      <c r="V9" s="7">
        <f t="shared" si="1"/>
        <v>2.85</v>
      </c>
    </row>
    <row r="10" spans="1:22" x14ac:dyDescent="0.2">
      <c r="A10" t="s">
        <v>10</v>
      </c>
      <c r="B10" t="s">
        <v>46</v>
      </c>
      <c r="C10" s="1">
        <v>49860330</v>
      </c>
      <c r="D10" s="51">
        <f>G10*$J$3</f>
        <v>7.7000000000000011</v>
      </c>
      <c r="E10" s="51">
        <f>F10 * $J$1+$J$2</f>
        <v>5.4399999999999995</v>
      </c>
      <c r="F10" s="52">
        <v>12</v>
      </c>
      <c r="G10">
        <v>7</v>
      </c>
      <c r="H10" t="s">
        <v>85</v>
      </c>
      <c r="L10" s="6">
        <f t="shared" si="2"/>
        <v>4</v>
      </c>
      <c r="M10" t="e">
        <f t="shared" si="3"/>
        <v>#N/A</v>
      </c>
      <c r="N10" t="e">
        <f t="shared" si="4"/>
        <v>#N/A</v>
      </c>
      <c r="O10" t="e">
        <f t="shared" si="5"/>
        <v>#N/A</v>
      </c>
      <c r="P10" t="e">
        <f t="shared" si="6"/>
        <v>#N/A</v>
      </c>
      <c r="Q10" t="e">
        <f t="shared" si="7"/>
        <v>#N/A</v>
      </c>
      <c r="R10" t="e">
        <f t="shared" si="8"/>
        <v>#N/A</v>
      </c>
      <c r="S10">
        <f t="shared" si="9"/>
        <v>7.7000000000000011</v>
      </c>
      <c r="T10">
        <f t="shared" si="10"/>
        <v>5.4399999999999995</v>
      </c>
      <c r="U10" s="7">
        <f t="shared" si="0"/>
        <v>7.7000000000000011</v>
      </c>
      <c r="V10" s="7">
        <f t="shared" si="1"/>
        <v>5.4399999999999995</v>
      </c>
    </row>
    <row r="11" spans="1:22" x14ac:dyDescent="0.2">
      <c r="A11" t="s">
        <v>11</v>
      </c>
      <c r="B11" t="s">
        <v>47</v>
      </c>
      <c r="C11" s="1">
        <v>37540962</v>
      </c>
      <c r="D11" s="51">
        <f>G11*$J$3</f>
        <v>7.7000000000000011</v>
      </c>
      <c r="E11" s="51">
        <f>F11 * $J$1+$J$2</f>
        <v>4.7</v>
      </c>
      <c r="F11" s="52">
        <v>10</v>
      </c>
      <c r="G11">
        <v>7</v>
      </c>
      <c r="H11" t="s">
        <v>86</v>
      </c>
      <c r="L11" s="6">
        <f t="shared" si="2"/>
        <v>4</v>
      </c>
      <c r="M11" t="e">
        <f t="shared" si="3"/>
        <v>#N/A</v>
      </c>
      <c r="N11" t="e">
        <f t="shared" si="4"/>
        <v>#N/A</v>
      </c>
      <c r="O11" t="e">
        <f t="shared" si="5"/>
        <v>#N/A</v>
      </c>
      <c r="P11" t="e">
        <f t="shared" si="6"/>
        <v>#N/A</v>
      </c>
      <c r="Q11" t="e">
        <f t="shared" si="7"/>
        <v>#N/A</v>
      </c>
      <c r="R11" t="e">
        <f t="shared" si="8"/>
        <v>#N/A</v>
      </c>
      <c r="S11">
        <f t="shared" si="9"/>
        <v>7.7000000000000011</v>
      </c>
      <c r="T11">
        <f t="shared" si="10"/>
        <v>4.7</v>
      </c>
      <c r="U11" s="7">
        <f t="shared" si="0"/>
        <v>7.7000000000000011</v>
      </c>
      <c r="V11" s="7">
        <f t="shared" si="1"/>
        <v>4.7</v>
      </c>
    </row>
    <row r="12" spans="1:22" x14ac:dyDescent="0.2">
      <c r="A12" t="s">
        <v>12</v>
      </c>
      <c r="B12" t="s">
        <v>48</v>
      </c>
      <c r="C12" s="1">
        <v>41527934</v>
      </c>
      <c r="D12" s="51">
        <f>G12*$J$3</f>
        <v>9.9</v>
      </c>
      <c r="E12" s="51">
        <f>F12 * $J$1+$J$2</f>
        <v>4.7</v>
      </c>
      <c r="F12" s="52">
        <v>10</v>
      </c>
      <c r="G12">
        <v>9</v>
      </c>
      <c r="H12" t="s">
        <v>87</v>
      </c>
      <c r="L12" s="6">
        <f t="shared" si="2"/>
        <v>4</v>
      </c>
      <c r="M12" t="e">
        <f t="shared" si="3"/>
        <v>#N/A</v>
      </c>
      <c r="N12" t="e">
        <f t="shared" si="4"/>
        <v>#N/A</v>
      </c>
      <c r="O12" t="e">
        <f t="shared" si="5"/>
        <v>#N/A</v>
      </c>
      <c r="P12" t="e">
        <f t="shared" si="6"/>
        <v>#N/A</v>
      </c>
      <c r="Q12" t="e">
        <f t="shared" si="7"/>
        <v>#N/A</v>
      </c>
      <c r="R12" t="e">
        <f t="shared" si="8"/>
        <v>#N/A</v>
      </c>
      <c r="S12">
        <f t="shared" si="9"/>
        <v>9.9</v>
      </c>
      <c r="T12">
        <f t="shared" si="10"/>
        <v>4.7</v>
      </c>
      <c r="U12" s="7">
        <f t="shared" si="0"/>
        <v>9.9</v>
      </c>
      <c r="V12" s="7">
        <f t="shared" si="1"/>
        <v>4.7</v>
      </c>
    </row>
    <row r="13" spans="1:22" x14ac:dyDescent="0.2">
      <c r="A13" t="s">
        <v>13</v>
      </c>
      <c r="B13" t="s">
        <v>49</v>
      </c>
      <c r="C13" s="1">
        <v>5623328</v>
      </c>
      <c r="D13" s="51">
        <f>G13*$J$3</f>
        <v>7.7000000000000011</v>
      </c>
      <c r="E13" s="51">
        <f>F13 * $J$1+$J$2</f>
        <v>2.85</v>
      </c>
      <c r="F13" s="52">
        <v>5</v>
      </c>
      <c r="G13">
        <v>7</v>
      </c>
      <c r="H13" t="s">
        <v>88</v>
      </c>
      <c r="L13" s="6">
        <f t="shared" si="2"/>
        <v>3</v>
      </c>
      <c r="M13" t="e">
        <f t="shared" si="3"/>
        <v>#N/A</v>
      </c>
      <c r="N13" t="e">
        <f t="shared" si="4"/>
        <v>#N/A</v>
      </c>
      <c r="O13" t="e">
        <f t="shared" si="5"/>
        <v>#N/A</v>
      </c>
      <c r="P13" t="e">
        <f t="shared" si="6"/>
        <v>#N/A</v>
      </c>
      <c r="Q13">
        <f t="shared" si="7"/>
        <v>7.7000000000000011</v>
      </c>
      <c r="R13">
        <f t="shared" si="8"/>
        <v>2.85</v>
      </c>
      <c r="S13" t="e">
        <f t="shared" si="9"/>
        <v>#N/A</v>
      </c>
      <c r="T13" t="e">
        <f t="shared" si="10"/>
        <v>#N/A</v>
      </c>
      <c r="U13" s="7">
        <f t="shared" si="0"/>
        <v>7.7000000000000011</v>
      </c>
      <c r="V13" s="7">
        <f t="shared" si="1"/>
        <v>2.85</v>
      </c>
    </row>
    <row r="14" spans="1:22" x14ac:dyDescent="0.2">
      <c r="A14" t="s">
        <v>14</v>
      </c>
      <c r="B14" t="s">
        <v>50</v>
      </c>
      <c r="C14" s="1">
        <v>4222333</v>
      </c>
      <c r="D14" s="51">
        <f>G14*$J$3</f>
        <v>8.8000000000000007</v>
      </c>
      <c r="E14" s="51">
        <f>F14 * $J$1+$J$2</f>
        <v>3.2199999999999998</v>
      </c>
      <c r="F14" s="52">
        <v>6</v>
      </c>
      <c r="G14">
        <v>8</v>
      </c>
      <c r="H14" t="s">
        <v>89</v>
      </c>
      <c r="L14" s="6">
        <f t="shared" si="2"/>
        <v>3</v>
      </c>
      <c r="M14" t="e">
        <f t="shared" si="3"/>
        <v>#N/A</v>
      </c>
      <c r="N14" t="e">
        <f t="shared" si="4"/>
        <v>#N/A</v>
      </c>
      <c r="O14" t="e">
        <f t="shared" si="5"/>
        <v>#N/A</v>
      </c>
      <c r="P14" t="e">
        <f t="shared" si="6"/>
        <v>#N/A</v>
      </c>
      <c r="Q14">
        <f t="shared" si="7"/>
        <v>8.8000000000000007</v>
      </c>
      <c r="R14">
        <f t="shared" si="8"/>
        <v>3.2199999999999998</v>
      </c>
      <c r="S14" t="e">
        <f t="shared" si="9"/>
        <v>#N/A</v>
      </c>
      <c r="T14" t="e">
        <f t="shared" si="10"/>
        <v>#N/A</v>
      </c>
      <c r="U14" s="7">
        <f t="shared" si="0"/>
        <v>8.8000000000000007</v>
      </c>
      <c r="V14" s="7">
        <f t="shared" si="1"/>
        <v>3.2199999999999998</v>
      </c>
    </row>
    <row r="15" spans="1:22" x14ac:dyDescent="0.2">
      <c r="A15" t="s">
        <v>15</v>
      </c>
      <c r="B15" t="s">
        <v>51</v>
      </c>
      <c r="C15" s="1">
        <v>2773747</v>
      </c>
      <c r="D15" s="51">
        <f>G15*$J$3</f>
        <v>8.8000000000000007</v>
      </c>
      <c r="E15" s="51">
        <f>F15 * $J$1+$J$2</f>
        <v>2.48</v>
      </c>
      <c r="F15" s="52">
        <v>4</v>
      </c>
      <c r="G15">
        <v>8</v>
      </c>
      <c r="H15" t="s">
        <v>90</v>
      </c>
      <c r="L15" s="6">
        <f t="shared" si="2"/>
        <v>2</v>
      </c>
      <c r="M15" t="e">
        <f t="shared" si="3"/>
        <v>#N/A</v>
      </c>
      <c r="N15" t="e">
        <f t="shared" si="4"/>
        <v>#N/A</v>
      </c>
      <c r="O15">
        <f t="shared" si="5"/>
        <v>8.8000000000000007</v>
      </c>
      <c r="P15">
        <f t="shared" si="6"/>
        <v>2.48</v>
      </c>
      <c r="Q15" t="e">
        <f t="shared" si="7"/>
        <v>#N/A</v>
      </c>
      <c r="R15" t="e">
        <f t="shared" si="8"/>
        <v>#N/A</v>
      </c>
      <c r="S15" t="e">
        <f t="shared" si="9"/>
        <v>#N/A</v>
      </c>
      <c r="T15" t="e">
        <f t="shared" si="10"/>
        <v>#N/A</v>
      </c>
      <c r="U15" s="7">
        <f t="shared" si="0"/>
        <v>8.8000000000000007</v>
      </c>
      <c r="V15" s="7">
        <f t="shared" si="1"/>
        <v>2.48</v>
      </c>
    </row>
    <row r="16" spans="1:22" x14ac:dyDescent="0.2">
      <c r="A16" t="s">
        <v>16</v>
      </c>
      <c r="B16" t="s">
        <v>52</v>
      </c>
      <c r="C16" s="1">
        <v>3909741</v>
      </c>
      <c r="D16" s="51">
        <f>G16*$J$3</f>
        <v>9.9</v>
      </c>
      <c r="E16" s="51">
        <f>F16 * $J$1+$J$2</f>
        <v>2.85</v>
      </c>
      <c r="F16" s="52">
        <v>5</v>
      </c>
      <c r="G16">
        <v>9</v>
      </c>
      <c r="H16" t="s">
        <v>91</v>
      </c>
      <c r="L16" s="6">
        <f t="shared" si="2"/>
        <v>3</v>
      </c>
      <c r="M16" t="e">
        <f t="shared" si="3"/>
        <v>#N/A</v>
      </c>
      <c r="N16" t="e">
        <f t="shared" si="4"/>
        <v>#N/A</v>
      </c>
      <c r="O16" t="e">
        <f t="shared" si="5"/>
        <v>#N/A</v>
      </c>
      <c r="P16" t="e">
        <f t="shared" si="6"/>
        <v>#N/A</v>
      </c>
      <c r="Q16">
        <f t="shared" si="7"/>
        <v>9.9</v>
      </c>
      <c r="R16">
        <f t="shared" si="8"/>
        <v>2.85</v>
      </c>
      <c r="S16" t="e">
        <f t="shared" si="9"/>
        <v>#N/A</v>
      </c>
      <c r="T16" t="e">
        <f t="shared" si="10"/>
        <v>#N/A</v>
      </c>
      <c r="U16" s="7">
        <f t="shared" si="0"/>
        <v>9.9</v>
      </c>
      <c r="V16" s="7">
        <f t="shared" si="1"/>
        <v>2.85</v>
      </c>
    </row>
    <row r="17" spans="1:22" x14ac:dyDescent="0.2">
      <c r="A17" t="s">
        <v>17</v>
      </c>
      <c r="B17" t="s">
        <v>53</v>
      </c>
      <c r="C17" s="1">
        <v>746201</v>
      </c>
      <c r="D17" s="51">
        <f>G17*$J$3</f>
        <v>9.9</v>
      </c>
      <c r="E17" s="51">
        <f>F17 * $J$1+$J$2</f>
        <v>2.11</v>
      </c>
      <c r="F17" s="52">
        <v>3</v>
      </c>
      <c r="G17">
        <v>9</v>
      </c>
      <c r="H17" t="s">
        <v>92</v>
      </c>
      <c r="L17" s="6">
        <f t="shared" si="2"/>
        <v>1</v>
      </c>
      <c r="M17">
        <f t="shared" si="3"/>
        <v>9.9</v>
      </c>
      <c r="N17">
        <f t="shared" si="4"/>
        <v>2.11</v>
      </c>
      <c r="O17" t="e">
        <f t="shared" si="5"/>
        <v>#N/A</v>
      </c>
      <c r="P17" t="e">
        <f t="shared" si="6"/>
        <v>#N/A</v>
      </c>
      <c r="Q17" t="e">
        <f t="shared" si="7"/>
        <v>#N/A</v>
      </c>
      <c r="R17" t="e">
        <f t="shared" si="8"/>
        <v>#N/A</v>
      </c>
      <c r="S17" t="e">
        <f t="shared" si="9"/>
        <v>#N/A</v>
      </c>
      <c r="T17" t="e">
        <f t="shared" si="10"/>
        <v>#N/A</v>
      </c>
      <c r="U17" s="7">
        <f t="shared" si="0"/>
        <v>9.9</v>
      </c>
      <c r="V17" s="7">
        <f t="shared" si="1"/>
        <v>2.11</v>
      </c>
    </row>
    <row r="18" spans="1:22" x14ac:dyDescent="0.2">
      <c r="A18" t="s">
        <v>4</v>
      </c>
      <c r="B18" t="s">
        <v>40</v>
      </c>
      <c r="C18" s="1">
        <v>1511899</v>
      </c>
      <c r="D18" s="51">
        <f>G18*$J$3</f>
        <v>5.5</v>
      </c>
      <c r="E18" s="51">
        <f>F18 * $J$1+$J$2</f>
        <v>2.11</v>
      </c>
      <c r="F18" s="52">
        <v>3</v>
      </c>
      <c r="G18">
        <v>5</v>
      </c>
      <c r="H18" t="s">
        <v>94</v>
      </c>
      <c r="L18" s="6">
        <f t="shared" si="2"/>
        <v>1</v>
      </c>
      <c r="M18">
        <f t="shared" si="3"/>
        <v>5.5</v>
      </c>
      <c r="N18">
        <f t="shared" si="4"/>
        <v>2.11</v>
      </c>
      <c r="O18" t="e">
        <f t="shared" si="5"/>
        <v>#N/A</v>
      </c>
      <c r="P18" t="e">
        <f t="shared" si="6"/>
        <v>#N/A</v>
      </c>
      <c r="Q18" t="e">
        <f t="shared" si="7"/>
        <v>#N/A</v>
      </c>
      <c r="R18" t="e">
        <f t="shared" si="8"/>
        <v>#N/A</v>
      </c>
      <c r="S18" t="e">
        <f t="shared" si="9"/>
        <v>#N/A</v>
      </c>
      <c r="T18" t="e">
        <f t="shared" si="10"/>
        <v>#N/A</v>
      </c>
      <c r="U18" s="7">
        <f t="shared" si="0"/>
        <v>5.5</v>
      </c>
      <c r="V18" s="7">
        <f t="shared" si="1"/>
        <v>2.11</v>
      </c>
    </row>
    <row r="19" spans="1:22" x14ac:dyDescent="0.2">
      <c r="A19" t="s">
        <v>18</v>
      </c>
      <c r="B19" t="s">
        <v>54</v>
      </c>
      <c r="C19" s="1">
        <v>2152625</v>
      </c>
      <c r="D19" s="51">
        <f>G19*$J$3</f>
        <v>5.5</v>
      </c>
      <c r="E19" s="51">
        <f>F19 * $J$1+$J$2</f>
        <v>1</v>
      </c>
      <c r="F19" s="52">
        <v>0</v>
      </c>
      <c r="G19">
        <v>5</v>
      </c>
      <c r="H19" t="s">
        <v>95</v>
      </c>
      <c r="L19" s="6">
        <f t="shared" si="2"/>
        <v>2</v>
      </c>
      <c r="M19" t="e">
        <f t="shared" si="3"/>
        <v>#N/A</v>
      </c>
      <c r="N19" t="e">
        <f t="shared" si="4"/>
        <v>#N/A</v>
      </c>
      <c r="O19">
        <f t="shared" si="5"/>
        <v>5.5</v>
      </c>
      <c r="P19">
        <f t="shared" si="6"/>
        <v>1</v>
      </c>
      <c r="Q19" t="e">
        <f t="shared" si="7"/>
        <v>#N/A</v>
      </c>
      <c r="R19" t="e">
        <f t="shared" si="8"/>
        <v>#N/A</v>
      </c>
      <c r="S19" t="e">
        <f t="shared" si="9"/>
        <v>#N/A</v>
      </c>
      <c r="T19" t="e">
        <f t="shared" si="10"/>
        <v>#N/A</v>
      </c>
      <c r="U19" s="7">
        <f t="shared" si="0"/>
        <v>5.5</v>
      </c>
      <c r="V19" s="7">
        <f t="shared" si="1"/>
        <v>1</v>
      </c>
    </row>
    <row r="20" spans="1:22" x14ac:dyDescent="0.2">
      <c r="A20" t="s">
        <v>19</v>
      </c>
      <c r="B20" t="s">
        <v>55</v>
      </c>
      <c r="C20" s="1">
        <v>9313986</v>
      </c>
      <c r="D20" s="51">
        <f>G20*$J$3</f>
        <v>4.4000000000000004</v>
      </c>
      <c r="E20" s="51">
        <f>F20 * $J$1+$J$2</f>
        <v>3.96</v>
      </c>
      <c r="F20" s="52">
        <v>8</v>
      </c>
      <c r="G20">
        <v>4</v>
      </c>
      <c r="H20" t="s">
        <v>96</v>
      </c>
      <c r="L20" s="6">
        <f t="shared" si="2"/>
        <v>4</v>
      </c>
      <c r="M20" t="e">
        <f t="shared" si="3"/>
        <v>#N/A</v>
      </c>
      <c r="N20" t="e">
        <f t="shared" si="4"/>
        <v>#N/A</v>
      </c>
      <c r="O20" t="e">
        <f t="shared" si="5"/>
        <v>#N/A</v>
      </c>
      <c r="P20" t="e">
        <f t="shared" si="6"/>
        <v>#N/A</v>
      </c>
      <c r="Q20" t="e">
        <f t="shared" si="7"/>
        <v>#N/A</v>
      </c>
      <c r="R20" t="e">
        <f t="shared" si="8"/>
        <v>#N/A</v>
      </c>
      <c r="S20">
        <f t="shared" si="9"/>
        <v>4.4000000000000004</v>
      </c>
      <c r="T20">
        <f t="shared" si="10"/>
        <v>3.96</v>
      </c>
      <c r="U20" s="7">
        <f t="shared" si="0"/>
        <v>4.4000000000000004</v>
      </c>
      <c r="V20" s="7">
        <f t="shared" si="1"/>
        <v>3.96</v>
      </c>
    </row>
    <row r="21" spans="1:22" x14ac:dyDescent="0.2">
      <c r="A21" t="s">
        <v>20</v>
      </c>
      <c r="B21" t="s">
        <v>56</v>
      </c>
      <c r="C21" s="1">
        <v>1920462</v>
      </c>
      <c r="D21" s="51">
        <f>G21*$J$3</f>
        <v>15.400000000000002</v>
      </c>
      <c r="E21" s="51">
        <f>F21 * $J$1+$J$2</f>
        <v>3.2199999999999998</v>
      </c>
      <c r="F21" s="52">
        <v>6</v>
      </c>
      <c r="G21">
        <v>14</v>
      </c>
      <c r="H21" t="s">
        <v>97</v>
      </c>
      <c r="L21" s="6">
        <f t="shared" si="2"/>
        <v>2</v>
      </c>
      <c r="M21" t="e">
        <f t="shared" si="3"/>
        <v>#N/A</v>
      </c>
      <c r="N21" t="e">
        <f t="shared" si="4"/>
        <v>#N/A</v>
      </c>
      <c r="O21">
        <f t="shared" si="5"/>
        <v>15.400000000000002</v>
      </c>
      <c r="P21">
        <f t="shared" si="6"/>
        <v>3.2199999999999998</v>
      </c>
      <c r="Q21" t="e">
        <f t="shared" si="7"/>
        <v>#N/A</v>
      </c>
      <c r="R21" t="e">
        <f t="shared" si="8"/>
        <v>#N/A</v>
      </c>
      <c r="S21" t="e">
        <f t="shared" si="9"/>
        <v>#N/A</v>
      </c>
      <c r="T21" t="e">
        <f t="shared" si="10"/>
        <v>#N/A</v>
      </c>
      <c r="U21" s="7">
        <f t="shared" si="0"/>
        <v>15.400000000000002</v>
      </c>
      <c r="V21" s="7">
        <f t="shared" si="1"/>
        <v>3.2199999999999998</v>
      </c>
    </row>
    <row r="22" spans="1:22" x14ac:dyDescent="0.2">
      <c r="A22" t="s">
        <v>21</v>
      </c>
      <c r="B22" t="s">
        <v>57</v>
      </c>
      <c r="C22" s="1">
        <v>1337148</v>
      </c>
      <c r="D22" s="51">
        <f>G22*$J$3</f>
        <v>15.400000000000002</v>
      </c>
      <c r="E22" s="51">
        <f>F22 * $J$1+$J$2</f>
        <v>1.74</v>
      </c>
      <c r="F22" s="52">
        <v>2</v>
      </c>
      <c r="G22">
        <v>14</v>
      </c>
      <c r="H22" t="s">
        <v>98</v>
      </c>
      <c r="L22" s="6">
        <f t="shared" si="2"/>
        <v>1</v>
      </c>
      <c r="M22">
        <f t="shared" si="3"/>
        <v>15.400000000000002</v>
      </c>
      <c r="N22">
        <f t="shared" si="4"/>
        <v>1.74</v>
      </c>
      <c r="O22" t="e">
        <f t="shared" si="5"/>
        <v>#N/A</v>
      </c>
      <c r="P22" t="e">
        <f t="shared" si="6"/>
        <v>#N/A</v>
      </c>
      <c r="Q22" t="e">
        <f t="shared" si="7"/>
        <v>#N/A</v>
      </c>
      <c r="R22" t="e">
        <f t="shared" si="8"/>
        <v>#N/A</v>
      </c>
      <c r="S22" t="e">
        <f t="shared" si="9"/>
        <v>#N/A</v>
      </c>
      <c r="T22" t="e">
        <f t="shared" si="10"/>
        <v>#N/A</v>
      </c>
      <c r="U22" s="7">
        <f t="shared" si="0"/>
        <v>15.400000000000002</v>
      </c>
      <c r="V22" s="7">
        <f t="shared" si="1"/>
        <v>1.74</v>
      </c>
    </row>
    <row r="23" spans="1:22" x14ac:dyDescent="0.2">
      <c r="A23" t="s">
        <v>22</v>
      </c>
      <c r="B23" t="s">
        <v>58</v>
      </c>
      <c r="C23" s="1">
        <v>5560287</v>
      </c>
      <c r="D23" s="51">
        <f>G23*$J$3</f>
        <v>14.3</v>
      </c>
      <c r="E23" s="51">
        <f>F23 * $J$1+$J$2</f>
        <v>4.7</v>
      </c>
      <c r="F23" s="52">
        <v>10</v>
      </c>
      <c r="G23">
        <v>13</v>
      </c>
      <c r="H23" t="s">
        <v>99</v>
      </c>
      <c r="L23" s="6">
        <f t="shared" si="2"/>
        <v>3</v>
      </c>
      <c r="M23" t="e">
        <f t="shared" si="3"/>
        <v>#N/A</v>
      </c>
      <c r="N23" t="e">
        <f t="shared" si="4"/>
        <v>#N/A</v>
      </c>
      <c r="O23" t="e">
        <f t="shared" si="5"/>
        <v>#N/A</v>
      </c>
      <c r="P23" t="e">
        <f t="shared" si="6"/>
        <v>#N/A</v>
      </c>
      <c r="Q23">
        <f t="shared" si="7"/>
        <v>14.3</v>
      </c>
      <c r="R23">
        <f t="shared" si="8"/>
        <v>4.7</v>
      </c>
      <c r="S23" t="e">
        <f t="shared" si="9"/>
        <v>#N/A</v>
      </c>
      <c r="T23" t="e">
        <f t="shared" si="10"/>
        <v>#N/A</v>
      </c>
      <c r="U23" s="7">
        <f t="shared" si="0"/>
        <v>14.3</v>
      </c>
      <c r="V23" s="7">
        <f t="shared" si="1"/>
        <v>4.7</v>
      </c>
    </row>
    <row r="24" spans="1:22" x14ac:dyDescent="0.2">
      <c r="A24" t="s">
        <v>23</v>
      </c>
      <c r="B24" t="s">
        <v>59</v>
      </c>
      <c r="C24" s="1">
        <v>5569068</v>
      </c>
      <c r="D24" s="51">
        <f>G24*$J$3</f>
        <v>16.5</v>
      </c>
      <c r="E24" s="51">
        <f>F24 * $J$1+$J$2</f>
        <v>4.33</v>
      </c>
      <c r="F24" s="52">
        <v>9</v>
      </c>
      <c r="G24">
        <v>15</v>
      </c>
      <c r="H24" t="s">
        <v>100</v>
      </c>
      <c r="L24" s="6">
        <f t="shared" si="2"/>
        <v>3</v>
      </c>
      <c r="M24" t="e">
        <f t="shared" si="3"/>
        <v>#N/A</v>
      </c>
      <c r="N24" t="e">
        <f t="shared" si="4"/>
        <v>#N/A</v>
      </c>
      <c r="O24" t="e">
        <f t="shared" si="5"/>
        <v>#N/A</v>
      </c>
      <c r="P24" t="e">
        <f t="shared" si="6"/>
        <v>#N/A</v>
      </c>
      <c r="Q24">
        <f t="shared" si="7"/>
        <v>16.5</v>
      </c>
      <c r="R24">
        <f t="shared" si="8"/>
        <v>4.33</v>
      </c>
      <c r="S24" t="e">
        <f t="shared" si="9"/>
        <v>#N/A</v>
      </c>
      <c r="T24" t="e">
        <f t="shared" si="10"/>
        <v>#N/A</v>
      </c>
      <c r="U24" s="7">
        <f t="shared" si="0"/>
        <v>16.5</v>
      </c>
      <c r="V24" s="7">
        <f t="shared" si="1"/>
        <v>4.33</v>
      </c>
    </row>
    <row r="25" spans="1:22" x14ac:dyDescent="0.2">
      <c r="A25" t="s">
        <v>24</v>
      </c>
      <c r="B25" t="s">
        <v>60</v>
      </c>
      <c r="C25" s="1">
        <v>4303707</v>
      </c>
      <c r="D25" s="51">
        <f>G25*$J$3</f>
        <v>18.700000000000003</v>
      </c>
      <c r="E25" s="51">
        <f>F25 * $J$1+$J$2</f>
        <v>2.85</v>
      </c>
      <c r="F25" s="52">
        <v>5</v>
      </c>
      <c r="G25">
        <v>17</v>
      </c>
      <c r="H25" t="s">
        <v>101</v>
      </c>
      <c r="L25" s="6">
        <f t="shared" si="2"/>
        <v>3</v>
      </c>
      <c r="M25" t="e">
        <f t="shared" si="3"/>
        <v>#N/A</v>
      </c>
      <c r="N25" t="e">
        <f t="shared" si="4"/>
        <v>#N/A</v>
      </c>
      <c r="O25" t="e">
        <f t="shared" si="5"/>
        <v>#N/A</v>
      </c>
      <c r="P25" t="e">
        <f t="shared" si="6"/>
        <v>#N/A</v>
      </c>
      <c r="Q25">
        <f t="shared" si="7"/>
        <v>18.700000000000003</v>
      </c>
      <c r="R25">
        <f t="shared" si="8"/>
        <v>2.85</v>
      </c>
      <c r="S25" t="e">
        <f t="shared" si="9"/>
        <v>#N/A</v>
      </c>
      <c r="T25" t="e">
        <f t="shared" si="10"/>
        <v>#N/A</v>
      </c>
      <c r="U25" s="7">
        <f t="shared" si="0"/>
        <v>18.700000000000003</v>
      </c>
      <c r="V25" s="7">
        <f t="shared" si="1"/>
        <v>2.85</v>
      </c>
    </row>
    <row r="26" spans="1:22" x14ac:dyDescent="0.2">
      <c r="A26" t="s">
        <v>25</v>
      </c>
      <c r="B26" t="s">
        <v>61</v>
      </c>
      <c r="C26" s="1">
        <v>1134068</v>
      </c>
      <c r="D26" s="51">
        <f>G26*$J$3</f>
        <v>17.600000000000001</v>
      </c>
      <c r="E26" s="51">
        <f>F26 * $J$1+$J$2</f>
        <v>3.2199999999999998</v>
      </c>
      <c r="F26" s="52">
        <v>6</v>
      </c>
      <c r="G26">
        <v>16</v>
      </c>
      <c r="H26" t="s">
        <v>102</v>
      </c>
      <c r="L26" s="6">
        <f t="shared" si="2"/>
        <v>1</v>
      </c>
      <c r="M26">
        <f t="shared" si="3"/>
        <v>17.600000000000001</v>
      </c>
      <c r="N26">
        <f t="shared" si="4"/>
        <v>3.2199999999999998</v>
      </c>
      <c r="O26" t="e">
        <f t="shared" si="5"/>
        <v>#N/A</v>
      </c>
      <c r="P26" t="e">
        <f t="shared" si="6"/>
        <v>#N/A</v>
      </c>
      <c r="Q26" t="e">
        <f t="shared" si="7"/>
        <v>#N/A</v>
      </c>
      <c r="R26" t="e">
        <f t="shared" si="8"/>
        <v>#N/A</v>
      </c>
      <c r="S26" t="e">
        <f t="shared" si="9"/>
        <v>#N/A</v>
      </c>
      <c r="T26" t="e">
        <f t="shared" si="10"/>
        <v>#N/A</v>
      </c>
      <c r="U26" s="7">
        <f t="shared" si="0"/>
        <v>17.600000000000001</v>
      </c>
      <c r="V26" s="7">
        <f t="shared" si="1"/>
        <v>3.2199999999999998</v>
      </c>
    </row>
    <row r="27" spans="1:22" x14ac:dyDescent="0.2">
      <c r="A27" t="s">
        <v>72</v>
      </c>
      <c r="B27" t="s">
        <v>103</v>
      </c>
      <c r="C27" s="1">
        <v>591617</v>
      </c>
      <c r="D27" s="51">
        <f>G27*$J$3</f>
        <v>17.600000000000001</v>
      </c>
      <c r="E27" s="51">
        <f>F27 * $J$1+$J$2</f>
        <v>2.48</v>
      </c>
      <c r="F27" s="52">
        <v>4</v>
      </c>
      <c r="G27">
        <v>16</v>
      </c>
      <c r="H27" t="s">
        <v>104</v>
      </c>
      <c r="L27" s="6">
        <f t="shared" si="2"/>
        <v>1</v>
      </c>
      <c r="M27">
        <f t="shared" si="3"/>
        <v>17.600000000000001</v>
      </c>
      <c r="N27">
        <f t="shared" si="4"/>
        <v>2.48</v>
      </c>
      <c r="O27" t="e">
        <f t="shared" si="5"/>
        <v>#N/A</v>
      </c>
      <c r="P27" t="e">
        <f t="shared" si="6"/>
        <v>#N/A</v>
      </c>
      <c r="Q27" t="e">
        <f t="shared" si="7"/>
        <v>#N/A</v>
      </c>
      <c r="R27" t="e">
        <f t="shared" si="8"/>
        <v>#N/A</v>
      </c>
      <c r="S27" t="e">
        <f t="shared" si="9"/>
        <v>#N/A</v>
      </c>
      <c r="T27" t="e">
        <f t="shared" si="10"/>
        <v>#N/A</v>
      </c>
      <c r="U27" s="7">
        <f t="shared" si="0"/>
        <v>17.600000000000001</v>
      </c>
      <c r="V27" s="7">
        <f t="shared" si="1"/>
        <v>2.48</v>
      </c>
    </row>
    <row r="28" spans="1:22" x14ac:dyDescent="0.2">
      <c r="A28" t="s">
        <v>105</v>
      </c>
      <c r="B28" t="s">
        <v>106</v>
      </c>
      <c r="C28" s="1">
        <v>1467050</v>
      </c>
      <c r="D28" s="51">
        <f>G28*$J$3</f>
        <v>19.8</v>
      </c>
      <c r="E28" s="51">
        <f>F28 * $J$1+$J$2</f>
        <v>3.2199999999999998</v>
      </c>
      <c r="F28" s="52">
        <v>6</v>
      </c>
      <c r="G28">
        <v>18</v>
      </c>
      <c r="H28" t="s">
        <v>107</v>
      </c>
      <c r="L28" s="6">
        <f t="shared" si="2"/>
        <v>1</v>
      </c>
      <c r="M28">
        <f t="shared" si="3"/>
        <v>19.8</v>
      </c>
      <c r="N28">
        <f t="shared" si="4"/>
        <v>3.2199999999999998</v>
      </c>
      <c r="O28" t="e">
        <f t="shared" si="5"/>
        <v>#N/A</v>
      </c>
      <c r="P28" t="e">
        <f t="shared" si="6"/>
        <v>#N/A</v>
      </c>
      <c r="Q28" t="e">
        <f t="shared" si="7"/>
        <v>#N/A</v>
      </c>
      <c r="R28" t="e">
        <f t="shared" si="8"/>
        <v>#N/A</v>
      </c>
      <c r="S28" t="e">
        <f t="shared" si="9"/>
        <v>#N/A</v>
      </c>
      <c r="T28" t="e">
        <f t="shared" si="10"/>
        <v>#N/A</v>
      </c>
      <c r="U28" s="7">
        <f t="shared" si="0"/>
        <v>19.8</v>
      </c>
      <c r="V28" s="7">
        <f t="shared" si="1"/>
        <v>3.2199999999999998</v>
      </c>
    </row>
    <row r="29" spans="1:22" x14ac:dyDescent="0.2">
      <c r="A29" t="s">
        <v>74</v>
      </c>
      <c r="B29" t="s">
        <v>108</v>
      </c>
      <c r="C29" s="1">
        <v>522215</v>
      </c>
      <c r="D29" s="51">
        <f>G29*$J$3</f>
        <v>19.8</v>
      </c>
      <c r="E29" s="51">
        <f>F29 * $J$1+$J$2</f>
        <v>3.96</v>
      </c>
      <c r="F29" s="52">
        <v>8</v>
      </c>
      <c r="G29">
        <v>18</v>
      </c>
      <c r="H29" t="s">
        <v>109</v>
      </c>
      <c r="L29" s="6">
        <f t="shared" si="2"/>
        <v>1</v>
      </c>
      <c r="M29">
        <f t="shared" si="3"/>
        <v>19.8</v>
      </c>
      <c r="N29">
        <f t="shared" si="4"/>
        <v>3.96</v>
      </c>
      <c r="O29" t="e">
        <f t="shared" si="5"/>
        <v>#N/A</v>
      </c>
      <c r="P29" t="e">
        <f t="shared" si="6"/>
        <v>#N/A</v>
      </c>
      <c r="Q29" t="e">
        <f t="shared" si="7"/>
        <v>#N/A</v>
      </c>
      <c r="R29" t="e">
        <f t="shared" si="8"/>
        <v>#N/A</v>
      </c>
      <c r="S29" t="e">
        <f t="shared" si="9"/>
        <v>#N/A</v>
      </c>
      <c r="T29" t="e">
        <f t="shared" si="10"/>
        <v>#N/A</v>
      </c>
      <c r="U29" s="7">
        <f t="shared" si="0"/>
        <v>19.8</v>
      </c>
      <c r="V29" s="7">
        <f t="shared" si="1"/>
        <v>3.96</v>
      </c>
    </row>
    <row r="30" spans="1:22" x14ac:dyDescent="0.2">
      <c r="A30" t="s">
        <v>73</v>
      </c>
      <c r="B30" t="s">
        <v>110</v>
      </c>
      <c r="C30" s="1">
        <v>1472910</v>
      </c>
      <c r="D30" s="51">
        <f>G30*$J$3</f>
        <v>18.700000000000003</v>
      </c>
      <c r="E30" s="51">
        <f>F30 * $J$1+$J$2</f>
        <v>3.59</v>
      </c>
      <c r="F30" s="52">
        <v>7</v>
      </c>
      <c r="G30">
        <v>17</v>
      </c>
      <c r="H30" t="s">
        <v>111</v>
      </c>
      <c r="L30" s="6">
        <f t="shared" si="2"/>
        <v>1</v>
      </c>
      <c r="M30">
        <f t="shared" si="3"/>
        <v>18.700000000000003</v>
      </c>
      <c r="N30">
        <f t="shared" si="4"/>
        <v>3.59</v>
      </c>
      <c r="O30" t="e">
        <f t="shared" si="5"/>
        <v>#N/A</v>
      </c>
      <c r="P30" t="e">
        <f t="shared" si="6"/>
        <v>#N/A</v>
      </c>
      <c r="Q30" t="e">
        <f t="shared" si="7"/>
        <v>#N/A</v>
      </c>
      <c r="R30" t="e">
        <f t="shared" si="8"/>
        <v>#N/A</v>
      </c>
      <c r="S30" t="e">
        <f t="shared" si="9"/>
        <v>#N/A</v>
      </c>
      <c r="T30" t="e">
        <f t="shared" si="10"/>
        <v>#N/A</v>
      </c>
      <c r="U30" s="7">
        <f t="shared" si="0"/>
        <v>18.700000000000003</v>
      </c>
      <c r="V30" s="7">
        <f t="shared" si="1"/>
        <v>3.59</v>
      </c>
    </row>
    <row r="31" spans="1:22" x14ac:dyDescent="0.2">
      <c r="A31" t="s">
        <v>26</v>
      </c>
      <c r="B31" t="s">
        <v>62</v>
      </c>
      <c r="C31" s="1">
        <v>6642874</v>
      </c>
      <c r="D31" s="51">
        <f>G31*$J$3</f>
        <v>3.3000000000000003</v>
      </c>
      <c r="E31" s="51">
        <f>F31 * $J$1+$J$2</f>
        <v>2.11</v>
      </c>
      <c r="F31" s="52">
        <v>3</v>
      </c>
      <c r="G31">
        <v>3</v>
      </c>
      <c r="H31" t="s">
        <v>112</v>
      </c>
      <c r="L31" s="6">
        <f t="shared" si="2"/>
        <v>4</v>
      </c>
      <c r="M31" t="e">
        <f t="shared" si="3"/>
        <v>#N/A</v>
      </c>
      <c r="N31" t="e">
        <f t="shared" si="4"/>
        <v>#N/A</v>
      </c>
      <c r="O31" t="e">
        <f t="shared" si="5"/>
        <v>#N/A</v>
      </c>
      <c r="P31" t="e">
        <f t="shared" si="6"/>
        <v>#N/A</v>
      </c>
      <c r="Q31" t="e">
        <f t="shared" si="7"/>
        <v>#N/A</v>
      </c>
      <c r="R31" t="e">
        <f t="shared" si="8"/>
        <v>#N/A</v>
      </c>
      <c r="S31">
        <f t="shared" si="9"/>
        <v>3.3000000000000003</v>
      </c>
      <c r="T31">
        <f t="shared" si="10"/>
        <v>2.11</v>
      </c>
      <c r="U31" s="7">
        <f t="shared" si="0"/>
        <v>3.3000000000000003</v>
      </c>
      <c r="V31" s="7">
        <f t="shared" si="1"/>
        <v>2.11</v>
      </c>
    </row>
    <row r="32" spans="1:22" x14ac:dyDescent="0.2">
      <c r="A32" t="s">
        <v>27</v>
      </c>
      <c r="B32" t="s">
        <v>63</v>
      </c>
      <c r="C32" s="1">
        <v>1481077</v>
      </c>
      <c r="D32" s="51">
        <f>G32*$J$3</f>
        <v>12.100000000000001</v>
      </c>
      <c r="E32" s="51">
        <f>F32 * $J$1+$J$2</f>
        <v>2.11</v>
      </c>
      <c r="F32" s="52">
        <v>3</v>
      </c>
      <c r="G32">
        <v>11</v>
      </c>
      <c r="H32" t="s">
        <v>113</v>
      </c>
      <c r="L32" s="6">
        <f t="shared" si="2"/>
        <v>1</v>
      </c>
      <c r="M32">
        <f t="shared" si="3"/>
        <v>12.100000000000001</v>
      </c>
      <c r="N32">
        <f t="shared" si="4"/>
        <v>2.11</v>
      </c>
      <c r="O32" t="e">
        <f t="shared" si="5"/>
        <v>#N/A</v>
      </c>
      <c r="P32" t="e">
        <f t="shared" si="6"/>
        <v>#N/A</v>
      </c>
      <c r="Q32" t="e">
        <f t="shared" si="7"/>
        <v>#N/A</v>
      </c>
      <c r="R32" t="e">
        <f t="shared" si="8"/>
        <v>#N/A</v>
      </c>
      <c r="S32" t="e">
        <f t="shared" si="9"/>
        <v>#N/A</v>
      </c>
      <c r="T32" t="e">
        <f t="shared" si="10"/>
        <v>#N/A</v>
      </c>
      <c r="U32" s="7">
        <f t="shared" si="0"/>
        <v>12.100000000000001</v>
      </c>
      <c r="V32" s="7">
        <f t="shared" si="1"/>
        <v>2.11</v>
      </c>
    </row>
    <row r="33" spans="1:22" x14ac:dyDescent="0.2">
      <c r="A33" t="s">
        <v>28</v>
      </c>
      <c r="B33" t="s">
        <v>64</v>
      </c>
      <c r="C33" s="1">
        <v>9362290</v>
      </c>
      <c r="D33" s="51">
        <f>G33*$J$3</f>
        <v>12.100000000000001</v>
      </c>
      <c r="E33" s="51">
        <f>F33 * $J$1+$J$2</f>
        <v>2.85</v>
      </c>
      <c r="F33" s="52">
        <v>5</v>
      </c>
      <c r="G33">
        <v>11</v>
      </c>
      <c r="H33" t="s">
        <v>114</v>
      </c>
      <c r="L33" s="6">
        <f t="shared" si="2"/>
        <v>4</v>
      </c>
      <c r="M33" t="e">
        <f t="shared" si="3"/>
        <v>#N/A</v>
      </c>
      <c r="N33" t="e">
        <f t="shared" si="4"/>
        <v>#N/A</v>
      </c>
      <c r="O33" t="e">
        <f t="shared" si="5"/>
        <v>#N/A</v>
      </c>
      <c r="P33" t="e">
        <f t="shared" si="6"/>
        <v>#N/A</v>
      </c>
      <c r="Q33" t="e">
        <f t="shared" si="7"/>
        <v>#N/A</v>
      </c>
      <c r="R33" t="e">
        <f t="shared" si="8"/>
        <v>#N/A</v>
      </c>
      <c r="S33">
        <f t="shared" si="9"/>
        <v>12.100000000000001</v>
      </c>
      <c r="T33">
        <f t="shared" si="10"/>
        <v>2.85</v>
      </c>
      <c r="U33" s="7">
        <f t="shared" si="0"/>
        <v>12.100000000000001</v>
      </c>
      <c r="V33" s="7">
        <f t="shared" si="1"/>
        <v>2.85</v>
      </c>
    </row>
    <row r="34" spans="1:22" x14ac:dyDescent="0.2">
      <c r="A34" t="s">
        <v>29</v>
      </c>
      <c r="B34" t="s">
        <v>65</v>
      </c>
      <c r="C34" s="1">
        <v>3086750</v>
      </c>
      <c r="D34" s="51">
        <f>G34*$J$3</f>
        <v>13.200000000000001</v>
      </c>
      <c r="E34" s="51">
        <f>F34 * $J$1+$J$2</f>
        <v>2.48</v>
      </c>
      <c r="F34" s="52">
        <v>4</v>
      </c>
      <c r="G34">
        <v>12</v>
      </c>
      <c r="H34" t="s">
        <v>115</v>
      </c>
      <c r="L34" s="6">
        <f t="shared" si="2"/>
        <v>2</v>
      </c>
      <c r="M34" t="e">
        <f t="shared" si="3"/>
        <v>#N/A</v>
      </c>
      <c r="N34" t="e">
        <f t="shared" si="4"/>
        <v>#N/A</v>
      </c>
      <c r="O34">
        <f t="shared" si="5"/>
        <v>13.200000000000001</v>
      </c>
      <c r="P34">
        <f t="shared" si="6"/>
        <v>2.48</v>
      </c>
      <c r="Q34" t="e">
        <f t="shared" si="7"/>
        <v>#N/A</v>
      </c>
      <c r="R34" t="e">
        <f t="shared" si="8"/>
        <v>#N/A</v>
      </c>
      <c r="S34" t="e">
        <f t="shared" si="9"/>
        <v>#N/A</v>
      </c>
      <c r="T34" t="e">
        <f t="shared" si="10"/>
        <v>#N/A</v>
      </c>
      <c r="U34" s="7">
        <f t="shared" si="0"/>
        <v>13.200000000000001</v>
      </c>
      <c r="V34" s="7">
        <f t="shared" si="1"/>
        <v>2.48</v>
      </c>
    </row>
    <row r="35" spans="1:22" x14ac:dyDescent="0.2">
      <c r="A35" t="s">
        <v>30</v>
      </c>
      <c r="B35" t="s">
        <v>66</v>
      </c>
      <c r="C35" s="1">
        <v>2749014</v>
      </c>
      <c r="D35" s="51">
        <f>G35*$J$3</f>
        <v>13.200000000000001</v>
      </c>
      <c r="E35" s="51">
        <f>F35 * $J$1+$J$2</f>
        <v>3.2199999999999998</v>
      </c>
      <c r="F35" s="52">
        <v>6</v>
      </c>
      <c r="G35">
        <v>12</v>
      </c>
      <c r="H35" t="s">
        <v>116</v>
      </c>
      <c r="L35" s="6">
        <f t="shared" si="2"/>
        <v>2</v>
      </c>
      <c r="M35" t="e">
        <f t="shared" si="3"/>
        <v>#N/A</v>
      </c>
      <c r="N35" t="e">
        <f t="shared" si="4"/>
        <v>#N/A</v>
      </c>
      <c r="O35">
        <f t="shared" si="5"/>
        <v>13.200000000000001</v>
      </c>
      <c r="P35">
        <f t="shared" si="6"/>
        <v>3.2199999999999998</v>
      </c>
      <c r="Q35" t="e">
        <f t="shared" si="7"/>
        <v>#N/A</v>
      </c>
      <c r="R35" t="e">
        <f t="shared" si="8"/>
        <v>#N/A</v>
      </c>
      <c r="S35" t="e">
        <f t="shared" si="9"/>
        <v>#N/A</v>
      </c>
      <c r="T35" t="e">
        <f t="shared" si="10"/>
        <v>#N/A</v>
      </c>
      <c r="U35" s="7">
        <f t="shared" si="0"/>
        <v>13.200000000000001</v>
      </c>
      <c r="V35" s="7">
        <f t="shared" si="1"/>
        <v>3.2199999999999998</v>
      </c>
    </row>
    <row r="36" spans="1:22" x14ac:dyDescent="0.2">
      <c r="A36" t="s">
        <v>31</v>
      </c>
      <c r="B36" t="s">
        <v>67</v>
      </c>
      <c r="C36" s="1">
        <v>2681535</v>
      </c>
      <c r="D36" s="51">
        <f>G36*$J$3</f>
        <v>13.200000000000001</v>
      </c>
      <c r="E36" s="51">
        <f>F36 * $J$1+$J$2</f>
        <v>1</v>
      </c>
      <c r="F36" s="52">
        <v>0</v>
      </c>
      <c r="G36">
        <v>12</v>
      </c>
      <c r="H36" t="s">
        <v>117</v>
      </c>
      <c r="L36" s="6">
        <f t="shared" si="2"/>
        <v>2</v>
      </c>
      <c r="M36" t="e">
        <f t="shared" si="3"/>
        <v>#N/A</v>
      </c>
      <c r="N36" t="e">
        <f t="shared" si="4"/>
        <v>#N/A</v>
      </c>
      <c r="O36">
        <f t="shared" si="5"/>
        <v>13.200000000000001</v>
      </c>
      <c r="P36">
        <f t="shared" si="6"/>
        <v>1</v>
      </c>
      <c r="Q36" t="e">
        <f t="shared" si="7"/>
        <v>#N/A</v>
      </c>
      <c r="R36" t="e">
        <f t="shared" si="8"/>
        <v>#N/A</v>
      </c>
      <c r="S36" t="e">
        <f t="shared" si="9"/>
        <v>#N/A</v>
      </c>
      <c r="T36" t="e">
        <f t="shared" si="10"/>
        <v>#N/A</v>
      </c>
      <c r="U36" s="7">
        <f t="shared" si="0"/>
        <v>13.200000000000001</v>
      </c>
      <c r="V36" s="7">
        <f t="shared" si="1"/>
        <v>1</v>
      </c>
    </row>
    <row r="37" spans="1:22" x14ac:dyDescent="0.2">
      <c r="A37" t="s">
        <v>32</v>
      </c>
      <c r="B37" t="s">
        <v>68</v>
      </c>
      <c r="C37" s="1">
        <v>5757205</v>
      </c>
      <c r="D37" s="51">
        <f>G37*$J$3</f>
        <v>2.2000000000000002</v>
      </c>
      <c r="E37" s="51">
        <f>F37 * $J$1+$J$2</f>
        <v>2.48</v>
      </c>
      <c r="F37" s="52">
        <v>4</v>
      </c>
      <c r="G37">
        <v>2</v>
      </c>
      <c r="H37" t="s">
        <v>118</v>
      </c>
      <c r="L37" s="6">
        <f t="shared" si="2"/>
        <v>3</v>
      </c>
      <c r="M37" t="e">
        <f t="shared" si="3"/>
        <v>#N/A</v>
      </c>
      <c r="N37" t="e">
        <f t="shared" si="4"/>
        <v>#N/A</v>
      </c>
      <c r="O37" t="e">
        <f t="shared" si="5"/>
        <v>#N/A</v>
      </c>
      <c r="P37" t="e">
        <f t="shared" si="6"/>
        <v>#N/A</v>
      </c>
      <c r="Q37">
        <f t="shared" si="7"/>
        <v>2.2000000000000002</v>
      </c>
      <c r="R37">
        <f t="shared" si="8"/>
        <v>2.48</v>
      </c>
      <c r="S37" t="e">
        <f t="shared" si="9"/>
        <v>#N/A</v>
      </c>
      <c r="T37" t="e">
        <f t="shared" si="10"/>
        <v>#N/A</v>
      </c>
      <c r="U37" s="7">
        <f t="shared" si="0"/>
        <v>2.2000000000000002</v>
      </c>
      <c r="V37" s="7">
        <f t="shared" si="1"/>
        <v>2.48</v>
      </c>
    </row>
    <row r="38" spans="1:22" x14ac:dyDescent="0.2">
      <c r="A38" t="s">
        <v>33</v>
      </c>
      <c r="B38" t="s">
        <v>69</v>
      </c>
      <c r="C38" s="1">
        <v>8743522</v>
      </c>
      <c r="D38" s="51">
        <f>G38*$J$3</f>
        <v>4.4000000000000004</v>
      </c>
      <c r="E38" s="51">
        <f>F38 * $J$1+$J$2</f>
        <v>3.2199999999999998</v>
      </c>
      <c r="F38" s="52">
        <v>6</v>
      </c>
      <c r="G38">
        <v>4</v>
      </c>
      <c r="H38" t="s">
        <v>119</v>
      </c>
      <c r="L38" s="6">
        <f t="shared" si="2"/>
        <v>4</v>
      </c>
      <c r="M38" t="e">
        <f t="shared" si="3"/>
        <v>#N/A</v>
      </c>
      <c r="N38" t="e">
        <f t="shared" si="4"/>
        <v>#N/A</v>
      </c>
      <c r="O38" t="e">
        <f t="shared" si="5"/>
        <v>#N/A</v>
      </c>
      <c r="P38" t="e">
        <f t="shared" si="6"/>
        <v>#N/A</v>
      </c>
      <c r="Q38" t="e">
        <f t="shared" si="7"/>
        <v>#N/A</v>
      </c>
      <c r="R38" t="e">
        <f t="shared" si="8"/>
        <v>#N/A</v>
      </c>
      <c r="S38">
        <f t="shared" si="9"/>
        <v>4.4000000000000004</v>
      </c>
      <c r="T38">
        <f t="shared" si="10"/>
        <v>3.2199999999999998</v>
      </c>
      <c r="U38" s="7">
        <f t="shared" si="0"/>
        <v>4.4000000000000004</v>
      </c>
      <c r="V38" s="7">
        <f t="shared" si="1"/>
        <v>3.2199999999999998</v>
      </c>
    </row>
    <row r="39" spans="1:22" x14ac:dyDescent="0.2">
      <c r="A39" t="s">
        <v>34</v>
      </c>
      <c r="B39" t="s">
        <v>70</v>
      </c>
      <c r="C39" s="1">
        <v>15386640</v>
      </c>
      <c r="D39" s="51">
        <f>G39*$J$3</f>
        <v>2.2000000000000002</v>
      </c>
      <c r="E39" s="51">
        <f>F39 * $J$1+$J$2</f>
        <v>1.74</v>
      </c>
      <c r="F39" s="52">
        <v>2</v>
      </c>
      <c r="G39">
        <v>2</v>
      </c>
      <c r="H39" t="s">
        <v>120</v>
      </c>
      <c r="L39" s="6">
        <f t="shared" si="2"/>
        <v>4</v>
      </c>
      <c r="M39" t="e">
        <f t="shared" si="3"/>
        <v>#N/A</v>
      </c>
      <c r="N39" t="e">
        <f t="shared" si="4"/>
        <v>#N/A</v>
      </c>
      <c r="O39" t="e">
        <f t="shared" si="5"/>
        <v>#N/A</v>
      </c>
      <c r="P39" t="e">
        <f t="shared" si="6"/>
        <v>#N/A</v>
      </c>
      <c r="Q39" t="e">
        <f t="shared" si="7"/>
        <v>#N/A</v>
      </c>
      <c r="R39" t="e">
        <f t="shared" si="8"/>
        <v>#N/A</v>
      </c>
      <c r="S39">
        <f t="shared" si="9"/>
        <v>2.2000000000000002</v>
      </c>
      <c r="T39">
        <f t="shared" si="10"/>
        <v>1.74</v>
      </c>
      <c r="U39" s="7">
        <f>D39</f>
        <v>2.2000000000000002</v>
      </c>
      <c r="V39" s="7">
        <f>E39</f>
        <v>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TGM-Chart</vt:lpstr>
      <vt:lpstr>TGM-Sheet-Abbrev</vt:lpstr>
      <vt:lpstr>TGM-Sheet-Numbers</vt:lpstr>
      <vt:lpstr>HexGrid-One</vt:lpstr>
      <vt:lpstr>HexGrid-Quantiles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Schwabish</dc:creator>
  <cp:lastModifiedBy>Jon Schwabish</cp:lastModifiedBy>
  <dcterms:created xsi:type="dcterms:W3CDTF">2025-05-13T13:33:33Z</dcterms:created>
  <dcterms:modified xsi:type="dcterms:W3CDTF">2025-06-20T18:12:57Z</dcterms:modified>
</cp:coreProperties>
</file>