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bastian\Portafolio\Conversión de Tasas\"/>
    </mc:Choice>
  </mc:AlternateContent>
  <xr:revisionPtr revIDLastSave="0" documentId="13_ncr:1_{9AAB2476-EF19-417A-8558-3CD5BCC26FF0}" xr6:coauthVersionLast="47" xr6:coauthVersionMax="47" xr10:uidLastSave="{00000000-0000-0000-0000-000000000000}"/>
  <bookViews>
    <workbookView xWindow="-120" yWindow="-120" windowWidth="29040" windowHeight="15840" xr2:uid="{E3D0BA3C-084E-4056-ADFB-E5029F34F017}"/>
  </bookViews>
  <sheets>
    <sheet name="Calculadora Tasas" sheetId="1" r:id="rId1"/>
    <sheet name="Proceso" sheetId="2" r:id="rId2"/>
  </sheets>
  <definedNames>
    <definedName name="AÑOS">Proceso!$G$2:$G$3</definedName>
    <definedName name="CONTINUA">Proceso!$D$2</definedName>
    <definedName name="EFECTIVA">Proceso!$E$2</definedName>
    <definedName name="NATUR">Proceso!#REF!</definedName>
    <definedName name="Natura">Proceso!$B$2:$B$4</definedName>
    <definedName name="Naturaleza">Proceso!$B$2:$B$4</definedName>
    <definedName name="NOMINAL">Proceso!$C$2:$C$3</definedName>
    <definedName name="PERIODICA">Proceso!$E$2:$E$3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12" i="1"/>
  <c r="C23" i="2" l="1"/>
  <c r="F13" i="2" s="1"/>
  <c r="F16" i="2" s="1"/>
  <c r="F17" i="2" s="1"/>
  <c r="F21" i="2" s="1"/>
  <c r="C24" i="2"/>
  <c r="C1" i="2" a="1"/>
  <c r="C1" i="2" s="1"/>
  <c r="G12" i="2" l="1"/>
  <c r="F18" i="2"/>
  <c r="E14" i="2"/>
  <c r="D15" i="2"/>
  <c r="D16" i="2" s="1"/>
  <c r="E23" i="2" s="1"/>
  <c r="E24" i="2" s="1"/>
  <c r="C16" i="2"/>
  <c r="C17" i="2" s="1"/>
  <c r="C21" i="2" s="1"/>
  <c r="G16" i="2" l="1"/>
  <c r="G17" i="2" s="1"/>
  <c r="F20" i="2"/>
  <c r="F19" i="2"/>
  <c r="C30" i="2" s="1"/>
  <c r="E15" i="2"/>
  <c r="E16" i="2" s="1"/>
  <c r="E17" i="2" s="1"/>
  <c r="E21" i="2" s="1"/>
  <c r="D17" i="2"/>
  <c r="D21" i="2" s="1"/>
  <c r="C18" i="2"/>
  <c r="C19" i="2" s="1"/>
  <c r="G21" i="2" l="1"/>
  <c r="G18" i="2"/>
  <c r="G19" i="2" s="1"/>
  <c r="G20" i="2"/>
  <c r="C31" i="2" s="1"/>
  <c r="C20" i="2"/>
  <c r="C27" i="2" s="1"/>
  <c r="E18" i="2"/>
  <c r="E20" i="2"/>
  <c r="D18" i="2"/>
  <c r="D20" i="2"/>
  <c r="E19" i="2" l="1"/>
  <c r="C29" i="2" s="1"/>
  <c r="D19" i="2"/>
  <c r="C28" i="2" s="1"/>
  <c r="C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<sst xmlns="http://schemas.openxmlformats.org/spreadsheetml/2006/main" count="70" uniqueCount="52">
  <si>
    <t>NOMINAL</t>
  </si>
  <si>
    <t>CONTINUA</t>
  </si>
  <si>
    <t>VENCIDA</t>
  </si>
  <si>
    <t>ANTICIPADA</t>
  </si>
  <si>
    <t>NATURALEZA</t>
  </si>
  <si>
    <t>MODALIDAD ENTRADA</t>
  </si>
  <si>
    <t>MES</t>
  </si>
  <si>
    <t>TRIMESTRE</t>
  </si>
  <si>
    <t>CUATRIMESTRE</t>
  </si>
  <si>
    <t>SEMESTRE</t>
  </si>
  <si>
    <t>AÑO</t>
  </si>
  <si>
    <t>TASA INICIAL (A CAMBIAR)</t>
  </si>
  <si>
    <t>PERIODICA</t>
  </si>
  <si>
    <t>NOMINAL ANTICIPADA</t>
  </si>
  <si>
    <t>NOMINAL VENCIDA</t>
  </si>
  <si>
    <t>PERIODICA ANTICIPADA</t>
  </si>
  <si>
    <t>PERIODICA VENCIDA</t>
  </si>
  <si>
    <t>ENTRADA</t>
  </si>
  <si>
    <t>SALIDA</t>
  </si>
  <si>
    <t>PERIODICA VENCIDA ENTRADA</t>
  </si>
  <si>
    <t>PERIODICA VENCIDA SALIDA</t>
  </si>
  <si>
    <t>PERIODICA ANTICIPADA SALIDA</t>
  </si>
  <si>
    <t>PERIODICA ANTICIPADA ENTRADA</t>
  </si>
  <si>
    <t>NOMINAL ANTICIPADA ENTRADA</t>
  </si>
  <si>
    <t>NOMINAL ANTICIPADA SALIDA</t>
  </si>
  <si>
    <t>NOMINAL VENCIDA SALIDA</t>
  </si>
  <si>
    <t>NOMINAL VENCIDA ENTRADA</t>
  </si>
  <si>
    <t>CONTINUA CONTINUA ENTRADA</t>
  </si>
  <si>
    <t>CONTINUA CONTINUA SALIDA</t>
  </si>
  <si>
    <t>VALORES</t>
  </si>
  <si>
    <t>FILAS</t>
  </si>
  <si>
    <t>AÑOS</t>
  </si>
  <si>
    <t>NATURALEZA TASA ENTRADA</t>
  </si>
  <si>
    <t>PLAZO ORIGEN (DÍAS)</t>
  </si>
  <si>
    <t>PLAZO DESTINO (DÍAS)</t>
  </si>
  <si>
    <t>NATURALEZA TASA DESTINO</t>
  </si>
  <si>
    <t>MODALIDAD DESTINO</t>
  </si>
  <si>
    <t xml:space="preserve">TASA CONVERTIDA A </t>
  </si>
  <si>
    <t>INSTRUCCIONES</t>
  </si>
  <si>
    <t>Color</t>
  </si>
  <si>
    <t>Instrucción</t>
  </si>
  <si>
    <t>Seleccionar</t>
  </si>
  <si>
    <t>Ingresar dato</t>
  </si>
  <si>
    <t>CALCULADORA DE TASAS DE INTERÉS</t>
  </si>
  <si>
    <t>GUÍA PARA LOS PLAZOS EN DÍAS</t>
  </si>
  <si>
    <t>Datos Tasa de Destino (Salida)</t>
  </si>
  <si>
    <t>Datos Tasa de Origen (A convertir)</t>
  </si>
  <si>
    <t>Entrada / Salida</t>
  </si>
  <si>
    <t>PLAZO</t>
  </si>
  <si>
    <t>MODALIDAD</t>
  </si>
  <si>
    <t>PARA CONVERTIR TASAS EA</t>
  </si>
  <si>
    <t>Tanto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</si>
</sst>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10" fontId="0" fillId="4" borderId="20" xfId="1" applyNumberFormat="1" applyFont="1" applyFill="1" applyBorder="1" applyAlignment="1">
      <alignment horizontal="center"/>
    </xf>
    <xf numFmtId="10" fontId="1" fillId="4" borderId="19" xfId="1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0" fontId="1" fillId="0" borderId="22" xfId="1" applyNumberFormat="1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0" fontId="4" fillId="5" borderId="14" xfId="1" applyNumberFormat="1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10" fontId="3" fillId="5" borderId="4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1" fillId="4" borderId="11" xfId="1" applyNumberFormat="1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4186-0478-4313-B424-6B38E4BE4B6F}">
  <dimension ref="A1:N26"/>
  <sheetViews>
    <sheetView showGridLines="0" tabSelected="1" workbookViewId="0">
      <selection activeCell="H14" sqref="H14"/>
    </sheetView>
  </sheetViews>
  <sheetFormatPr baseColWidth="10" defaultColWidth="0" defaultRowHeight="15" zeroHeight="1" x14ac:dyDescent="0.25"/>
  <cols>
    <col min="1" max="1" width="37" bestFit="1" customWidth="1"/>
    <col min="2" max="2" width="27.7109375" customWidth="1"/>
    <col min="3" max="3" width="18.140625" customWidth="1"/>
    <col min="4" max="4" width="14.28515625" bestFit="1" customWidth="1"/>
    <col min="5" max="5" width="16.5703125" customWidth="1"/>
    <col min="6" max="6" width="14.85546875" customWidth="1"/>
    <col min="7" max="9" width="11.42578125" customWidth="1"/>
    <col min="10" max="10" width="14.28515625" bestFit="1" customWidth="1"/>
    <col min="11" max="15" width="11.42578125" customWidth="1"/>
    <col min="16" max="16384" width="11.42578125" hidden="1"/>
  </cols>
  <sheetData>
    <row r="1" spans="1:8" x14ac:dyDescent="0.25">
      <c r="B1" s="17" t="s">
        <v>43</v>
      </c>
      <c r="C1" s="17"/>
      <c r="D1" s="17"/>
      <c r="E1" s="17"/>
      <c r="F1" s="17"/>
      <c r="G1" s="17"/>
      <c r="H1" s="17"/>
    </row>
    <row r="2" spans="1:8" ht="15.75" thickBot="1" x14ac:dyDescent="0.3">
      <c r="B2" s="17"/>
      <c r="C2" s="17"/>
      <c r="D2" s="17"/>
      <c r="E2" s="17"/>
      <c r="F2" s="17"/>
      <c r="G2" s="17"/>
      <c r="H2" s="17"/>
    </row>
    <row r="3" spans="1:8" ht="15.75" thickBot="1" x14ac:dyDescent="0.3">
      <c r="B3" s="25" t="s">
        <v>46</v>
      </c>
      <c r="C3" s="26"/>
      <c r="E3" s="10" t="s">
        <v>38</v>
      </c>
      <c r="F3" s="10"/>
    </row>
    <row r="4" spans="1:8" ht="15.75" thickBot="1" x14ac:dyDescent="0.3">
      <c r="B4" s="20" t="s">
        <v>11</v>
      </c>
      <c r="C4" s="30">
        <v>2.5000000000000001E-2</v>
      </c>
      <c r="E4" s="11" t="s">
        <v>39</v>
      </c>
      <c r="F4" s="12" t="s">
        <v>40</v>
      </c>
    </row>
    <row r="5" spans="1:8" x14ac:dyDescent="0.25">
      <c r="B5" s="21" t="s">
        <v>32</v>
      </c>
      <c r="C5" s="18" t="s">
        <v>12</v>
      </c>
      <c r="E5" s="13"/>
      <c r="F5" s="14" t="s">
        <v>41</v>
      </c>
    </row>
    <row r="6" spans="1:8" ht="15.75" thickBot="1" x14ac:dyDescent="0.3">
      <c r="A6" s="43" t="str">
        <f>IF(C5="CONTINUA","*SELECCIONE CONTINUA*==&gt;","")</f>
        <v/>
      </c>
      <c r="B6" s="21" t="s">
        <v>5</v>
      </c>
      <c r="C6" s="18" t="s">
        <v>2</v>
      </c>
      <c r="E6" s="29"/>
      <c r="F6" s="15" t="s">
        <v>42</v>
      </c>
    </row>
    <row r="7" spans="1:8" ht="15.75" thickBot="1" x14ac:dyDescent="0.3">
      <c r="B7" s="24" t="s">
        <v>33</v>
      </c>
      <c r="C7" s="31">
        <v>30</v>
      </c>
    </row>
    <row r="8" spans="1:8" x14ac:dyDescent="0.25">
      <c r="B8" s="27"/>
      <c r="C8" s="28"/>
      <c r="E8" s="34" t="s">
        <v>44</v>
      </c>
      <c r="F8" s="34"/>
    </row>
    <row r="9" spans="1:8" x14ac:dyDescent="0.25">
      <c r="B9" s="46" t="s">
        <v>45</v>
      </c>
      <c r="C9" s="47"/>
      <c r="E9" s="33" t="s">
        <v>6</v>
      </c>
      <c r="F9" s="33">
        <v>30</v>
      </c>
    </row>
    <row r="10" spans="1:8" x14ac:dyDescent="0.25">
      <c r="B10" s="44" t="s">
        <v>34</v>
      </c>
      <c r="C10" s="45">
        <v>360</v>
      </c>
      <c r="E10" s="33" t="s">
        <v>7</v>
      </c>
      <c r="F10" s="33">
        <v>90</v>
      </c>
    </row>
    <row r="11" spans="1:8" x14ac:dyDescent="0.25">
      <c r="B11" s="21" t="s">
        <v>35</v>
      </c>
      <c r="C11" s="18" t="s">
        <v>12</v>
      </c>
      <c r="E11" s="33" t="s">
        <v>8</v>
      </c>
      <c r="F11" s="33">
        <v>120</v>
      </c>
    </row>
    <row r="12" spans="1:8" ht="15.75" thickBot="1" x14ac:dyDescent="0.3">
      <c r="A12" s="42" t="str">
        <f>IF(C11="CONTINUA","*SELECCIONE CONTINUA*==&gt;","")</f>
        <v/>
      </c>
      <c r="B12" s="22" t="s">
        <v>36</v>
      </c>
      <c r="C12" s="19" t="s">
        <v>2</v>
      </c>
      <c r="E12" s="33" t="s">
        <v>9</v>
      </c>
      <c r="F12" s="33">
        <v>180</v>
      </c>
    </row>
    <row r="13" spans="1:8" ht="15.75" thickBot="1" x14ac:dyDescent="0.3">
      <c r="B13" s="16"/>
      <c r="C13" s="16"/>
      <c r="E13" s="33" t="s">
        <v>10</v>
      </c>
      <c r="F13" s="33">
        <v>360</v>
      </c>
    </row>
    <row r="14" spans="1:8" ht="15.75" thickBot="1" x14ac:dyDescent="0.3">
      <c r="B14" s="23" t="s">
        <v>37</v>
      </c>
      <c r="C14" s="32">
        <f>MAX(Proceso!C27:C31)</f>
        <v>0.34488882424629752</v>
      </c>
    </row>
    <row r="15" spans="1:8" x14ac:dyDescent="0.25"/>
    <row r="16" spans="1:8" ht="15.75" thickBot="1" x14ac:dyDescent="0.3">
      <c r="C16" s="35" t="s">
        <v>50</v>
      </c>
      <c r="D16" s="35"/>
      <c r="E16" s="35"/>
    </row>
    <row r="17" spans="2:5" x14ac:dyDescent="0.25">
      <c r="B17" s="41" t="s">
        <v>51</v>
      </c>
      <c r="C17" s="36" t="s">
        <v>4</v>
      </c>
      <c r="D17" s="36" t="s">
        <v>49</v>
      </c>
      <c r="E17" s="37" t="s">
        <v>48</v>
      </c>
    </row>
    <row r="18" spans="2:5" ht="15.75" thickBot="1" x14ac:dyDescent="0.3">
      <c r="B18" s="38" t="s">
        <v>47</v>
      </c>
      <c r="C18" s="39" t="s">
        <v>12</v>
      </c>
      <c r="D18" s="39" t="s">
        <v>2</v>
      </c>
      <c r="E18" s="40">
        <v>360</v>
      </c>
    </row>
    <row r="19" spans="2:5" x14ac:dyDescent="0.25"/>
    <row r="20" spans="2:5" x14ac:dyDescent="0.25"/>
    <row r="21" spans="2:5" x14ac:dyDescent="0.25"/>
    <row r="22" spans="2:5" x14ac:dyDescent="0.25"/>
    <row r="23" spans="2:5" x14ac:dyDescent="0.25"/>
    <row r="24" spans="2:5" x14ac:dyDescent="0.25"/>
    <row r="25" spans="2:5" x14ac:dyDescent="0.25"/>
    <row r="26" spans="2:5" x14ac:dyDescent="0.25"/>
  </sheetData>
  <mergeCells count="6">
    <mergeCell ref="E8:F8"/>
    <mergeCell ref="E3:F3"/>
    <mergeCell ref="B1:H2"/>
    <mergeCell ref="B3:C3"/>
    <mergeCell ref="B9:C9"/>
    <mergeCell ref="C16:E16"/>
  </mergeCells>
  <dataValidations count="3">
    <dataValidation type="list" allowBlank="1" showInputMessage="1" showErrorMessage="1" sqref="C5 C11" xr:uid="{83D903D0-C8C4-476E-8BC0-4810836FC577}">
      <formula1>Natura</formula1>
    </dataValidation>
    <dataValidation type="list" allowBlank="1" showInputMessage="1" showErrorMessage="1" sqref="C6" xr:uid="{CE9DF29D-FBDD-4F6A-A189-CA6F8BB11B9F}">
      <formula1>INDIRECT($C$5)</formula1>
    </dataValidation>
    <dataValidation type="list" allowBlank="1" showInputMessage="1" showErrorMessage="1" sqref="C12" xr:uid="{9F58B0B8-42B3-42C4-B000-A91A19DAB98B}">
      <formula1>INDIRECT($C$11)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83EE-4CF0-4AD5-8F7D-9A0574E55189}">
  <dimension ref="A1:I31"/>
  <sheetViews>
    <sheetView zoomScale="123" workbookViewId="0">
      <selection activeCell="C28" sqref="C28"/>
    </sheetView>
  </sheetViews>
  <sheetFormatPr baseColWidth="10" defaultRowHeight="15" x14ac:dyDescent="0.25"/>
  <cols>
    <col min="1" max="1" width="9.5703125" bestFit="1" customWidth="1"/>
    <col min="2" max="2" width="31.5703125" bestFit="1" customWidth="1"/>
    <col min="3" max="3" width="31.28515625" bestFit="1" customWidth="1"/>
    <col min="4" max="4" width="10.7109375" bestFit="1" customWidth="1"/>
    <col min="5" max="5" width="22.42578125" bestFit="1" customWidth="1"/>
    <col min="6" max="7" width="6.140625" bestFit="1" customWidth="1"/>
    <col min="9" max="9" width="11.85546875" bestFit="1" customWidth="1"/>
  </cols>
  <sheetData>
    <row r="1" spans="1:9" x14ac:dyDescent="0.25">
      <c r="B1" s="2" t="s">
        <v>4</v>
      </c>
      <c r="C1" s="2" t="str" cm="1">
        <f t="array" ref="C1:E1">TRANSPOSE(B2:B4)</f>
        <v>NOMINAL</v>
      </c>
      <c r="D1" s="2" t="str">
        <v>CONTINUA</v>
      </c>
      <c r="E1" s="2" t="str">
        <v>PERIODICA</v>
      </c>
      <c r="G1" s="2" t="s">
        <v>31</v>
      </c>
    </row>
    <row r="2" spans="1:9" x14ac:dyDescent="0.25">
      <c r="B2" s="2" t="s">
        <v>0</v>
      </c>
      <c r="C2" s="1" t="s">
        <v>2</v>
      </c>
      <c r="D2" s="1" t="s">
        <v>1</v>
      </c>
      <c r="E2" s="1" t="s">
        <v>2</v>
      </c>
      <c r="G2">
        <v>360</v>
      </c>
    </row>
    <row r="3" spans="1:9" x14ac:dyDescent="0.25">
      <c r="B3" s="2" t="s">
        <v>1</v>
      </c>
      <c r="C3" s="1" t="s">
        <v>3</v>
      </c>
      <c r="D3" s="1"/>
      <c r="E3" s="1" t="s">
        <v>3</v>
      </c>
      <c r="G3">
        <v>365</v>
      </c>
    </row>
    <row r="4" spans="1:9" x14ac:dyDescent="0.25">
      <c r="B4" s="2" t="s">
        <v>12</v>
      </c>
      <c r="C4" s="1"/>
      <c r="D4" s="1"/>
      <c r="E4" s="1"/>
    </row>
    <row r="6" spans="1:9" x14ac:dyDescent="0.25">
      <c r="B6" s="3" t="s">
        <v>13</v>
      </c>
      <c r="E6" s="3" t="s">
        <v>13</v>
      </c>
    </row>
    <row r="7" spans="1:9" x14ac:dyDescent="0.25">
      <c r="B7" s="3" t="s">
        <v>14</v>
      </c>
      <c r="E7" s="3" t="s">
        <v>14</v>
      </c>
    </row>
    <row r="8" spans="1:9" x14ac:dyDescent="0.25">
      <c r="B8" s="3" t="s">
        <v>1</v>
      </c>
      <c r="E8" s="3" t="s">
        <v>1</v>
      </c>
    </row>
    <row r="9" spans="1:9" x14ac:dyDescent="0.25">
      <c r="B9" s="3" t="s">
        <v>15</v>
      </c>
      <c r="E9" s="3" t="s">
        <v>15</v>
      </c>
    </row>
    <row r="10" spans="1:9" x14ac:dyDescent="0.25">
      <c r="B10" s="3" t="s">
        <v>16</v>
      </c>
      <c r="E10" s="3" t="s">
        <v>16</v>
      </c>
    </row>
    <row r="12" spans="1:9" x14ac:dyDescent="0.25">
      <c r="B12" s="3" t="s">
        <v>27</v>
      </c>
      <c r="C12" s="5"/>
      <c r="D12" s="5"/>
      <c r="E12" s="5"/>
      <c r="F12" s="5"/>
      <c r="G12" s="5" t="str">
        <f>IF(Proceso!C23=Proceso!B12,'Calculadora Tasas'!C4,"")</f>
        <v/>
      </c>
    </row>
    <row r="13" spans="1:9" x14ac:dyDescent="0.25">
      <c r="B13" s="3" t="s">
        <v>26</v>
      </c>
      <c r="C13" s="5"/>
      <c r="D13" s="5"/>
      <c r="E13" s="5"/>
      <c r="F13" s="5" t="str">
        <f>IF(Proceso!C23=Proceso!B13,'Calculadora Tasas'!C4,"")</f>
        <v/>
      </c>
      <c r="G13" s="5"/>
    </row>
    <row r="14" spans="1:9" x14ac:dyDescent="0.25">
      <c r="A14" s="9" t="s">
        <v>17</v>
      </c>
      <c r="B14" s="3" t="s">
        <v>23</v>
      </c>
      <c r="C14" s="5"/>
      <c r="D14" s="5"/>
      <c r="E14" s="5" t="str">
        <f>IF(Proceso!C23=Proceso!B14,'Calculadora Tasas'!C4,"")</f>
        <v/>
      </c>
      <c r="F14" s="5"/>
      <c r="G14" s="5"/>
      <c r="I14" s="6"/>
    </row>
    <row r="15" spans="1:9" x14ac:dyDescent="0.25">
      <c r="A15" s="9"/>
      <c r="B15" s="3" t="s">
        <v>22</v>
      </c>
      <c r="C15" s="5"/>
      <c r="D15" s="5" t="str">
        <f>IF(Proceso!C23=Proceso!B15,'Calculadora Tasas'!C4,"")</f>
        <v/>
      </c>
      <c r="E15" s="5">
        <f>IFERROR(E14/(360/'Calculadora Tasas'!$C$7),0)</f>
        <v>0</v>
      </c>
      <c r="F15" s="5"/>
      <c r="G15" s="5"/>
    </row>
    <row r="16" spans="1:9" x14ac:dyDescent="0.25">
      <c r="A16" s="9"/>
      <c r="B16" s="3" t="s">
        <v>19</v>
      </c>
      <c r="C16" s="5">
        <f>IF(Proceso!C23=Proceso!B16,'Calculadora Tasas'!C4,"")</f>
        <v>2.5000000000000001E-2</v>
      </c>
      <c r="D16" s="5">
        <f>IFERROR(D15/(1-D15),0)</f>
        <v>0</v>
      </c>
      <c r="E16" s="5">
        <f>IFERROR(E15/(1-E15),0)</f>
        <v>0</v>
      </c>
      <c r="F16" s="5">
        <f>IFERROR(F13/(360/'Calculadora Tasas'!$C$7),0)</f>
        <v>0</v>
      </c>
      <c r="G16" s="5">
        <f>IFERROR(EXP(G12)-1,0)</f>
        <v>0</v>
      </c>
    </row>
    <row r="17" spans="1:7" x14ac:dyDescent="0.25">
      <c r="A17" s="9" t="s">
        <v>18</v>
      </c>
      <c r="B17" s="3" t="s">
        <v>20</v>
      </c>
      <c r="C17" s="5">
        <f>IFERROR((1+C16)^('Calculadora Tasas'!$C$10/'Calculadora Tasas'!$C$7)-1,0)</f>
        <v>0.34488882424629752</v>
      </c>
      <c r="D17" s="5">
        <f>IFERROR((1+D16)^('Calculadora Tasas'!$C$10/'Calculadora Tasas'!$C$7)-1,0)</f>
        <v>0</v>
      </c>
      <c r="E17" s="5">
        <f>IFERROR((1+E16)^('Calculadora Tasas'!$C$10/'Calculadora Tasas'!$C$7)-1,0)</f>
        <v>0</v>
      </c>
      <c r="F17" s="5">
        <f>IFERROR((1+F16)^('Calculadora Tasas'!$C$10/'Calculadora Tasas'!$C$7)-1,0)</f>
        <v>0</v>
      </c>
      <c r="G17" s="5">
        <f>IFERROR((1+G16)^('Calculadora Tasas'!$C$10/360)-1,0)</f>
        <v>0</v>
      </c>
    </row>
    <row r="18" spans="1:7" x14ac:dyDescent="0.25">
      <c r="A18" s="9"/>
      <c r="B18" s="3" t="s">
        <v>21</v>
      </c>
      <c r="C18" s="5">
        <f>IFERROR((C17/(1+C17)),0)</f>
        <v>0.2564441149546916</v>
      </c>
      <c r="D18" s="5">
        <f>IFERROR((D17/(1+D17)),0)</f>
        <v>0</v>
      </c>
      <c r="E18" s="5">
        <f>IFERROR((E17/(1+E17)),0)</f>
        <v>0</v>
      </c>
      <c r="F18" s="5">
        <f>IFERROR((F17/(1+F17)),0)</f>
        <v>0</v>
      </c>
      <c r="G18" s="5">
        <f>IFERROR((G17/(1+G17)),0)</f>
        <v>0</v>
      </c>
    </row>
    <row r="19" spans="1:7" x14ac:dyDescent="0.25">
      <c r="A19" s="9"/>
      <c r="B19" s="3" t="s">
        <v>24</v>
      </c>
      <c r="C19" s="5">
        <f>IFERROR(C18*(360/'Calculadora Tasas'!$C$10),0)</f>
        <v>0.2564441149546916</v>
      </c>
      <c r="D19" s="5">
        <f>IFERROR(D18*(360/'Calculadora Tasas'!$C$10),0)</f>
        <v>0</v>
      </c>
      <c r="E19" s="5">
        <f>IFERROR(E18*(360/'Calculadora Tasas'!$C$10),0)</f>
        <v>0</v>
      </c>
      <c r="F19" s="5">
        <f>IFERROR(F18*(360/'Calculadora Tasas'!$C$10),0)</f>
        <v>0</v>
      </c>
      <c r="G19" s="5">
        <f>IFERROR(G18*(360/'Calculadora Tasas'!$C$10),0)</f>
        <v>0</v>
      </c>
    </row>
    <row r="20" spans="1:7" x14ac:dyDescent="0.25">
      <c r="B20" s="3" t="s">
        <v>25</v>
      </c>
      <c r="C20" s="5">
        <f>IFERROR(C17*(360/'Calculadora Tasas'!$C$10),0)</f>
        <v>0.34488882424629752</v>
      </c>
      <c r="D20" s="5">
        <f>IFERROR(D17*(360/'Calculadora Tasas'!$C$10),0)</f>
        <v>0</v>
      </c>
      <c r="E20" s="5">
        <f>IFERROR(E17*(360/'Calculadora Tasas'!$C$10),0)</f>
        <v>0</v>
      </c>
      <c r="F20" s="5">
        <f>IFERROR(F17*(360/'Calculadora Tasas'!$C$10),0)</f>
        <v>0</v>
      </c>
      <c r="G20" s="5">
        <f>IFERROR(G17*(360/'Calculadora Tasas'!$C$10),0)</f>
        <v>0</v>
      </c>
    </row>
    <row r="21" spans="1:7" x14ac:dyDescent="0.25">
      <c r="B21" s="3" t="s">
        <v>28</v>
      </c>
      <c r="C21" s="5">
        <f>LN(1+((1+C17)^(360/'Calculadora Tasas'!$C$10)-1))</f>
        <v>0.29631135108445733</v>
      </c>
      <c r="D21" s="5">
        <f>LN(1+((1+D17)^(360/'Calculadora Tasas'!$C$10)-1))</f>
        <v>0</v>
      </c>
      <c r="E21" s="5">
        <f>LN(1+((1+E17)^(360/'Calculadora Tasas'!$C$10)-1))</f>
        <v>0</v>
      </c>
      <c r="F21" s="5">
        <f>LN(1+((1+F17)^(360/'Calculadora Tasas'!$C$10)-1))</f>
        <v>0</v>
      </c>
      <c r="G21" s="5">
        <f>LN(1+((1+G17)^(360/'Calculadora Tasas'!$C$10)-1))</f>
        <v>0</v>
      </c>
    </row>
    <row r="22" spans="1:7" x14ac:dyDescent="0.25">
      <c r="C22" s="8"/>
    </row>
    <row r="23" spans="1:7" x14ac:dyDescent="0.25">
      <c r="B23" t="s">
        <v>17</v>
      </c>
      <c r="C23" t="str">
        <f>_xlfn.CONCAT('Calculadora Tasas'!C5," ",'Calculadora Tasas'!C6," ",B23)</f>
        <v>PERIODICA VENCIDA ENTRADA</v>
      </c>
      <c r="E23" s="7">
        <f>(1+D16)^(4)-1</f>
        <v>0</v>
      </c>
    </row>
    <row r="24" spans="1:7" x14ac:dyDescent="0.25">
      <c r="B24" t="s">
        <v>18</v>
      </c>
      <c r="C24" t="str">
        <f>_xlfn.CONCAT('Calculadora Tasas'!C11," ",'Calculadora Tasas'!C12," ",Proceso!B24)</f>
        <v>PERIODICA VENCIDA SALIDA</v>
      </c>
      <c r="E24" s="7">
        <f>(1+E23)^(1/12)-1</f>
        <v>0</v>
      </c>
    </row>
    <row r="26" spans="1:7" x14ac:dyDescent="0.25">
      <c r="C26" s="3" t="s">
        <v>29</v>
      </c>
      <c r="D26" s="3" t="s">
        <v>30</v>
      </c>
    </row>
    <row r="27" spans="1:7" x14ac:dyDescent="0.25">
      <c r="C27" s="4">
        <f>VLOOKUP($C$24,$B$12:$G$21,D27,FALSE)</f>
        <v>0.34488882424629752</v>
      </c>
      <c r="D27">
        <v>2</v>
      </c>
    </row>
    <row r="28" spans="1:7" x14ac:dyDescent="0.25">
      <c r="C28" s="4">
        <f t="shared" ref="C28:C30" si="0">VLOOKUP($C$24,$B$12:$G$21,D28,FALSE)</f>
        <v>0</v>
      </c>
      <c r="D28">
        <v>3</v>
      </c>
    </row>
    <row r="29" spans="1:7" x14ac:dyDescent="0.25">
      <c r="C29" s="4">
        <f t="shared" si="0"/>
        <v>0</v>
      </c>
      <c r="D29">
        <v>4</v>
      </c>
    </row>
    <row r="30" spans="1:7" x14ac:dyDescent="0.25">
      <c r="C30" s="4">
        <f t="shared" si="0"/>
        <v>0</v>
      </c>
      <c r="D30">
        <v>5</v>
      </c>
    </row>
    <row r="31" spans="1:7" x14ac:dyDescent="0.25">
      <c r="C31" s="4">
        <f>VLOOKUP($C$24,$B$12:$G$21,D31,FALSE)</f>
        <v>0</v>
      </c>
      <c r="D31">
        <v>6</v>
      </c>
    </row>
  </sheetData>
  <mergeCells count="2"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Calculadora Tasas</vt:lpstr>
      <vt:lpstr>Proceso</vt:lpstr>
      <vt:lpstr>AÑOS</vt:lpstr>
      <vt:lpstr>CONTINUA</vt:lpstr>
      <vt:lpstr>EFECTIVA</vt:lpstr>
      <vt:lpstr>Natura</vt:lpstr>
      <vt:lpstr>Naturaleza</vt:lpstr>
      <vt:lpstr>NOMINAL</vt:lpstr>
      <vt:lpstr>PERIODICA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yeste</dc:creator>
  <cp:lastModifiedBy>Usuario</cp:lastModifiedBy>
  <dcterms:created xsi:type="dcterms:W3CDTF">2023-05-11T23:03:35Z</dcterms:created>
  <dcterms:modified xsi:type="dcterms:W3CDTF">2023-08-22T04:10:55Z</dcterms:modified>
</cp:coreProperties>
</file>