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quipo 3\Desktop\0. Contrato 3822021 Clientes de grandes consumos\9. Octubre\"/>
    </mc:Choice>
  </mc:AlternateContent>
  <xr:revisionPtr revIDLastSave="0" documentId="13_ncr:1_{36F02C84-C1FF-4D4E-BE62-8073DBAEC165}" xr6:coauthVersionLast="47" xr6:coauthVersionMax="47" xr10:uidLastSave="{00000000-0000-0000-0000-000000000000}"/>
  <bookViews>
    <workbookView xWindow="28680" yWindow="-120" windowWidth="29040" windowHeight="15720" xr2:uid="{2E75FA29-90A7-4580-8FF4-1BEF8550AD96}"/>
  </bookViews>
  <sheets>
    <sheet name="Hoja1" sheetId="1" r:id="rId1"/>
    <sheet name="Hoja2" sheetId="2" r:id="rId2"/>
  </sheets>
  <externalReferences>
    <externalReference r:id="rId3"/>
  </externalReferences>
  <calcPr calcId="191029"/>
  <pivotCaches>
    <pivotCache cacheId="9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H29" i="1" s="1"/>
  <c r="I29" i="1" s="1"/>
  <c r="J29" i="1" s="1"/>
  <c r="K29" i="1" s="1"/>
  <c r="E29" i="1"/>
  <c r="D29" i="1"/>
  <c r="D27" i="1"/>
  <c r="E27" i="1" s="1"/>
  <c r="F27" i="1" s="1"/>
  <c r="G27" i="1" s="1"/>
  <c r="H27" i="1" s="1"/>
  <c r="I27" i="1" s="1"/>
  <c r="J27" i="1" s="1"/>
  <c r="K27" i="1" s="1"/>
  <c r="F25" i="1"/>
  <c r="G25" i="1" s="1"/>
  <c r="H25" i="1" s="1"/>
  <c r="I25" i="1" s="1"/>
  <c r="J25" i="1" s="1"/>
  <c r="K25" i="1" s="1"/>
  <c r="E25" i="1"/>
  <c r="D25" i="1"/>
  <c r="E23" i="1"/>
  <c r="F23" i="1"/>
  <c r="G23" i="1"/>
  <c r="H23" i="1"/>
  <c r="I23" i="1"/>
  <c r="J23" i="1"/>
  <c r="K23" i="1"/>
  <c r="L23" i="1"/>
  <c r="M23" i="1"/>
  <c r="N23" i="1"/>
  <c r="D23" i="1"/>
  <c r="L12" i="1"/>
  <c r="K12" i="1"/>
  <c r="J12" i="1"/>
  <c r="I12" i="1"/>
  <c r="H12" i="1"/>
  <c r="G12" i="1"/>
  <c r="F12" i="1"/>
  <c r="E12" i="1"/>
  <c r="D12" i="1"/>
  <c r="I9" i="1"/>
  <c r="E10" i="1"/>
  <c r="F10" i="1"/>
  <c r="G10" i="1"/>
  <c r="H10" i="1"/>
  <c r="I10" i="1"/>
  <c r="J10" i="1"/>
  <c r="K10" i="1"/>
  <c r="L10" i="1"/>
  <c r="E9" i="1"/>
  <c r="F9" i="1"/>
  <c r="G9" i="1"/>
  <c r="H9" i="1"/>
  <c r="J9" i="1"/>
  <c r="K9" i="1"/>
  <c r="D10" i="1"/>
  <c r="D9" i="1"/>
  <c r="D18" i="1" l="1"/>
  <c r="D26" i="1" s="1"/>
  <c r="H18" i="1"/>
  <c r="M18" i="1"/>
  <c r="G16" i="1"/>
  <c r="J16" i="1"/>
  <c r="H16" i="1"/>
  <c r="I16" i="1"/>
  <c r="F16" i="1"/>
  <c r="D16" i="1"/>
  <c r="L16" i="1"/>
  <c r="E16" i="1"/>
  <c r="M16" i="1"/>
  <c r="N16" i="1"/>
  <c r="D20" i="1"/>
  <c r="D28" i="1" s="1"/>
  <c r="H20" i="1"/>
  <c r="K20" i="1"/>
  <c r="E20" i="1" l="1"/>
  <c r="E28" i="1" s="1"/>
  <c r="K16" i="1"/>
  <c r="N18" i="1"/>
  <c r="N20" i="1"/>
  <c r="L18" i="1"/>
  <c r="G18" i="1"/>
  <c r="F18" i="1"/>
  <c r="J20" i="1"/>
  <c r="F20" i="1"/>
  <c r="G20" i="1"/>
  <c r="L20" i="1"/>
  <c r="D22" i="1"/>
  <c r="D24" i="1"/>
  <c r="E24" i="1" s="1"/>
  <c r="F24" i="1" s="1"/>
  <c r="G24" i="1" s="1"/>
  <c r="H24" i="1" s="1"/>
  <c r="I24" i="1" s="1"/>
  <c r="J24" i="1" s="1"/>
  <c r="M20" i="1"/>
  <c r="M22" i="1" s="1"/>
  <c r="K18" i="1"/>
  <c r="K22" i="1" s="1"/>
  <c r="J18" i="1"/>
  <c r="I20" i="1"/>
  <c r="H22" i="1"/>
  <c r="I18" i="1"/>
  <c r="E18" i="1"/>
  <c r="E26" i="1" s="1"/>
  <c r="F28" i="1" l="1"/>
  <c r="G28" i="1" s="1"/>
  <c r="H28" i="1" s="1"/>
  <c r="I28" i="1" s="1"/>
  <c r="J28" i="1" s="1"/>
  <c r="K28" i="1" s="1"/>
  <c r="N22" i="1"/>
  <c r="K24" i="1"/>
  <c r="F22" i="1"/>
  <c r="G22" i="1"/>
  <c r="F26" i="1"/>
  <c r="G26" i="1" s="1"/>
  <c r="H26" i="1" s="1"/>
  <c r="I26" i="1" s="1"/>
  <c r="J26" i="1" s="1"/>
  <c r="K26" i="1" s="1"/>
  <c r="L22" i="1"/>
  <c r="J22" i="1"/>
  <c r="I22" i="1"/>
  <c r="E22" i="1"/>
</calcChain>
</file>

<file path=xl/sharedStrings.xml><?xml version="1.0" encoding="utf-8"?>
<sst xmlns="http://schemas.openxmlformats.org/spreadsheetml/2006/main" count="139" uniqueCount="29">
  <si>
    <t>Proyecto Norte I</t>
  </si>
  <si>
    <t>Proyectado</t>
  </si>
  <si>
    <t>Ejecutado</t>
  </si>
  <si>
    <t>Proyecto Norte II</t>
  </si>
  <si>
    <t>Proyecto Zonas</t>
  </si>
  <si>
    <t>CUENTAS</t>
  </si>
  <si>
    <t>Etiquetas de fila</t>
  </si>
  <si>
    <t>Total general</t>
  </si>
  <si>
    <t>Cuenta de CUENTAS</t>
  </si>
  <si>
    <t xml:space="preserve">Total </t>
  </si>
  <si>
    <t>Feb</t>
  </si>
  <si>
    <t>Ene</t>
  </si>
  <si>
    <t>Mar</t>
  </si>
  <si>
    <t>Abr</t>
  </si>
  <si>
    <t>Jun</t>
  </si>
  <si>
    <t>Jul</t>
  </si>
  <si>
    <t>Agt</t>
  </si>
  <si>
    <t>Sep</t>
  </si>
  <si>
    <t>Oct</t>
  </si>
  <si>
    <t>Nov</t>
  </si>
  <si>
    <t>May</t>
  </si>
  <si>
    <t>Dic</t>
  </si>
  <si>
    <t>AR Destacados</t>
  </si>
  <si>
    <t>Macromedidas</t>
  </si>
  <si>
    <t>Meta minima</t>
  </si>
  <si>
    <t>Total</t>
  </si>
  <si>
    <t>Total acumulado</t>
  </si>
  <si>
    <t>Proyectado acumulado</t>
  </si>
  <si>
    <t>Ejecutado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</si>
</sst>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[$€-2]* #,##0.00_);_([$€-2]* \(#,##0.00\);_([$€-2]* &quot;-&quot;??_)"/>
    <numFmt numFmtId="165" formatCode="_-* #,##0_-;\-* #,##0_-;_-* &quot;-&quot;??_-;_-@_-"/>
    <numFmt numFmtId="166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0"/>
      <name val="Arial"/>
      <family val="2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indexed="64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thin">
        <color theme="0" tint="-0.34998626667073579"/>
      </right>
      <top style="double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164" fontId="19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7" fontId="16" fillId="33" borderId="10" xfId="0" applyNumberFormat="1" applyFont="1" applyFill="1" applyBorder="1" applyAlignment="1">
      <alignment horizontal="center" vertical="center"/>
    </xf>
    <xf numFmtId="1" fontId="18" fillId="0" borderId="10" xfId="0" applyNumberFormat="1" applyFont="1" applyBorder="1" applyAlignment="1">
      <alignment vertical="center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16" fillId="0" borderId="10" xfId="0" applyFont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16" fillId="0" borderId="11" xfId="0" applyFont="1" applyBorder="1" applyAlignment="1">
      <alignment vertical="center" wrapText="1"/>
    </xf>
    <xf numFmtId="1" fontId="18" fillId="0" borderId="11" xfId="0" applyNumberFormat="1" applyFont="1" applyBorder="1" applyAlignment="1">
      <alignment vertical="center"/>
    </xf>
    <xf numFmtId="0" fontId="0" fillId="0" borderId="23" xfId="0" applyBorder="1"/>
    <xf numFmtId="1" fontId="0" fillId="0" borderId="0" xfId="0" applyNumberFormat="1"/>
    <xf numFmtId="1" fontId="18" fillId="0" borderId="18" xfId="0" applyNumberFormat="1" applyFont="1" applyBorder="1" applyAlignment="1">
      <alignment vertical="center"/>
    </xf>
    <xf numFmtId="1" fontId="16" fillId="33" borderId="14" xfId="0" applyNumberFormat="1" applyFont="1" applyFill="1" applyBorder="1" applyAlignment="1">
      <alignment horizontal="center" vertical="center"/>
    </xf>
    <xf numFmtId="0" fontId="20" fillId="0" borderId="12" xfId="0" applyFont="1" applyBorder="1"/>
    <xf numFmtId="1" fontId="18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1" applyNumberFormat="1" applyFont="1"/>
    <xf numFmtId="0" fontId="20" fillId="0" borderId="16" xfId="0" applyFont="1" applyBorder="1"/>
    <xf numFmtId="165" fontId="0" fillId="0" borderId="0" xfId="66" applyNumberFormat="1" applyFont="1"/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" fontId="18" fillId="0" borderId="24" xfId="0" applyNumberFormat="1" applyFont="1" applyBorder="1" applyAlignment="1">
      <alignment vertical="center"/>
    </xf>
    <xf numFmtId="1" fontId="18" fillId="0" borderId="25" xfId="0" applyNumberFormat="1" applyFont="1" applyBorder="1" applyAlignment="1">
      <alignment vertical="center"/>
    </xf>
    <xf numFmtId="0" fontId="0" fillId="0" borderId="26" xfId="0" applyBorder="1"/>
    <xf numFmtId="165" fontId="0" fillId="0" borderId="26" xfId="0" applyNumberFormat="1" applyBorder="1"/>
    <xf numFmtId="0" fontId="16" fillId="0" borderId="24" xfId="0" applyFont="1" applyBorder="1" applyAlignment="1">
      <alignment horizontal="center" vertical="center"/>
    </xf>
    <xf numFmtId="0" fontId="0" fillId="0" borderId="0" xfId="0" applyBorder="1"/>
    <xf numFmtId="0" fontId="16" fillId="0" borderId="25" xfId="0" applyFont="1" applyBorder="1" applyAlignment="1">
      <alignment horizontal="center" vertical="center"/>
    </xf>
  </cellXfs>
  <cellStyles count="6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3 2" xfId="53" xr:uid="{268FAC3F-2E10-4D0D-9537-1451E8D2D103}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3 2" xfId="54" xr:uid="{120DFCAA-CCF3-4DE9-82F2-EC568E40F0B0}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Millares [0] 2" xfId="43" xr:uid="{EB04E57A-6610-45E0-9E1B-6A4972509A7C}"/>
    <cellStyle name="Millares [0] 3" xfId="55" xr:uid="{70A77836-6AFA-4029-BCB4-8AB95D1131D4}"/>
    <cellStyle name="Millares [0] 4" xfId="61" xr:uid="{3112D199-A2B4-4A95-B778-BE6476F81543}"/>
    <cellStyle name="Millares [0] 5" xfId="58" xr:uid="{8A50E8D5-0F45-41D0-94DF-8CE319A4DF7D}"/>
    <cellStyle name="Millares 10 2 2 2 2 4" xfId="57" xr:uid="{00A6C2BD-5B11-4DBC-8F57-9497950592C7}"/>
    <cellStyle name="Millares 2" xfId="46" xr:uid="{E48BE3D6-B8ED-4A9B-80C2-C83FD640D880}"/>
    <cellStyle name="Millares 2 2" xfId="51" xr:uid="{FA13966E-9C14-45FC-839A-460D8C5048A4}"/>
    <cellStyle name="Millares 3" xfId="48" xr:uid="{78DFE676-AEBA-4AC3-AEE5-CB65B8B3B7F7}"/>
    <cellStyle name="Millares 4" xfId="50" xr:uid="{CBA28EEC-A3F4-42CF-BF02-83EB9B89EFF0}"/>
    <cellStyle name="Millares 5" xfId="44" xr:uid="{F33D55FC-BE01-4D98-8E8E-0B34726BEC3D}"/>
    <cellStyle name="Millares 6" xfId="56" xr:uid="{8ADB0937-27E1-49A9-9311-F9B47811BD9F}"/>
    <cellStyle name="Millares 7" xfId="66" xr:uid="{CB34D401-E09A-472D-B44C-B633B5D86CEF}"/>
    <cellStyle name="Moneda [0] 2" xfId="60" xr:uid="{6ACCA3ED-CDA0-4EF9-917C-1A8743F1F7D6}"/>
    <cellStyle name="Neutral" xfId="9" builtinId="28" customBuiltin="1"/>
    <cellStyle name="Normal" xfId="0" builtinId="0"/>
    <cellStyle name="Normal 107" xfId="65" xr:uid="{3B47A95A-5CE3-41F6-92C5-D51A51A2686A}"/>
    <cellStyle name="Normal 2" xfId="47" xr:uid="{469ACB90-8CB3-4963-A7CF-712CD8F72344}"/>
    <cellStyle name="Normal 2 13" xfId="45" xr:uid="{4BB91D92-97F7-4995-B760-C7D3516C80F3}"/>
    <cellStyle name="Normal 24" xfId="64" xr:uid="{DD444C62-DE6F-4B75-A194-9EC6C01F1B54}"/>
    <cellStyle name="Normal 3" xfId="49" xr:uid="{D060BFCB-80C7-4F14-AB54-A7EB58FC1CA4}"/>
    <cellStyle name="Normal 3 2" xfId="62" xr:uid="{8190B257-D248-4797-AE0A-131064962ED0}"/>
    <cellStyle name="Normal 3 2 2 2" xfId="63" xr:uid="{690BC8F7-7E91-46C7-9AEE-4BF4C0F9CE70}"/>
    <cellStyle name="Normal 3 2 2 2 5" xfId="59" xr:uid="{C6801E91-5B10-4E94-9B35-82A9A7C4BB16}"/>
    <cellStyle name="Notas" xfId="16" builtinId="10" customBuiltin="1"/>
    <cellStyle name="Notas 2" xfId="52" xr:uid="{58EC54DA-4651-4300-B6F2-2601567909F1}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</a:t>
            </a:r>
            <a:r>
              <a:rPr lang="es-CO" baseline="0"/>
              <a:t> NORTE II BUREAU VERITAS CSS 367/2021</a:t>
            </a:r>
            <a:endParaRPr lang="es-CO"/>
          </a:p>
        </c:rich>
      </c:tx>
      <c:layout>
        <c:manualLayout>
          <c:xMode val="edge"/>
          <c:yMode val="edge"/>
          <c:x val="3.5007119446491972E-2"/>
          <c:y val="2.583544786189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9203223943388208E-2"/>
                  <c:y val="-5.517254641782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51-48AC-9F2E-CE9992DED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Hoja1!$C$1:$N$2</c15:sqref>
                  </c15:fullRef>
                </c:ext>
              </c:extLst>
              <c:f>Hoja1!$D$1:$N$2</c:f>
              <c:multiLvlStrCache>
                <c:ptCount val="1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Agt</c:v>
                  </c:pt>
                  <c:pt idx="7">
                    <c:v>Sep</c:v>
                  </c:pt>
                  <c:pt idx="8">
                    <c:v>Oct</c:v>
                  </c:pt>
                  <c:pt idx="9">
                    <c:v>Dic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Hoja1!$C$5:$M$5</c15:sqref>
                  </c15:fullRef>
                </c:ext>
              </c:extLst>
              <c:f>Hoja1!$D$5:$L$5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20</c:v>
                </c:pt>
                <c:pt idx="3">
                  <c:v>49</c:v>
                </c:pt>
                <c:pt idx="4">
                  <c:v>27</c:v>
                </c:pt>
                <c:pt idx="5">
                  <c:v>56</c:v>
                </c:pt>
                <c:pt idx="6">
                  <c:v>105</c:v>
                </c:pt>
                <c:pt idx="7">
                  <c:v>17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8AC-9F2E-CE9992DED0BF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2.6914290915696432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1-48AC-9F2E-CE9992DED0B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051-48AC-9F2E-CE9992DED0BF}"/>
                </c:ext>
              </c:extLst>
            </c:dLbl>
            <c:dLbl>
              <c:idx val="2"/>
              <c:layout>
                <c:manualLayout>
                  <c:x val="-3.0626428719918674E-2"/>
                  <c:y val="4.4469731557620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051-48AC-9F2E-CE9992DED0B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051-48AC-9F2E-CE9992DED0BF}"/>
                </c:ext>
              </c:extLst>
            </c:dLbl>
            <c:dLbl>
              <c:idx val="4"/>
              <c:layout>
                <c:manualLayout>
                  <c:x val="-3.2589278477524443E-2"/>
                  <c:y val="4.4860528452821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051-48AC-9F2E-CE9992DED0BF}"/>
                </c:ext>
              </c:extLst>
            </c:dLbl>
            <c:dLbl>
              <c:idx val="5"/>
              <c:layout>
                <c:manualLayout>
                  <c:x val="-3.3150537849726373E-2"/>
                  <c:y val="3.5824947705402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4051-48AC-9F2E-CE9992DED0BF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051-48AC-9F2E-CE9992DED0BF}"/>
                </c:ext>
              </c:extLst>
            </c:dLbl>
            <c:dLbl>
              <c:idx val="7"/>
              <c:layout>
                <c:manualLayout>
                  <c:x val="-3.2589278477524353E-2"/>
                  <c:y val="4.0538098307717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051-48AC-9F2E-CE9992DED0BF}"/>
                </c:ext>
              </c:extLst>
            </c:dLbl>
            <c:dLbl>
              <c:idx val="8"/>
              <c:layout>
                <c:manualLayout>
                  <c:x val="-3.2589278477524443E-2"/>
                  <c:y val="4.4860528452821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36235576661269E-2"/>
                      <c:h val="5.94636192158629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051-48AC-9F2E-CE9992DED0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t" anchorCtr="1">
                <a:no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2022 Feb</c:v>
              </c:pt>
              <c:pt idx="1">
                <c:v>2022 Mar</c:v>
              </c:pt>
              <c:pt idx="2">
                <c:v>2022 Abr</c:v>
              </c:pt>
              <c:pt idx="3">
                <c:v>2022 May</c:v>
              </c:pt>
              <c:pt idx="4">
                <c:v>2022 Jun</c:v>
              </c:pt>
              <c:pt idx="5">
                <c:v>2022 Jul</c:v>
              </c:pt>
              <c:pt idx="6">
                <c:v>2022 Agt</c:v>
              </c:pt>
              <c:pt idx="7">
                <c:v>2022 Sep</c:v>
              </c:pt>
              <c:pt idx="8">
                <c:v>2022 Oct</c:v>
              </c:pt>
              <c:pt idx="9">
                <c:v>2022 Nov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Hoja1!$C$6:$L$6</c15:sqref>
                  </c15:fullRef>
                </c:ext>
              </c:extLst>
              <c:f>Hoja1!$D$6:$L$6</c:f>
              <c:numCache>
                <c:formatCode>General</c:formatCode>
                <c:ptCount val="9"/>
                <c:pt idx="0">
                  <c:v>2</c:v>
                </c:pt>
                <c:pt idx="1">
                  <c:v>15</c:v>
                </c:pt>
                <c:pt idx="2">
                  <c:v>13</c:v>
                </c:pt>
                <c:pt idx="3">
                  <c:v>20</c:v>
                </c:pt>
                <c:pt idx="4">
                  <c:v>18</c:v>
                </c:pt>
                <c:pt idx="5">
                  <c:v>12</c:v>
                </c:pt>
                <c:pt idx="6">
                  <c:v>42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Hoja1!$C$6</c15:sqref>
                  <c15:dLbl>
                    <c:idx val="-1"/>
                    <c:dLblPos val="b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"/>
                            <c:h val="0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0-E249-4AEA-89FA-F3C6C43C710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051-48AC-9F2E-CE9992DE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90911"/>
        <c:axId val="1946584255"/>
      </c:lineChart>
      <c:catAx>
        <c:axId val="194659091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84255"/>
        <c:crosses val="autoZero"/>
        <c:auto val="1"/>
        <c:lblAlgn val="ctr"/>
        <c:lblOffset val="100"/>
        <c:noMultiLvlLbl val="0"/>
      </c:catAx>
      <c:valAx>
        <c:axId val="1946584255"/>
        <c:scaling>
          <c:orientation val="minMax"/>
          <c:max val="1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6077671801756563"/>
          <c:y val="0.64929308134556496"/>
          <c:w val="0.16765047870976207"/>
          <c:h val="0.1427377303665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 ZONAS</a:t>
            </a:r>
          </a:p>
        </c:rich>
      </c:tx>
      <c:layout>
        <c:manualLayout>
          <c:xMode val="edge"/>
          <c:yMode val="edge"/>
          <c:x val="3.1180777049525054E-2"/>
          <c:y val="2.75779402535867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468F-41EE-A9C0-9554DA46BF7D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bg2">
                    <a:lumMod val="2500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68F-41EE-A9C0-9554DA46BF7D}"/>
              </c:ext>
            </c:extLst>
          </c:dPt>
          <c:dLbls>
            <c:dLbl>
              <c:idx val="0"/>
              <c:layout>
                <c:manualLayout>
                  <c:x val="-4.9090250921981209E-2"/>
                  <c:y val="-0.209686431956284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8F-41EE-A9C0-9554DA46BF7D}"/>
                </c:ext>
              </c:extLst>
            </c:dLbl>
            <c:dLbl>
              <c:idx val="2"/>
              <c:layout>
                <c:manualLayout>
                  <c:x val="-4.746969837929739E-2"/>
                  <c:y val="-4.886838164982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68F-41EE-A9C0-9554DA46BF7D}"/>
                </c:ext>
              </c:extLst>
            </c:dLbl>
            <c:dLbl>
              <c:idx val="3"/>
              <c:layout>
                <c:manualLayout>
                  <c:x val="-1.8153808022623587E-2"/>
                  <c:y val="-5.71641707090376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8F-41EE-A9C0-9554DA46BF7D}"/>
                </c:ext>
              </c:extLst>
            </c:dLbl>
            <c:dLbl>
              <c:idx val="5"/>
              <c:layout>
                <c:manualLayout>
                  <c:x val="-4.9721545391927753E-2"/>
                  <c:y val="-3.7735326792885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68F-41EE-A9C0-9554DA46BF7D}"/>
                </c:ext>
              </c:extLst>
            </c:dLbl>
            <c:dLbl>
              <c:idx val="6"/>
              <c:layout>
                <c:manualLayout>
                  <c:x val="-4.8084100588946181E-2"/>
                  <c:y val="5.6451775499666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8F-41EE-A9C0-9554DA46BF7D}"/>
                </c:ext>
              </c:extLst>
            </c:dLbl>
            <c:dLbl>
              <c:idx val="7"/>
              <c:layout>
                <c:manualLayout>
                  <c:x val="-4.4338801568387515E-2"/>
                  <c:y val="-3.6857085544456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68F-41EE-A9C0-9554DA46BF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Hoja1!$C$20:$N$20</c15:sqref>
                  </c15:fullRef>
                </c:ext>
              </c:extLst>
              <c:f>Hoja1!$D$20:$K$20</c:f>
              <c:numCache>
                <c:formatCode>_-* #,##0_-;\-* #,##0_-;_-* "-"??_-;_-@_-</c:formatCode>
                <c:ptCount val="8"/>
                <c:pt idx="0">
                  <c:v>1288</c:v>
                </c:pt>
                <c:pt idx="1">
                  <c:v>0</c:v>
                </c:pt>
                <c:pt idx="2">
                  <c:v>26170</c:v>
                </c:pt>
                <c:pt idx="3">
                  <c:v>1000</c:v>
                </c:pt>
                <c:pt idx="4">
                  <c:v>0</c:v>
                </c:pt>
                <c:pt idx="5">
                  <c:v>13347</c:v>
                </c:pt>
                <c:pt idx="6">
                  <c:v>5664</c:v>
                </c:pt>
                <c:pt idx="7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68F-41EE-A9C0-9554DA46BF7D}"/>
            </c:ext>
          </c:extLst>
        </c:ser>
        <c:ser>
          <c:idx val="1"/>
          <c:order val="1"/>
          <c:tx>
            <c:strRef>
              <c:f>Hoja1!$B$21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68F-41EE-A9C0-9554DA46BF7D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002060"/>
                </a:solidFill>
                <a:ln>
                  <a:solidFill>
                    <a:srgbClr val="00206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68F-41EE-A9C0-9554DA46BF7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68F-41EE-A9C0-9554DA46BF7D}"/>
                </c:ext>
              </c:extLst>
            </c:dLbl>
            <c:dLbl>
              <c:idx val="1"/>
              <c:layout>
                <c:manualLayout>
                  <c:x val="-6.1686444006184248E-2"/>
                  <c:y val="-4.39522468975752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68F-41EE-A9C0-9554DA46BF7D}"/>
                </c:ext>
              </c:extLst>
            </c:dLbl>
            <c:dLbl>
              <c:idx val="2"/>
              <c:layout>
                <c:manualLayout>
                  <c:x val="-4.9724521036607669E-2"/>
                  <c:y val="-2.3418854814818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68F-41EE-A9C0-9554DA46BF7D}"/>
                </c:ext>
              </c:extLst>
            </c:dLbl>
            <c:dLbl>
              <c:idx val="5"/>
              <c:layout>
                <c:manualLayout>
                  <c:x val="-4.7461159631290148E-2"/>
                  <c:y val="8.5577945961166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68F-41EE-A9C0-9554DA46BF7D}"/>
                </c:ext>
              </c:extLst>
            </c:dLbl>
            <c:dLbl>
              <c:idx val="6"/>
              <c:layout>
                <c:manualLayout>
                  <c:x val="-4.1302943307033359E-2"/>
                  <c:y val="-7.81515106262065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68F-41EE-A9C0-9554DA46BF7D}"/>
                </c:ext>
              </c:extLst>
            </c:dLbl>
            <c:dLbl>
              <c:idx val="7"/>
              <c:layout>
                <c:manualLayout>
                  <c:x val="-3.9185122034133602E-2"/>
                  <c:y val="-4.1261960911088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68F-41EE-A9C0-9554DA46BF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Hoja1!$C$21:$N$21</c15:sqref>
                  </c15:fullRef>
                </c:ext>
              </c:extLst>
              <c:f>Hoja1!$D$21:$K$21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684</c:v>
                </c:pt>
                <c:pt idx="2">
                  <c:v>30806</c:v>
                </c:pt>
                <c:pt idx="3">
                  <c:v>17535</c:v>
                </c:pt>
                <c:pt idx="4">
                  <c:v>12460</c:v>
                </c:pt>
                <c:pt idx="5">
                  <c:v>13057</c:v>
                </c:pt>
                <c:pt idx="6">
                  <c:v>6599</c:v>
                </c:pt>
                <c:pt idx="7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68F-41EE-A9C0-9554DA46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5007"/>
        <c:axId val="533309935"/>
        <c:extLst/>
      </c:lineChart>
      <c:dateAx>
        <c:axId val="533265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out"/>
        <c:tickLblPos val="nextTo"/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2232682879480501"/>
          <c:y val="0.19557418702917501"/>
          <c:w val="0.16154875343513034"/>
          <c:h val="0.143679359190353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Hoja1!$B$29</c:f>
              <c:strCache>
                <c:ptCount val="1"/>
                <c:pt idx="0">
                  <c:v>Ejecutado acumulado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2.251025102652062E-3"/>
                  <c:y val="-1.2744213926181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2D-4569-AA6A-C5BA9D81BE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Hoja1!$C$29:$N$29</c15:sqref>
                  </c15:fullRef>
                </c:ext>
              </c:extLst>
              <c:f>Hoja1!$D$29:$K$29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684</c:v>
                </c:pt>
                <c:pt idx="2">
                  <c:v>31490</c:v>
                </c:pt>
                <c:pt idx="3">
                  <c:v>49025</c:v>
                </c:pt>
                <c:pt idx="4">
                  <c:v>61485</c:v>
                </c:pt>
                <c:pt idx="5">
                  <c:v>74542</c:v>
                </c:pt>
                <c:pt idx="6">
                  <c:v>81141</c:v>
                </c:pt>
                <c:pt idx="7">
                  <c:v>94907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569-AA6A-C5BA9D81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65007"/>
        <c:axId val="533309935"/>
      </c:barChart>
      <c:lineChart>
        <c:grouping val="standard"/>
        <c:varyColors val="0"/>
        <c:ser>
          <c:idx val="2"/>
          <c:order val="0"/>
          <c:tx>
            <c:strRef>
              <c:f>Hoja1!$B$28</c:f>
              <c:strCache>
                <c:ptCount val="1"/>
                <c:pt idx="0">
                  <c:v>Proyectado acumulado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010488359009771E-2"/>
                  <c:y val="-6.1628810887907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2D-4569-AA6A-C5BA9D81BE25}"/>
                </c:ext>
              </c:extLst>
            </c:dLbl>
            <c:dLbl>
              <c:idx val="1"/>
              <c:layout>
                <c:manualLayout>
                  <c:x val="-6.2410114086206524E-3"/>
                  <c:y val="2.3332615286634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2D-4569-AA6A-C5BA9D81BE25}"/>
                </c:ext>
              </c:extLst>
            </c:dLbl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Hoja1!$C$28:$N$28</c15:sqref>
                  </c15:fullRef>
                </c:ext>
              </c:extLst>
              <c:f>Hoja1!$D$28:$K$28</c:f>
              <c:numCache>
                <c:formatCode>_-* #,##0_-;\-* #,##0_-;_-* "-"??_-;_-@_-</c:formatCode>
                <c:ptCount val="8"/>
                <c:pt idx="0">
                  <c:v>1288</c:v>
                </c:pt>
                <c:pt idx="1">
                  <c:v>1288</c:v>
                </c:pt>
                <c:pt idx="2">
                  <c:v>27458</c:v>
                </c:pt>
                <c:pt idx="3">
                  <c:v>28458</c:v>
                </c:pt>
                <c:pt idx="4">
                  <c:v>28458</c:v>
                </c:pt>
                <c:pt idx="5">
                  <c:v>41805</c:v>
                </c:pt>
                <c:pt idx="6">
                  <c:v>47469</c:v>
                </c:pt>
                <c:pt idx="7">
                  <c:v>56233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D-4569-AA6A-C5BA9D81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65007"/>
        <c:axId val="533309935"/>
        <c:extLst/>
      </c:lineChart>
      <c:dateAx>
        <c:axId val="5332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15709354728595"/>
          <c:y val="0.31796847195202554"/>
          <c:w val="0.2578136650726402"/>
          <c:h val="0.14280164794197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400"/>
              <a:t>PROYECTO NORTE I PRODUCEL</a:t>
            </a:r>
            <a:r>
              <a:rPr lang="es-CO" sz="1400" baseline="0"/>
              <a:t> CSS 377/2021</a:t>
            </a:r>
            <a:endParaRPr lang="es-CO" sz="1400"/>
          </a:p>
        </c:rich>
      </c:tx>
      <c:layout>
        <c:manualLayout>
          <c:xMode val="edge"/>
          <c:yMode val="edge"/>
          <c:x val="3.5007119446491972E-2"/>
          <c:y val="2.583544786189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Hoja1!$C$1:$N$2</c15:sqref>
                  </c15:fullRef>
                </c:ext>
              </c:extLst>
              <c:f>Hoja1!$D$1:$N$2</c:f>
              <c:multiLvlStrCache>
                <c:ptCount val="9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Agt</c:v>
                  </c:pt>
                  <c:pt idx="7">
                    <c:v>Sep</c:v>
                  </c:pt>
                  <c:pt idx="8">
                    <c:v>Oct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Hoja1!$C$3:$N$3</c15:sqref>
                  </c15:fullRef>
                </c:ext>
              </c:extLst>
              <c:f>Hoja1!$D$3:$L$3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36</c:v>
                </c:pt>
                <c:pt idx="4">
                  <c:v>32</c:v>
                </c:pt>
                <c:pt idx="5">
                  <c:v>119</c:v>
                </c:pt>
                <c:pt idx="6">
                  <c:v>96</c:v>
                </c:pt>
                <c:pt idx="7">
                  <c:v>96</c:v>
                </c:pt>
                <c:pt idx="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2-4CA5-BAD4-CBCC06F2B803}"/>
            </c:ext>
          </c:extLst>
        </c:ser>
        <c:ser>
          <c:idx val="1"/>
          <c:order val="1"/>
          <c:tx>
            <c:strRef>
              <c:f>Hoja1!$B$4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B2-4CA5-BAD4-CBCC06F2B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B2-4CA5-BAD4-CBCC06F2B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B2-4CA5-BAD4-CBCC06F2B803}"/>
                </c:ext>
              </c:extLst>
            </c:dLbl>
            <c:dLbl>
              <c:idx val="3"/>
              <c:layout>
                <c:manualLayout>
                  <c:x val="-3.0459215038749692E-2"/>
                  <c:y val="-4.2700610285337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B2-4CA5-BAD4-CBCC06F2B803}"/>
                </c:ext>
              </c:extLst>
            </c:dLbl>
            <c:dLbl>
              <c:idx val="5"/>
              <c:layout>
                <c:manualLayout>
                  <c:x val="-3.2882382504044017E-2"/>
                  <c:y val="4.3585209795139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B2-4CA5-BAD4-CBCC06F2B803}"/>
                </c:ext>
              </c:extLst>
            </c:dLbl>
            <c:dLbl>
              <c:idx val="6"/>
              <c:layout>
                <c:manualLayout>
                  <c:x val="-3.3016076512528802E-2"/>
                  <c:y val="4.3540363459650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B2-4CA5-BAD4-CBCC06F2B803}"/>
                </c:ext>
              </c:extLst>
            </c:dLbl>
            <c:dLbl>
              <c:idx val="7"/>
              <c:layout>
                <c:manualLayout>
                  <c:x val="-2.6739748379816897E-2"/>
                  <c:y val="-4.7014901289361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B2-4CA5-BAD4-CBCC06F2B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2022 Feb</c:v>
              </c:pt>
              <c:pt idx="1">
                <c:v>2022 Mar</c:v>
              </c:pt>
              <c:pt idx="2">
                <c:v>2022 Abr</c:v>
              </c:pt>
              <c:pt idx="3">
                <c:v>2022 May</c:v>
              </c:pt>
              <c:pt idx="4">
                <c:v>2022 Jun</c:v>
              </c:pt>
              <c:pt idx="5">
                <c:v>2022 Jul</c:v>
              </c:pt>
              <c:pt idx="6">
                <c:v>2022 Agt</c:v>
              </c:pt>
              <c:pt idx="7">
                <c:v>2022 Sep</c:v>
              </c:pt>
              <c:pt idx="8">
                <c:v>2022 Oct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Hoja1!$C$4:$N$4</c15:sqref>
                  </c15:fullRef>
                </c:ext>
              </c:extLst>
              <c:f>Hoja1!$D$4:$L$4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5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2-4CA5-BAD4-CBCC06F2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90911"/>
        <c:axId val="1946584255"/>
      </c:lineChart>
      <c:catAx>
        <c:axId val="194659091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84255"/>
        <c:crosses val="autoZero"/>
        <c:auto val="1"/>
        <c:lblAlgn val="ctr"/>
        <c:lblOffset val="100"/>
        <c:noMultiLvlLbl val="0"/>
      </c:catAx>
      <c:valAx>
        <c:axId val="1946584255"/>
        <c:scaling>
          <c:orientation val="minMax"/>
          <c:max val="1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6805333134706344"/>
          <c:y val="0.55842166360638301"/>
          <c:w val="0.1846293267022476"/>
          <c:h val="0.1773555127528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</a:t>
            </a:r>
            <a:r>
              <a:rPr lang="es-CO" baseline="0"/>
              <a:t> ZONAS DELTEC CSS 369/2021</a:t>
            </a:r>
            <a:endParaRPr lang="es-CO"/>
          </a:p>
        </c:rich>
      </c:tx>
      <c:layout>
        <c:manualLayout>
          <c:xMode val="edge"/>
          <c:yMode val="edge"/>
          <c:x val="3.5007119446491972E-2"/>
          <c:y val="2.583544786189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997-4C9D-9E07-AFC1E151CE5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997-4C9D-9E07-AFC1E151CE5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997-4C9D-9E07-AFC1E151CE5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997-4C9D-9E07-AFC1E151CE5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97-4C9D-9E07-AFC1E151CE5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997-4C9D-9E07-AFC1E151CE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Hoja1!$C$1:$N$2</c15:sqref>
                  </c15:fullRef>
                </c:ext>
              </c:extLst>
              <c:f>Hoja1!$D$1:$N$2</c:f>
              <c:multiLvlStrCache>
                <c:ptCount val="9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Agt</c:v>
                  </c:pt>
                  <c:pt idx="7">
                    <c:v>Sep</c:v>
                  </c:pt>
                  <c:pt idx="8">
                    <c:v>Oct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Hoja1!$C$7:$N$7</c15:sqref>
                  </c15:fullRef>
                </c:ext>
              </c:extLst>
              <c:f>Hoja1!$D$7:$L$7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73</c:v>
                </c:pt>
                <c:pt idx="6">
                  <c:v>69</c:v>
                </c:pt>
                <c:pt idx="7">
                  <c:v>68</c:v>
                </c:pt>
                <c:pt idx="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7-4C9D-9E07-AFC1E151CE53}"/>
            </c:ext>
          </c:extLst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97-4C9D-9E07-AFC1E151CE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7-4C9D-9E07-AFC1E151CE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Hoja1!$C$1:$N$2</c15:sqref>
                  </c15:fullRef>
                </c:ext>
              </c:extLst>
              <c:f>Hoja1!$D$1:$N$2</c:f>
              <c:multiLvlStrCache>
                <c:ptCount val="9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Agt</c:v>
                  </c:pt>
                  <c:pt idx="7">
                    <c:v>Sep</c:v>
                  </c:pt>
                  <c:pt idx="8">
                    <c:v>Oct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Hoja1!$C$8:$N$8</c15:sqref>
                  </c15:fullRef>
                </c:ext>
              </c:extLst>
              <c:f>Hoja1!$D$8:$L$8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33</c:v>
                </c:pt>
                <c:pt idx="6">
                  <c:v>23</c:v>
                </c:pt>
                <c:pt idx="7">
                  <c:v>41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97-4C9D-9E07-AFC1E151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90911"/>
        <c:axId val="1946584255"/>
      </c:lineChart>
      <c:catAx>
        <c:axId val="194659091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84255"/>
        <c:crosses val="autoZero"/>
        <c:auto val="1"/>
        <c:lblAlgn val="ctr"/>
        <c:lblOffset val="100"/>
        <c:noMultiLvlLbl val="0"/>
      </c:catAx>
      <c:valAx>
        <c:axId val="1946584255"/>
        <c:scaling>
          <c:orientation val="minMax"/>
          <c:max val="1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0.77761136682933873"/>
          <c:y val="0.51834676192875484"/>
          <c:w val="0.16765047870976207"/>
          <c:h val="0.14273773036659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DESTACADOS BRIGADAS ESPECIALES PERDIDAS 377/367/369</a:t>
            </a:r>
            <a:r>
              <a:rPr lang="es-CO" baseline="0"/>
              <a:t>  </a:t>
            </a:r>
          </a:p>
        </c:rich>
      </c:tx>
      <c:layout>
        <c:manualLayout>
          <c:xMode val="edge"/>
          <c:yMode val="edge"/>
          <c:x val="3.5007119446491972E-2"/>
          <c:y val="2.583544786189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6"/>
              <c:spPr>
                <a:solidFill>
                  <a:srgbClr val="0070C0"/>
                </a:solidFill>
                <a:ln w="190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38E-4869-8C44-BD20A51D7098}"/>
              </c:ext>
            </c:extLst>
          </c:dPt>
          <c:dLbls>
            <c:dLbl>
              <c:idx val="0"/>
              <c:layout>
                <c:manualLayout>
                  <c:x val="-2.6074785454297512E-2"/>
                  <c:y val="-5.7914653830429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8E-4869-8C44-BD20A51D7098}"/>
                </c:ext>
              </c:extLst>
            </c:dLbl>
            <c:dLbl>
              <c:idx val="1"/>
              <c:layout>
                <c:manualLayout>
                  <c:x val="-2.6074785454297512E-2"/>
                  <c:y val="-4.93394566093332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8E-4869-8C44-BD20A51D70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Hoja1!$C$10:$N$10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31</c:v>
                </c:pt>
                <c:pt idx="3">
                  <c:v>49</c:v>
                </c:pt>
                <c:pt idx="4">
                  <c:v>64</c:v>
                </c:pt>
                <c:pt idx="5">
                  <c:v>72</c:v>
                </c:pt>
                <c:pt idx="6">
                  <c:v>62</c:v>
                </c:pt>
                <c:pt idx="7">
                  <c:v>82</c:v>
                </c:pt>
                <c:pt idx="8">
                  <c:v>61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E-4869-8C44-BD20A51D7098}"/>
            </c:ext>
          </c:extLst>
        </c:ser>
        <c:ser>
          <c:idx val="1"/>
          <c:order val="1"/>
          <c:tx>
            <c:strRef>
              <c:f>Hoja1!$A$13</c:f>
              <c:strCache>
                <c:ptCount val="1"/>
                <c:pt idx="0">
                  <c:v>Meta minima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Hoja1!$C$13:$N$13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E-4869-8C44-BD20A51D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590911"/>
        <c:axId val="1946584255"/>
      </c:lineChart>
      <c:catAx>
        <c:axId val="194659091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84255"/>
        <c:crosses val="autoZero"/>
        <c:auto val="1"/>
        <c:lblAlgn val="ctr"/>
        <c:lblOffset val="100"/>
        <c:noMultiLvlLbl val="0"/>
      </c:catAx>
      <c:valAx>
        <c:axId val="1946584255"/>
        <c:scaling>
          <c:orientation val="minMax"/>
          <c:max val="1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ANALISIS</a:t>
            </a:r>
            <a:endParaRPr lang="es-CO" baseline="0"/>
          </a:p>
        </c:rich>
      </c:tx>
      <c:layout>
        <c:manualLayout>
          <c:xMode val="edge"/>
          <c:yMode val="edge"/>
          <c:x val="3.5007119446491972E-2"/>
          <c:y val="2.5835447861896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Hoja1!$A$11</c:f>
              <c:strCache>
                <c:ptCount val="1"/>
                <c:pt idx="0">
                  <c:v>AR Destacados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F5FE-41C8-B5F9-0620962D6605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5FE-41C8-B5F9-0620962D6605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F5FE-41C8-B5F9-0620962D660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F5FE-41C8-B5F9-0620962D6605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F5FE-41C8-B5F9-0620962D6605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F5FE-41C8-B5F9-0620962D6605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F5FE-41C8-B5F9-0620962D6605}"/>
              </c:ext>
            </c:extLst>
          </c:dPt>
          <c:dPt>
            <c:idx val="9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12700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5FE-41C8-B5F9-0620962D660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FE-41C8-B5F9-0620962D66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5FE-41C8-B5F9-0620962D66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5FE-41C8-B5F9-0620962D66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5FE-41C8-B5F9-0620962D66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5FE-41C8-B5F9-0620962D660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5FE-41C8-B5F9-0620962D66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5FE-41C8-B5F9-0620962D6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Hoja1!$C$11:$N$11</c:f>
              <c:numCache>
                <c:formatCode>General</c:formatCode>
                <c:ptCount val="12"/>
                <c:pt idx="0">
                  <c:v>112</c:v>
                </c:pt>
                <c:pt idx="1">
                  <c:v>38</c:v>
                </c:pt>
                <c:pt idx="2">
                  <c:v>111</c:v>
                </c:pt>
                <c:pt idx="3">
                  <c:v>102</c:v>
                </c:pt>
                <c:pt idx="4">
                  <c:v>107</c:v>
                </c:pt>
                <c:pt idx="5">
                  <c:v>114</c:v>
                </c:pt>
                <c:pt idx="6">
                  <c:v>121</c:v>
                </c:pt>
                <c:pt idx="7">
                  <c:v>107</c:v>
                </c:pt>
                <c:pt idx="8">
                  <c:v>119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E-41C8-B5F9-0620962D6605}"/>
            </c:ext>
          </c:extLst>
        </c:ser>
        <c:ser>
          <c:idx val="3"/>
          <c:order val="1"/>
          <c:tx>
            <c:strRef>
              <c:f>Hoja1!$A$12</c:f>
              <c:strCache>
                <c:ptCount val="1"/>
                <c:pt idx="0">
                  <c:v>Macromedidas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6"/>
              <c:spPr>
                <a:solidFill>
                  <a:schemeClr val="accent2">
                    <a:lumMod val="75000"/>
                  </a:schemeClr>
                </a:solidFill>
                <a:ln w="12700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5FE-41C8-B5F9-0620962D660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FE-41C8-B5F9-0620962D66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5FE-41C8-B5F9-0620962D6605}"/>
                </c:ext>
              </c:extLst>
            </c:dLbl>
            <c:dLbl>
              <c:idx val="2"/>
              <c:layout>
                <c:manualLayout>
                  <c:x val="-3.3151837553307334E-2"/>
                  <c:y val="-3.5004321380920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5FE-41C8-B5F9-0620962D66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5FE-41C8-B5F9-0620962D66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5FE-41C8-B5F9-0620962D66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5FE-41C8-B5F9-0620962D66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5FE-41C8-B5F9-0620962D6605}"/>
                </c:ext>
              </c:extLst>
            </c:dLbl>
            <c:dLbl>
              <c:idx val="7"/>
              <c:layout>
                <c:manualLayout>
                  <c:x val="-3.3151837553307334E-2"/>
                  <c:y val="-4.324788693722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5FE-41C8-B5F9-0620962D66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5FE-41C8-B5F9-0620962D66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5FE-41C8-B5F9-0620962D6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Hoja1!$C$12:$N$12</c:f>
              <c:numCache>
                <c:formatCode>General</c:formatCode>
                <c:ptCount val="12"/>
                <c:pt idx="0">
                  <c:v>0</c:v>
                </c:pt>
                <c:pt idx="1">
                  <c:v>387</c:v>
                </c:pt>
                <c:pt idx="2">
                  <c:v>512</c:v>
                </c:pt>
                <c:pt idx="3">
                  <c:v>238</c:v>
                </c:pt>
                <c:pt idx="4">
                  <c:v>260</c:v>
                </c:pt>
                <c:pt idx="5">
                  <c:v>285</c:v>
                </c:pt>
                <c:pt idx="6">
                  <c:v>224</c:v>
                </c:pt>
                <c:pt idx="7">
                  <c:v>316</c:v>
                </c:pt>
                <c:pt idx="8">
                  <c:v>242</c:v>
                </c:pt>
                <c:pt idx="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FE-41C8-B5F9-0620962D6605}"/>
            </c:ext>
          </c:extLst>
        </c:ser>
        <c:ser>
          <c:idx val="0"/>
          <c:order val="2"/>
          <c:tx>
            <c:strRef>
              <c:f>Hoja1!$A$9</c:f>
              <c:strCache>
                <c:ptCount val="1"/>
                <c:pt idx="0">
                  <c:v>Total </c:v>
                </c:pt>
              </c:strCache>
            </c:strRef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6"/>
              <c:spPr>
                <a:solidFill>
                  <a:schemeClr val="accent5">
                    <a:lumMod val="50000"/>
                  </a:schemeClr>
                </a:solidFill>
                <a:ln w="1270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5FE-41C8-B5F9-0620962D660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FE-41C8-B5F9-0620962D66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FE-41C8-B5F9-0620962D66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FE-41C8-B5F9-0620962D66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FE-41C8-B5F9-0620962D66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FE-41C8-B5F9-0620962D66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FE-41C8-B5F9-0620962D66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FE-41C8-B5F9-0620962D6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Hoja1!$C$10:$N$10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31</c:v>
                </c:pt>
                <c:pt idx="3">
                  <c:v>49</c:v>
                </c:pt>
                <c:pt idx="4">
                  <c:v>64</c:v>
                </c:pt>
                <c:pt idx="5">
                  <c:v>72</c:v>
                </c:pt>
                <c:pt idx="6">
                  <c:v>62</c:v>
                </c:pt>
                <c:pt idx="7">
                  <c:v>82</c:v>
                </c:pt>
                <c:pt idx="8">
                  <c:v>61</c:v>
                </c:pt>
                <c:pt idx="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E-41C8-B5F9-0620962D6605}"/>
            </c:ext>
          </c:extLst>
        </c:ser>
        <c:ser>
          <c:idx val="1"/>
          <c:order val="3"/>
          <c:tx>
            <c:strRef>
              <c:f>Hoja1!$A$13</c:f>
              <c:strCache>
                <c:ptCount val="1"/>
                <c:pt idx="0">
                  <c:v>Meta minima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Hoja1!$C$1:$N$2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Agt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Hoja1!$C$13:$N$13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E-41C8-B5F9-0620962D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590911"/>
        <c:axId val="1946584255"/>
      </c:lineChart>
      <c:catAx>
        <c:axId val="194659091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84255"/>
        <c:crosses val="autoZero"/>
        <c:auto val="1"/>
        <c:lblAlgn val="ctr"/>
        <c:lblOffset val="100"/>
        <c:noMultiLvlLbl val="0"/>
      </c:catAx>
      <c:valAx>
        <c:axId val="1946584255"/>
        <c:scaling>
          <c:orientation val="minMax"/>
          <c:max val="5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visitas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65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</a:t>
            </a:r>
            <a:r>
              <a:rPr lang="es-CO" baseline="0"/>
              <a:t> 2 </a:t>
            </a:r>
            <a:endParaRPr lang="es-CO"/>
          </a:p>
        </c:rich>
      </c:tx>
      <c:layout>
        <c:manualLayout>
          <c:xMode val="edge"/>
          <c:yMode val="edge"/>
          <c:x val="3.1180777049525054E-2"/>
          <c:y val="2.7577940253586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Hoja1!$B$18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6"/>
              <c:spPr>
                <a:solidFill>
                  <a:schemeClr val="bg2">
                    <a:lumMod val="25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E1-4293-92F8-296F6611D1F0}"/>
              </c:ext>
            </c:extLst>
          </c:dPt>
          <c:dLbls>
            <c:dLbl>
              <c:idx val="1"/>
              <c:layout>
                <c:manualLayout>
                  <c:x val="-4.9090250921981209E-2"/>
                  <c:y val="-0.209686431956284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E1-4293-92F8-296F6611D1F0}"/>
                </c:ext>
              </c:extLst>
            </c:dLbl>
            <c:dLbl>
              <c:idx val="4"/>
              <c:layout>
                <c:manualLayout>
                  <c:x val="-5.4230940824722546E-2"/>
                  <c:y val="-5.716415993488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E1-4293-92F8-296F6611D1F0}"/>
                </c:ext>
              </c:extLst>
            </c:dLbl>
            <c:dLbl>
              <c:idx val="6"/>
              <c:layout>
                <c:manualLayout>
                  <c:x val="-4.9721563717054697E-2"/>
                  <c:y val="3.6043895189310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E1-4293-92F8-296F6611D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Hoja1!$D$15:$L$15</c:f>
              <c:numCache>
                <c:formatCode>mmm\-yy</c:formatCode>
                <c:ptCount val="9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Hoja1!$C$18:$K$18</c15:sqref>
                  </c15:fullRef>
                </c:ext>
              </c:extLst>
              <c:f>Hoja1!$D$18:$K$18</c:f>
              <c:numCache>
                <c:formatCode>_-* #,##0_-;\-* #,##0_-;_-* "-"??_-;_-@_-</c:formatCode>
                <c:ptCount val="8"/>
                <c:pt idx="0">
                  <c:v>10596</c:v>
                </c:pt>
                <c:pt idx="1">
                  <c:v>4797</c:v>
                </c:pt>
                <c:pt idx="2">
                  <c:v>139954</c:v>
                </c:pt>
                <c:pt idx="3">
                  <c:v>115814</c:v>
                </c:pt>
                <c:pt idx="4">
                  <c:v>32275</c:v>
                </c:pt>
                <c:pt idx="5">
                  <c:v>39293</c:v>
                </c:pt>
                <c:pt idx="6">
                  <c:v>12089</c:v>
                </c:pt>
                <c:pt idx="7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180-86C1-0FF30F245476}"/>
            </c:ext>
          </c:extLst>
        </c:ser>
        <c:ser>
          <c:idx val="1"/>
          <c:order val="1"/>
          <c:tx>
            <c:strRef>
              <c:f>Hoja1!$B$19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circle"/>
              <c:size val="6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1-4293-92F8-296F6611D1F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E1-4293-92F8-296F6611D1F0}"/>
                </c:ext>
              </c:extLst>
            </c:dLbl>
            <c:dLbl>
              <c:idx val="6"/>
              <c:layout>
                <c:manualLayout>
                  <c:x val="-4.9721563717054697E-2"/>
                  <c:y val="-4.0280624967682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E1-4293-92F8-296F6611D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Hoja1!$D$15:$L$15</c:f>
              <c:numCache>
                <c:formatCode>mmm\-yy</c:formatCode>
                <c:ptCount val="9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Hoja1!$C$19:$K$19</c15:sqref>
                  </c15:fullRef>
                </c:ext>
              </c:extLst>
              <c:f>Hoja1!$D$19:$K$19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4884</c:v>
                </c:pt>
                <c:pt idx="2">
                  <c:v>17510</c:v>
                </c:pt>
                <c:pt idx="3">
                  <c:v>26640</c:v>
                </c:pt>
                <c:pt idx="4">
                  <c:v>3916</c:v>
                </c:pt>
                <c:pt idx="5">
                  <c:v>4072</c:v>
                </c:pt>
                <c:pt idx="6">
                  <c:v>29809</c:v>
                </c:pt>
                <c:pt idx="7">
                  <c:v>13877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B-4180-86C1-0FF30F24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5007"/>
        <c:axId val="53330993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Hoja1!$B$26</c15:sqref>
                        </c15:formulaRef>
                      </c:ext>
                    </c:extLst>
                    <c:strCache>
                      <c:ptCount val="1"/>
                      <c:pt idx="0">
                        <c:v>Proyectado acumulado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Hoja1!$D$15:$L$15</c15:sqref>
                        </c15:formulaRef>
                      </c:ext>
                    </c:extLst>
                    <c:numCache>
                      <c:formatCode>mmm\-yy</c:formatCode>
                      <c:ptCount val="9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Hoja1!$C$26:$N$26</c15:sqref>
                        </c15:fullRef>
                        <c15:formulaRef>
                          <c15:sqref>Hoja1!$D$26:$L$26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10596</c:v>
                      </c:pt>
                      <c:pt idx="1">
                        <c:v>15393</c:v>
                      </c:pt>
                      <c:pt idx="2">
                        <c:v>155347</c:v>
                      </c:pt>
                      <c:pt idx="3">
                        <c:v>271161</c:v>
                      </c:pt>
                      <c:pt idx="4">
                        <c:v>303436</c:v>
                      </c:pt>
                      <c:pt idx="5">
                        <c:v>342729</c:v>
                      </c:pt>
                      <c:pt idx="6">
                        <c:v>354818</c:v>
                      </c:pt>
                      <c:pt idx="7">
                        <c:v>400218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E1-4293-92F8-296F6611D1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Hoja1!$B$27</c15:sqref>
                        </c15:formulaRef>
                      </c:ext>
                    </c:extLst>
                    <c:strCache>
                      <c:ptCount val="1"/>
                      <c:pt idx="0">
                        <c:v>Ejecutado acumulado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Hoja1!$D$15:$L$15</c15:sqref>
                        </c15:formulaRef>
                      </c:ext>
                    </c:extLst>
                    <c:numCache>
                      <c:formatCode>mmm\-yy</c:formatCode>
                      <c:ptCount val="9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Hoja1!$C$27:$N$27</c15:sqref>
                        </c15:fullRef>
                        <c15:formulaRef>
                          <c15:sqref>Hoja1!$D$27:$L$27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9"/>
                      <c:pt idx="0">
                        <c:v>0</c:v>
                      </c:pt>
                      <c:pt idx="1">
                        <c:v>4884</c:v>
                      </c:pt>
                      <c:pt idx="2">
                        <c:v>22394</c:v>
                      </c:pt>
                      <c:pt idx="3">
                        <c:v>49034</c:v>
                      </c:pt>
                      <c:pt idx="4">
                        <c:v>52950</c:v>
                      </c:pt>
                      <c:pt idx="5">
                        <c:v>57022</c:v>
                      </c:pt>
                      <c:pt idx="6">
                        <c:v>86831</c:v>
                      </c:pt>
                      <c:pt idx="7">
                        <c:v>100708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E1-4293-92F8-296F6611D1F0}"/>
                  </c:ext>
                </c:extLst>
              </c15:ser>
            </c15:filteredLineSeries>
          </c:ext>
        </c:extLst>
      </c:lineChart>
      <c:dateAx>
        <c:axId val="533265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out"/>
        <c:tickLblPos val="nextTo"/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32682879480501"/>
          <c:y val="0.19557418702917501"/>
          <c:w val="0.16233325268928872"/>
          <c:h val="0.145989070948914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Hoja1!$B$27</c:f>
              <c:strCache>
                <c:ptCount val="1"/>
                <c:pt idx="0">
                  <c:v>Ejecutado acumulado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DB-4621-90AC-60F5D6062C50}"/>
                </c:ext>
              </c:extLst>
            </c:dLbl>
            <c:dLbl>
              <c:idx val="1"/>
              <c:layout>
                <c:manualLayout>
                  <c:x val="0"/>
                  <c:y val="4.24487231123254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DB-4621-90AC-60F5D6062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Hoja1!$C$27:$N$27</c15:sqref>
                  </c15:fullRef>
                </c:ext>
              </c:extLst>
              <c:f>Hoja1!$D$27:$K$27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4884</c:v>
                </c:pt>
                <c:pt idx="2">
                  <c:v>22394</c:v>
                </c:pt>
                <c:pt idx="3">
                  <c:v>49034</c:v>
                </c:pt>
                <c:pt idx="4">
                  <c:v>52950</c:v>
                </c:pt>
                <c:pt idx="5">
                  <c:v>57022</c:v>
                </c:pt>
                <c:pt idx="6">
                  <c:v>86831</c:v>
                </c:pt>
                <c:pt idx="7">
                  <c:v>100708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B-4621-90AC-60F5D606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65007"/>
        <c:axId val="533309935"/>
      </c:barChart>
      <c:lineChart>
        <c:grouping val="standard"/>
        <c:varyColors val="0"/>
        <c:ser>
          <c:idx val="2"/>
          <c:order val="2"/>
          <c:tx>
            <c:strRef>
              <c:f>Hoja1!$B$26</c:f>
              <c:strCache>
                <c:ptCount val="1"/>
                <c:pt idx="0">
                  <c:v>Proyectado acumulado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Lbls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Hoja1!$C$26:$N$26</c15:sqref>
                  </c15:fullRef>
                </c:ext>
              </c:extLst>
              <c:f>Hoja1!$D$26:$K$26</c:f>
              <c:numCache>
                <c:formatCode>_-* #,##0_-;\-* #,##0_-;_-* "-"??_-;_-@_-</c:formatCode>
                <c:ptCount val="8"/>
                <c:pt idx="0">
                  <c:v>10596</c:v>
                </c:pt>
                <c:pt idx="1">
                  <c:v>15393</c:v>
                </c:pt>
                <c:pt idx="2">
                  <c:v>155347</c:v>
                </c:pt>
                <c:pt idx="3">
                  <c:v>271161</c:v>
                </c:pt>
                <c:pt idx="4">
                  <c:v>303436</c:v>
                </c:pt>
                <c:pt idx="5">
                  <c:v>342729</c:v>
                </c:pt>
                <c:pt idx="6">
                  <c:v>354818</c:v>
                </c:pt>
                <c:pt idx="7">
                  <c:v>400218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B-4621-90AC-60F5D606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65007"/>
        <c:axId val="533309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Hoja1!$B$18</c15:sqref>
                        </c15:formulaRef>
                      </c:ext>
                    </c:extLst>
                    <c:strCache>
                      <c:ptCount val="1"/>
                      <c:pt idx="0">
                        <c:v>Proyectado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Hoja1!$D$15:$K$15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  <c:pt idx="9">
                        <c:v>44866</c:v>
                      </c:pt>
                      <c:pt idx="10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Hoja1!$C$18:$K$18</c15:sqref>
                        </c15:fullRef>
                        <c15:formulaRef>
                          <c15:sqref>Hoja1!$D$18:$K$18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10596</c:v>
                      </c:pt>
                      <c:pt idx="1">
                        <c:v>4797</c:v>
                      </c:pt>
                      <c:pt idx="2">
                        <c:v>139954</c:v>
                      </c:pt>
                      <c:pt idx="3">
                        <c:v>115814</c:v>
                      </c:pt>
                      <c:pt idx="4">
                        <c:v>32275</c:v>
                      </c:pt>
                      <c:pt idx="5">
                        <c:v>39293</c:v>
                      </c:pt>
                      <c:pt idx="6">
                        <c:v>12089</c:v>
                      </c:pt>
                      <c:pt idx="7">
                        <c:v>45400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DB-4621-90AC-60F5D6062C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Hoja1!$B$19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Hoja1!$D$15:$K$15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  <c:pt idx="9">
                        <c:v>44866</c:v>
                      </c:pt>
                      <c:pt idx="10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Hoja1!$C$19:$K$19</c15:sqref>
                        </c15:fullRef>
                        <c15:formulaRef>
                          <c15:sqref>Hoja1!$D$19:$K$19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0</c:v>
                      </c:pt>
                      <c:pt idx="1">
                        <c:v>4884</c:v>
                      </c:pt>
                      <c:pt idx="2">
                        <c:v>17510</c:v>
                      </c:pt>
                      <c:pt idx="3">
                        <c:v>26640</c:v>
                      </c:pt>
                      <c:pt idx="4">
                        <c:v>3916</c:v>
                      </c:pt>
                      <c:pt idx="5">
                        <c:v>4072</c:v>
                      </c:pt>
                      <c:pt idx="6">
                        <c:v>29809</c:v>
                      </c:pt>
                      <c:pt idx="7">
                        <c:v>13877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DB-4621-90AC-60F5D6062C50}"/>
                  </c:ext>
                </c:extLst>
              </c15:ser>
            </c15:filteredLineSeries>
          </c:ext>
        </c:extLst>
      </c:lineChart>
      <c:dateAx>
        <c:axId val="5332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65817718548986"/>
          <c:y val="0.36044915428439644"/>
          <c:w val="0.25846631282200699"/>
          <c:h val="0.14584769540987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PROYECTO 1 </a:t>
            </a:r>
          </a:p>
        </c:rich>
      </c:tx>
      <c:layout>
        <c:manualLayout>
          <c:xMode val="edge"/>
          <c:yMode val="edge"/>
          <c:x val="3.1180777049525054E-2"/>
          <c:y val="2.75779402535867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95DC-4D7C-A623-AD4EA5102B18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bg2">
                    <a:lumMod val="2500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5DC-4D7C-A623-AD4EA5102B18}"/>
              </c:ext>
            </c:extLst>
          </c:dPt>
          <c:dLbls>
            <c:dLbl>
              <c:idx val="0"/>
              <c:layout>
                <c:manualLayout>
                  <c:x val="-4.9090235053326145E-2"/>
                  <c:y val="-5.6429516235109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5DC-4D7C-A623-AD4EA5102B18}"/>
                </c:ext>
              </c:extLst>
            </c:dLbl>
            <c:dLbl>
              <c:idx val="3"/>
              <c:layout>
                <c:manualLayout>
                  <c:x val="-5.4230940824722546E-2"/>
                  <c:y val="-5.7164159934881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5DC-4D7C-A623-AD4EA5102B18}"/>
                </c:ext>
              </c:extLst>
            </c:dLbl>
            <c:dLbl>
              <c:idx val="4"/>
              <c:layout>
                <c:manualLayout>
                  <c:x val="-2.6685998164067012E-2"/>
                  <c:y val="-5.7439496705915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5DC-4D7C-A623-AD4EA5102B18}"/>
                </c:ext>
              </c:extLst>
            </c:dLbl>
            <c:dLbl>
              <c:idx val="5"/>
              <c:layout>
                <c:manualLayout>
                  <c:x val="9.2153626503119652E-3"/>
                  <c:y val="-2.3556043021883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5DC-4D7C-A623-AD4EA5102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Hoja1!$C$16:$N$16</c15:sqref>
                  </c15:fullRef>
                </c:ext>
              </c:extLst>
              <c:f>Hoja1!$D$16:$K$16</c:f>
              <c:numCache>
                <c:formatCode>_-* #,##0_-;\-* #,##0_-;_-* "-"??_-;_-@_-</c:formatCode>
                <c:ptCount val="8"/>
                <c:pt idx="0">
                  <c:v>23544</c:v>
                </c:pt>
                <c:pt idx="1">
                  <c:v>24444</c:v>
                </c:pt>
                <c:pt idx="2">
                  <c:v>34412</c:v>
                </c:pt>
                <c:pt idx="3">
                  <c:v>69918</c:v>
                </c:pt>
                <c:pt idx="4">
                  <c:v>4208</c:v>
                </c:pt>
                <c:pt idx="5">
                  <c:v>11300</c:v>
                </c:pt>
                <c:pt idx="6">
                  <c:v>92784</c:v>
                </c:pt>
                <c:pt idx="7">
                  <c:v>107285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5DC-4D7C-A623-AD4EA5102B18}"/>
            </c:ext>
          </c:extLst>
        </c:ser>
        <c:ser>
          <c:idx val="1"/>
          <c:order val="1"/>
          <c:tx>
            <c:strRef>
              <c:f>Hoja1!$B$17</c:f>
              <c:strCache>
                <c:ptCount val="1"/>
                <c:pt idx="0">
                  <c:v>Ejecutado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95DC-4D7C-A623-AD4EA5102B18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rgbClr val="002060"/>
                </a:solidFill>
                <a:ln>
                  <a:solidFill>
                    <a:srgbClr val="00206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5DC-4D7C-A623-AD4EA5102B18}"/>
              </c:ext>
            </c:extLst>
          </c:dPt>
          <c:dLbls>
            <c:dLbl>
              <c:idx val="0"/>
              <c:layout>
                <c:manualLayout>
                  <c:x val="-5.4403303037285758E-2"/>
                  <c:y val="-3.4057091216019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5DC-4D7C-A623-AD4EA5102B18}"/>
                </c:ext>
              </c:extLst>
            </c:dLbl>
            <c:dLbl>
              <c:idx val="3"/>
              <c:layout>
                <c:manualLayout>
                  <c:x val="-1.0837562970727082E-2"/>
                  <c:y val="2.782664628757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5DC-4D7C-A623-AD4EA5102B18}"/>
                </c:ext>
              </c:extLst>
            </c:dLbl>
            <c:dLbl>
              <c:idx val="4"/>
              <c:layout>
                <c:manualLayout>
                  <c:x val="-4.9988746298371141E-2"/>
                  <c:y val="-2.770323133413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5DC-4D7C-A623-AD4EA5102B18}"/>
                </c:ext>
              </c:extLst>
            </c:dLbl>
            <c:dLbl>
              <c:idx val="5"/>
              <c:layout>
                <c:manualLayout>
                  <c:x val="9.2153626503119652E-3"/>
                  <c:y val="-2.7509146139112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DC-4D7C-A623-AD4EA5102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Hoja1!$C$17:$N$17</c15:sqref>
                  </c15:fullRef>
                </c:ext>
              </c:extLst>
              <c:f>Hoja1!$D$17:$K$17</c:f>
              <c:numCache>
                <c:formatCode>_-* #,##0_-;\-* #,##0_-;_-* "-"??_-;_-@_-</c:formatCode>
                <c:ptCount val="8"/>
                <c:pt idx="0">
                  <c:v>4260</c:v>
                </c:pt>
                <c:pt idx="1">
                  <c:v>11470</c:v>
                </c:pt>
                <c:pt idx="2">
                  <c:v>13463</c:v>
                </c:pt>
                <c:pt idx="3">
                  <c:v>8520</c:v>
                </c:pt>
                <c:pt idx="4">
                  <c:v>58160</c:v>
                </c:pt>
                <c:pt idx="5">
                  <c:v>2075</c:v>
                </c:pt>
                <c:pt idx="6">
                  <c:v>149846</c:v>
                </c:pt>
                <c:pt idx="7">
                  <c:v>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5DC-4D7C-A623-AD4EA510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5007"/>
        <c:axId val="533309935"/>
        <c:extLst/>
      </c:lineChart>
      <c:dateAx>
        <c:axId val="5332650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out"/>
        <c:tickLblPos val="nextTo"/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8988841075778914"/>
          <c:y val="0.21685986914836489"/>
          <c:w val="0.16233325268928872"/>
          <c:h val="0.145989070948914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Hoja1!$B$24</c:f>
              <c:strCache>
                <c:ptCount val="1"/>
                <c:pt idx="0">
                  <c:v>Proyectado acumulado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-2.977109410947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D98-431A-B5F3-3675D32CF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Hoja1!$C$24:$N$24</c15:sqref>
                  </c15:fullRef>
                </c:ext>
              </c:extLst>
              <c:f>Hoja1!$D$24:$K$24</c:f>
              <c:numCache>
                <c:formatCode>_-* #,##0_-;\-* #,##0_-;_-* "-"??_-;_-@_-</c:formatCode>
                <c:ptCount val="8"/>
                <c:pt idx="0">
                  <c:v>23544</c:v>
                </c:pt>
                <c:pt idx="1">
                  <c:v>47988</c:v>
                </c:pt>
                <c:pt idx="2">
                  <c:v>82400</c:v>
                </c:pt>
                <c:pt idx="3">
                  <c:v>152318</c:v>
                </c:pt>
                <c:pt idx="4">
                  <c:v>156526</c:v>
                </c:pt>
                <c:pt idx="5">
                  <c:v>167826</c:v>
                </c:pt>
                <c:pt idx="6">
                  <c:v>260610</c:v>
                </c:pt>
                <c:pt idx="7">
                  <c:v>367895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D98-431A-B5F3-3675D32C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265007"/>
        <c:axId val="53330993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Hoja1!$B$18</c15:sqref>
                        </c15:formulaRef>
                      </c:ext>
                    </c:extLst>
                    <c:strCache>
                      <c:ptCount val="1"/>
                      <c:pt idx="0">
                        <c:v>Proyectado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0"/>
                        <c:y val="4.2448723112325452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CD98-431A-B5F3-3675D32CF63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bg2">
                              <a:lumMod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Hoja1!$D$15:$K$15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  <c:pt idx="9">
                        <c:v>44866</c:v>
                      </c:pt>
                      <c:pt idx="10">
                        <c:v>44896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Hoja1!$C$18:$K$18</c15:sqref>
                        </c15:fullRef>
                        <c15:formulaRef>
                          <c15:sqref>Hoja1!$D$18:$K$18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10596</c:v>
                      </c:pt>
                      <c:pt idx="1">
                        <c:v>4797</c:v>
                      </c:pt>
                      <c:pt idx="2">
                        <c:v>139954</c:v>
                      </c:pt>
                      <c:pt idx="3">
                        <c:v>115814</c:v>
                      </c:pt>
                      <c:pt idx="4">
                        <c:v>32275</c:v>
                      </c:pt>
                      <c:pt idx="5">
                        <c:v>39293</c:v>
                      </c:pt>
                      <c:pt idx="6">
                        <c:v>12089</c:v>
                      </c:pt>
                      <c:pt idx="7">
                        <c:v>45400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Hoja1!$C$18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13-CD98-431A-B5F3-3675D32CF634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5-CD98-431A-B5F3-3675D32CF634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Hoja1!$B$19</c15:sqref>
                        </c15:formulaRef>
                      </c:ext>
                    </c:extLst>
                    <c:strCache>
                      <c:ptCount val="1"/>
                      <c:pt idx="0">
                        <c:v>Ejecutado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70C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Hoja1!$C$15:$N$15</c15:sqref>
                        </c15:fullRef>
                        <c15:formulaRef>
                          <c15:sqref>Hoja1!$D$15:$K$15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44593</c:v>
                      </c:pt>
                      <c:pt idx="1">
                        <c:v>44621</c:v>
                      </c:pt>
                      <c:pt idx="2">
                        <c:v>44652</c:v>
                      </c:pt>
                      <c:pt idx="3">
                        <c:v>44682</c:v>
                      </c:pt>
                      <c:pt idx="4">
                        <c:v>44713</c:v>
                      </c:pt>
                      <c:pt idx="5">
                        <c:v>44743</c:v>
                      </c:pt>
                      <c:pt idx="6">
                        <c:v>44774</c:v>
                      </c:pt>
                      <c:pt idx="7">
                        <c:v>44805</c:v>
                      </c:pt>
                      <c:pt idx="8">
                        <c:v>44835</c:v>
                      </c:pt>
                      <c:pt idx="9">
                        <c:v>44866</c:v>
                      </c:pt>
                      <c:pt idx="10">
                        <c:v>44896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Hoja1!$C$19:$K$19</c15:sqref>
                        </c15:fullRef>
                        <c15:formulaRef>
                          <c15:sqref>Hoja1!$D$19:$K$19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0</c:v>
                      </c:pt>
                      <c:pt idx="1">
                        <c:v>4884</c:v>
                      </c:pt>
                      <c:pt idx="2">
                        <c:v>17510</c:v>
                      </c:pt>
                      <c:pt idx="3">
                        <c:v>26640</c:v>
                      </c:pt>
                      <c:pt idx="4">
                        <c:v>3916</c:v>
                      </c:pt>
                      <c:pt idx="5">
                        <c:v>4072</c:v>
                      </c:pt>
                      <c:pt idx="6">
                        <c:v>29809</c:v>
                      </c:pt>
                      <c:pt idx="7">
                        <c:v>13877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>
                      <c15:categoryFilterException>
                        <c15:sqref>Hoja1!$C$19</c15:sqref>
                        <c15:dLbl>
                          <c:idx val="-1"/>
                          <c:delete val="1"/>
                          <c:extLst>
                            <c:ext uri="{CE6537A1-D6FC-4f65-9D91-7224C49458BB}"/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C-CD98-431A-B5F3-3675D32CF63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Hoja1!$B$25</c:f>
              <c:strCache>
                <c:ptCount val="1"/>
                <c:pt idx="0">
                  <c:v>Ejecutado acumulado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89511561069566E-2"/>
                  <c:y val="-3.1765127623550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D98-431A-B5F3-3675D32CF634}"/>
                </c:ext>
              </c:extLst>
            </c:dLbl>
            <c:dLbl>
              <c:idx val="1"/>
              <c:layout>
                <c:manualLayout>
                  <c:x val="-2.516138481967024E-2"/>
                  <c:y val="-3.6455692641751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D98-431A-B5F3-3675D32CF634}"/>
                </c:ext>
              </c:extLst>
            </c:dLbl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Hoja1!$C$15:$N$15</c15:sqref>
                  </c15:fullRef>
                </c:ext>
              </c:extLst>
              <c:f>Hoja1!$D$15:$K$15</c:f>
              <c:numCache>
                <c:formatCode>mmm\-yy</c:formatCode>
                <c:ptCount val="8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Hoja1!$C$25:$N$25</c15:sqref>
                  </c15:fullRef>
                </c:ext>
              </c:extLst>
              <c:f>Hoja1!$D$25:$K$25</c:f>
              <c:numCache>
                <c:formatCode>_-* #,##0_-;\-* #,##0_-;_-* "-"??_-;_-@_-</c:formatCode>
                <c:ptCount val="8"/>
                <c:pt idx="0">
                  <c:v>4260</c:v>
                </c:pt>
                <c:pt idx="1">
                  <c:v>15730</c:v>
                </c:pt>
                <c:pt idx="2">
                  <c:v>29193</c:v>
                </c:pt>
                <c:pt idx="3">
                  <c:v>37713</c:v>
                </c:pt>
                <c:pt idx="4">
                  <c:v>95873</c:v>
                </c:pt>
                <c:pt idx="5">
                  <c:v>97948</c:v>
                </c:pt>
                <c:pt idx="6">
                  <c:v>247794</c:v>
                </c:pt>
                <c:pt idx="7">
                  <c:v>281000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98-431A-B5F3-3675D32C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65007"/>
        <c:axId val="533309935"/>
        <c:extLst/>
      </c:lineChart>
      <c:dateAx>
        <c:axId val="53326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309935"/>
        <c:crosses val="autoZero"/>
        <c:auto val="1"/>
        <c:lblOffset val="100"/>
        <c:baseTimeUnit val="months"/>
      </c:dateAx>
      <c:valAx>
        <c:axId val="533309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 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0"/>
        <c:majorTickMark val="cross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265007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7875244206575419"/>
          <c:y val="0.39872637317078563"/>
          <c:w val="0.25721723411050101"/>
          <c:h val="0.143540208390961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714913</xdr:colOff>
      <xdr:row>16</xdr:row>
      <xdr:rowOff>156290</xdr:rowOff>
    </xdr:from>
    <xdr:to>
      <xdr:col>21</xdr:col>
      <xdr:colOff>422548</xdr:colOff>
      <xdr:row>33</xdr:row>
      <xdr:rowOff>15972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05A2F4-62BA-AE6B-9A93-4AA71281A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694764</xdr:colOff>
      <xdr:row>0</xdr:row>
      <xdr:rowOff>100852</xdr:rowOff>
    </xdr:from>
    <xdr:to>
      <xdr:col>21</xdr:col>
      <xdr:colOff>402399</xdr:colOff>
      <xdr:row>16</xdr:row>
      <xdr:rowOff>18245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FABF91-2EF2-40CD-84D2-2D01F4C9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505158</xdr:colOff>
      <xdr:row>51</xdr:row>
      <xdr:rowOff>40881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07853F-DCB9-4F16-8FE4-5A01525F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773206</xdr:colOff>
      <xdr:row>0</xdr:row>
      <xdr:rowOff>112059</xdr:rowOff>
    </xdr:from>
    <xdr:to>
      <xdr:col>29</xdr:col>
      <xdr:colOff>304800</xdr:colOff>
      <xdr:row>16</xdr:row>
      <xdr:rowOff>167640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5498F357-7E1D-24B5-6DA7-F0F7CACA20B2}"/>
            </a:ext>
          </a:extLst>
        </xdr:cNvPr>
        <xdr:cNvGrpSpPr/>
      </xdr:nvGrpSpPr>
      <xdr:grpSpPr>
        <a:xfrm>
          <a:off x="17931317" y="112059"/>
          <a:ext cx="5894630" cy="3118597"/>
          <a:chOff x="17104746" y="112059"/>
          <a:chExt cx="5860004" cy="3109296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BCFE103A-BBBB-462F-BC2C-ED5C479E2B93}"/>
              </a:ext>
            </a:extLst>
          </xdr:cNvPr>
          <xdr:cNvGraphicFramePr>
            <a:graphicFrameLocks/>
          </xdr:cNvGraphicFramePr>
        </xdr:nvGraphicFramePr>
        <xdr:xfrm>
          <a:off x="17104746" y="112059"/>
          <a:ext cx="5860004" cy="3109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3949B96-0C6C-1C5E-5CFF-1ACE84589B94}"/>
              </a:ext>
            </a:extLst>
          </xdr:cNvPr>
          <xdr:cNvSpPr txBox="1"/>
        </xdr:nvSpPr>
        <xdr:spPr>
          <a:xfrm>
            <a:off x="17870804" y="655320"/>
            <a:ext cx="1411605" cy="561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 b="1">
                <a:solidFill>
                  <a:schemeClr val="bg2">
                    <a:lumMod val="50000"/>
                  </a:schemeClr>
                </a:solidFill>
              </a:rPr>
              <a:t>Meta</a:t>
            </a:r>
            <a:r>
              <a:rPr lang="es-CO" sz="1100" b="1" baseline="0">
                <a:solidFill>
                  <a:schemeClr val="bg2">
                    <a:lumMod val="50000"/>
                  </a:schemeClr>
                </a:solidFill>
              </a:rPr>
              <a:t> </a:t>
            </a:r>
          </a:p>
          <a:p>
            <a:r>
              <a:rPr lang="es-CO" sz="1100" b="1" baseline="0">
                <a:solidFill>
                  <a:schemeClr val="bg2">
                    <a:lumMod val="50000"/>
                  </a:schemeClr>
                </a:solidFill>
              </a:rPr>
              <a:t>minima </a:t>
            </a:r>
            <a:endParaRPr lang="es-CO" sz="1100" b="1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21</xdr:col>
      <xdr:colOff>784858</xdr:colOff>
      <xdr:row>17</xdr:row>
      <xdr:rowOff>91440</xdr:rowOff>
    </xdr:from>
    <xdr:to>
      <xdr:col>29</xdr:col>
      <xdr:colOff>381000</xdr:colOff>
      <xdr:row>34</xdr:row>
      <xdr:rowOff>116534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2EAEE6E6-FEB6-48EA-9E76-5FC3877786F1}"/>
            </a:ext>
          </a:extLst>
        </xdr:cNvPr>
        <xdr:cNvGrpSpPr/>
      </xdr:nvGrpSpPr>
      <xdr:grpSpPr>
        <a:xfrm>
          <a:off x="17937254" y="3344956"/>
          <a:ext cx="5964893" cy="3270990"/>
          <a:chOff x="17104746" y="112059"/>
          <a:chExt cx="5924213" cy="3109296"/>
        </a:xfrm>
      </xdr:grpSpPr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63E821B6-30E5-61F9-D1DE-7533413C1A7F}"/>
              </a:ext>
            </a:extLst>
          </xdr:cNvPr>
          <xdr:cNvGraphicFramePr>
            <a:graphicFrameLocks/>
          </xdr:cNvGraphicFramePr>
        </xdr:nvGraphicFramePr>
        <xdr:xfrm>
          <a:off x="17104746" y="112059"/>
          <a:ext cx="5860004" cy="3109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F03954FC-36FD-27BF-6B02-53A464F36023}"/>
              </a:ext>
            </a:extLst>
          </xdr:cNvPr>
          <xdr:cNvSpPr txBox="1"/>
        </xdr:nvSpPr>
        <xdr:spPr>
          <a:xfrm>
            <a:off x="21987376" y="2126122"/>
            <a:ext cx="1041583" cy="227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900" b="1">
                <a:solidFill>
                  <a:schemeClr val="bg2">
                    <a:lumMod val="50000"/>
                  </a:schemeClr>
                </a:solidFill>
              </a:rPr>
              <a:t>Meta</a:t>
            </a:r>
            <a:r>
              <a:rPr lang="es-CO" sz="900" b="1" baseline="0">
                <a:solidFill>
                  <a:schemeClr val="bg2">
                    <a:lumMod val="50000"/>
                  </a:schemeClr>
                </a:solidFill>
              </a:rPr>
              <a:t> minima 100 </a:t>
            </a:r>
            <a:endParaRPr lang="es-CO" sz="900" b="1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27</xdr:col>
      <xdr:colOff>705323</xdr:colOff>
      <xdr:row>29</xdr:row>
      <xdr:rowOff>91440</xdr:rowOff>
    </xdr:from>
    <xdr:to>
      <xdr:col>29</xdr:col>
      <xdr:colOff>304800</xdr:colOff>
      <xdr:row>30</xdr:row>
      <xdr:rowOff>114300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7A5A59E-92B6-4499-9E03-DBDC39170BAB}"/>
            </a:ext>
          </a:extLst>
        </xdr:cNvPr>
        <xdr:cNvSpPr txBox="1"/>
      </xdr:nvSpPr>
      <xdr:spPr>
        <a:xfrm>
          <a:off x="21784148" y="5558790"/>
          <a:ext cx="1180627" cy="20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00" b="1">
              <a:solidFill>
                <a:schemeClr val="accent5">
                  <a:lumMod val="50000"/>
                </a:schemeClr>
              </a:solidFill>
            </a:rPr>
            <a:t>Brigadas perdidas</a:t>
          </a:r>
        </a:p>
      </xdr:txBody>
    </xdr:sp>
    <xdr:clientData/>
  </xdr:twoCellAnchor>
  <xdr:twoCellAnchor>
    <xdr:from>
      <xdr:col>27</xdr:col>
      <xdr:colOff>661831</xdr:colOff>
      <xdr:row>27</xdr:row>
      <xdr:rowOff>34220</xdr:rowOff>
    </xdr:from>
    <xdr:to>
      <xdr:col>29</xdr:col>
      <xdr:colOff>198307</xdr:colOff>
      <xdr:row>28</xdr:row>
      <xdr:rowOff>72206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5298DE1-ADE5-4FB2-B133-6B88ECFAFDCF}"/>
            </a:ext>
          </a:extLst>
        </xdr:cNvPr>
        <xdr:cNvSpPr txBox="1"/>
      </xdr:nvSpPr>
      <xdr:spPr>
        <a:xfrm rot="20057890">
          <a:off x="21740656" y="5139620"/>
          <a:ext cx="1117626" cy="218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00" b="1">
              <a:solidFill>
                <a:schemeClr val="accent6">
                  <a:lumMod val="75000"/>
                </a:schemeClr>
              </a:solidFill>
            </a:rPr>
            <a:t>Css</a:t>
          </a:r>
          <a:r>
            <a:rPr lang="es-CO" sz="1000" b="1" baseline="0">
              <a:solidFill>
                <a:schemeClr val="accent6">
                  <a:lumMod val="75000"/>
                </a:schemeClr>
              </a:solidFill>
            </a:rPr>
            <a:t> Destacados</a:t>
          </a:r>
          <a:endParaRPr lang="es-CO" sz="10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27</xdr:col>
      <xdr:colOff>604157</xdr:colOff>
      <xdr:row>26</xdr:row>
      <xdr:rowOff>40389</xdr:rowOff>
    </xdr:from>
    <xdr:to>
      <xdr:col>29</xdr:col>
      <xdr:colOff>225973</xdr:colOff>
      <xdr:row>27</xdr:row>
      <xdr:rowOff>95853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91E3B0A-1271-4FE6-B1FE-333E81F15337}"/>
            </a:ext>
          </a:extLst>
        </xdr:cNvPr>
        <xdr:cNvSpPr txBox="1"/>
      </xdr:nvSpPr>
      <xdr:spPr>
        <a:xfrm rot="20088273">
          <a:off x="21682982" y="4964814"/>
          <a:ext cx="1202966" cy="236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00" b="1">
              <a:solidFill>
                <a:schemeClr val="accent2">
                  <a:lumMod val="75000"/>
                </a:schemeClr>
              </a:solidFill>
            </a:rPr>
            <a:t>Macromedidas </a:t>
          </a:r>
        </a:p>
      </xdr:txBody>
    </xdr:sp>
    <xdr:clientData/>
  </xdr:twoCellAnchor>
  <xdr:twoCellAnchor>
    <xdr:from>
      <xdr:col>0</xdr:col>
      <xdr:colOff>283552</xdr:colOff>
      <xdr:row>36</xdr:row>
      <xdr:rowOff>20078</xdr:rowOff>
    </xdr:from>
    <xdr:to>
      <xdr:col>6</xdr:col>
      <xdr:colOff>362733</xdr:colOff>
      <xdr:row>67</xdr:row>
      <xdr:rowOff>91613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C3CEE067-416E-100D-5C93-1749A4E5DDE9}"/>
            </a:ext>
          </a:extLst>
        </xdr:cNvPr>
        <xdr:cNvGrpSpPr/>
      </xdr:nvGrpSpPr>
      <xdr:grpSpPr>
        <a:xfrm>
          <a:off x="287362" y="6874268"/>
          <a:ext cx="5618473" cy="5637273"/>
          <a:chOff x="283552" y="6878078"/>
          <a:chExt cx="5653377" cy="5720274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AD6D549-026F-6B53-E444-BB12805C8E32}"/>
              </a:ext>
            </a:extLst>
          </xdr:cNvPr>
          <xdr:cNvGraphicFramePr/>
        </xdr:nvGraphicFramePr>
        <xdr:xfrm>
          <a:off x="286201" y="6878078"/>
          <a:ext cx="5643856" cy="2979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D880F9B8-7EF5-4ACE-99FE-CD12001ED411}"/>
              </a:ext>
            </a:extLst>
          </xdr:cNvPr>
          <xdr:cNvGraphicFramePr>
            <a:graphicFrameLocks/>
          </xdr:cNvGraphicFramePr>
        </xdr:nvGraphicFramePr>
        <xdr:xfrm>
          <a:off x="283552" y="9616207"/>
          <a:ext cx="5653377" cy="2982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A2336C49-A385-6542-94C4-F1F1779D4F43}"/>
              </a:ext>
            </a:extLst>
          </xdr:cNvPr>
          <xdr:cNvSpPr txBox="1"/>
        </xdr:nvSpPr>
        <xdr:spPr>
          <a:xfrm rot="16200000">
            <a:off x="11514" y="9647997"/>
            <a:ext cx="935272" cy="238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 b="1"/>
              <a:t>Energia kWh</a:t>
            </a:r>
          </a:p>
        </xdr:txBody>
      </xdr:sp>
    </xdr:grpSp>
    <xdr:clientData/>
  </xdr:twoCellAnchor>
  <xdr:twoCellAnchor>
    <xdr:from>
      <xdr:col>6</xdr:col>
      <xdr:colOff>808728</xdr:colOff>
      <xdr:row>36</xdr:row>
      <xdr:rowOff>43450</xdr:rowOff>
    </xdr:from>
    <xdr:to>
      <xdr:col>14</xdr:col>
      <xdr:colOff>391041</xdr:colOff>
      <xdr:row>67</xdr:row>
      <xdr:rowOff>122605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CB31C1FF-8A64-4575-8C8D-E10D2D9B3DAC}"/>
            </a:ext>
          </a:extLst>
        </xdr:cNvPr>
        <xdr:cNvGrpSpPr/>
      </xdr:nvGrpSpPr>
      <xdr:grpSpPr>
        <a:xfrm>
          <a:off x="6357545" y="6903355"/>
          <a:ext cx="5622283" cy="5637273"/>
          <a:chOff x="283552" y="6878078"/>
          <a:chExt cx="5653377" cy="5720274"/>
        </a:xfrm>
      </xdr:grpSpPr>
      <xdr:graphicFrame macro="">
        <xdr:nvGraphicFramePr>
          <xdr:cNvPr id="22" name="Gráfico 21">
            <a:extLst>
              <a:ext uri="{FF2B5EF4-FFF2-40B4-BE49-F238E27FC236}">
                <a16:creationId xmlns:a16="http://schemas.microsoft.com/office/drawing/2014/main" id="{CC074DF1-F99A-2E61-2FCB-ADC00FC1B767}"/>
              </a:ext>
            </a:extLst>
          </xdr:cNvPr>
          <xdr:cNvGraphicFramePr/>
        </xdr:nvGraphicFramePr>
        <xdr:xfrm>
          <a:off x="286201" y="6878078"/>
          <a:ext cx="5643856" cy="2979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1D0752F6-EC48-B284-E881-852F4D314011}"/>
              </a:ext>
            </a:extLst>
          </xdr:cNvPr>
          <xdr:cNvGraphicFramePr>
            <a:graphicFrameLocks/>
          </xdr:cNvGraphicFramePr>
        </xdr:nvGraphicFramePr>
        <xdr:xfrm>
          <a:off x="283552" y="9616207"/>
          <a:ext cx="5653377" cy="2982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5CB191B5-1E88-3FAD-7CF1-9B27FAF7C5C6}"/>
              </a:ext>
            </a:extLst>
          </xdr:cNvPr>
          <xdr:cNvSpPr txBox="1"/>
        </xdr:nvSpPr>
        <xdr:spPr>
          <a:xfrm rot="16200000">
            <a:off x="11514" y="9647997"/>
            <a:ext cx="935272" cy="238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 b="1"/>
              <a:t>Energia kWh</a:t>
            </a:r>
          </a:p>
        </xdr:txBody>
      </xdr:sp>
    </xdr:grpSp>
    <xdr:clientData/>
  </xdr:twoCellAnchor>
  <xdr:twoCellAnchor>
    <xdr:from>
      <xdr:col>0</xdr:col>
      <xdr:colOff>298499</xdr:colOff>
      <xdr:row>67</xdr:row>
      <xdr:rowOff>108000</xdr:rowOff>
    </xdr:from>
    <xdr:to>
      <xdr:col>6</xdr:col>
      <xdr:colOff>405272</xdr:colOff>
      <xdr:row>99</xdr:row>
      <xdr:rowOff>7791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BD942BD4-E0BB-4754-BE3A-10C966EFEBC2}"/>
            </a:ext>
          </a:extLst>
        </xdr:cNvPr>
        <xdr:cNvGrpSpPr/>
      </xdr:nvGrpSpPr>
      <xdr:grpSpPr>
        <a:xfrm>
          <a:off x="296594" y="12522213"/>
          <a:ext cx="5651780" cy="5641012"/>
          <a:chOff x="283552" y="6878078"/>
          <a:chExt cx="5690643" cy="5720274"/>
        </a:xfrm>
      </xdr:grpSpPr>
      <xdr:graphicFrame macro="">
        <xdr:nvGraphicFramePr>
          <xdr:cNvPr id="26" name="Gráfico 25">
            <a:extLst>
              <a:ext uri="{FF2B5EF4-FFF2-40B4-BE49-F238E27FC236}">
                <a16:creationId xmlns:a16="http://schemas.microsoft.com/office/drawing/2014/main" id="{DCA15F9C-77CC-1510-8251-720949EF9BCB}"/>
              </a:ext>
            </a:extLst>
          </xdr:cNvPr>
          <xdr:cNvGraphicFramePr/>
        </xdr:nvGraphicFramePr>
        <xdr:xfrm>
          <a:off x="330339" y="6878078"/>
          <a:ext cx="5643856" cy="2979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A618F981-5E5D-5AD3-F6D5-EC63217750F6}"/>
              </a:ext>
            </a:extLst>
          </xdr:cNvPr>
          <xdr:cNvGraphicFramePr>
            <a:graphicFrameLocks/>
          </xdr:cNvGraphicFramePr>
        </xdr:nvGraphicFramePr>
        <xdr:xfrm>
          <a:off x="283552" y="9616207"/>
          <a:ext cx="5653377" cy="29821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F4E49F00-4A6E-B807-00FA-9819407A9A8D}"/>
              </a:ext>
            </a:extLst>
          </xdr:cNvPr>
          <xdr:cNvSpPr txBox="1"/>
        </xdr:nvSpPr>
        <xdr:spPr>
          <a:xfrm rot="16200000">
            <a:off x="11514" y="9647997"/>
            <a:ext cx="935272" cy="238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100" b="1"/>
              <a:t>Energia kWh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0.80326</cdr:x>
      <cdr:y>0.36235</cdr:y>
    </cdr:from>
    <cdr:to>
      <cdr:x>1</cdr:x>
      <cdr:y>0.53245</cdr:y>
    </cdr:to>
    <cdr:sp macro="" textlink="">
      <cdr:nvSpPr>
        <cdr:cNvPr id="2" name="CuadroTexto 7">
          <a:extLst xmlns:a="http://schemas.openxmlformats.org/drawingml/2006/main">
            <a:ext uri="{FF2B5EF4-FFF2-40B4-BE49-F238E27FC236}">
              <a16:creationId xmlns:a16="http://schemas.microsoft.com/office/drawing/2014/main" id="{83949B96-0C6C-1C5E-5CFF-1ACE84589B94}"/>
            </a:ext>
          </a:extLst>
        </cdr:cNvPr>
        <cdr:cNvSpPr txBox="1"/>
      </cdr:nvSpPr>
      <cdr:spPr>
        <a:xfrm xmlns:a="http://schemas.openxmlformats.org/drawingml/2006/main">
          <a:off x="4702492" y="1129414"/>
          <a:ext cx="1151797" cy="530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0070C0"/>
              </a:solidFill>
            </a:rPr>
            <a:t>Contratistas</a:t>
          </a:r>
          <a:r>
            <a:rPr lang="es-CO" sz="1100" b="1" baseline="0">
              <a:solidFill>
                <a:srgbClr val="0070C0"/>
              </a:solidFill>
            </a:rPr>
            <a:t> perdidas destacados</a:t>
          </a:r>
          <a:endParaRPr lang="es-CO" sz="1100" b="1">
            <a:solidFill>
              <a:srgbClr val="0070C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portes%20de%20energi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 Neiva Norte I"/>
      <sheetName val="Proyecto Neiva Norte II"/>
      <sheetName val="Proyecto Zonas"/>
      <sheetName val="Dinamica"/>
      <sheetName val="Estrategias"/>
      <sheetName val="Proyectos"/>
      <sheetName val="Recuperación Cuentas"/>
      <sheetName val="Resumen"/>
      <sheetName val="Datos"/>
      <sheetName val="Datos Consum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>
            <v>0</v>
          </cell>
          <cell r="F2">
            <v>18591</v>
          </cell>
          <cell r="G2">
            <v>34412</v>
          </cell>
          <cell r="H2">
            <v>58318</v>
          </cell>
          <cell r="I2">
            <v>4208</v>
          </cell>
          <cell r="J2">
            <v>11300</v>
          </cell>
          <cell r="K2">
            <v>92784</v>
          </cell>
          <cell r="L2">
            <v>21973</v>
          </cell>
          <cell r="M2">
            <v>0</v>
          </cell>
          <cell r="N2">
            <v>0</v>
          </cell>
          <cell r="O2">
            <v>0</v>
          </cell>
        </row>
        <row r="3">
          <cell r="E3">
            <v>23544</v>
          </cell>
          <cell r="F3">
            <v>5853</v>
          </cell>
          <cell r="G3">
            <v>0</v>
          </cell>
          <cell r="H3">
            <v>11600</v>
          </cell>
          <cell r="I3">
            <v>0</v>
          </cell>
          <cell r="J3">
            <v>0</v>
          </cell>
          <cell r="K3">
            <v>0</v>
          </cell>
          <cell r="L3">
            <v>53688</v>
          </cell>
          <cell r="M3">
            <v>0</v>
          </cell>
          <cell r="N3">
            <v>0</v>
          </cell>
          <cell r="O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31624</v>
          </cell>
          <cell r="M4">
            <v>0</v>
          </cell>
          <cell r="N4">
            <v>0</v>
          </cell>
          <cell r="O4">
            <v>0</v>
          </cell>
        </row>
        <row r="5">
          <cell r="E5">
            <v>0</v>
          </cell>
          <cell r="F5">
            <v>0</v>
          </cell>
          <cell r="G5">
            <v>139954</v>
          </cell>
          <cell r="H5">
            <v>109202</v>
          </cell>
          <cell r="I5">
            <v>32275</v>
          </cell>
          <cell r="J5">
            <v>39293</v>
          </cell>
          <cell r="K5">
            <v>12089</v>
          </cell>
          <cell r="L5">
            <v>7150</v>
          </cell>
          <cell r="M5">
            <v>0</v>
          </cell>
          <cell r="N5">
            <v>0</v>
          </cell>
          <cell r="O5">
            <v>0</v>
          </cell>
        </row>
        <row r="6">
          <cell r="E6">
            <v>10596</v>
          </cell>
          <cell r="F6">
            <v>4797</v>
          </cell>
          <cell r="G6">
            <v>0</v>
          </cell>
          <cell r="H6">
            <v>6612</v>
          </cell>
          <cell r="I6">
            <v>0</v>
          </cell>
          <cell r="J6">
            <v>0</v>
          </cell>
          <cell r="K6">
            <v>0</v>
          </cell>
          <cell r="L6">
            <v>38250</v>
          </cell>
          <cell r="M6">
            <v>0</v>
          </cell>
          <cell r="N6">
            <v>0</v>
          </cell>
          <cell r="O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E8">
            <v>1288</v>
          </cell>
          <cell r="F8">
            <v>0</v>
          </cell>
          <cell r="G8">
            <v>26170</v>
          </cell>
          <cell r="H8">
            <v>0</v>
          </cell>
          <cell r="I8">
            <v>0</v>
          </cell>
          <cell r="J8">
            <v>13347</v>
          </cell>
          <cell r="K8">
            <v>944</v>
          </cell>
          <cell r="L8">
            <v>4044</v>
          </cell>
          <cell r="M8">
            <v>0</v>
          </cell>
          <cell r="N8">
            <v>0</v>
          </cell>
          <cell r="O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1000</v>
          </cell>
          <cell r="I9">
            <v>0</v>
          </cell>
          <cell r="J9">
            <v>0</v>
          </cell>
          <cell r="K9">
            <v>4720</v>
          </cell>
          <cell r="L9">
            <v>4720</v>
          </cell>
          <cell r="M9">
            <v>0</v>
          </cell>
          <cell r="N9">
            <v>0</v>
          </cell>
          <cell r="O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5">
          <cell r="AB15">
            <v>0</v>
          </cell>
          <cell r="AC15">
            <v>4884</v>
          </cell>
          <cell r="AD15">
            <v>17510</v>
          </cell>
          <cell r="AE15">
            <v>26640</v>
          </cell>
          <cell r="AF15">
            <v>3916</v>
          </cell>
          <cell r="AG15">
            <v>4072</v>
          </cell>
          <cell r="AH15">
            <v>29809</v>
          </cell>
          <cell r="AI15">
            <v>13877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quipo 3" refreshedDate="44859.616035069441" createdVersion="8" refreshedVersion="8" minRefreshableVersion="3" recordCount="78" xr:uid="{8B051EEA-8A6B-468B-9C9F-3881169E282F}">
  <cacheSource type="worksheet">
    <worksheetSource ref="C5:C83" sheet="Hoja2"/>
  </cacheSource>
  <cacheFields count="1">
    <cacheField name="CUENTAS" numFmtId="0">
      <sharedItems count="3">
        <s v="Proyecto Zonas"/>
        <s v="Proyecto Norte I"/>
        <s v="Proyecto Norte I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</r>
  <r>
    <x v="1"/>
  </r>
  <r>
    <x v="1"/>
  </r>
  <r>
    <x v="1"/>
  </r>
  <r>
    <x v="1"/>
  </r>
  <r>
    <x v="2"/>
  </r>
  <r>
    <x v="2"/>
  </r>
  <r>
    <x v="1"/>
  </r>
  <r>
    <x v="0"/>
  </r>
  <r>
    <x v="1"/>
  </r>
  <r>
    <x v="0"/>
  </r>
  <r>
    <x v="2"/>
  </r>
  <r>
    <x v="2"/>
  </r>
  <r>
    <x v="1"/>
  </r>
  <r>
    <x v="1"/>
  </r>
  <r>
    <x v="1"/>
  </r>
  <r>
    <x v="2"/>
  </r>
  <r>
    <x v="0"/>
  </r>
  <r>
    <x v="2"/>
  </r>
  <r>
    <x v="2"/>
  </r>
  <r>
    <x v="2"/>
  </r>
  <r>
    <x v="1"/>
  </r>
  <r>
    <x v="1"/>
  </r>
  <r>
    <x v="0"/>
  </r>
  <r>
    <x v="2"/>
  </r>
  <r>
    <x v="2"/>
  </r>
  <r>
    <x v="2"/>
  </r>
  <r>
    <x v="2"/>
  </r>
  <r>
    <x v="1"/>
  </r>
  <r>
    <x v="1"/>
  </r>
  <r>
    <x v="1"/>
  </r>
  <r>
    <x v="2"/>
  </r>
  <r>
    <x v="2"/>
  </r>
  <r>
    <x v="1"/>
  </r>
  <r>
    <x v="1"/>
  </r>
  <r>
    <x v="2"/>
  </r>
  <r>
    <x v="2"/>
  </r>
  <r>
    <x v="2"/>
  </r>
  <r>
    <x v="2"/>
  </r>
  <r>
    <x v="0"/>
  </r>
  <r>
    <x v="2"/>
  </r>
  <r>
    <x v="1"/>
  </r>
  <r>
    <x v="1"/>
  </r>
  <r>
    <x v="0"/>
  </r>
  <r>
    <x v="1"/>
  </r>
  <r>
    <x v="0"/>
  </r>
  <r>
    <x v="0"/>
  </r>
  <r>
    <x v="0"/>
  </r>
  <r>
    <x v="2"/>
  </r>
  <r>
    <x v="2"/>
  </r>
  <r>
    <x v="2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2"/>
  </r>
  <r>
    <x v="2"/>
  </r>
  <r>
    <x v="0"/>
  </r>
  <r>
    <x v="0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D1467-A9E3-4E32-99E3-1F30E2EBC6A6}" name="TablaDinámica9" cacheId="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8:G12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UENTA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2791-E928-4E72-B088-2932812CAB26}">
  <dimension ref="A1:N32"/>
  <sheetViews>
    <sheetView tabSelected="1" zoomScale="85" zoomScaleNormal="85" workbookViewId="0">
      <selection activeCell="J85" sqref="J85"/>
    </sheetView>
  </sheetViews>
  <sheetFormatPr baseColWidth="10" defaultRowHeight="14.4" x14ac:dyDescent="0.3"/>
  <cols>
    <col min="1" max="1" width="15.6640625" bestFit="1" customWidth="1"/>
    <col min="2" max="2" width="19.33203125" customWidth="1"/>
    <col min="3" max="3" width="11.6640625" bestFit="1" customWidth="1"/>
    <col min="4" max="4" width="10.77734375" bestFit="1" customWidth="1"/>
    <col min="5" max="5" width="11.6640625" bestFit="1" customWidth="1"/>
    <col min="6" max="7" width="11.88671875" bestFit="1" customWidth="1"/>
    <col min="8" max="9" width="11.44140625" bestFit="1" customWidth="1"/>
    <col min="10" max="11" width="11.88671875" bestFit="1" customWidth="1"/>
    <col min="12" max="14" width="9.77734375" bestFit="1" customWidth="1"/>
  </cols>
  <sheetData>
    <row r="1" spans="1:14" x14ac:dyDescent="0.3">
      <c r="C1">
        <v>2022</v>
      </c>
    </row>
    <row r="2" spans="1:14" x14ac:dyDescent="0.3">
      <c r="C2" s="19" t="s">
        <v>11</v>
      </c>
      <c r="D2" s="21" t="s">
        <v>10</v>
      </c>
      <c r="E2" s="21" t="s">
        <v>12</v>
      </c>
      <c r="F2" s="21" t="s">
        <v>13</v>
      </c>
      <c r="G2" s="21" t="s">
        <v>20</v>
      </c>
      <c r="H2" s="21" t="s">
        <v>14</v>
      </c>
      <c r="I2" s="21" t="s">
        <v>15</v>
      </c>
      <c r="J2" s="21" t="s">
        <v>16</v>
      </c>
      <c r="K2" s="21" t="s">
        <v>17</v>
      </c>
      <c r="L2" s="21" t="s">
        <v>18</v>
      </c>
      <c r="M2" s="21" t="s">
        <v>19</v>
      </c>
      <c r="N2" s="21" t="s">
        <v>21</v>
      </c>
    </row>
    <row r="3" spans="1:14" ht="15" x14ac:dyDescent="0.3">
      <c r="A3" s="28" t="s">
        <v>0</v>
      </c>
      <c r="B3" s="2" t="s">
        <v>1</v>
      </c>
      <c r="C3" s="7"/>
      <c r="D3" s="7">
        <v>2</v>
      </c>
      <c r="E3" s="7">
        <v>10</v>
      </c>
      <c r="F3" s="7">
        <v>6</v>
      </c>
      <c r="G3" s="7">
        <v>36</v>
      </c>
      <c r="H3" s="7">
        <v>32</v>
      </c>
      <c r="I3" s="7">
        <v>119</v>
      </c>
      <c r="J3" s="7">
        <v>96</v>
      </c>
      <c r="K3" s="7">
        <v>96</v>
      </c>
      <c r="L3" s="7">
        <v>108</v>
      </c>
      <c r="M3" s="7"/>
      <c r="N3" s="8"/>
    </row>
    <row r="4" spans="1:14" ht="15" x14ac:dyDescent="0.3">
      <c r="A4" s="29"/>
      <c r="B4" s="17" t="s">
        <v>2</v>
      </c>
      <c r="C4" s="9"/>
      <c r="D4" s="9">
        <v>2</v>
      </c>
      <c r="E4" s="9">
        <v>10</v>
      </c>
      <c r="F4" s="9">
        <v>6</v>
      </c>
      <c r="G4" s="9">
        <v>10</v>
      </c>
      <c r="H4" s="9">
        <v>24</v>
      </c>
      <c r="I4" s="9">
        <v>17</v>
      </c>
      <c r="J4" s="9">
        <v>17</v>
      </c>
      <c r="K4" s="9">
        <v>5</v>
      </c>
      <c r="L4" s="9">
        <v>26</v>
      </c>
      <c r="M4" s="9"/>
      <c r="N4" s="13"/>
    </row>
    <row r="5" spans="1:14" ht="15" x14ac:dyDescent="0.3">
      <c r="A5" s="28" t="s">
        <v>3</v>
      </c>
      <c r="B5" s="2" t="s">
        <v>1</v>
      </c>
      <c r="D5">
        <v>2</v>
      </c>
      <c r="E5">
        <v>15</v>
      </c>
      <c r="F5">
        <v>20</v>
      </c>
      <c r="G5">
        <v>49</v>
      </c>
      <c r="H5">
        <v>27</v>
      </c>
      <c r="I5">
        <v>56</v>
      </c>
      <c r="J5">
        <v>105</v>
      </c>
      <c r="K5">
        <v>17</v>
      </c>
      <c r="L5">
        <v>29</v>
      </c>
      <c r="N5" s="12"/>
    </row>
    <row r="6" spans="1:14" ht="15" x14ac:dyDescent="0.3">
      <c r="A6" s="29"/>
      <c r="B6" s="17" t="s">
        <v>2</v>
      </c>
      <c r="C6" s="9"/>
      <c r="D6" s="9">
        <v>2</v>
      </c>
      <c r="E6" s="9">
        <v>15</v>
      </c>
      <c r="F6" s="9">
        <v>13</v>
      </c>
      <c r="G6" s="9">
        <v>20</v>
      </c>
      <c r="H6" s="9">
        <v>18</v>
      </c>
      <c r="I6" s="9">
        <v>12</v>
      </c>
      <c r="J6" s="9">
        <v>42</v>
      </c>
      <c r="K6" s="9">
        <v>15</v>
      </c>
      <c r="L6" s="9">
        <v>15</v>
      </c>
      <c r="M6" s="9"/>
      <c r="N6" s="13"/>
    </row>
    <row r="7" spans="1:14" ht="15" x14ac:dyDescent="0.3">
      <c r="A7" s="28" t="s">
        <v>4</v>
      </c>
      <c r="B7" s="2" t="s">
        <v>1</v>
      </c>
      <c r="D7">
        <v>2</v>
      </c>
      <c r="E7">
        <v>6</v>
      </c>
      <c r="F7">
        <v>41</v>
      </c>
      <c r="G7">
        <v>40</v>
      </c>
      <c r="H7">
        <v>30</v>
      </c>
      <c r="I7">
        <v>73</v>
      </c>
      <c r="J7">
        <v>69</v>
      </c>
      <c r="K7">
        <v>68</v>
      </c>
      <c r="L7">
        <v>130</v>
      </c>
      <c r="N7" s="12"/>
    </row>
    <row r="8" spans="1:14" ht="15.6" thickBot="1" x14ac:dyDescent="0.35">
      <c r="A8" s="29"/>
      <c r="B8" s="17" t="s">
        <v>2</v>
      </c>
      <c r="D8">
        <v>2</v>
      </c>
      <c r="E8">
        <v>6</v>
      </c>
      <c r="F8">
        <v>30</v>
      </c>
      <c r="G8">
        <v>34</v>
      </c>
      <c r="H8">
        <v>30</v>
      </c>
      <c r="I8">
        <v>33</v>
      </c>
      <c r="J8">
        <v>23</v>
      </c>
      <c r="K8">
        <v>41</v>
      </c>
      <c r="L8">
        <v>40</v>
      </c>
      <c r="N8" s="12"/>
    </row>
    <row r="9" spans="1:14" ht="15.6" thickTop="1" x14ac:dyDescent="0.3">
      <c r="A9" s="28" t="s">
        <v>9</v>
      </c>
      <c r="B9" s="2" t="s">
        <v>1</v>
      </c>
      <c r="C9" s="6"/>
      <c r="D9" s="11">
        <f>+D7+D5+D3</f>
        <v>6</v>
      </c>
      <c r="E9" s="11">
        <f t="shared" ref="E9:K9" si="0">+E7+E5+E3</f>
        <v>31</v>
      </c>
      <c r="F9" s="11">
        <f t="shared" si="0"/>
        <v>67</v>
      </c>
      <c r="G9" s="11">
        <f t="shared" si="0"/>
        <v>125</v>
      </c>
      <c r="H9" s="11">
        <f t="shared" si="0"/>
        <v>89</v>
      </c>
      <c r="I9" s="11">
        <f t="shared" si="0"/>
        <v>248</v>
      </c>
      <c r="J9" s="11">
        <f t="shared" si="0"/>
        <v>270</v>
      </c>
      <c r="K9" s="11">
        <f t="shared" si="0"/>
        <v>181</v>
      </c>
      <c r="L9" s="11">
        <v>130</v>
      </c>
      <c r="M9" s="11"/>
      <c r="N9" s="18"/>
    </row>
    <row r="10" spans="1:14" ht="15.6" thickBot="1" x14ac:dyDescent="0.35">
      <c r="A10" s="30"/>
      <c r="B10" s="20" t="s">
        <v>2</v>
      </c>
      <c r="C10" s="14">
        <v>0</v>
      </c>
      <c r="D10" s="14">
        <f>+D8+D6+D4</f>
        <v>6</v>
      </c>
      <c r="E10" s="14">
        <f t="shared" ref="E10:L10" si="1">+E8+E6+E4</f>
        <v>31</v>
      </c>
      <c r="F10" s="14">
        <f t="shared" si="1"/>
        <v>49</v>
      </c>
      <c r="G10" s="14">
        <f t="shared" si="1"/>
        <v>64</v>
      </c>
      <c r="H10" s="14">
        <f t="shared" si="1"/>
        <v>72</v>
      </c>
      <c r="I10" s="14">
        <f t="shared" si="1"/>
        <v>62</v>
      </c>
      <c r="J10" s="14">
        <f t="shared" si="1"/>
        <v>82</v>
      </c>
      <c r="K10" s="14">
        <f t="shared" si="1"/>
        <v>61</v>
      </c>
      <c r="L10" s="14">
        <f t="shared" si="1"/>
        <v>81</v>
      </c>
      <c r="M10" s="14"/>
      <c r="N10" s="15"/>
    </row>
    <row r="11" spans="1:14" ht="15.6" thickTop="1" x14ac:dyDescent="0.3">
      <c r="A11" s="10" t="s">
        <v>22</v>
      </c>
      <c r="B11" s="17" t="s">
        <v>2</v>
      </c>
      <c r="C11">
        <v>112</v>
      </c>
      <c r="D11">
        <v>38</v>
      </c>
      <c r="E11">
        <v>111</v>
      </c>
      <c r="F11">
        <v>102</v>
      </c>
      <c r="G11">
        <v>107</v>
      </c>
      <c r="H11">
        <v>114</v>
      </c>
      <c r="I11">
        <v>121</v>
      </c>
      <c r="J11">
        <v>107</v>
      </c>
      <c r="K11">
        <v>119</v>
      </c>
      <c r="L11">
        <v>113</v>
      </c>
      <c r="N11" s="12"/>
    </row>
    <row r="12" spans="1:14" ht="15" x14ac:dyDescent="0.3">
      <c r="A12" s="16" t="s">
        <v>23</v>
      </c>
      <c r="B12" s="17" t="s">
        <v>2</v>
      </c>
      <c r="C12" s="9">
        <v>0</v>
      </c>
      <c r="D12" s="9">
        <f>118+69+200</f>
        <v>387</v>
      </c>
      <c r="E12" s="9">
        <f>116+181+215</f>
        <v>512</v>
      </c>
      <c r="F12" s="9">
        <f>63+75+100</f>
        <v>238</v>
      </c>
      <c r="G12" s="9">
        <f>85+57+118</f>
        <v>260</v>
      </c>
      <c r="H12" s="9">
        <f>100+114+71</f>
        <v>285</v>
      </c>
      <c r="I12" s="9">
        <f>79+63+82</f>
        <v>224</v>
      </c>
      <c r="J12" s="9">
        <f>93+75+148</f>
        <v>316</v>
      </c>
      <c r="K12" s="9">
        <f>93+64+85</f>
        <v>242</v>
      </c>
      <c r="L12" s="9">
        <f>16+66+64</f>
        <v>146</v>
      </c>
      <c r="M12" s="9"/>
      <c r="N12" s="13"/>
    </row>
    <row r="13" spans="1:14" ht="15" x14ac:dyDescent="0.3">
      <c r="A13" s="16" t="s">
        <v>24</v>
      </c>
      <c r="B13" s="17" t="s">
        <v>2</v>
      </c>
      <c r="C13" s="22">
        <v>100</v>
      </c>
      <c r="D13" s="22">
        <v>100</v>
      </c>
      <c r="E13" s="22">
        <v>100</v>
      </c>
      <c r="F13" s="22">
        <v>100</v>
      </c>
      <c r="G13" s="22">
        <v>100</v>
      </c>
      <c r="H13" s="22">
        <v>100</v>
      </c>
      <c r="I13" s="22">
        <v>100</v>
      </c>
      <c r="J13" s="22">
        <v>100</v>
      </c>
      <c r="K13" s="22">
        <v>100</v>
      </c>
      <c r="L13" s="22">
        <v>100</v>
      </c>
      <c r="M13" s="22">
        <v>100</v>
      </c>
      <c r="N13" s="26">
        <v>100</v>
      </c>
    </row>
    <row r="14" spans="1:14" ht="15" x14ac:dyDescent="0.3">
      <c r="B14" s="23"/>
    </row>
    <row r="15" spans="1:14" x14ac:dyDescent="0.3">
      <c r="C15" s="3">
        <v>44562</v>
      </c>
      <c r="D15" s="1">
        <v>44593</v>
      </c>
      <c r="E15" s="1">
        <v>44621</v>
      </c>
      <c r="F15" s="1">
        <v>44652</v>
      </c>
      <c r="G15" s="1">
        <v>44682</v>
      </c>
      <c r="H15" s="1">
        <v>44713</v>
      </c>
      <c r="I15" s="1">
        <v>44743</v>
      </c>
      <c r="J15" s="1">
        <v>44774</v>
      </c>
      <c r="K15" s="1">
        <v>44805</v>
      </c>
      <c r="L15" s="1">
        <v>44835</v>
      </c>
      <c r="M15" s="1">
        <v>44866</v>
      </c>
      <c r="N15" s="1">
        <v>44896</v>
      </c>
    </row>
    <row r="16" spans="1:14" ht="15" x14ac:dyDescent="0.3">
      <c r="A16" s="28" t="s">
        <v>0</v>
      </c>
      <c r="B16" s="2" t="s">
        <v>1</v>
      </c>
      <c r="D16" s="25">
        <f>SUM('[1]Recuperación Cuentas'!E$2:E$4)</f>
        <v>23544</v>
      </c>
      <c r="E16" s="25">
        <f>SUM('[1]Recuperación Cuentas'!F$2:F$4)</f>
        <v>24444</v>
      </c>
      <c r="F16" s="25">
        <f>SUM('[1]Recuperación Cuentas'!G$2:G$4)</f>
        <v>34412</v>
      </c>
      <c r="G16" s="25">
        <f>SUM('[1]Recuperación Cuentas'!H$2:H$4)</f>
        <v>69918</v>
      </c>
      <c r="H16" s="25">
        <f>SUM('[1]Recuperación Cuentas'!I$2:I$4)</f>
        <v>4208</v>
      </c>
      <c r="I16" s="25">
        <f>SUM('[1]Recuperación Cuentas'!J$2:J$4)</f>
        <v>11300</v>
      </c>
      <c r="J16" s="25">
        <f>SUM('[1]Recuperación Cuentas'!K$2:K$4)</f>
        <v>92784</v>
      </c>
      <c r="K16" s="25">
        <f>SUM('[1]Recuperación Cuentas'!L$2:L$4)</f>
        <v>107285</v>
      </c>
      <c r="L16" s="25">
        <f>SUM('[1]Recuperación Cuentas'!M$2:M$4)</f>
        <v>0</v>
      </c>
      <c r="M16" s="25">
        <f>SUM('[1]Recuperación Cuentas'!N$2:N$4)</f>
        <v>0</v>
      </c>
      <c r="N16" s="25">
        <f>SUM('[1]Recuperación Cuentas'!O$2:O$4)</f>
        <v>0</v>
      </c>
    </row>
    <row r="17" spans="1:14" ht="15" x14ac:dyDescent="0.3">
      <c r="A17" s="28"/>
      <c r="B17" s="2" t="s">
        <v>2</v>
      </c>
      <c r="D17" s="27">
        <v>4260</v>
      </c>
      <c r="E17" s="27">
        <v>11470</v>
      </c>
      <c r="F17" s="27">
        <v>13463</v>
      </c>
      <c r="G17" s="27">
        <v>8520</v>
      </c>
      <c r="H17" s="27">
        <v>58160</v>
      </c>
      <c r="I17" s="27">
        <v>2075</v>
      </c>
      <c r="J17" s="27">
        <v>149846</v>
      </c>
      <c r="K17" s="27">
        <v>33206</v>
      </c>
    </row>
    <row r="18" spans="1:14" ht="15" x14ac:dyDescent="0.3">
      <c r="A18" s="28" t="s">
        <v>3</v>
      </c>
      <c r="B18" s="2" t="s">
        <v>1</v>
      </c>
      <c r="D18" s="25">
        <f>SUM('[1]Recuperación Cuentas'!E$5:E$7)</f>
        <v>10596</v>
      </c>
      <c r="E18" s="25">
        <f>SUM('[1]Recuperación Cuentas'!F$5:F$7)</f>
        <v>4797</v>
      </c>
      <c r="F18" s="25">
        <f>SUM('[1]Recuperación Cuentas'!G$5:G$7)</f>
        <v>139954</v>
      </c>
      <c r="G18" s="25">
        <f>SUM('[1]Recuperación Cuentas'!H$5:H$7)</f>
        <v>115814</v>
      </c>
      <c r="H18" s="25">
        <f>SUM('[1]Recuperación Cuentas'!I$5:I$7)</f>
        <v>32275</v>
      </c>
      <c r="I18" s="25">
        <f>SUM('[1]Recuperación Cuentas'!J$5:J$7)</f>
        <v>39293</v>
      </c>
      <c r="J18" s="25">
        <f>SUM('[1]Recuperación Cuentas'!K$5:K$7)</f>
        <v>12089</v>
      </c>
      <c r="K18" s="25">
        <f>SUM('[1]Recuperación Cuentas'!L$5:L$7)</f>
        <v>45400</v>
      </c>
      <c r="L18" s="25">
        <f>SUM('[1]Recuperación Cuentas'!M$5:M$7)</f>
        <v>0</v>
      </c>
      <c r="M18" s="25">
        <f>SUM('[1]Recuperación Cuentas'!N$5:N$7)</f>
        <v>0</v>
      </c>
      <c r="N18" s="25">
        <f>SUM('[1]Recuperación Cuentas'!O$5:O$7)</f>
        <v>0</v>
      </c>
    </row>
    <row r="19" spans="1:14" ht="15" x14ac:dyDescent="0.3">
      <c r="A19" s="28"/>
      <c r="B19" s="2" t="s">
        <v>2</v>
      </c>
      <c r="D19" s="24">
        <v>0</v>
      </c>
      <c r="E19" s="24">
        <v>4884</v>
      </c>
      <c r="F19" s="24">
        <v>17510</v>
      </c>
      <c r="G19" s="24">
        <v>26640</v>
      </c>
      <c r="H19" s="24">
        <v>3916</v>
      </c>
      <c r="I19" s="24">
        <v>4072</v>
      </c>
      <c r="J19" s="24">
        <v>29809</v>
      </c>
      <c r="K19" s="24">
        <v>13877</v>
      </c>
    </row>
    <row r="20" spans="1:14" ht="15" x14ac:dyDescent="0.3">
      <c r="A20" s="28" t="s">
        <v>4</v>
      </c>
      <c r="B20" s="2" t="s">
        <v>1</v>
      </c>
      <c r="D20" s="25">
        <f>SUM('[1]Recuperación Cuentas'!E$8:E$10)</f>
        <v>1288</v>
      </c>
      <c r="E20" s="25">
        <f>SUM('[1]Recuperación Cuentas'!F$8:F$10)</f>
        <v>0</v>
      </c>
      <c r="F20" s="25">
        <f>SUM('[1]Recuperación Cuentas'!G$8:G$10)</f>
        <v>26170</v>
      </c>
      <c r="G20" s="25">
        <f>SUM('[1]Recuperación Cuentas'!H$8:H$10)</f>
        <v>1000</v>
      </c>
      <c r="H20" s="25">
        <f>SUM('[1]Recuperación Cuentas'!I$8:I$10)</f>
        <v>0</v>
      </c>
      <c r="I20" s="25">
        <f>SUM('[1]Recuperación Cuentas'!J$8:J$10)</f>
        <v>13347</v>
      </c>
      <c r="J20" s="25">
        <f>SUM('[1]Recuperación Cuentas'!K$8:K$10)</f>
        <v>5664</v>
      </c>
      <c r="K20" s="25">
        <f>SUM('[1]Recuperación Cuentas'!L$8:L$10)</f>
        <v>8764</v>
      </c>
      <c r="L20" s="25">
        <f>SUM('[1]Recuperación Cuentas'!M$8:M$10)</f>
        <v>0</v>
      </c>
      <c r="M20" s="25">
        <f>SUM('[1]Recuperación Cuentas'!N$8:N$10)</f>
        <v>0</v>
      </c>
      <c r="N20" s="25">
        <f>SUM('[1]Recuperación Cuentas'!O$8:O$10)</f>
        <v>0</v>
      </c>
    </row>
    <row r="21" spans="1:14" ht="15" x14ac:dyDescent="0.3">
      <c r="A21" s="29"/>
      <c r="B21" s="2" t="s">
        <v>2</v>
      </c>
      <c r="D21" s="24">
        <v>0</v>
      </c>
      <c r="E21" s="24">
        <v>684</v>
      </c>
      <c r="F21" s="24">
        <v>30806</v>
      </c>
      <c r="G21" s="24">
        <v>17535</v>
      </c>
      <c r="H21" s="24">
        <v>12460</v>
      </c>
      <c r="I21" s="24">
        <v>13057</v>
      </c>
      <c r="J21" s="24">
        <v>6599</v>
      </c>
      <c r="K21" s="24">
        <v>13766</v>
      </c>
    </row>
    <row r="22" spans="1:14" ht="15" x14ac:dyDescent="0.3">
      <c r="A22" s="28" t="s">
        <v>25</v>
      </c>
      <c r="B22" s="2" t="s">
        <v>1</v>
      </c>
      <c r="C22" s="36"/>
      <c r="D22" s="24">
        <f>+D16+D18+D20</f>
        <v>35428</v>
      </c>
      <c r="E22" s="24">
        <f t="shared" ref="E22:N22" si="2">+E16+E18+E20</f>
        <v>29241</v>
      </c>
      <c r="F22" s="24">
        <f t="shared" si="2"/>
        <v>200536</v>
      </c>
      <c r="G22" s="24">
        <f t="shared" si="2"/>
        <v>186732</v>
      </c>
      <c r="H22" s="24">
        <f t="shared" si="2"/>
        <v>36483</v>
      </c>
      <c r="I22" s="24">
        <f t="shared" si="2"/>
        <v>63940</v>
      </c>
      <c r="J22" s="24">
        <f t="shared" si="2"/>
        <v>110537</v>
      </c>
      <c r="K22" s="24">
        <f t="shared" si="2"/>
        <v>161449</v>
      </c>
      <c r="L22" s="24">
        <f t="shared" si="2"/>
        <v>0</v>
      </c>
      <c r="M22" s="24">
        <f t="shared" si="2"/>
        <v>0</v>
      </c>
      <c r="N22" s="24">
        <f t="shared" si="2"/>
        <v>0</v>
      </c>
    </row>
    <row r="23" spans="1:14" ht="15.6" thickBot="1" x14ac:dyDescent="0.35">
      <c r="A23" s="37"/>
      <c r="B23" s="32" t="s">
        <v>2</v>
      </c>
      <c r="C23" s="33"/>
      <c r="D23" s="34">
        <f>+D17+D19+D21</f>
        <v>4260</v>
      </c>
      <c r="E23" s="34">
        <f t="shared" ref="E23:N23" si="3">+E17+E19+E21</f>
        <v>17038</v>
      </c>
      <c r="F23" s="34">
        <f t="shared" si="3"/>
        <v>61779</v>
      </c>
      <c r="G23" s="34">
        <f t="shared" si="3"/>
        <v>52695</v>
      </c>
      <c r="H23" s="34">
        <f t="shared" si="3"/>
        <v>74536</v>
      </c>
      <c r="I23" s="34">
        <f t="shared" si="3"/>
        <v>19204</v>
      </c>
      <c r="J23" s="34">
        <f t="shared" si="3"/>
        <v>186254</v>
      </c>
      <c r="K23" s="34">
        <f t="shared" si="3"/>
        <v>60849</v>
      </c>
      <c r="L23" s="34">
        <f t="shared" si="3"/>
        <v>0</v>
      </c>
      <c r="M23" s="34">
        <f t="shared" si="3"/>
        <v>0</v>
      </c>
      <c r="N23" s="34">
        <f t="shared" si="3"/>
        <v>0</v>
      </c>
    </row>
    <row r="24" spans="1:14" ht="15.6" thickTop="1" x14ac:dyDescent="0.3">
      <c r="A24" s="35" t="s">
        <v>0</v>
      </c>
      <c r="B24" s="31" t="s">
        <v>27</v>
      </c>
      <c r="D24" s="24">
        <f>+D16</f>
        <v>23544</v>
      </c>
      <c r="E24" s="24">
        <f>+D24+E16</f>
        <v>47988</v>
      </c>
      <c r="F24" s="24">
        <f t="shared" ref="F24:K24" si="4">+E24+F16</f>
        <v>82400</v>
      </c>
      <c r="G24" s="24">
        <f t="shared" si="4"/>
        <v>152318</v>
      </c>
      <c r="H24" s="24">
        <f t="shared" si="4"/>
        <v>156526</v>
      </c>
      <c r="I24" s="24">
        <f t="shared" si="4"/>
        <v>167826</v>
      </c>
      <c r="J24" s="24">
        <f t="shared" si="4"/>
        <v>260610</v>
      </c>
      <c r="K24" s="24">
        <f t="shared" si="4"/>
        <v>367895</v>
      </c>
    </row>
    <row r="25" spans="1:14" ht="15" x14ac:dyDescent="0.3">
      <c r="A25" s="28"/>
      <c r="B25" s="2" t="s">
        <v>28</v>
      </c>
      <c r="D25" s="24">
        <f>+D17</f>
        <v>4260</v>
      </c>
      <c r="E25" s="24">
        <f>+E17+D25</f>
        <v>15730</v>
      </c>
      <c r="F25" s="24">
        <f t="shared" ref="F25:K25" si="5">+F17+E25</f>
        <v>29193</v>
      </c>
      <c r="G25" s="24">
        <f t="shared" si="5"/>
        <v>37713</v>
      </c>
      <c r="H25" s="24">
        <f t="shared" si="5"/>
        <v>95873</v>
      </c>
      <c r="I25" s="24">
        <f t="shared" si="5"/>
        <v>97948</v>
      </c>
      <c r="J25" s="24">
        <f t="shared" si="5"/>
        <v>247794</v>
      </c>
      <c r="K25" s="24">
        <f t="shared" si="5"/>
        <v>281000</v>
      </c>
    </row>
    <row r="26" spans="1:14" ht="15" x14ac:dyDescent="0.3">
      <c r="A26" s="28" t="s">
        <v>3</v>
      </c>
      <c r="B26" s="31" t="s">
        <v>27</v>
      </c>
      <c r="D26" s="24">
        <f>+D18</f>
        <v>10596</v>
      </c>
      <c r="E26" s="24">
        <f>+E18+D26</f>
        <v>15393</v>
      </c>
      <c r="F26" s="24">
        <f t="shared" ref="F26:K26" si="6">+F18+E26</f>
        <v>155347</v>
      </c>
      <c r="G26" s="24">
        <f t="shared" si="6"/>
        <v>271161</v>
      </c>
      <c r="H26" s="24">
        <f t="shared" si="6"/>
        <v>303436</v>
      </c>
      <c r="I26" s="24">
        <f t="shared" si="6"/>
        <v>342729</v>
      </c>
      <c r="J26" s="24">
        <f t="shared" si="6"/>
        <v>354818</v>
      </c>
      <c r="K26" s="24">
        <f t="shared" si="6"/>
        <v>400218</v>
      </c>
    </row>
    <row r="27" spans="1:14" ht="15" x14ac:dyDescent="0.3">
      <c r="A27" s="28"/>
      <c r="B27" s="2" t="s">
        <v>28</v>
      </c>
      <c r="D27" s="24">
        <f>+D19</f>
        <v>0</v>
      </c>
      <c r="E27" s="24">
        <f>+E19+D27</f>
        <v>4884</v>
      </c>
      <c r="F27" s="24">
        <f t="shared" ref="F27:K27" si="7">+F19+E27</f>
        <v>22394</v>
      </c>
      <c r="G27" s="24">
        <f t="shared" si="7"/>
        <v>49034</v>
      </c>
      <c r="H27" s="24">
        <f t="shared" si="7"/>
        <v>52950</v>
      </c>
      <c r="I27" s="24">
        <f t="shared" si="7"/>
        <v>57022</v>
      </c>
      <c r="J27" s="24">
        <f t="shared" si="7"/>
        <v>86831</v>
      </c>
      <c r="K27" s="24">
        <f t="shared" si="7"/>
        <v>100708</v>
      </c>
    </row>
    <row r="28" spans="1:14" ht="15" x14ac:dyDescent="0.3">
      <c r="A28" s="28" t="s">
        <v>4</v>
      </c>
      <c r="B28" s="31" t="s">
        <v>27</v>
      </c>
      <c r="D28" s="24">
        <f>+D20</f>
        <v>1288</v>
      </c>
      <c r="E28" s="24">
        <f>+E20+D28</f>
        <v>1288</v>
      </c>
      <c r="F28" s="24">
        <f t="shared" ref="F28:K28" si="8">+F20+E28</f>
        <v>27458</v>
      </c>
      <c r="G28" s="24">
        <f t="shared" si="8"/>
        <v>28458</v>
      </c>
      <c r="H28" s="24">
        <f t="shared" si="8"/>
        <v>28458</v>
      </c>
      <c r="I28" s="24">
        <f t="shared" si="8"/>
        <v>41805</v>
      </c>
      <c r="J28" s="24">
        <f t="shared" si="8"/>
        <v>47469</v>
      </c>
      <c r="K28" s="24">
        <f t="shared" si="8"/>
        <v>56233</v>
      </c>
    </row>
    <row r="29" spans="1:14" ht="15" x14ac:dyDescent="0.3">
      <c r="A29" s="29"/>
      <c r="B29" s="2" t="s">
        <v>28</v>
      </c>
      <c r="D29" s="24">
        <f>+D21</f>
        <v>0</v>
      </c>
      <c r="E29" s="24">
        <f>+E21+D29</f>
        <v>684</v>
      </c>
      <c r="F29" s="24">
        <f t="shared" ref="F29:N29" si="9">+F21+E29</f>
        <v>31490</v>
      </c>
      <c r="G29" s="24">
        <f t="shared" si="9"/>
        <v>49025</v>
      </c>
      <c r="H29" s="24">
        <f t="shared" si="9"/>
        <v>61485</v>
      </c>
      <c r="I29" s="24">
        <f t="shared" si="9"/>
        <v>74542</v>
      </c>
      <c r="J29" s="24">
        <f t="shared" si="9"/>
        <v>81141</v>
      </c>
      <c r="K29" s="24">
        <f t="shared" si="9"/>
        <v>94907</v>
      </c>
      <c r="L29" s="24"/>
      <c r="M29" s="24"/>
      <c r="N29" s="24"/>
    </row>
    <row r="30" spans="1:14" ht="15" x14ac:dyDescent="0.3">
      <c r="A30" s="28" t="s">
        <v>26</v>
      </c>
      <c r="B30" s="31" t="s">
        <v>27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4" ht="15.6" thickBot="1" x14ac:dyDescent="0.35">
      <c r="A31" s="37"/>
      <c r="B31" s="2" t="s">
        <v>28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ht="15" thickTop="1" x14ac:dyDescent="0.3"/>
  </sheetData>
  <mergeCells count="12">
    <mergeCell ref="A22:A23"/>
    <mergeCell ref="A24:A25"/>
    <mergeCell ref="A26:A27"/>
    <mergeCell ref="A28:A29"/>
    <mergeCell ref="A30:A31"/>
    <mergeCell ref="A18:A19"/>
    <mergeCell ref="A20:A21"/>
    <mergeCell ref="A3:A4"/>
    <mergeCell ref="A5:A6"/>
    <mergeCell ref="A7:A8"/>
    <mergeCell ref="A16:A17"/>
    <mergeCell ref="A9:A1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3A11-5F0F-4278-8B44-78906B3F490B}">
  <dimension ref="C5:G83"/>
  <sheetViews>
    <sheetView workbookViewId="0">
      <selection activeCell="G10" sqref="G10"/>
    </sheetView>
  </sheetViews>
  <sheetFormatPr baseColWidth="10" defaultRowHeight="14.4" x14ac:dyDescent="0.3"/>
  <cols>
    <col min="6" max="6" width="17.109375" bestFit="1" customWidth="1"/>
    <col min="7" max="7" width="18.33203125" bestFit="1" customWidth="1"/>
  </cols>
  <sheetData>
    <row r="5" spans="3:7" x14ac:dyDescent="0.3">
      <c r="C5" t="s">
        <v>5</v>
      </c>
    </row>
    <row r="6" spans="3:7" x14ac:dyDescent="0.3">
      <c r="C6" t="s">
        <v>4</v>
      </c>
    </row>
    <row r="7" spans="3:7" x14ac:dyDescent="0.3">
      <c r="C7" t="s">
        <v>0</v>
      </c>
    </row>
    <row r="8" spans="3:7" x14ac:dyDescent="0.3">
      <c r="C8" t="s">
        <v>0</v>
      </c>
      <c r="F8" s="4" t="s">
        <v>6</v>
      </c>
      <c r="G8" t="s">
        <v>8</v>
      </c>
    </row>
    <row r="9" spans="3:7" x14ac:dyDescent="0.3">
      <c r="C9" t="s">
        <v>0</v>
      </c>
      <c r="F9" s="5" t="s">
        <v>0</v>
      </c>
      <c r="G9">
        <v>33</v>
      </c>
    </row>
    <row r="10" spans="3:7" x14ac:dyDescent="0.3">
      <c r="C10" t="s">
        <v>0</v>
      </c>
      <c r="F10" s="5" t="s">
        <v>3</v>
      </c>
      <c r="G10">
        <v>27</v>
      </c>
    </row>
    <row r="11" spans="3:7" x14ac:dyDescent="0.3">
      <c r="C11" t="s">
        <v>3</v>
      </c>
      <c r="F11" s="5" t="s">
        <v>4</v>
      </c>
      <c r="G11">
        <v>18</v>
      </c>
    </row>
    <row r="12" spans="3:7" x14ac:dyDescent="0.3">
      <c r="C12" t="s">
        <v>3</v>
      </c>
      <c r="F12" s="5" t="s">
        <v>7</v>
      </c>
      <c r="G12">
        <v>78</v>
      </c>
    </row>
    <row r="13" spans="3:7" x14ac:dyDescent="0.3">
      <c r="C13" t="s">
        <v>0</v>
      </c>
    </row>
    <row r="14" spans="3:7" x14ac:dyDescent="0.3">
      <c r="C14" t="s">
        <v>4</v>
      </c>
    </row>
    <row r="15" spans="3:7" x14ac:dyDescent="0.3">
      <c r="C15" t="s">
        <v>0</v>
      </c>
    </row>
    <row r="16" spans="3:7" x14ac:dyDescent="0.3">
      <c r="C16" t="s">
        <v>4</v>
      </c>
    </row>
    <row r="17" spans="3:3" x14ac:dyDescent="0.3">
      <c r="C17" t="s">
        <v>3</v>
      </c>
    </row>
    <row r="18" spans="3:3" x14ac:dyDescent="0.3">
      <c r="C18" t="s">
        <v>3</v>
      </c>
    </row>
    <row r="19" spans="3:3" x14ac:dyDescent="0.3">
      <c r="C19" t="s">
        <v>0</v>
      </c>
    </row>
    <row r="20" spans="3:3" x14ac:dyDescent="0.3">
      <c r="C20" t="s">
        <v>0</v>
      </c>
    </row>
    <row r="21" spans="3:3" x14ac:dyDescent="0.3">
      <c r="C21" t="s">
        <v>0</v>
      </c>
    </row>
    <row r="22" spans="3:3" x14ac:dyDescent="0.3">
      <c r="C22" t="s">
        <v>3</v>
      </c>
    </row>
    <row r="23" spans="3:3" x14ac:dyDescent="0.3">
      <c r="C23" t="s">
        <v>4</v>
      </c>
    </row>
    <row r="24" spans="3:3" x14ac:dyDescent="0.3">
      <c r="C24" t="s">
        <v>3</v>
      </c>
    </row>
    <row r="25" spans="3:3" x14ac:dyDescent="0.3">
      <c r="C25" t="s">
        <v>3</v>
      </c>
    </row>
    <row r="26" spans="3:3" x14ac:dyDescent="0.3">
      <c r="C26" t="s">
        <v>3</v>
      </c>
    </row>
    <row r="27" spans="3:3" x14ac:dyDescent="0.3">
      <c r="C27" t="s">
        <v>0</v>
      </c>
    </row>
    <row r="28" spans="3:3" x14ac:dyDescent="0.3">
      <c r="C28" t="s">
        <v>0</v>
      </c>
    </row>
    <row r="29" spans="3:3" x14ac:dyDescent="0.3">
      <c r="C29" t="s">
        <v>4</v>
      </c>
    </row>
    <row r="30" spans="3:3" x14ac:dyDescent="0.3">
      <c r="C30" t="s">
        <v>3</v>
      </c>
    </row>
    <row r="31" spans="3:3" x14ac:dyDescent="0.3">
      <c r="C31" t="s">
        <v>3</v>
      </c>
    </row>
    <row r="32" spans="3:3" x14ac:dyDescent="0.3">
      <c r="C32" t="s">
        <v>3</v>
      </c>
    </row>
    <row r="33" spans="3:3" x14ac:dyDescent="0.3">
      <c r="C33" t="s">
        <v>3</v>
      </c>
    </row>
    <row r="34" spans="3:3" x14ac:dyDescent="0.3">
      <c r="C34" t="s">
        <v>0</v>
      </c>
    </row>
    <row r="35" spans="3:3" x14ac:dyDescent="0.3">
      <c r="C35" t="s">
        <v>0</v>
      </c>
    </row>
    <row r="36" spans="3:3" x14ac:dyDescent="0.3">
      <c r="C36" t="s">
        <v>0</v>
      </c>
    </row>
    <row r="37" spans="3:3" x14ac:dyDescent="0.3">
      <c r="C37" t="s">
        <v>3</v>
      </c>
    </row>
    <row r="38" spans="3:3" x14ac:dyDescent="0.3">
      <c r="C38" t="s">
        <v>3</v>
      </c>
    </row>
    <row r="39" spans="3:3" x14ac:dyDescent="0.3">
      <c r="C39" t="s">
        <v>0</v>
      </c>
    </row>
    <row r="40" spans="3:3" x14ac:dyDescent="0.3">
      <c r="C40" t="s">
        <v>0</v>
      </c>
    </row>
    <row r="41" spans="3:3" x14ac:dyDescent="0.3">
      <c r="C41" t="s">
        <v>3</v>
      </c>
    </row>
    <row r="42" spans="3:3" x14ac:dyDescent="0.3">
      <c r="C42" t="s">
        <v>3</v>
      </c>
    </row>
    <row r="43" spans="3:3" x14ac:dyDescent="0.3">
      <c r="C43" t="s">
        <v>3</v>
      </c>
    </row>
    <row r="44" spans="3:3" x14ac:dyDescent="0.3">
      <c r="C44" t="s">
        <v>3</v>
      </c>
    </row>
    <row r="45" spans="3:3" x14ac:dyDescent="0.3">
      <c r="C45" t="s">
        <v>4</v>
      </c>
    </row>
    <row r="46" spans="3:3" x14ac:dyDescent="0.3">
      <c r="C46" t="s">
        <v>3</v>
      </c>
    </row>
    <row r="47" spans="3:3" x14ac:dyDescent="0.3">
      <c r="C47" t="s">
        <v>0</v>
      </c>
    </row>
    <row r="48" spans="3:3" x14ac:dyDescent="0.3">
      <c r="C48" t="s">
        <v>0</v>
      </c>
    </row>
    <row r="49" spans="3:3" x14ac:dyDescent="0.3">
      <c r="C49" t="s">
        <v>4</v>
      </c>
    </row>
    <row r="50" spans="3:3" x14ac:dyDescent="0.3">
      <c r="C50" t="s">
        <v>0</v>
      </c>
    </row>
    <row r="51" spans="3:3" x14ac:dyDescent="0.3">
      <c r="C51" t="s">
        <v>4</v>
      </c>
    </row>
    <row r="52" spans="3:3" x14ac:dyDescent="0.3">
      <c r="C52" t="s">
        <v>4</v>
      </c>
    </row>
    <row r="53" spans="3:3" x14ac:dyDescent="0.3">
      <c r="C53" t="s">
        <v>4</v>
      </c>
    </row>
    <row r="54" spans="3:3" x14ac:dyDescent="0.3">
      <c r="C54" t="s">
        <v>3</v>
      </c>
    </row>
    <row r="55" spans="3:3" x14ac:dyDescent="0.3">
      <c r="C55" t="s">
        <v>3</v>
      </c>
    </row>
    <row r="56" spans="3:3" x14ac:dyDescent="0.3">
      <c r="C56" t="s">
        <v>3</v>
      </c>
    </row>
    <row r="57" spans="3:3" x14ac:dyDescent="0.3">
      <c r="C57" t="s">
        <v>4</v>
      </c>
    </row>
    <row r="58" spans="3:3" x14ac:dyDescent="0.3">
      <c r="C58" t="s">
        <v>0</v>
      </c>
    </row>
    <row r="59" spans="3:3" x14ac:dyDescent="0.3">
      <c r="C59" t="s">
        <v>3</v>
      </c>
    </row>
    <row r="60" spans="3:3" x14ac:dyDescent="0.3">
      <c r="C60" t="s">
        <v>0</v>
      </c>
    </row>
    <row r="61" spans="3:3" x14ac:dyDescent="0.3">
      <c r="C61" t="s">
        <v>0</v>
      </c>
    </row>
    <row r="62" spans="3:3" x14ac:dyDescent="0.3">
      <c r="C62" t="s">
        <v>0</v>
      </c>
    </row>
    <row r="63" spans="3:3" x14ac:dyDescent="0.3">
      <c r="C63" t="s">
        <v>3</v>
      </c>
    </row>
    <row r="64" spans="3:3" x14ac:dyDescent="0.3">
      <c r="C64" t="s">
        <v>0</v>
      </c>
    </row>
    <row r="65" spans="3:3" x14ac:dyDescent="0.3">
      <c r="C65" t="s">
        <v>0</v>
      </c>
    </row>
    <row r="66" spans="3:3" x14ac:dyDescent="0.3">
      <c r="C66" t="s">
        <v>0</v>
      </c>
    </row>
    <row r="67" spans="3:3" x14ac:dyDescent="0.3">
      <c r="C67" t="s">
        <v>0</v>
      </c>
    </row>
    <row r="68" spans="3:3" x14ac:dyDescent="0.3">
      <c r="C68" t="s">
        <v>4</v>
      </c>
    </row>
    <row r="69" spans="3:3" x14ac:dyDescent="0.3">
      <c r="C69" t="s">
        <v>4</v>
      </c>
    </row>
    <row r="70" spans="3:3" x14ac:dyDescent="0.3">
      <c r="C70" t="s">
        <v>0</v>
      </c>
    </row>
    <row r="71" spans="3:3" x14ac:dyDescent="0.3">
      <c r="C71" t="s">
        <v>0</v>
      </c>
    </row>
    <row r="72" spans="3:3" x14ac:dyDescent="0.3">
      <c r="C72" t="s">
        <v>0</v>
      </c>
    </row>
    <row r="73" spans="3:3" x14ac:dyDescent="0.3">
      <c r="C73" t="s">
        <v>4</v>
      </c>
    </row>
    <row r="74" spans="3:3" x14ac:dyDescent="0.3">
      <c r="C74" t="s">
        <v>4</v>
      </c>
    </row>
    <row r="75" spans="3:3" x14ac:dyDescent="0.3">
      <c r="C75" t="s">
        <v>4</v>
      </c>
    </row>
    <row r="76" spans="3:3" x14ac:dyDescent="0.3">
      <c r="C76" t="s">
        <v>0</v>
      </c>
    </row>
    <row r="77" spans="3:3" x14ac:dyDescent="0.3">
      <c r="C77" t="s">
        <v>3</v>
      </c>
    </row>
    <row r="78" spans="3:3" x14ac:dyDescent="0.3">
      <c r="C78" t="s">
        <v>3</v>
      </c>
    </row>
    <row r="79" spans="3:3" x14ac:dyDescent="0.3">
      <c r="C79" t="s">
        <v>4</v>
      </c>
    </row>
    <row r="80" spans="3:3" x14ac:dyDescent="0.3">
      <c r="C80" t="s">
        <v>4</v>
      </c>
    </row>
    <row r="81" spans="3:3" x14ac:dyDescent="0.3">
      <c r="C81" t="s">
        <v>0</v>
      </c>
    </row>
    <row r="82" spans="3:3" x14ac:dyDescent="0.3">
      <c r="C82" t="s">
        <v>0</v>
      </c>
    </row>
    <row r="83" spans="3:3" x14ac:dyDescent="0.3">
      <c r="C8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3</dc:creator>
  <cp:lastModifiedBy>Equipo 3</cp:lastModifiedBy>
  <dcterms:created xsi:type="dcterms:W3CDTF">2022-10-25T19:42:24Z</dcterms:created>
  <dcterms:modified xsi:type="dcterms:W3CDTF">2022-10-27T19:07:39Z</dcterms:modified>
</cp:coreProperties>
</file>